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275" windowHeight="8265" firstSheet="13" activeTab="18"/>
  </bookViews>
  <sheets>
    <sheet name="Önk. önmaga" sheetId="1" r:id="rId1"/>
    <sheet name="Polghiv." sheetId="2" r:id="rId2"/>
    <sheet name="Művház" sheetId="3" r:id="rId3"/>
    <sheet name="Konyha" sheetId="4" r:id="rId4"/>
    <sheet name="Csodavár Óvoda" sheetId="5" r:id="rId5"/>
    <sheet name="Bölcsőde" sheetId="6" r:id="rId6"/>
    <sheet name="Mindösszesen" sheetId="7" r:id="rId7"/>
    <sheet name="3.a Önk. önmaga" sheetId="8" r:id="rId8"/>
    <sheet name="3.b Polg. hiv" sheetId="9" r:id="rId9"/>
    <sheet name="3.c Művház" sheetId="10" r:id="rId10"/>
    <sheet name="3.d Konyha" sheetId="11" r:id="rId11"/>
    <sheet name="3.e Óvoda" sheetId="12" r:id="rId12"/>
    <sheet name="3.f Bölcsőde" sheetId="13" r:id="rId13"/>
    <sheet name="Mindösszesen (2)" sheetId="14" r:id="rId14"/>
    <sheet name="Mérleg" sheetId="15" r:id="rId15"/>
    <sheet name="4.sz.melléklet" sheetId="16" r:id="rId16"/>
    <sheet name="5. számú melléklet" sheetId="17" r:id="rId17"/>
    <sheet name="6. számú melléklet" sheetId="18" r:id="rId18"/>
    <sheet name="7. számú melléklet" sheetId="19" r:id="rId19"/>
    <sheet name="Munka1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Key1" localSheetId="17" hidden="1">#REF!</definedName>
    <definedName name="_Key1" hidden="1">#REF!</definedName>
    <definedName name="_Key2" localSheetId="17" hidden="1">#REF!</definedName>
    <definedName name="_Key2" hidden="1">#REF!</definedName>
    <definedName name="_Order1" hidden="1">255</definedName>
    <definedName name="_Order2" hidden="1">255</definedName>
    <definedName name="_Sort" localSheetId="17" hidden="1">#REF!</definedName>
    <definedName name="_Sort" hidden="1">#REF!</definedName>
    <definedName name="_xlfn.IFERROR" hidden="1">#NAME?</definedName>
    <definedName name="aa" localSheetId="17" hidden="1">#REF!</definedName>
    <definedName name="aa" hidden="1">#REF!</definedName>
    <definedName name="aaa" localSheetId="17" hidden="1">#REF!</definedName>
    <definedName name="aaa" hidden="1">#REF!</definedName>
    <definedName name="aaaaa" localSheetId="17">#REF!</definedName>
    <definedName name="aaaaa">#REF!</definedName>
    <definedName name="aaaaaa" localSheetId="17">#REF!</definedName>
    <definedName name="aaaaaa">#REF!</definedName>
    <definedName name="ADATBÁZIS_MÉ" localSheetId="17">#REF!</definedName>
    <definedName name="ADATBÁZIS_MÉ">#REF!</definedName>
    <definedName name="f" localSheetId="17">#REF!</definedName>
    <definedName name="f">#REF!</definedName>
    <definedName name="EXTRACT">#N/A</definedName>
    <definedName name="KIGYŰJTÉS_MÉ">#N/A</definedName>
    <definedName name="kk">#N/A</definedName>
    <definedName name="KRITÉRIUM_MÉ">#N/A</definedName>
    <definedName name="CRITERIA">#N/A</definedName>
    <definedName name="_xlnm.Print_Area" localSheetId="10">'3.d Konyha'!$A$1:$J$80</definedName>
    <definedName name="_xlnm.Print_Area" localSheetId="11">'3.e Óvoda'!$A$1:$J$70</definedName>
    <definedName name="_xlnm.Print_Area" localSheetId="15">'4.sz.melléklet'!$A$1:$N$66</definedName>
    <definedName name="_xlnm.Print_Area" localSheetId="5">'Bölcsőde'!$A$1:$K$77</definedName>
    <definedName name="_xlnm.Print_Area" localSheetId="4">'Csodavár Óvoda'!$A$1:$K$77</definedName>
    <definedName name="_xlnm.Print_Area" localSheetId="2">'Művház'!$A$1:$K$77</definedName>
    <definedName name="_xlnm.Print_Area" localSheetId="1">'Polghiv.'!$A$1:$K$77</definedName>
  </definedNames>
  <calcPr fullCalcOnLoad="1"/>
</workbook>
</file>

<file path=xl/sharedStrings.xml><?xml version="1.0" encoding="utf-8"?>
<sst xmlns="http://schemas.openxmlformats.org/spreadsheetml/2006/main" count="2198" uniqueCount="563">
  <si>
    <t>Megnevezés</t>
  </si>
  <si>
    <t>Eredeti előirányzat</t>
  </si>
  <si>
    <t>Módosított előirányzat</t>
  </si>
  <si>
    <t>Jelenlegi módosítás</t>
  </si>
  <si>
    <t>I.</t>
  </si>
  <si>
    <t>MŰKÖDÉSI KÖLTSÉGVETÉS előirányzatcsoport</t>
  </si>
  <si>
    <t>Közhatalmi bevételek</t>
  </si>
  <si>
    <t>Működési célú támogatás államháztartáson belülről</t>
  </si>
  <si>
    <t>Központosított előirányzatokból működési célúak</t>
  </si>
  <si>
    <t>Helyi önkormányzatok kiegészítő támogatása</t>
  </si>
  <si>
    <t xml:space="preserve">Működési célú átvett pénzeszköz </t>
  </si>
  <si>
    <t>MŰKÖDÉSI KÖLTSÉGVETÉSI BEVÉTELEK ÖSSZESEN</t>
  </si>
  <si>
    <t>II.</t>
  </si>
  <si>
    <t>FELHALMOZÁSI KÖLTSÉGVETÉS előirányzat-csoport</t>
  </si>
  <si>
    <t>Felhalmozási bevételek</t>
  </si>
  <si>
    <t>Felhalmozási célú támogatás államháztartáson belülről</t>
  </si>
  <si>
    <t>Felhalmozási célú átvett pénzeszköz</t>
  </si>
  <si>
    <t xml:space="preserve">KÖLTSÉGVETÉSI BEVÉTELEK ÖSSZESEN </t>
  </si>
  <si>
    <t>Bevételek</t>
  </si>
  <si>
    <t>B1.</t>
  </si>
  <si>
    <t>B11.</t>
  </si>
  <si>
    <t xml:space="preserve"> Önk. ált. működési támogatása</t>
  </si>
  <si>
    <t>B111.</t>
  </si>
  <si>
    <t>Helyi önk. működésének általános támogatása</t>
  </si>
  <si>
    <t>B112.</t>
  </si>
  <si>
    <t>Települési onkorm.. egyes köznev. fa. tám. óvoda</t>
  </si>
  <si>
    <t xml:space="preserve">B113. </t>
  </si>
  <si>
    <t>Telep.önk.szociális, gyermekjóléti és gyermekétkeztetési feladatainak támogatása</t>
  </si>
  <si>
    <t>B114.</t>
  </si>
  <si>
    <t>Telep.önk.. kulturális támogatása</t>
  </si>
  <si>
    <t>B115.</t>
  </si>
  <si>
    <t>B116.</t>
  </si>
  <si>
    <t>B12.</t>
  </si>
  <si>
    <t>Elvonások és befizetések bevételei</t>
  </si>
  <si>
    <t>B16.</t>
  </si>
  <si>
    <t>B3.</t>
  </si>
  <si>
    <t>B34.</t>
  </si>
  <si>
    <t>Vagyoni típusú adók</t>
  </si>
  <si>
    <t>B35.</t>
  </si>
  <si>
    <t>Termékek és szolgáltatások adói</t>
  </si>
  <si>
    <t>B36.</t>
  </si>
  <si>
    <t>Egyéb közhatalmi bevételek</t>
  </si>
  <si>
    <t>B4 .</t>
  </si>
  <si>
    <t>Működési bevételek</t>
  </si>
  <si>
    <t>B401.</t>
  </si>
  <si>
    <t>Készletértékesítés ellenértéke</t>
  </si>
  <si>
    <t>B402.</t>
  </si>
  <si>
    <t>Szolgáltatások ellenértéke</t>
  </si>
  <si>
    <t>B403.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</si>
  <si>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</si>
  <si>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</si>
  <si>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</si>
  <si>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</si>
  <si>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</si>
  <si>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</si>
  <si>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általános forgalmi adó</t>
  </si>
  <si>
    <t>B407.</t>
  </si>
  <si>
    <t>Általános forgalmi adó visszatérítése</t>
  </si>
  <si>
    <t>B408.</t>
  </si>
  <si>
    <t>Kamatbevételek</t>
  </si>
  <si>
    <t>B409.</t>
  </si>
  <si>
    <t>Egyéb pénzügyi műveletek bevételei</t>
  </si>
  <si>
    <t>B410</t>
  </si>
  <si>
    <t>Egyéb működési bevételek</t>
  </si>
  <si>
    <t>B6.</t>
  </si>
  <si>
    <t>.B63</t>
  </si>
  <si>
    <t>Egyéb működési célú átvett pénzeszköz</t>
  </si>
  <si>
    <t>B1+B3+B4+B6</t>
  </si>
  <si>
    <t>B2.</t>
  </si>
  <si>
    <t>B21.</t>
  </si>
  <si>
    <t>Felhalmozási célú önkormányzati támogatások</t>
  </si>
  <si>
    <t xml:space="preserve">    1. Központi előirányzatból felhalmozási célú</t>
  </si>
  <si>
    <t xml:space="preserve">    2.</t>
  </si>
  <si>
    <t>B25</t>
  </si>
  <si>
    <t>Egyéb felhalmozási célú támogatások bevételei áht-n belülről</t>
  </si>
  <si>
    <t>B5.</t>
  </si>
  <si>
    <t>B51.</t>
  </si>
  <si>
    <t>Immateriális javak értékesítése</t>
  </si>
  <si>
    <t>B52.</t>
  </si>
  <si>
    <t>Ingatlanok értékesítése</t>
  </si>
  <si>
    <t>B53.</t>
  </si>
  <si>
    <t>Egyéb tárgyi eszközök értékesítése</t>
  </si>
  <si>
    <t>B54.</t>
  </si>
  <si>
    <t>Részesedések értékesítése</t>
  </si>
  <si>
    <t>B7.</t>
  </si>
  <si>
    <t>B73.</t>
  </si>
  <si>
    <t>Egyéb felhalmozási célú átvett pénzeszköz</t>
  </si>
  <si>
    <t>B2+B5+B7</t>
  </si>
  <si>
    <t>FELHALMOZÁSI KÖLTSÉGVETÉSI  BEVÉTELEK ÖSSZESEN</t>
  </si>
  <si>
    <t>c</t>
  </si>
  <si>
    <t>B1-B7</t>
  </si>
  <si>
    <t>B8.</t>
  </si>
  <si>
    <t>Finanszírozási bevételek</t>
  </si>
  <si>
    <t>B81.</t>
  </si>
  <si>
    <t>Belföldi finanszírozás bevételei</t>
  </si>
  <si>
    <t>B811.</t>
  </si>
  <si>
    <t>Hitel,-kölcsönfelvétel áht-n kívűlről</t>
  </si>
  <si>
    <t>B8111.</t>
  </si>
  <si>
    <t>Hosszú lejáratú hitelek,kölcsönök felvétele</t>
  </si>
  <si>
    <t>B8113.</t>
  </si>
  <si>
    <t>Rövid lejáratú hitelek, kölcsönök felvétele</t>
  </si>
  <si>
    <t>B813.</t>
  </si>
  <si>
    <t>Maradvány igénybevétele</t>
  </si>
  <si>
    <t xml:space="preserve">   1.Működési célra</t>
  </si>
  <si>
    <t xml:space="preserve">   2. Felhalmozási célra</t>
  </si>
  <si>
    <t>BEVÉTELEK MINDÖSSZESEN</t>
  </si>
  <si>
    <t>B816.</t>
  </si>
  <si>
    <t>Központi, irányítószervi támogatás</t>
  </si>
  <si>
    <t xml:space="preserve"> 3. Intézményi hiány finanszírozása</t>
  </si>
  <si>
    <t xml:space="preserve">  1. Helyi Önk.kulturális feladatainak támogatása</t>
  </si>
  <si>
    <t xml:space="preserve">  1.Óvodapedagógusok óvodp.nevelő munk.segítők bértám.</t>
  </si>
  <si>
    <t xml:space="preserve">  2.óvodamüködtetési támogatás</t>
  </si>
  <si>
    <t>Egyéb működési célú támogatások bevételi áht-n belülről</t>
  </si>
  <si>
    <t xml:space="preserve"> Önkormányzatok  működési támogatása</t>
  </si>
  <si>
    <t xml:space="preserve">  1. Önkormányzati Hivatal működésének támogatása</t>
  </si>
  <si>
    <t xml:space="preserve">Mikepércs Község  Önkormányzata </t>
  </si>
  <si>
    <t>Mikepércs  Polgármesteri Hivatal</t>
  </si>
  <si>
    <t>Mikepércs Önkormányzat Étkező-Konyha</t>
  </si>
  <si>
    <t>Mikepércs Község  Önkormányzata Mindösszesen</t>
  </si>
  <si>
    <t>kiadások  előirányzat-csoportonként, kiemelt előirányzatonként</t>
  </si>
  <si>
    <t>ezer Ft</t>
  </si>
  <si>
    <t>(ezer Ft)</t>
  </si>
  <si>
    <t>Kiemelt EI.</t>
  </si>
  <si>
    <t>I. MŰKÖDÉSI KÖLTSÉGVETÉS előirányzat-csoport</t>
  </si>
  <si>
    <t>K 1.</t>
  </si>
  <si>
    <t xml:space="preserve">Személyi juttatások </t>
  </si>
  <si>
    <t>1.</t>
  </si>
  <si>
    <t>Kötelező feladatok</t>
  </si>
  <si>
    <t>2.</t>
  </si>
  <si>
    <t xml:space="preserve">Önként vállalt feladatok </t>
  </si>
  <si>
    <t>3.</t>
  </si>
  <si>
    <t>Állami (államigazgatási) feladatok</t>
  </si>
  <si>
    <t>K 2.</t>
  </si>
  <si>
    <t>Munkaadókat terhelő jár. és szoc. hozzájárulási adó</t>
  </si>
  <si>
    <t>K 3.</t>
  </si>
  <si>
    <t>Dologi kiadások</t>
  </si>
  <si>
    <t>K 4.</t>
  </si>
  <si>
    <t>Ellátottak pénzbeli juttatásai</t>
  </si>
  <si>
    <t>K 5.</t>
  </si>
  <si>
    <t>Egyéb működési célú kiadások</t>
  </si>
  <si>
    <t>K 502</t>
  </si>
  <si>
    <t xml:space="preserve">     Elvonások és befizetések</t>
  </si>
  <si>
    <t>K 506</t>
  </si>
  <si>
    <t>Egyéb működési célú támogatások államháztatráson belülre</t>
  </si>
  <si>
    <t>K 507</t>
  </si>
  <si>
    <t>Működési célú garancia-és kezességvállalásból származó kifizetés államháztartáson kívülre (MKB)</t>
  </si>
  <si>
    <t>K 511</t>
  </si>
  <si>
    <t>Egyéb működési célú támogatások államháztartáson kívülre</t>
  </si>
  <si>
    <t xml:space="preserve">    2.Egyházaknak</t>
  </si>
  <si>
    <t xml:space="preserve">    3.Civil szerveknek</t>
  </si>
  <si>
    <t xml:space="preserve">    5. Egyéb</t>
  </si>
  <si>
    <t>K 512</t>
  </si>
  <si>
    <t>Tartalékok</t>
  </si>
  <si>
    <t xml:space="preserve">    1. Általános  tartalék</t>
  </si>
  <si>
    <t xml:space="preserve">    2. Céltartalék</t>
  </si>
  <si>
    <t xml:space="preserve"> K1-K5.</t>
  </si>
  <si>
    <t xml:space="preserve">     Működési költségvetési kiadások összesen</t>
  </si>
  <si>
    <t>II. FELHALMOZÁSI KÖLTSÉGVETÉS előirányzat-csoport</t>
  </si>
  <si>
    <t>K6</t>
  </si>
  <si>
    <t>Beruházások</t>
  </si>
  <si>
    <t>K7</t>
  </si>
  <si>
    <t>Felújítások</t>
  </si>
  <si>
    <t>K8</t>
  </si>
  <si>
    <t>Egyéb felhalmozási kiadások</t>
  </si>
  <si>
    <t xml:space="preserve">K6-K8   </t>
  </si>
  <si>
    <t>Felhalmozási költségvetési kiadások összesen</t>
  </si>
  <si>
    <t>K1-K8</t>
  </si>
  <si>
    <t>Költségvetési Kiadások összesen</t>
  </si>
  <si>
    <t xml:space="preserve">K 9         </t>
  </si>
  <si>
    <t>Finanszírozási kiadások</t>
  </si>
  <si>
    <t>K 91</t>
  </si>
  <si>
    <t xml:space="preserve"> Belföldi finanszírozás kiadásai</t>
  </si>
  <si>
    <t xml:space="preserve">K911 </t>
  </si>
  <si>
    <t>Hitel-,kölcsöntörlesztés államháztartáson beülre</t>
  </si>
  <si>
    <t>K9111</t>
  </si>
  <si>
    <t>Hosszú lejártú hitelek, kölcsönök törlesztése</t>
  </si>
  <si>
    <t>K9112</t>
  </si>
  <si>
    <t>Likviditásíi célú hitelek, kölcsönök törlesztése pénzügyi vállalkozásnak</t>
  </si>
  <si>
    <t>K9113</t>
  </si>
  <si>
    <t xml:space="preserve"> Rövid lejáratú hitelek</t>
  </si>
  <si>
    <t>K 915</t>
  </si>
  <si>
    <t xml:space="preserve"> Központi irányító szervi támogatás folyósítása</t>
  </si>
  <si>
    <t xml:space="preserve">K1-K9 </t>
  </si>
  <si>
    <t>Önkormányzat kiadásai mindösszesen</t>
  </si>
  <si>
    <t>költségvetési kiadások előirányzat-csoportonként, kiemelt előirányzatonként</t>
  </si>
  <si>
    <t>K2.</t>
  </si>
  <si>
    <t>K3.</t>
  </si>
  <si>
    <t>K4.</t>
  </si>
  <si>
    <t>K5.</t>
  </si>
  <si>
    <t>Működési költségvetési kiadások összesen</t>
  </si>
  <si>
    <t>K6.</t>
  </si>
  <si>
    <t>Kiadások előirányzatcsoportonként, kiemelt elirányzatonként</t>
  </si>
  <si>
    <t>K1.</t>
  </si>
  <si>
    <t>Elvonások és befizetések</t>
  </si>
  <si>
    <t xml:space="preserve">    1.Vállalkozásoknak</t>
  </si>
  <si>
    <t xml:space="preserve">    4.Háztartásoknak</t>
  </si>
  <si>
    <t>Wass Albert Közösségi Ház és Könyvtár</t>
  </si>
  <si>
    <t>költségvetési mérleg</t>
  </si>
  <si>
    <t>ezer Ft.</t>
  </si>
  <si>
    <t>Működési célú támogatás Áht-n belülről</t>
  </si>
  <si>
    <t>B4</t>
  </si>
  <si>
    <t>Működési célú átvett pénzeszköz</t>
  </si>
  <si>
    <t>K502.</t>
  </si>
  <si>
    <t>K506</t>
  </si>
  <si>
    <t>Egyéb működési célú támogatások Áht-n belülre</t>
  </si>
  <si>
    <t>K507</t>
  </si>
  <si>
    <t>Működési célú garancia és kezességvállalásból származó kifizetés</t>
  </si>
  <si>
    <t>K511</t>
  </si>
  <si>
    <t>Egyéb működési célú támoagtások Áht.n kívűlre</t>
  </si>
  <si>
    <t>K512</t>
  </si>
  <si>
    <t>Működési költségvetési bevételek összesen</t>
  </si>
  <si>
    <t>K1-K5</t>
  </si>
  <si>
    <t>Felhalmozási  bevételek</t>
  </si>
  <si>
    <t>K7.</t>
  </si>
  <si>
    <t>B2.+B5.+B7</t>
  </si>
  <si>
    <t>Felhalmozási költségvetési bevételek összesen</t>
  </si>
  <si>
    <t>K6.-K8.</t>
  </si>
  <si>
    <t>Költségvetési bevételek összesen</t>
  </si>
  <si>
    <t>Költségvetési  kiadások összesen</t>
  </si>
  <si>
    <t>Finanszíroási bevételek</t>
  </si>
  <si>
    <t>K9</t>
  </si>
  <si>
    <t>B1-B8</t>
  </si>
  <si>
    <t>Önkormányzat bevételei mindösszesen</t>
  </si>
  <si>
    <t>K1.-K9.</t>
  </si>
  <si>
    <t>Mikepércs Község Önkormányzata</t>
  </si>
  <si>
    <t>Csoda Vár Óvoda</t>
  </si>
  <si>
    <t>6. számú melléklet</t>
  </si>
  <si>
    <t>Mikepércs Község Önkormányzat</t>
  </si>
  <si>
    <t>Felhalmozási bevételek és kiadások mérlege</t>
  </si>
  <si>
    <t xml:space="preserve"> </t>
  </si>
  <si>
    <t>eFt-ban</t>
  </si>
  <si>
    <t>BEVÉTELEK (ÁFA-val)</t>
  </si>
  <si>
    <t>KIADÁSOK (ÁFA-val)</t>
  </si>
  <si>
    <t>I. Bevételek</t>
  </si>
  <si>
    <t>I. Önkormányzat összesen:</t>
  </si>
  <si>
    <t>I.1. Intézményi működési bevételek</t>
  </si>
  <si>
    <t>Saját forrás *</t>
  </si>
  <si>
    <t>1.6 Általános forgalmi adó-bev., -visszatérülések</t>
  </si>
  <si>
    <t>I.2. Önkormányzatok sajátos bevételei</t>
  </si>
  <si>
    <t>"Gyűjtőút fejlesztése Mikepércsen" /a saját forrás és a támogatással finanszírozott kiadás is betervezésre került/</t>
  </si>
  <si>
    <t>Támogatás</t>
  </si>
  <si>
    <t>2.2. Helyi adók</t>
  </si>
  <si>
    <t xml:space="preserve">   - Magánszemélyek kommunális adója</t>
  </si>
  <si>
    <t>Összesen</t>
  </si>
  <si>
    <t>2.3. Átengedett központi adók</t>
  </si>
  <si>
    <t xml:space="preserve">   - SZJA helyben maradó rész. (Lakáshoz jutási támogatás)</t>
  </si>
  <si>
    <t>II. Támogatások</t>
  </si>
  <si>
    <t xml:space="preserve">     "Gyűjtőút építése." BM önerő tám</t>
  </si>
  <si>
    <t xml:space="preserve">     "ÉAOP-4.1.1/A-11-2012-0016 Óvoda építés beruházás" BM önerő tám.</t>
  </si>
  <si>
    <t xml:space="preserve">     "EAOP-4.1.3 Bőlcsőde pályázat." BM önerő tám.</t>
  </si>
  <si>
    <t>2.3. Vis maior támogatás</t>
  </si>
  <si>
    <t>III.Felhalmozási és egyéb tőke jellegű bevételek</t>
  </si>
  <si>
    <t>III.1. Tárgyi eszközök és immat. javak értékesítése</t>
  </si>
  <si>
    <t>III.2. Önk. sajátos felhalmozási és tőkebevételei</t>
  </si>
  <si>
    <t xml:space="preserve">   - Önkormányzati vagyon bérbeadása</t>
  </si>
  <si>
    <t xml:space="preserve">   - Üzemeltetésből, köncesszióból származó bevételek</t>
  </si>
  <si>
    <t>IV. Támogatásértékű bevétel</t>
  </si>
  <si>
    <t xml:space="preserve">   - Felh.célú támogatás ért.bev.</t>
  </si>
  <si>
    <t xml:space="preserve">        Debrecen Megyei Jogú Város Konzorcium /Kerékpárút/</t>
  </si>
  <si>
    <t>KÖZOP-3.2. jelű "Kerékpárút-hálózat fejlesztése kivitelezése /a saját forrás került betervezésre/</t>
  </si>
  <si>
    <t xml:space="preserve">   - Elkülönített Állami Alapoktól</t>
  </si>
  <si>
    <t xml:space="preserve">        Munkaerőpiaci Alaptól Közfoglalkoztatás eszközbeszerzés</t>
  </si>
  <si>
    <t xml:space="preserve">   - Felh.célú támogatás ért.bev. EU pályázati prg.</t>
  </si>
  <si>
    <t xml:space="preserve">      "Gyűjtőút építése beruházás" </t>
  </si>
  <si>
    <t xml:space="preserve">      " ÉAOP-4.1.1/A-11-2012-0016 Óvoda építés beruházás"</t>
  </si>
  <si>
    <t xml:space="preserve">      " EAOP-4.1.3/B-11-2012-0006 Bőlcsőde pályázat </t>
  </si>
  <si>
    <t>V. Véglegesen átvett pénzeszköz</t>
  </si>
  <si>
    <t>V.2. Felhalmozási célú pénzeszk. Átvétel államházt. kívülről</t>
  </si>
  <si>
    <t xml:space="preserve">   - Beruh. célú pénzeszköz átvétel háztartásoktól</t>
  </si>
  <si>
    <t xml:space="preserve">   - Felhalmozási célú pénzeszk. átvétel EU kv.-ből</t>
  </si>
  <si>
    <r>
      <t xml:space="preserve">   </t>
    </r>
    <r>
      <rPr>
        <sz val="10"/>
        <rFont val="Arial"/>
        <family val="2"/>
      </rPr>
      <t>- Fundamenta ISPA szennyvízberuházás hitelfedezet</t>
    </r>
  </si>
  <si>
    <t>II. Polgármesteri Hivatal összesen:</t>
  </si>
  <si>
    <t>VII. Pénzforgalom nélküli bevételek</t>
  </si>
  <si>
    <t>III. Wass Albert Műv. Ház összesen:</t>
  </si>
  <si>
    <t>VII.1. Előző évi pénzmaradvány igénybevétel</t>
  </si>
  <si>
    <t>IV. Étkező Konyha összesen:</t>
  </si>
  <si>
    <t>V. Csoda Vár Óvoda összesen:</t>
  </si>
  <si>
    <t>X. Hitelek</t>
  </si>
  <si>
    <t>X.2. Felhalmozási célú hitel felvétele</t>
  </si>
  <si>
    <t>Szannyvízcsatorna felújítás céltartalék</t>
  </si>
  <si>
    <t>Hosszú lejáratú hitelek tőke törlesztése</t>
  </si>
  <si>
    <t>2.2 Hosszú lejáratú hitel felvétele</t>
  </si>
  <si>
    <t xml:space="preserve">Hosszú lejáratú hitelek kamata </t>
  </si>
  <si>
    <t>Önkormányzat felhalm.bevétel össz:</t>
  </si>
  <si>
    <t>Önkormányzat felhalm.kiad. össz:</t>
  </si>
  <si>
    <t>A * -al jelölt tételek a költségvetési év azon fejlesztési céljai melyek megvalósításához a Magyarország gazdasági stabilitásáról szóló 2011. évi CXCIV. törvény szerinti adósságot keletkeztető ügylet megkötése válik vagy válhat szükségessé!</t>
  </si>
  <si>
    <t>2/c. számú melléklet</t>
  </si>
  <si>
    <t>2/e. számú melléklet</t>
  </si>
  <si>
    <t>2. számú melléklet</t>
  </si>
  <si>
    <t>Csodavár Óvoda</t>
  </si>
  <si>
    <t>3. számú melléklet</t>
  </si>
  <si>
    <t>Mikepércs Község Önkormányzata mindösszesen</t>
  </si>
  <si>
    <t>4. számú melléklet</t>
  </si>
  <si>
    <t xml:space="preserve">Mikepércs Polgármesteri Hivatal </t>
  </si>
  <si>
    <t>Jelemlegi módosítás</t>
  </si>
  <si>
    <t>jelenlegi módosítás</t>
  </si>
  <si>
    <t>Mikepércsi Bölcsőde</t>
  </si>
  <si>
    <t>2/f. számú melléklet</t>
  </si>
  <si>
    <t>"Sportpálya felújítás" /a saját forrás és a támogatással finanszírozott kiadás is betervezésre került/</t>
  </si>
  <si>
    <t>Eddigi módosítás</t>
  </si>
  <si>
    <t>Eredezti ei.</t>
  </si>
  <si>
    <t>Eddigi m.</t>
  </si>
  <si>
    <t>Jelenlegi</t>
  </si>
  <si>
    <t>Mód. Ei.</t>
  </si>
  <si>
    <t xml:space="preserve">      " Mikepércsi Nyári Esték” elnevezéssel”</t>
  </si>
  <si>
    <t>Egyéb működési célú támogatások államháztaráson belülre</t>
  </si>
  <si>
    <t>2.2. Fejlesztési célú önkormányzati támogatások</t>
  </si>
  <si>
    <t>VI. Mikepércsi Bölcsőde összesen:</t>
  </si>
  <si>
    <t>Teljesítés</t>
  </si>
  <si>
    <t>Teljesítés %-ban</t>
  </si>
  <si>
    <t>B72.</t>
  </si>
  <si>
    <t xml:space="preserve">Felhalmozási célú támogatások visszatérülése </t>
  </si>
  <si>
    <t>Tény</t>
  </si>
  <si>
    <t>B8131</t>
  </si>
  <si>
    <t>ÉAOP-3.1.4/A-11-2012-0001 jelű "Az értől az óceánig - Komplex közösségi közlekedés fejlesztése Biharban"</t>
  </si>
  <si>
    <t xml:space="preserve">Ingatlan vásárlás </t>
  </si>
  <si>
    <t>B814</t>
  </si>
  <si>
    <t>Államháztartáson belüli megelőlegezések</t>
  </si>
  <si>
    <r>
      <rPr>
        <b/>
        <sz val="10"/>
        <rFont val="Arial"/>
        <family val="2"/>
      </rPr>
      <t xml:space="preserve">      " </t>
    </r>
    <r>
      <rPr>
        <sz val="10"/>
        <rFont val="Arial"/>
        <family val="2"/>
      </rPr>
      <t>ÉAOP-3.1.4/A-11-2012-0001 jelű "Az értől az óceánig - Komplex közösségi közlekedés fejlesztése Biharban"</t>
    </r>
  </si>
  <si>
    <t>Engedélyezett létszám előirányzat</t>
  </si>
  <si>
    <t>Intézmény</t>
  </si>
  <si>
    <t>Foglakoztatás jellege</t>
  </si>
  <si>
    <t>Polgármesteri Hivatal</t>
  </si>
  <si>
    <t xml:space="preserve"> - jegyző</t>
  </si>
  <si>
    <t xml:space="preserve"> - aljegyző</t>
  </si>
  <si>
    <t xml:space="preserve"> - gazdasági vezető</t>
  </si>
  <si>
    <t xml:space="preserve"> - pénztáros</t>
  </si>
  <si>
    <t xml:space="preserve"> - gazdasági ügyintéző</t>
  </si>
  <si>
    <t xml:space="preserve"> - munkaügyi és gazdasági ügyintéző</t>
  </si>
  <si>
    <t xml:space="preserve"> - adóügyi előadó</t>
  </si>
  <si>
    <t xml:space="preserve"> - jogi előadó</t>
  </si>
  <si>
    <t xml:space="preserve"> - szociális előadó</t>
  </si>
  <si>
    <t xml:space="preserve"> - titkárnő</t>
  </si>
  <si>
    <t>Önkormányzat</t>
  </si>
  <si>
    <t xml:space="preserve"> - polgármester</t>
  </si>
  <si>
    <t xml:space="preserve"> - alpolgármester</t>
  </si>
  <si>
    <t xml:space="preserve"> - gyermekjóléti ügyintéző</t>
  </si>
  <si>
    <t xml:space="preserve"> - családsegítő</t>
  </si>
  <si>
    <t xml:space="preserve"> - háziorvos</t>
  </si>
  <si>
    <t xml:space="preserve"> - ápoló</t>
  </si>
  <si>
    <t xml:space="preserve"> - EÜ adminisztrátor</t>
  </si>
  <si>
    <t xml:space="preserve"> - védőnő</t>
  </si>
  <si>
    <t xml:space="preserve"> - karbantartó</t>
  </si>
  <si>
    <t xml:space="preserve"> - mezőőr</t>
  </si>
  <si>
    <t xml:space="preserve"> - házigondozó</t>
  </si>
  <si>
    <t xml:space="preserve"> - eljáró</t>
  </si>
  <si>
    <t>Étkező-Konyha</t>
  </si>
  <si>
    <t xml:space="preserve"> - megbízott intézményvezető</t>
  </si>
  <si>
    <t xml:space="preserve"> - szakács</t>
  </si>
  <si>
    <t xml:space="preserve"> - konyhai kisegítő</t>
  </si>
  <si>
    <t>III.</t>
  </si>
  <si>
    <t>Wass Albert Közösségi Ház</t>
  </si>
  <si>
    <t xml:space="preserve"> - szabadidőszervező</t>
  </si>
  <si>
    <t xml:space="preserve"> - kulturális szervező</t>
  </si>
  <si>
    <t xml:space="preserve"> - könyvtáros</t>
  </si>
  <si>
    <t>IV.</t>
  </si>
  <si>
    <t xml:space="preserve"> - óvodapedagógus</t>
  </si>
  <si>
    <t xml:space="preserve"> - dajka</t>
  </si>
  <si>
    <t xml:space="preserve"> - pedagógiai asszisztens </t>
  </si>
  <si>
    <t xml:space="preserve"> - óvodatitkár </t>
  </si>
  <si>
    <t>V.</t>
  </si>
  <si>
    <t xml:space="preserve"> - intézményvezető</t>
  </si>
  <si>
    <t xml:space="preserve"> - kisgyermeknevelő</t>
  </si>
  <si>
    <t xml:space="preserve"> - bölcsődeorvos</t>
  </si>
  <si>
    <t xml:space="preserve"> - adminisztrátor</t>
  </si>
  <si>
    <t>Összesen:</t>
  </si>
  <si>
    <t xml:space="preserve">MIKEPÉRCS KÖZSÉGI ÖNKORMÁNYZAT </t>
  </si>
  <si>
    <t>által adott közvetett támogatások</t>
  </si>
  <si>
    <t>e Ft</t>
  </si>
  <si>
    <t>Bevételi jogcím</t>
  </si>
  <si>
    <t>Fő</t>
  </si>
  <si>
    <t>Kedvezmények összege</t>
  </si>
  <si>
    <t>Helyi adóból biztosított kedvezmény</t>
  </si>
  <si>
    <t xml:space="preserve">   ebből: magánszemélyek kommunális adója</t>
  </si>
  <si>
    <t xml:space="preserve">               iparűzési adó állandó jelleggel végzett tev. után</t>
  </si>
  <si>
    <t>1./a. számú melléklet</t>
  </si>
  <si>
    <t>1./b. számú melléklet</t>
  </si>
  <si>
    <t>1/c. számú melléklet</t>
  </si>
  <si>
    <t>1/d. számú melléklet</t>
  </si>
  <si>
    <t>1/e. számú melléklet</t>
  </si>
  <si>
    <t>1/f. számú melléklet</t>
  </si>
  <si>
    <t>1. számú melléklet</t>
  </si>
  <si>
    <t>2/a. számú  melléklet</t>
  </si>
  <si>
    <t>2/b. számú melléklet</t>
  </si>
  <si>
    <t>2/d számú melléklet</t>
  </si>
  <si>
    <t>5. számú melléklet</t>
  </si>
  <si>
    <t>#</t>
  </si>
  <si>
    <t>Előző időszak</t>
  </si>
  <si>
    <t>Tárgyi időszak</t>
  </si>
  <si>
    <t>01</t>
  </si>
  <si>
    <t>02</t>
  </si>
  <si>
    <t>04</t>
  </si>
  <si>
    <t>05</t>
  </si>
  <si>
    <t>06</t>
  </si>
  <si>
    <t>08</t>
  </si>
  <si>
    <t>10</t>
  </si>
  <si>
    <t>11</t>
  </si>
  <si>
    <t>13</t>
  </si>
  <si>
    <t>21</t>
  </si>
  <si>
    <t>28</t>
  </si>
  <si>
    <t>29</t>
  </si>
  <si>
    <t>34</t>
  </si>
  <si>
    <t>43</t>
  </si>
  <si>
    <t>47</t>
  </si>
  <si>
    <t>50</t>
  </si>
  <si>
    <t>51</t>
  </si>
  <si>
    <t>53</t>
  </si>
  <si>
    <t>57</t>
  </si>
  <si>
    <t>62</t>
  </si>
  <si>
    <t>66</t>
  </si>
  <si>
    <t>67</t>
  </si>
  <si>
    <t>68</t>
  </si>
  <si>
    <t>69</t>
  </si>
  <si>
    <t>70</t>
  </si>
  <si>
    <t>71</t>
  </si>
  <si>
    <t>73</t>
  </si>
  <si>
    <t>74</t>
  </si>
  <si>
    <t>78</t>
  </si>
  <si>
    <t>85</t>
  </si>
  <si>
    <t>86</t>
  </si>
  <si>
    <t>89</t>
  </si>
  <si>
    <t>90</t>
  </si>
  <si>
    <t>101</t>
  </si>
  <si>
    <t>142</t>
  </si>
  <si>
    <t>144</t>
  </si>
  <si>
    <t>146</t>
  </si>
  <si>
    <t>147</t>
  </si>
  <si>
    <t>148</t>
  </si>
  <si>
    <t>151</t>
  </si>
  <si>
    <t>7.sz. melléklet</t>
  </si>
  <si>
    <t>Elszámolásból származó bevételek</t>
  </si>
  <si>
    <t>2015. évi zárszámadás</t>
  </si>
  <si>
    <t>.B64</t>
  </si>
  <si>
    <t xml:space="preserve">Működési célú támogatások visszatérülése </t>
  </si>
  <si>
    <t>B814.</t>
  </si>
  <si>
    <t>2015.évi zárszámadás</t>
  </si>
  <si>
    <t>Működési maradvány</t>
  </si>
  <si>
    <t>Felhalmozási maradvány</t>
  </si>
  <si>
    <t>B8113</t>
  </si>
  <si>
    <t>Rövid lejáratú hitelek, kölcsönök törlesztése</t>
  </si>
  <si>
    <t>K911</t>
  </si>
  <si>
    <t>K914</t>
  </si>
  <si>
    <t xml:space="preserve">2.1. Felhalmozási célú önkormányzati támogatások </t>
  </si>
  <si>
    <t>IV.2. Egyéb felhalmozási célú támogatások államháztartáson belülről</t>
  </si>
  <si>
    <t xml:space="preserve">     "Kisbusz beszerzés FVM támogatás"</t>
  </si>
  <si>
    <t xml:space="preserve">2.1 Rövid lejáratú hitel felvétele </t>
  </si>
  <si>
    <t>Informatikai eszközök beszerzése</t>
  </si>
  <si>
    <t>Szennyvíz ürítés kivitelezés</t>
  </si>
  <si>
    <t>START közfoglalkoztatás eszközbeszerzés</t>
  </si>
  <si>
    <t>START közfoglalkoztatás ingatlan vásárlás Petőfi .u.</t>
  </si>
  <si>
    <t>Törzsrészvéy vásárlás</t>
  </si>
  <si>
    <t>"Kisbusz beszerzés FVM támogatás"</t>
  </si>
  <si>
    <t>Kisértékű tárgyi eszköz beszerzések</t>
  </si>
  <si>
    <t>K 914</t>
  </si>
  <si>
    <t>2016.01.01-i állapot</t>
  </si>
  <si>
    <t>Választott tisztségviselő</t>
  </si>
  <si>
    <t>Közalkalmazotti jogviszny</t>
  </si>
  <si>
    <t>Munkaviszony</t>
  </si>
  <si>
    <t>Gyermekétekztetési kordinátor</t>
  </si>
  <si>
    <t>Közalkalmazotti joviszony</t>
  </si>
  <si>
    <t>Munkajoviszony</t>
  </si>
  <si>
    <t>Közalkalmazotti jogviszony</t>
  </si>
  <si>
    <t>12/A - Mérleg</t>
  </si>
  <si>
    <t>Módosítások (+/-)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</si>
  <si>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</si>
  <si>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</si>
  <si>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</si>
  <si>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</si>
  <si>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</si>
  <si>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</si>
  <si>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</si>
  <si>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</si>
  <si>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</si>
  <si>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</si>
  <si>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</si>
  <si>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</si>
  <si>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</si>
  <si>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</si>
  <si>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</si>
  <si>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</si>
  <si>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</si>
  <si>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</si>
  <si>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</si>
  <si>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</si>
  <si>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</si>
  <si>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</si>
  <si>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</si>
  <si>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</si>
  <si>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</si>
  <si>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</si>
  <si>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</si>
  <si>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</si>
  <si>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D/I/4i - ebből: költségvetési évben esedékes követelések egyéb működési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</si>
  <si>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</si>
  <si>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</si>
  <si>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</si>
  <si>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</si>
  <si>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 Költségvetési évben esedékes követelések (=D/I/1+…+D/I/8)</t>
  </si>
  <si>
    <t>D/III/1 Adott előlegek (=D/III/1a+…+D/III/1f)</t>
  </si>
  <si>
    <t>D/III/1b - ebből: beruházásokra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</si>
  <si>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</si>
  <si>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</si>
  <si>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</si>
  <si>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D/III/4 Forgótőke elszámolása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</si>
  <si>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</si>
  <si>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</si>
  <si>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</si>
  <si>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</si>
  <si>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</si>
  <si>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</si>
  <si>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161</t>
  </si>
  <si>
    <t>E) EGYÉB SAJÁTOS ESZKÖZOLDALI  ELSZÁMOLÁSOK (=E/I+…+E/II)</t>
  </si>
  <si>
    <t>166</t>
  </si>
  <si>
    <t>ESZKÖZÖK ÖSSZESEN (=A+B+C+D+E+F)</t>
  </si>
  <si>
    <t>167</t>
  </si>
  <si>
    <t>G/I  Nemzeti vagyon induláskori értéke</t>
  </si>
  <si>
    <t>168</t>
  </si>
  <si>
    <t>G/II Nemzeti vagyon változásai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</si>
  <si>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</si>
  <si>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</si>
  <si>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</si>
  <si>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</si>
  <si>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</si>
  <si>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</si>
  <si>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</si>
  <si>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</si>
  <si>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174</t>
  </si>
  <si>
    <t>H/I/1 Költségvetési évben esedékes kötelezettségek személyi juttatásokra</t>
  </si>
  <si>
    <t>176</t>
  </si>
  <si>
    <t>H/I/3 Költségvetési évben esedékes kötelezettségek dologi kiadásokra</t>
  </si>
  <si>
    <t>181</t>
  </si>
  <si>
    <t>H/I/6 Költségvetési évben esedékes kötelezettségek beruházásokra</t>
  </si>
  <si>
    <t>199</t>
  </si>
  <si>
    <t>H/I Költségvetési évben esedékes kötelezettségek (=H/I/1+…+H/I/9)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</si>
  <si>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</si>
  <si>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</si>
  <si>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</si>
  <si>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</si>
  <si>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</si>
  <si>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</si>
  <si>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224</t>
  </si>
  <si>
    <t>H/III/1a - ebből: túlfizetés a jövedelemadókban</t>
  </si>
  <si>
    <t>228</t>
  </si>
  <si>
    <t>H/III/3 Más szervezetet megillető bevételek elszámolása</t>
  </si>
  <si>
    <t>233</t>
  </si>
  <si>
    <t>H/III/8 Letétre, megőrzésre, fedezetkezelésre átvett pénzeszközök, biztosítékok</t>
  </si>
  <si>
    <t>236</t>
  </si>
  <si>
    <t>H/III Kötelezettség jellegű sajátos elszámolások (=H/III/1+…+H/III/10)</t>
  </si>
  <si>
    <t>237</t>
  </si>
  <si>
    <t>H) KÖTELEZETTSÉGEK (=H/I+H/II+H/III)</t>
  </si>
  <si>
    <t>239</t>
  </si>
  <si>
    <t>J/1 Eredményszemléletű bevételek passzív időbeli elhatárolása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</si>
  <si>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</si>
  <si>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</si>
  <si>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</si>
  <si>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</si>
  <si>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</si>
  <si>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</si>
  <si>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>2015. évi Vagyon mérleg</t>
  </si>
  <si>
    <t>ezer Ft-ban</t>
  </si>
  <si>
    <t>2015. december 31.-ei állapot</t>
  </si>
  <si>
    <t>2015.12.31-i állapot</t>
  </si>
  <si>
    <t>2014. évi teljesítés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</si>
</sst>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8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2"/>
      <name val="Times New Roman CE"/>
      <family val="1"/>
    </font>
    <font>
      <sz val="12"/>
      <name val="Arial CE"/>
      <family val="0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2"/>
    </font>
    <font>
      <i/>
      <sz val="11"/>
      <name val="Arial CE"/>
      <family val="0"/>
    </font>
    <font>
      <b/>
      <i/>
      <sz val="11"/>
      <name val="Arial CE"/>
      <family val="0"/>
    </font>
    <font>
      <sz val="11"/>
      <color indexed="10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>
        <color indexed="63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3" fontId="30" fillId="0" borderId="0">
      <alignment vertical="center"/>
      <protection/>
    </xf>
    <xf numFmtId="0" fontId="7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 wrapText="1"/>
    </xf>
    <xf numFmtId="3" fontId="1" fillId="34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5" borderId="18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3" fontId="2" fillId="35" borderId="16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4" borderId="18" xfId="0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3" fontId="1" fillId="34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3" fontId="2" fillId="35" borderId="11" xfId="0" applyNumberFormat="1" applyFont="1" applyFill="1" applyBorder="1" applyAlignment="1">
      <alignment horizontal="center" vertical="center"/>
    </xf>
    <xf numFmtId="49" fontId="2" fillId="35" borderId="20" xfId="0" applyNumberFormat="1" applyFont="1" applyFill="1" applyBorder="1" applyAlignment="1">
      <alignment vertical="center"/>
    </xf>
    <xf numFmtId="0" fontId="1" fillId="36" borderId="18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vertical="center" wrapText="1"/>
    </xf>
    <xf numFmtId="0" fontId="1" fillId="36" borderId="20" xfId="0" applyFont="1" applyFill="1" applyBorder="1" applyAlignment="1">
      <alignment vertical="center" wrapText="1"/>
    </xf>
    <xf numFmtId="3" fontId="1" fillId="36" borderId="22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36" borderId="0" xfId="0" applyNumberFormat="1" applyFont="1" applyFill="1" applyBorder="1" applyAlignment="1">
      <alignment vertical="center" wrapText="1"/>
    </xf>
    <xf numFmtId="0" fontId="1" fillId="36" borderId="26" xfId="0" applyFont="1" applyFill="1" applyBorder="1" applyAlignment="1">
      <alignment vertical="center" wrapText="1"/>
    </xf>
    <xf numFmtId="3" fontId="1" fillId="36" borderId="27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/>
    </xf>
    <xf numFmtId="3" fontId="5" fillId="37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/>
    </xf>
    <xf numFmtId="3" fontId="5" fillId="38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/>
    </xf>
    <xf numFmtId="3" fontId="8" fillId="0" borderId="33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5" fillId="37" borderId="34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 horizontal="right" wrapText="1"/>
    </xf>
    <xf numFmtId="3" fontId="12" fillId="39" borderId="21" xfId="0" applyNumberFormat="1" applyFont="1" applyFill="1" applyBorder="1" applyAlignment="1">
      <alignment vertical="center" textRotation="180" wrapText="1"/>
    </xf>
    <xf numFmtId="3" fontId="13" fillId="39" borderId="21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left" vertical="center" wrapText="1"/>
    </xf>
    <xf numFmtId="3" fontId="13" fillId="0" borderId="21" xfId="0" applyNumberFormat="1" applyFont="1" applyFill="1" applyBorder="1" applyAlignment="1">
      <alignment horizontal="right" vertical="center" wrapText="1"/>
    </xf>
    <xf numFmtId="3" fontId="12" fillId="0" borderId="21" xfId="0" applyNumberFormat="1" applyFont="1" applyFill="1" applyBorder="1" applyAlignment="1">
      <alignment horizontal="left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3" fontId="14" fillId="0" borderId="21" xfId="0" applyNumberFormat="1" applyFont="1" applyFill="1" applyBorder="1" applyAlignment="1">
      <alignment horizontal="right" vertical="center" wrapText="1"/>
    </xf>
    <xf numFmtId="3" fontId="13" fillId="0" borderId="21" xfId="0" applyNumberFormat="1" applyFont="1" applyFill="1" applyBorder="1" applyAlignment="1">
      <alignment vertical="center" wrapText="1"/>
    </xf>
    <xf numFmtId="3" fontId="14" fillId="0" borderId="21" xfId="0" applyNumberFormat="1" applyFont="1" applyFill="1" applyBorder="1" applyAlignment="1">
      <alignment horizontal="left" vertical="center" wrapText="1"/>
    </xf>
    <xf numFmtId="3" fontId="12" fillId="0" borderId="21" xfId="0" applyNumberFormat="1" applyFont="1" applyFill="1" applyBorder="1" applyAlignment="1">
      <alignment vertical="center" wrapText="1"/>
    </xf>
    <xf numFmtId="3" fontId="12" fillId="0" borderId="28" xfId="0" applyNumberFormat="1" applyFont="1" applyFill="1" applyBorder="1" applyAlignment="1">
      <alignment horizontal="left" vertical="center" wrapText="1"/>
    </xf>
    <xf numFmtId="3" fontId="12" fillId="0" borderId="28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horizontal="center" vertical="center" wrapText="1"/>
    </xf>
    <xf numFmtId="3" fontId="14" fillId="0" borderId="37" xfId="0" applyNumberFormat="1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left" vertical="center" wrapText="1"/>
    </xf>
    <xf numFmtId="3" fontId="14" fillId="0" borderId="37" xfId="0" applyNumberFormat="1" applyFont="1" applyFill="1" applyBorder="1" applyAlignment="1">
      <alignment vertical="center" wrapText="1"/>
    </xf>
    <xf numFmtId="3" fontId="14" fillId="0" borderId="21" xfId="0" applyNumberFormat="1" applyFont="1" applyFill="1" applyBorder="1" applyAlignment="1">
      <alignment vertical="center" wrapText="1"/>
    </xf>
    <xf numFmtId="3" fontId="12" fillId="0" borderId="21" xfId="0" applyNumberFormat="1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left" vertical="center" wrapText="1"/>
    </xf>
    <xf numFmtId="3" fontId="13" fillId="33" borderId="21" xfId="0" applyNumberFormat="1" applyFont="1" applyFill="1" applyBorder="1" applyAlignment="1">
      <alignment vertical="center" wrapText="1"/>
    </xf>
    <xf numFmtId="3" fontId="13" fillId="33" borderId="21" xfId="0" applyNumberFormat="1" applyFont="1" applyFill="1" applyBorder="1" applyAlignment="1">
      <alignment horizontal="right" vertical="center" wrapText="1"/>
    </xf>
    <xf numFmtId="3" fontId="14" fillId="33" borderId="21" xfId="0" applyNumberFormat="1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left" vertical="center" wrapText="1"/>
    </xf>
    <xf numFmtId="3" fontId="14" fillId="33" borderId="21" xfId="0" applyNumberFormat="1" applyFont="1" applyFill="1" applyBorder="1" applyAlignment="1">
      <alignment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49" fontId="6" fillId="36" borderId="21" xfId="0" applyNumberFormat="1" applyFont="1" applyFill="1" applyBorder="1" applyAlignment="1">
      <alignment horizontal="left" vertical="center" wrapText="1"/>
    </xf>
    <xf numFmtId="3" fontId="6" fillId="36" borderId="21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wrapText="1"/>
    </xf>
    <xf numFmtId="49" fontId="13" fillId="0" borderId="21" xfId="0" applyNumberFormat="1" applyFont="1" applyFill="1" applyBorder="1" applyAlignment="1">
      <alignment horizontal="left" vertical="center" wrapText="1"/>
    </xf>
    <xf numFmtId="3" fontId="13" fillId="0" borderId="21" xfId="0" applyNumberFormat="1" applyFont="1" applyBorder="1" applyAlignment="1">
      <alignment wrapText="1"/>
    </xf>
    <xf numFmtId="0" fontId="12" fillId="33" borderId="21" xfId="0" applyFont="1" applyFill="1" applyBorder="1" applyAlignment="1">
      <alignment horizontal="left" vertical="center" wrapText="1"/>
    </xf>
    <xf numFmtId="0" fontId="13" fillId="39" borderId="21" xfId="0" applyFont="1" applyFill="1" applyBorder="1" applyAlignment="1">
      <alignment horizontal="left" vertical="center" wrapText="1"/>
    </xf>
    <xf numFmtId="3" fontId="13" fillId="39" borderId="21" xfId="0" applyNumberFormat="1" applyFont="1" applyFill="1" applyBorder="1" applyAlignment="1">
      <alignment horizontal="right" vertical="center" wrapText="1"/>
    </xf>
    <xf numFmtId="3" fontId="14" fillId="39" borderId="21" xfId="0" applyNumberFormat="1" applyFont="1" applyFill="1" applyBorder="1" applyAlignment="1">
      <alignment horizontal="center" vertical="center" wrapText="1"/>
    </xf>
    <xf numFmtId="0" fontId="14" fillId="39" borderId="21" xfId="0" applyFont="1" applyFill="1" applyBorder="1" applyAlignment="1">
      <alignment horizontal="left" vertical="center" wrapText="1"/>
    </xf>
    <xf numFmtId="3" fontId="14" fillId="39" borderId="21" xfId="0" applyNumberFormat="1" applyFont="1" applyFill="1" applyBorder="1" applyAlignment="1">
      <alignment horizontal="right" vertical="center" wrapText="1"/>
    </xf>
    <xf numFmtId="3" fontId="12" fillId="39" borderId="21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wrapText="1"/>
    </xf>
    <xf numFmtId="3" fontId="12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wrapText="1"/>
    </xf>
    <xf numFmtId="3" fontId="20" fillId="39" borderId="2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2" fillId="0" borderId="2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3" fontId="23" fillId="39" borderId="21" xfId="0" applyNumberFormat="1" applyFont="1" applyFill="1" applyBorder="1" applyAlignment="1">
      <alignment horizontal="left" vertical="center" textRotation="180" wrapText="1"/>
    </xf>
    <xf numFmtId="0" fontId="20" fillId="39" borderId="2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3" fillId="0" borderId="21" xfId="0" applyFont="1" applyBorder="1" applyAlignment="1">
      <alignment horizontal="left" vertical="center" wrapText="1"/>
    </xf>
    <xf numFmtId="3" fontId="13" fillId="0" borderId="21" xfId="0" applyNumberFormat="1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3" fontId="12" fillId="0" borderId="21" xfId="0" applyNumberFormat="1" applyFont="1" applyBorder="1" applyAlignment="1">
      <alignment horizontal="left" vertical="center" wrapText="1"/>
    </xf>
    <xf numFmtId="3" fontId="13" fillId="33" borderId="21" xfId="0" applyNumberFormat="1" applyFont="1" applyFill="1" applyBorder="1" applyAlignment="1">
      <alignment horizontal="left" vertical="center" wrapText="1"/>
    </xf>
    <xf numFmtId="3" fontId="6" fillId="33" borderId="21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3" fillId="35" borderId="21" xfId="0" applyNumberFormat="1" applyFont="1" applyFill="1" applyBorder="1" applyAlignment="1">
      <alignment horizontal="left" vertical="center" wrapText="1"/>
    </xf>
    <xf numFmtId="3" fontId="24" fillId="0" borderId="21" xfId="0" applyNumberFormat="1" applyFont="1" applyFill="1" applyBorder="1" applyAlignment="1">
      <alignment horizontal="left" vertical="center" wrapText="1"/>
    </xf>
    <xf numFmtId="3" fontId="13" fillId="39" borderId="2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center" wrapText="1"/>
    </xf>
    <xf numFmtId="0" fontId="0" fillId="0" borderId="0" xfId="0" applyFill="1" applyAlignment="1">
      <alignment wrapText="1"/>
    </xf>
    <xf numFmtId="3" fontId="16" fillId="0" borderId="0" xfId="70" applyFont="1">
      <alignment/>
      <protection/>
    </xf>
    <xf numFmtId="3" fontId="26" fillId="0" borderId="0" xfId="70" applyFont="1" applyBorder="1" applyAlignment="1">
      <alignment horizontal="right"/>
      <protection/>
    </xf>
    <xf numFmtId="3" fontId="0" fillId="0" borderId="0" xfId="70" applyFont="1" applyBorder="1" applyAlignment="1">
      <alignment horizontal="right"/>
      <protection/>
    </xf>
    <xf numFmtId="3" fontId="0" fillId="0" borderId="0" xfId="70" applyFont="1" applyBorder="1">
      <alignment/>
      <protection/>
    </xf>
    <xf numFmtId="3" fontId="0" fillId="40" borderId="38" xfId="70" applyFont="1" applyFill="1" applyBorder="1" applyAlignment="1">
      <alignment horizontal="center" vertical="center"/>
      <protection/>
    </xf>
    <xf numFmtId="3" fontId="26" fillId="41" borderId="39" xfId="70" applyFont="1" applyFill="1" applyBorder="1">
      <alignment/>
      <protection/>
    </xf>
    <xf numFmtId="3" fontId="26" fillId="41" borderId="39" xfId="70" applyNumberFormat="1" applyFont="1" applyFill="1" applyBorder="1">
      <alignment/>
      <protection/>
    </xf>
    <xf numFmtId="3" fontId="26" fillId="41" borderId="39" xfId="70" applyFont="1" applyFill="1" applyBorder="1">
      <alignment/>
      <protection/>
    </xf>
    <xf numFmtId="3" fontId="0" fillId="0" borderId="0" xfId="70" applyFont="1">
      <alignment/>
      <protection/>
    </xf>
    <xf numFmtId="3" fontId="27" fillId="0" borderId="21" xfId="69" applyFont="1" applyBorder="1">
      <alignment/>
      <protection/>
    </xf>
    <xf numFmtId="3" fontId="26" fillId="35" borderId="21" xfId="70" applyNumberFormat="1" applyFont="1" applyFill="1" applyBorder="1">
      <alignment/>
      <protection/>
    </xf>
    <xf numFmtId="3" fontId="0" fillId="35" borderId="21" xfId="70" applyFont="1" applyFill="1" applyBorder="1" applyAlignment="1">
      <alignment horizontal="left"/>
      <protection/>
    </xf>
    <xf numFmtId="3" fontId="26" fillId="0" borderId="21" xfId="70" applyFont="1" applyFill="1" applyBorder="1" applyAlignment="1">
      <alignment horizontal="left"/>
      <protection/>
    </xf>
    <xf numFmtId="3" fontId="26" fillId="35" borderId="21" xfId="70" applyFont="1" applyFill="1" applyBorder="1">
      <alignment/>
      <protection/>
    </xf>
    <xf numFmtId="3" fontId="28" fillId="0" borderId="21" xfId="69" applyFont="1" applyBorder="1">
      <alignment/>
      <protection/>
    </xf>
    <xf numFmtId="3" fontId="0" fillId="35" borderId="21" xfId="70" applyNumberFormat="1" applyFont="1" applyFill="1" applyBorder="1">
      <alignment/>
      <protection/>
    </xf>
    <xf numFmtId="3" fontId="27" fillId="0" borderId="21" xfId="70" applyFont="1" applyBorder="1">
      <alignment/>
      <protection/>
    </xf>
    <xf numFmtId="3" fontId="26" fillId="0" borderId="21" xfId="70" applyNumberFormat="1" applyFont="1" applyBorder="1">
      <alignment/>
      <protection/>
    </xf>
    <xf numFmtId="3" fontId="26" fillId="0" borderId="21" xfId="70" applyFont="1" applyBorder="1">
      <alignment/>
      <protection/>
    </xf>
    <xf numFmtId="3" fontId="28" fillId="0" borderId="21" xfId="70" applyFont="1" applyBorder="1">
      <alignment/>
      <protection/>
    </xf>
    <xf numFmtId="3" fontId="0" fillId="0" borderId="21" xfId="70" applyNumberFormat="1" applyFont="1" applyBorder="1">
      <alignment/>
      <protection/>
    </xf>
    <xf numFmtId="3" fontId="26" fillId="0" borderId="21" xfId="70" applyFont="1" applyFill="1" applyBorder="1">
      <alignment/>
      <protection/>
    </xf>
    <xf numFmtId="3" fontId="0" fillId="0" borderId="21" xfId="70" applyFont="1" applyBorder="1">
      <alignment/>
      <protection/>
    </xf>
    <xf numFmtId="3" fontId="0" fillId="0" borderId="21" xfId="70" applyFont="1" applyFill="1" applyBorder="1" applyAlignment="1">
      <alignment horizontal="left"/>
      <protection/>
    </xf>
    <xf numFmtId="3" fontId="0" fillId="0" borderId="21" xfId="70" applyFont="1" applyFill="1" applyBorder="1">
      <alignment/>
      <protection/>
    </xf>
    <xf numFmtId="3" fontId="26" fillId="41" borderId="21" xfId="70" applyFont="1" applyFill="1" applyBorder="1">
      <alignment/>
      <protection/>
    </xf>
    <xf numFmtId="3" fontId="26" fillId="41" borderId="21" xfId="70" applyNumberFormat="1" applyFont="1" applyFill="1" applyBorder="1">
      <alignment/>
      <protection/>
    </xf>
    <xf numFmtId="3" fontId="0" fillId="0" borderId="21" xfId="70" applyFont="1" applyFill="1" applyBorder="1">
      <alignment/>
      <protection/>
    </xf>
    <xf numFmtId="3" fontId="26" fillId="35" borderId="21" xfId="70" applyFont="1" applyFill="1" applyBorder="1">
      <alignment/>
      <protection/>
    </xf>
    <xf numFmtId="3" fontId="0" fillId="0" borderId="21" xfId="70" applyFont="1" applyBorder="1">
      <alignment/>
      <protection/>
    </xf>
    <xf numFmtId="3" fontId="0" fillId="35" borderId="21" xfId="70" applyFont="1" applyFill="1" applyBorder="1">
      <alignment/>
      <protection/>
    </xf>
    <xf numFmtId="3" fontId="0" fillId="0" borderId="28" xfId="68" applyFont="1" applyBorder="1">
      <alignment/>
      <protection/>
    </xf>
    <xf numFmtId="3" fontId="0" fillId="0" borderId="21" xfId="71" applyFont="1" applyFill="1" applyBorder="1" applyAlignment="1">
      <alignment horizontal="right"/>
      <protection/>
    </xf>
    <xf numFmtId="3" fontId="26" fillId="0" borderId="21" xfId="71" applyFont="1" applyFill="1" applyBorder="1" applyAlignment="1">
      <alignment horizontal="right"/>
      <protection/>
    </xf>
    <xf numFmtId="3" fontId="0" fillId="0" borderId="21" xfId="71" applyFont="1" applyFill="1" applyBorder="1" applyAlignment="1">
      <alignment horizontal="right"/>
      <protection/>
    </xf>
    <xf numFmtId="3" fontId="0" fillId="0" borderId="21" xfId="70" applyFont="1" applyFill="1" applyBorder="1" applyAlignment="1">
      <alignment horizontal="left"/>
      <protection/>
    </xf>
    <xf numFmtId="3" fontId="0" fillId="35" borderId="28" xfId="70" applyFont="1" applyFill="1" applyBorder="1" applyAlignment="1">
      <alignment vertical="center" wrapText="1"/>
      <protection/>
    </xf>
    <xf numFmtId="3" fontId="0" fillId="35" borderId="40" xfId="70" applyFont="1" applyFill="1" applyBorder="1" applyAlignment="1">
      <alignment vertical="center" wrapText="1"/>
      <protection/>
    </xf>
    <xf numFmtId="3" fontId="26" fillId="41" borderId="21" xfId="70" applyFont="1" applyFill="1" applyBorder="1">
      <alignment/>
      <protection/>
    </xf>
    <xf numFmtId="3" fontId="27" fillId="0" borderId="21" xfId="70" applyFont="1" applyFill="1" applyBorder="1">
      <alignment/>
      <protection/>
    </xf>
    <xf numFmtId="3" fontId="0" fillId="0" borderId="21" xfId="70" applyNumberFormat="1" applyFont="1" applyBorder="1">
      <alignment/>
      <protection/>
    </xf>
    <xf numFmtId="3" fontId="26" fillId="41" borderId="41" xfId="70" applyFont="1" applyFill="1" applyBorder="1" applyAlignment="1">
      <alignment/>
      <protection/>
    </xf>
    <xf numFmtId="3" fontId="29" fillId="42" borderId="21" xfId="70" applyFont="1" applyFill="1" applyBorder="1">
      <alignment/>
      <protection/>
    </xf>
    <xf numFmtId="3" fontId="29" fillId="42" borderId="21" xfId="70" applyNumberFormat="1" applyFont="1" applyFill="1" applyBorder="1">
      <alignment/>
      <protection/>
    </xf>
    <xf numFmtId="3" fontId="0" fillId="42" borderId="21" xfId="70" applyFont="1" applyFill="1" applyBorder="1">
      <alignment/>
      <protection/>
    </xf>
    <xf numFmtId="3" fontId="12" fillId="35" borderId="21" xfId="0" applyNumberFormat="1" applyFont="1" applyFill="1" applyBorder="1" applyAlignment="1">
      <alignment horizontal="left" vertical="center" wrapText="1"/>
    </xf>
    <xf numFmtId="0" fontId="11" fillId="0" borderId="42" xfId="0" applyFont="1" applyBorder="1" applyAlignment="1">
      <alignment wrapText="1"/>
    </xf>
    <xf numFmtId="3" fontId="0" fillId="0" borderId="21" xfId="70" applyFont="1" applyFill="1" applyBorder="1" applyAlignment="1">
      <alignment vertical="center" wrapText="1"/>
      <protection/>
    </xf>
    <xf numFmtId="3" fontId="0" fillId="0" borderId="21" xfId="70" applyFont="1" applyBorder="1" applyAlignment="1">
      <alignment vertical="center"/>
      <protection/>
    </xf>
    <xf numFmtId="3" fontId="0" fillId="35" borderId="21" xfId="71" applyFont="1" applyFill="1" applyBorder="1" applyAlignment="1">
      <alignment vertical="center" wrapText="1"/>
      <protection/>
    </xf>
    <xf numFmtId="0" fontId="12" fillId="0" borderId="43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3" fontId="25" fillId="0" borderId="0" xfId="70" applyFont="1" applyAlignment="1">
      <alignment horizontal="center"/>
      <protection/>
    </xf>
    <xf numFmtId="3" fontId="16" fillId="0" borderId="0" xfId="70" applyFont="1" applyAlignment="1">
      <alignment horizontal="right"/>
      <protection/>
    </xf>
    <xf numFmtId="3" fontId="26" fillId="0" borderId="0" xfId="70" applyFont="1" applyBorder="1" applyAlignment="1">
      <alignment horizontal="right"/>
      <protection/>
    </xf>
    <xf numFmtId="3" fontId="26" fillId="0" borderId="0" xfId="70" applyFont="1" applyBorder="1" applyAlignment="1">
      <alignment horizontal="left" wrapText="1"/>
      <protection/>
    </xf>
    <xf numFmtId="0" fontId="13" fillId="34" borderId="41" xfId="0" applyFont="1" applyFill="1" applyBorder="1" applyAlignment="1">
      <alignment vertical="center" wrapText="1"/>
    </xf>
    <xf numFmtId="0" fontId="13" fillId="34" borderId="43" xfId="0" applyFont="1" applyFill="1" applyBorder="1" applyAlignment="1">
      <alignment vertical="center" wrapText="1"/>
    </xf>
    <xf numFmtId="0" fontId="13" fillId="34" borderId="44" xfId="0" applyFont="1" applyFill="1" applyBorder="1" applyAlignment="1">
      <alignment vertical="center" wrapText="1"/>
    </xf>
    <xf numFmtId="3" fontId="12" fillId="0" borderId="21" xfId="0" applyNumberFormat="1" applyFont="1" applyFill="1" applyBorder="1" applyAlignment="1">
      <alignment horizontal="right"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31" fillId="0" borderId="0" xfId="67">
      <alignment/>
      <protection/>
    </xf>
    <xf numFmtId="49" fontId="35" fillId="0" borderId="0" xfId="67" applyNumberFormat="1" applyFont="1">
      <alignment/>
      <protection/>
    </xf>
    <xf numFmtId="0" fontId="31" fillId="0" borderId="0" xfId="67" applyBorder="1" applyAlignment="1">
      <alignment horizontal="right"/>
      <protection/>
    </xf>
    <xf numFmtId="0" fontId="36" fillId="0" borderId="32" xfId="67" applyFont="1" applyBorder="1" applyAlignment="1">
      <alignment wrapText="1"/>
      <protection/>
    </xf>
    <xf numFmtId="0" fontId="36" fillId="0" borderId="33" xfId="67" applyFont="1" applyBorder="1" applyAlignment="1">
      <alignment wrapText="1"/>
      <protection/>
    </xf>
    <xf numFmtId="0" fontId="36" fillId="0" borderId="21" xfId="67" applyFont="1" applyBorder="1" applyAlignment="1">
      <alignment wrapText="1"/>
      <protection/>
    </xf>
    <xf numFmtId="0" fontId="37" fillId="40" borderId="32" xfId="67" applyFont="1" applyFill="1" applyBorder="1" applyAlignment="1">
      <alignment wrapText="1"/>
      <protection/>
    </xf>
    <xf numFmtId="0" fontId="37" fillId="40" borderId="45" xfId="67" applyFont="1" applyFill="1" applyBorder="1" applyAlignment="1">
      <alignment wrapText="1"/>
      <protection/>
    </xf>
    <xf numFmtId="0" fontId="40" fillId="0" borderId="32" xfId="67" applyFont="1" applyBorder="1" applyAlignment="1">
      <alignment wrapText="1"/>
      <protection/>
    </xf>
    <xf numFmtId="0" fontId="36" fillId="0" borderId="35" xfId="67" applyFont="1" applyBorder="1" applyAlignment="1">
      <alignment wrapText="1"/>
      <protection/>
    </xf>
    <xf numFmtId="0" fontId="37" fillId="40" borderId="46" xfId="67" applyFont="1" applyFill="1" applyBorder="1" applyAlignment="1">
      <alignment wrapText="1"/>
      <protection/>
    </xf>
    <xf numFmtId="0" fontId="37" fillId="40" borderId="35" xfId="67" applyFont="1" applyFill="1" applyBorder="1" applyAlignment="1">
      <alignment wrapText="1"/>
      <protection/>
    </xf>
    <xf numFmtId="0" fontId="37" fillId="40" borderId="47" xfId="67" applyFont="1" applyFill="1" applyBorder="1" applyAlignment="1">
      <alignment wrapText="1"/>
      <protection/>
    </xf>
    <xf numFmtId="0" fontId="37" fillId="40" borderId="48" xfId="67" applyFont="1" applyFill="1" applyBorder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5" fillId="0" borderId="49" xfId="60" applyFont="1" applyBorder="1" applyAlignment="1">
      <alignment horizontal="right"/>
      <protection/>
    </xf>
    <xf numFmtId="0" fontId="25" fillId="40" borderId="50" xfId="60" applyFont="1" applyFill="1" applyBorder="1" applyAlignment="1">
      <alignment horizontal="center" vertical="center" wrapText="1"/>
      <protection/>
    </xf>
    <xf numFmtId="0" fontId="25" fillId="40" borderId="51" xfId="60" applyFont="1" applyFill="1" applyBorder="1" applyAlignment="1">
      <alignment horizontal="center" vertical="center" wrapText="1"/>
      <protection/>
    </xf>
    <xf numFmtId="0" fontId="25" fillId="40" borderId="52" xfId="60" applyFont="1" applyFill="1" applyBorder="1" applyAlignment="1">
      <alignment horizontal="center" vertical="center" wrapText="1"/>
      <protection/>
    </xf>
    <xf numFmtId="0" fontId="44" fillId="0" borderId="32" xfId="60" applyFont="1" applyBorder="1" applyAlignment="1">
      <alignment vertical="center" wrapText="1"/>
      <protection/>
    </xf>
    <xf numFmtId="1" fontId="45" fillId="0" borderId="53" xfId="60" applyNumberFormat="1" applyFont="1" applyBorder="1" applyAlignment="1">
      <alignment horizontal="right" vertical="center" indent="1"/>
      <protection/>
    </xf>
    <xf numFmtId="3" fontId="45" fillId="0" borderId="31" xfId="60" applyNumberFormat="1" applyFont="1" applyBorder="1" applyAlignment="1">
      <alignment horizontal="right" vertical="center" indent="1"/>
      <protection/>
    </xf>
    <xf numFmtId="1" fontId="46" fillId="0" borderId="21" xfId="60" applyNumberFormat="1" applyFont="1" applyBorder="1" applyAlignment="1">
      <alignment horizontal="right" vertical="center" indent="1"/>
      <protection/>
    </xf>
    <xf numFmtId="3" fontId="46" fillId="0" borderId="33" xfId="60" applyNumberFormat="1" applyFont="1" applyBorder="1" applyAlignment="1">
      <alignment horizontal="right" vertical="center" indent="1"/>
      <protection/>
    </xf>
    <xf numFmtId="0" fontId="43" fillId="40" borderId="50" xfId="60" applyFont="1" applyFill="1" applyBorder="1" applyAlignment="1">
      <alignment horizontal="left" vertical="center"/>
      <protection/>
    </xf>
    <xf numFmtId="1" fontId="43" fillId="40" borderId="51" xfId="60" applyNumberFormat="1" applyFont="1" applyFill="1" applyBorder="1" applyAlignment="1">
      <alignment horizontal="right" vertical="center" indent="1"/>
      <protection/>
    </xf>
    <xf numFmtId="3" fontId="43" fillId="40" borderId="52" xfId="60" applyNumberFormat="1" applyFont="1" applyFill="1" applyBorder="1" applyAlignment="1">
      <alignment horizontal="right" vertical="center" indent="1"/>
      <protection/>
    </xf>
    <xf numFmtId="0" fontId="17" fillId="0" borderId="0" xfId="58">
      <alignment/>
      <protection/>
    </xf>
    <xf numFmtId="0" fontId="32" fillId="0" borderId="0" xfId="66" applyBorder="1">
      <alignment/>
      <protection/>
    </xf>
    <xf numFmtId="0" fontId="6" fillId="0" borderId="0" xfId="65" applyFont="1" applyBorder="1" applyAlignment="1">
      <alignment wrapText="1"/>
      <protection/>
    </xf>
    <xf numFmtId="0" fontId="7" fillId="0" borderId="0" xfId="65" applyFont="1" applyBorder="1">
      <alignment/>
      <protection/>
    </xf>
    <xf numFmtId="0" fontId="7" fillId="0" borderId="0" xfId="65" applyFont="1" applyBorder="1" applyAlignment="1">
      <alignment horizontal="right"/>
      <protection/>
    </xf>
    <xf numFmtId="0" fontId="7" fillId="0" borderId="0" xfId="65" applyFont="1" applyBorder="1" applyAlignment="1">
      <alignment/>
      <protection/>
    </xf>
    <xf numFmtId="3" fontId="26" fillId="40" borderId="39" xfId="70" applyFont="1" applyFill="1" applyBorder="1" applyAlignment="1">
      <alignment horizontal="center" vertical="center"/>
      <protection/>
    </xf>
    <xf numFmtId="3" fontId="0" fillId="40" borderId="54" xfId="70" applyFont="1" applyFill="1" applyBorder="1" applyAlignment="1">
      <alignment horizontal="center" vertical="center"/>
      <protection/>
    </xf>
    <xf numFmtId="3" fontId="26" fillId="40" borderId="55" xfId="70" applyFont="1" applyFill="1" applyBorder="1" applyAlignment="1">
      <alignment horizontal="center" vertical="center"/>
      <protection/>
    </xf>
    <xf numFmtId="3" fontId="26" fillId="40" borderId="49" xfId="70" applyFont="1" applyFill="1" applyBorder="1" applyAlignment="1">
      <alignment horizontal="center" vertical="center"/>
      <protection/>
    </xf>
    <xf numFmtId="3" fontId="26" fillId="43" borderId="21" xfId="70" applyFont="1" applyFill="1" applyBorder="1" applyAlignment="1">
      <alignment horizontal="left"/>
      <protection/>
    </xf>
    <xf numFmtId="3" fontId="0" fillId="35" borderId="39" xfId="70" applyFont="1" applyFill="1" applyBorder="1" applyAlignment="1">
      <alignment vertical="center" wrapText="1"/>
      <protection/>
    </xf>
    <xf numFmtId="3" fontId="0" fillId="0" borderId="21" xfId="70" applyFont="1" applyFill="1" applyBorder="1" applyAlignment="1">
      <alignment vertical="center" wrapText="1"/>
      <protection/>
    </xf>
    <xf numFmtId="3" fontId="26" fillId="41" borderId="21" xfId="70" applyFont="1" applyFill="1" applyBorder="1" applyAlignment="1">
      <alignment/>
      <protection/>
    </xf>
    <xf numFmtId="0" fontId="37" fillId="40" borderId="21" xfId="67" applyFont="1" applyFill="1" applyBorder="1" applyAlignment="1">
      <alignment horizontal="center" vertical="center" wrapText="1"/>
      <protection/>
    </xf>
    <xf numFmtId="0" fontId="31" fillId="0" borderId="49" xfId="67" applyBorder="1" applyAlignment="1">
      <alignment horizontal="right"/>
      <protection/>
    </xf>
    <xf numFmtId="0" fontId="0" fillId="0" borderId="0" xfId="59">
      <alignment/>
      <protection/>
    </xf>
    <xf numFmtId="0" fontId="38" fillId="41" borderId="21" xfId="67" applyFont="1" applyFill="1" applyBorder="1" applyAlignment="1">
      <alignment wrapText="1"/>
      <protection/>
    </xf>
    <xf numFmtId="0" fontId="36" fillId="0" borderId="56" xfId="67" applyFont="1" applyBorder="1" applyAlignment="1">
      <alignment wrapText="1"/>
      <protection/>
    </xf>
    <xf numFmtId="0" fontId="36" fillId="0" borderId="57" xfId="67" applyFont="1" applyBorder="1" applyAlignment="1">
      <alignment wrapText="1"/>
      <protection/>
    </xf>
    <xf numFmtId="0" fontId="37" fillId="40" borderId="58" xfId="67" applyFont="1" applyFill="1" applyBorder="1" applyAlignment="1">
      <alignment wrapText="1"/>
      <protection/>
    </xf>
    <xf numFmtId="0" fontId="37" fillId="0" borderId="45" xfId="67" applyFont="1" applyBorder="1" applyAlignment="1">
      <alignment wrapText="1"/>
      <protection/>
    </xf>
    <xf numFmtId="0" fontId="37" fillId="0" borderId="47" xfId="67" applyFont="1" applyBorder="1" applyAlignment="1">
      <alignment wrapText="1"/>
      <protection/>
    </xf>
    <xf numFmtId="0" fontId="37" fillId="0" borderId="41" xfId="67" applyFont="1" applyBorder="1" applyAlignment="1">
      <alignment wrapText="1"/>
      <protection/>
    </xf>
    <xf numFmtId="0" fontId="37" fillId="0" borderId="42" xfId="67" applyFont="1" applyBorder="1" applyAlignment="1">
      <alignment wrapText="1"/>
      <protection/>
    </xf>
    <xf numFmtId="0" fontId="37" fillId="40" borderId="59" xfId="67" applyFont="1" applyFill="1" applyBorder="1" applyAlignment="1">
      <alignment wrapText="1"/>
      <protection/>
    </xf>
    <xf numFmtId="0" fontId="37" fillId="0" borderId="60" xfId="67" applyFont="1" applyBorder="1" applyAlignment="1">
      <alignment wrapText="1"/>
      <protection/>
    </xf>
    <xf numFmtId="0" fontId="36" fillId="0" borderId="45" xfId="67" applyFont="1" applyBorder="1" applyAlignment="1">
      <alignment wrapText="1"/>
      <protection/>
    </xf>
    <xf numFmtId="0" fontId="36" fillId="0" borderId="47" xfId="67" applyFont="1" applyBorder="1" applyAlignment="1">
      <alignment wrapText="1"/>
      <protection/>
    </xf>
    <xf numFmtId="0" fontId="37" fillId="40" borderId="61" xfId="67" applyFont="1" applyFill="1" applyBorder="1">
      <alignment/>
      <protection/>
    </xf>
    <xf numFmtId="49" fontId="37" fillId="40" borderId="58" xfId="67" applyNumberFormat="1" applyFont="1" applyFill="1" applyBorder="1" applyAlignment="1">
      <alignment wrapText="1"/>
      <protection/>
    </xf>
    <xf numFmtId="0" fontId="37" fillId="40" borderId="62" xfId="67" applyFont="1" applyFill="1" applyBorder="1" applyAlignment="1">
      <alignment wrapText="1"/>
      <protection/>
    </xf>
    <xf numFmtId="49" fontId="36" fillId="0" borderId="45" xfId="67" applyNumberFormat="1" applyFont="1" applyBorder="1" applyAlignment="1">
      <alignment wrapText="1"/>
      <protection/>
    </xf>
    <xf numFmtId="0" fontId="36" fillId="0" borderId="63" xfId="67" applyFont="1" applyBorder="1" applyAlignment="1">
      <alignment wrapText="1"/>
      <protection/>
    </xf>
    <xf numFmtId="49" fontId="37" fillId="40" borderId="45" xfId="67" applyNumberFormat="1" applyFont="1" applyFill="1" applyBorder="1" applyAlignment="1">
      <alignment wrapText="1"/>
      <protection/>
    </xf>
    <xf numFmtId="0" fontId="37" fillId="40" borderId="12" xfId="67" applyFont="1" applyFill="1" applyBorder="1" applyAlignment="1">
      <alignment wrapText="1"/>
      <protection/>
    </xf>
    <xf numFmtId="49" fontId="36" fillId="0" borderId="47" xfId="67" applyNumberFormat="1" applyFont="1" applyBorder="1" applyAlignment="1">
      <alignment wrapText="1"/>
      <protection/>
    </xf>
    <xf numFmtId="49" fontId="36" fillId="0" borderId="32" xfId="67" applyNumberFormat="1" applyFont="1" applyBorder="1" applyAlignment="1">
      <alignment wrapText="1"/>
      <protection/>
    </xf>
    <xf numFmtId="49" fontId="36" fillId="0" borderId="59" xfId="67" applyNumberFormat="1" applyFont="1" applyBorder="1" applyAlignment="1">
      <alignment wrapText="1"/>
      <protection/>
    </xf>
    <xf numFmtId="0" fontId="36" fillId="0" borderId="64" xfId="67" applyFont="1" applyBorder="1" applyAlignment="1">
      <alignment wrapText="1"/>
      <protection/>
    </xf>
    <xf numFmtId="49" fontId="37" fillId="40" borderId="59" xfId="67" applyNumberFormat="1" applyFont="1" applyFill="1" applyBorder="1" applyAlignment="1">
      <alignment wrapText="1"/>
      <protection/>
    </xf>
    <xf numFmtId="0" fontId="39" fillId="40" borderId="62" xfId="67" applyFont="1" applyFill="1" applyBorder="1" applyAlignment="1">
      <alignment wrapText="1"/>
      <protection/>
    </xf>
    <xf numFmtId="49" fontId="36" fillId="0" borderId="60" xfId="67" applyNumberFormat="1" applyFont="1" applyBorder="1" applyAlignment="1">
      <alignment wrapText="1"/>
      <protection/>
    </xf>
    <xf numFmtId="0" fontId="36" fillId="0" borderId="62" xfId="67" applyFont="1" applyBorder="1" applyAlignment="1">
      <alignment wrapText="1"/>
      <protection/>
    </xf>
    <xf numFmtId="0" fontId="41" fillId="0" borderId="45" xfId="59" applyFont="1" applyFill="1" applyBorder="1">
      <alignment/>
      <protection/>
    </xf>
    <xf numFmtId="0" fontId="41" fillId="0" borderId="47" xfId="59" applyFont="1" applyFill="1" applyBorder="1">
      <alignment/>
      <protection/>
    </xf>
    <xf numFmtId="0" fontId="36" fillId="0" borderId="65" xfId="67" applyFont="1" applyBorder="1" applyAlignment="1">
      <alignment wrapText="1"/>
      <protection/>
    </xf>
    <xf numFmtId="0" fontId="42" fillId="40" borderId="47" xfId="59" applyFont="1" applyFill="1" applyBorder="1">
      <alignment/>
      <protection/>
    </xf>
    <xf numFmtId="0" fontId="37" fillId="40" borderId="65" xfId="67" applyFont="1" applyFill="1" applyBorder="1" applyAlignment="1">
      <alignment wrapText="1"/>
      <protection/>
    </xf>
    <xf numFmtId="0" fontId="41" fillId="0" borderId="47" xfId="59" applyFont="1" applyFill="1" applyBorder="1" applyAlignment="1">
      <alignment wrapText="1"/>
      <protection/>
    </xf>
    <xf numFmtId="0" fontId="37" fillId="40" borderId="66" xfId="67" applyFont="1" applyFill="1" applyBorder="1" applyAlignment="1">
      <alignment wrapText="1"/>
      <protection/>
    </xf>
    <xf numFmtId="49" fontId="37" fillId="40" borderId="61" xfId="67" applyNumberFormat="1" applyFont="1" applyFill="1" applyBorder="1">
      <alignment/>
      <protection/>
    </xf>
    <xf numFmtId="0" fontId="39" fillId="40" borderId="67" xfId="67" applyFont="1" applyFill="1" applyBorder="1">
      <alignment/>
      <protection/>
    </xf>
    <xf numFmtId="0" fontId="16" fillId="44" borderId="21" xfId="58" applyFont="1" applyFill="1" applyBorder="1" applyAlignment="1">
      <alignment horizontal="center" vertical="top" wrapText="1"/>
      <protection/>
    </xf>
    <xf numFmtId="0" fontId="0" fillId="0" borderId="21" xfId="58" applyFont="1" applyBorder="1" applyAlignment="1">
      <alignment horizontal="center" vertical="top" wrapText="1"/>
      <protection/>
    </xf>
    <xf numFmtId="0" fontId="0" fillId="0" borderId="21" xfId="58" applyFont="1" applyBorder="1" applyAlignment="1">
      <alignment horizontal="left" vertical="top" wrapText="1"/>
      <protection/>
    </xf>
    <xf numFmtId="3" fontId="0" fillId="0" borderId="21" xfId="58" applyNumberFormat="1" applyFont="1" applyBorder="1" applyAlignment="1">
      <alignment horizontal="right" vertical="top" wrapText="1"/>
      <protection/>
    </xf>
    <xf numFmtId="0" fontId="26" fillId="0" borderId="21" xfId="58" applyFont="1" applyBorder="1" applyAlignment="1">
      <alignment horizontal="center" vertical="top" wrapText="1"/>
      <protection/>
    </xf>
    <xf numFmtId="0" fontId="26" fillId="0" borderId="21" xfId="58" applyFont="1" applyBorder="1" applyAlignment="1">
      <alignment horizontal="left" vertical="top" wrapText="1"/>
      <protection/>
    </xf>
    <xf numFmtId="3" fontId="26" fillId="0" borderId="21" xfId="58" applyNumberFormat="1" applyFont="1" applyBorder="1" applyAlignment="1">
      <alignment horizontal="right" vertical="top" wrapText="1"/>
      <protection/>
    </xf>
    <xf numFmtId="0" fontId="12" fillId="0" borderId="44" xfId="0" applyFont="1" applyFill="1" applyBorder="1" applyAlignment="1">
      <alignment horizontal="left" vertical="center" wrapText="1"/>
    </xf>
    <xf numFmtId="3" fontId="1" fillId="39" borderId="27" xfId="0" applyNumberFormat="1" applyFont="1" applyFill="1" applyBorder="1" applyAlignment="1">
      <alignment horizontal="center" vertical="center" wrapText="1"/>
    </xf>
    <xf numFmtId="3" fontId="1" fillId="39" borderId="6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37" borderId="48" xfId="0" applyFont="1" applyFill="1" applyBorder="1" applyAlignment="1">
      <alignment horizontal="center" vertical="center" wrapText="1"/>
    </xf>
    <xf numFmtId="0" fontId="9" fillId="37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vertical="center" wrapText="1"/>
    </xf>
    <xf numFmtId="0" fontId="1" fillId="39" borderId="72" xfId="0" applyFont="1" applyFill="1" applyBorder="1" applyAlignment="1">
      <alignment horizontal="center" vertical="center" wrapText="1"/>
    </xf>
    <xf numFmtId="0" fontId="1" fillId="39" borderId="73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0" borderId="79" xfId="0" applyFont="1" applyBorder="1" applyAlignment="1">
      <alignment vertical="center" wrapText="1"/>
    </xf>
    <xf numFmtId="0" fontId="1" fillId="39" borderId="8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3" fillId="39" borderId="21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left" vertical="center" wrapText="1"/>
    </xf>
    <xf numFmtId="0" fontId="12" fillId="33" borderId="41" xfId="0" applyFont="1" applyFill="1" applyBorder="1" applyAlignment="1">
      <alignment horizontal="left" vertical="center" wrapText="1"/>
    </xf>
    <xf numFmtId="0" fontId="12" fillId="33" borderId="44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13" fillId="39" borderId="41" xfId="0" applyFont="1" applyFill="1" applyBorder="1" applyAlignment="1">
      <alignment horizontal="left" vertical="center" wrapText="1"/>
    </xf>
    <xf numFmtId="0" fontId="13" fillId="39" borderId="44" xfId="0" applyFont="1" applyFill="1" applyBorder="1" applyAlignment="1">
      <alignment horizontal="left" vertical="center" wrapText="1"/>
    </xf>
    <xf numFmtId="0" fontId="12" fillId="0" borderId="81" xfId="0" applyFont="1" applyFill="1" applyBorder="1" applyAlignment="1">
      <alignment horizontal="left" vertical="center" wrapText="1"/>
    </xf>
    <xf numFmtId="0" fontId="0" fillId="0" borderId="82" xfId="0" applyBorder="1" applyAlignment="1">
      <alignment wrapText="1"/>
    </xf>
    <xf numFmtId="0" fontId="13" fillId="33" borderId="41" xfId="0" applyFont="1" applyFill="1" applyBorder="1" applyAlignment="1">
      <alignment horizontal="left" vertical="center" wrapText="1"/>
    </xf>
    <xf numFmtId="0" fontId="13" fillId="33" borderId="44" xfId="0" applyFont="1" applyFill="1" applyBorder="1" applyAlignment="1">
      <alignment horizontal="left" vertical="center" wrapText="1"/>
    </xf>
    <xf numFmtId="49" fontId="13" fillId="33" borderId="21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12" fillId="0" borderId="41" xfId="0" applyFont="1" applyFill="1" applyBorder="1" applyAlignment="1">
      <alignment horizontal="left" vertical="center" wrapText="1"/>
    </xf>
    <xf numFmtId="0" fontId="0" fillId="0" borderId="44" xfId="0" applyBorder="1" applyAlignment="1">
      <alignment wrapText="1"/>
    </xf>
    <xf numFmtId="0" fontId="12" fillId="0" borderId="44" xfId="0" applyFont="1" applyFill="1" applyBorder="1" applyAlignment="1">
      <alignment horizontal="left" vertical="center" wrapText="1"/>
    </xf>
    <xf numFmtId="49" fontId="13" fillId="33" borderId="28" xfId="0" applyNumberFormat="1" applyFont="1" applyFill="1" applyBorder="1" applyAlignment="1">
      <alignment horizontal="left" vertical="center" wrapText="1"/>
    </xf>
    <xf numFmtId="49" fontId="13" fillId="33" borderId="40" xfId="0" applyNumberFormat="1" applyFont="1" applyFill="1" applyBorder="1" applyAlignment="1">
      <alignment horizontal="left" vertical="center" wrapText="1"/>
    </xf>
    <xf numFmtId="49" fontId="13" fillId="33" borderId="39" xfId="0" applyNumberFormat="1" applyFont="1" applyFill="1" applyBorder="1" applyAlignment="1">
      <alignment horizontal="left" vertical="center" wrapText="1"/>
    </xf>
    <xf numFmtId="0" fontId="15" fillId="36" borderId="41" xfId="0" applyFont="1" applyFill="1" applyBorder="1" applyAlignment="1">
      <alignment horizontal="left" vertical="center"/>
    </xf>
    <xf numFmtId="0" fontId="16" fillId="36" borderId="44" xfId="0" applyFont="1" applyFill="1" applyBorder="1" applyAlignment="1">
      <alignment vertical="center"/>
    </xf>
    <xf numFmtId="0" fontId="0" fillId="0" borderId="41" xfId="0" applyBorder="1" applyAlignment="1">
      <alignment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3" fontId="13" fillId="39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13" fillId="39" borderId="21" xfId="0" applyFont="1" applyFill="1" applyBorder="1" applyAlignment="1">
      <alignment horizontal="left" vertical="center" wrapText="1"/>
    </xf>
    <xf numFmtId="3" fontId="13" fillId="0" borderId="41" xfId="0" applyNumberFormat="1" applyFont="1" applyFill="1" applyBorder="1" applyAlignment="1">
      <alignment horizontal="left" vertical="center" wrapText="1"/>
    </xf>
    <xf numFmtId="3" fontId="13" fillId="0" borderId="44" xfId="0" applyNumberFormat="1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33" borderId="43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3" fontId="14" fillId="0" borderId="41" xfId="0" applyNumberFormat="1" applyFont="1" applyFill="1" applyBorder="1" applyAlignment="1">
      <alignment horizontal="left" vertical="center" wrapText="1"/>
    </xf>
    <xf numFmtId="3" fontId="14" fillId="0" borderId="44" xfId="0" applyNumberFormat="1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horizontal="left" vertical="center" wrapText="1"/>
    </xf>
    <xf numFmtId="3" fontId="20" fillId="39" borderId="21" xfId="0" applyNumberFormat="1" applyFont="1" applyFill="1" applyBorder="1" applyAlignment="1">
      <alignment horizontal="center" vertical="center" wrapText="1"/>
    </xf>
    <xf numFmtId="0" fontId="20" fillId="39" borderId="2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25" fillId="0" borderId="0" xfId="70" applyFont="1" applyAlignment="1">
      <alignment horizontal="center"/>
      <protection/>
    </xf>
    <xf numFmtId="3" fontId="0" fillId="35" borderId="28" xfId="70" applyFont="1" applyFill="1" applyBorder="1" applyAlignment="1">
      <alignment horizontal="left" vertical="center" wrapText="1"/>
      <protection/>
    </xf>
    <xf numFmtId="3" fontId="0" fillId="35" borderId="40" xfId="70" applyFont="1" applyFill="1" applyBorder="1" applyAlignment="1">
      <alignment horizontal="left" vertical="center" wrapText="1"/>
      <protection/>
    </xf>
    <xf numFmtId="3" fontId="0" fillId="35" borderId="39" xfId="70" applyFont="1" applyFill="1" applyBorder="1" applyAlignment="1">
      <alignment horizontal="left" vertical="center" wrapText="1"/>
      <protection/>
    </xf>
    <xf numFmtId="3" fontId="0" fillId="41" borderId="40" xfId="70" applyFont="1" applyFill="1" applyBorder="1" applyAlignment="1">
      <alignment horizontal="center"/>
      <protection/>
    </xf>
    <xf numFmtId="3" fontId="26" fillId="41" borderId="83" xfId="70" applyFont="1" applyFill="1" applyBorder="1" applyAlignment="1">
      <alignment horizontal="left"/>
      <protection/>
    </xf>
    <xf numFmtId="3" fontId="26" fillId="41" borderId="56" xfId="70" applyFont="1" applyFill="1" applyBorder="1" applyAlignment="1">
      <alignment horizontal="left"/>
      <protection/>
    </xf>
    <xf numFmtId="3" fontId="26" fillId="40" borderId="84" xfId="70" applyFont="1" applyFill="1" applyBorder="1" applyAlignment="1">
      <alignment horizontal="center" vertical="center"/>
      <protection/>
    </xf>
    <xf numFmtId="3" fontId="26" fillId="40" borderId="54" xfId="70" applyFont="1" applyFill="1" applyBorder="1" applyAlignment="1">
      <alignment horizontal="center" vertical="center"/>
      <protection/>
    </xf>
    <xf numFmtId="3" fontId="26" fillId="40" borderId="85" xfId="70" applyFont="1" applyFill="1" applyBorder="1" applyAlignment="1">
      <alignment horizontal="center" vertical="center"/>
      <protection/>
    </xf>
    <xf numFmtId="3" fontId="26" fillId="40" borderId="84" xfId="70" applyFont="1" applyFill="1" applyBorder="1" applyAlignment="1">
      <alignment horizontal="center" vertical="center"/>
      <protection/>
    </xf>
    <xf numFmtId="3" fontId="26" fillId="40" borderId="54" xfId="70" applyFont="1" applyFill="1" applyBorder="1" applyAlignment="1">
      <alignment horizontal="center" vertical="center"/>
      <protection/>
    </xf>
    <xf numFmtId="3" fontId="26" fillId="40" borderId="85" xfId="70" applyFont="1" applyFill="1" applyBorder="1" applyAlignment="1">
      <alignment horizontal="center" vertical="center"/>
      <protection/>
    </xf>
    <xf numFmtId="3" fontId="26" fillId="0" borderId="86" xfId="70" applyFont="1" applyBorder="1" applyAlignment="1">
      <alignment horizontal="left" wrapText="1"/>
      <protection/>
    </xf>
    <xf numFmtId="3" fontId="26" fillId="0" borderId="0" xfId="70" applyFont="1" applyBorder="1" applyAlignment="1">
      <alignment horizontal="left" wrapText="1"/>
      <protection/>
    </xf>
    <xf numFmtId="3" fontId="0" fillId="0" borderId="28" xfId="70" applyFont="1" applyFill="1" applyBorder="1" applyAlignment="1">
      <alignment horizontal="left" vertical="center" wrapText="1"/>
      <protection/>
    </xf>
    <xf numFmtId="3" fontId="0" fillId="0" borderId="40" xfId="70" applyFont="1" applyFill="1" applyBorder="1" applyAlignment="1">
      <alignment horizontal="left" vertical="center" wrapText="1"/>
      <protection/>
    </xf>
    <xf numFmtId="3" fontId="0" fillId="0" borderId="39" xfId="70" applyFont="1" applyFill="1" applyBorder="1" applyAlignment="1">
      <alignment horizontal="left" vertical="center" wrapText="1"/>
      <protection/>
    </xf>
    <xf numFmtId="3" fontId="16" fillId="0" borderId="0" xfId="70" applyFont="1" applyAlignment="1">
      <alignment horizontal="right"/>
      <protection/>
    </xf>
    <xf numFmtId="3" fontId="16" fillId="0" borderId="0" xfId="70" applyFont="1" applyAlignment="1">
      <alignment horizontal="right"/>
      <protection/>
    </xf>
    <xf numFmtId="3" fontId="26" fillId="0" borderId="0" xfId="70" applyFont="1" applyBorder="1" applyAlignment="1">
      <alignment horizontal="right"/>
      <protection/>
    </xf>
    <xf numFmtId="3" fontId="0" fillId="0" borderId="40" xfId="70" applyFont="1" applyFill="1" applyBorder="1" applyAlignment="1">
      <alignment horizontal="left" vertical="center" wrapText="1"/>
      <protection/>
    </xf>
    <xf numFmtId="3" fontId="0" fillId="0" borderId="39" xfId="70" applyFont="1" applyFill="1" applyBorder="1" applyAlignment="1">
      <alignment horizontal="left" vertical="center" wrapText="1"/>
      <protection/>
    </xf>
    <xf numFmtId="49" fontId="37" fillId="40" borderId="45" xfId="67" applyNumberFormat="1" applyFont="1" applyFill="1" applyBorder="1" applyAlignment="1">
      <alignment horizontal="center" vertical="center" wrapText="1"/>
      <protection/>
    </xf>
    <xf numFmtId="49" fontId="37" fillId="40" borderId="47" xfId="67" applyNumberFormat="1" applyFont="1" applyFill="1" applyBorder="1" applyAlignment="1">
      <alignment horizontal="center" vertical="center" wrapText="1"/>
      <protection/>
    </xf>
    <xf numFmtId="0" fontId="37" fillId="40" borderId="21" xfId="67" applyFont="1" applyFill="1" applyBorder="1" applyAlignment="1">
      <alignment horizontal="center" vertical="center" wrapText="1"/>
      <protection/>
    </xf>
    <xf numFmtId="0" fontId="37" fillId="40" borderId="41" xfId="67" applyFont="1" applyFill="1" applyBorder="1" applyAlignment="1">
      <alignment horizontal="center" vertical="center" wrapText="1"/>
      <protection/>
    </xf>
    <xf numFmtId="0" fontId="37" fillId="40" borderId="87" xfId="67" applyFont="1" applyFill="1" applyBorder="1" applyAlignment="1">
      <alignment horizontal="center" vertical="center" wrapText="1"/>
      <protection/>
    </xf>
    <xf numFmtId="0" fontId="37" fillId="40" borderId="33" xfId="67" applyFont="1" applyFill="1" applyBorder="1" applyAlignment="1">
      <alignment horizontal="center" wrapText="1"/>
      <protection/>
    </xf>
    <xf numFmtId="49" fontId="37" fillId="40" borderId="32" xfId="67" applyNumberFormat="1" applyFont="1" applyFill="1" applyBorder="1" applyAlignment="1">
      <alignment horizontal="center" vertical="center" wrapText="1"/>
      <protection/>
    </xf>
    <xf numFmtId="0" fontId="37" fillId="40" borderId="28" xfId="67" applyFont="1" applyFill="1" applyBorder="1" applyAlignment="1">
      <alignment horizontal="center" vertical="center" wrapText="1"/>
      <protection/>
    </xf>
    <xf numFmtId="0" fontId="37" fillId="40" borderId="65" xfId="67" applyFont="1" applyFill="1" applyBorder="1" applyAlignment="1">
      <alignment horizontal="center" wrapText="1"/>
      <protection/>
    </xf>
    <xf numFmtId="0" fontId="35" fillId="0" borderId="0" xfId="67" applyFont="1" applyAlignment="1">
      <alignment horizontal="center"/>
      <protection/>
    </xf>
    <xf numFmtId="0" fontId="31" fillId="0" borderId="0" xfId="67" applyBorder="1" applyAlignment="1">
      <alignment horizontal="right"/>
      <protection/>
    </xf>
    <xf numFmtId="49" fontId="37" fillId="40" borderId="58" xfId="67" applyNumberFormat="1" applyFont="1" applyFill="1" applyBorder="1" applyAlignment="1">
      <alignment horizontal="center" vertical="center" wrapText="1"/>
      <protection/>
    </xf>
    <xf numFmtId="0" fontId="37" fillId="40" borderId="30" xfId="67" applyFont="1" applyFill="1" applyBorder="1" applyAlignment="1">
      <alignment horizontal="center" vertical="center" wrapText="1"/>
      <protection/>
    </xf>
    <xf numFmtId="0" fontId="37" fillId="40" borderId="31" xfId="67" applyFont="1" applyFill="1" applyBorder="1" applyAlignment="1">
      <alignment horizontal="center" wrapText="1"/>
      <protection/>
    </xf>
    <xf numFmtId="0" fontId="43" fillId="0" borderId="0" xfId="60" applyFont="1" applyAlignment="1">
      <alignment horizontal="center" vertical="center"/>
      <protection/>
    </xf>
    <xf numFmtId="0" fontId="25" fillId="0" borderId="0" xfId="60" applyFont="1" applyBorder="1" applyAlignment="1">
      <alignment horizontal="center" vertical="center"/>
      <protection/>
    </xf>
    <xf numFmtId="0" fontId="16" fillId="44" borderId="21" xfId="58" applyFont="1" applyFill="1" applyBorder="1" applyAlignment="1">
      <alignment horizontal="center" vertical="top" wrapText="1"/>
      <protection/>
    </xf>
    <xf numFmtId="0" fontId="17" fillId="0" borderId="21" xfId="58" applyBorder="1">
      <alignment/>
      <protection/>
    </xf>
    <xf numFmtId="0" fontId="6" fillId="0" borderId="0" xfId="65" applyFont="1" applyBorder="1" applyAlignment="1">
      <alignment horizontal="center" wrapText="1"/>
      <protection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ktsgv" xfId="55"/>
    <cellStyle name="Magyarázó szöveg" xfId="56"/>
    <cellStyle name="Már látott hiperhivatkozás" xfId="57"/>
    <cellStyle name="Normál 2" xfId="58"/>
    <cellStyle name="Normál 2 2" xfId="59"/>
    <cellStyle name="Normál 2 2_Munka1" xfId="60"/>
    <cellStyle name="Normál 2 3" xfId="61"/>
    <cellStyle name="Normál 2 3 2" xfId="62"/>
    <cellStyle name="Normál 2 3_Kiadás önkormányzat" xfId="63"/>
    <cellStyle name="Normál 2_2012. évi Költségvetési rendelet mellékletek" xfId="64"/>
    <cellStyle name="Normál 3" xfId="65"/>
    <cellStyle name="Normál 4" xfId="66"/>
    <cellStyle name="Normál_10.11.sz melléklet_Státusz létszám előriányzat2010-új(1)" xfId="67"/>
    <cellStyle name="Normál_2.sz.melléklet_bevételek forrásonként_új 2" xfId="68"/>
    <cellStyle name="Normál_2.sz.melléklet_bevételek forrásonként_új_2012. évi Költségvetési rendelet mellékletek" xfId="69"/>
    <cellStyle name="Normál_5.6.9.sz.melléklet_felhalmozási kiadás,mérleg,EU projekt" xfId="70"/>
    <cellStyle name="Normál_5.6.9.sz.melléklet_felhalmozási kiadás,mérleg,EU projekt 3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Documents%20and%20Settings\Marg&#243;\Dokumentumok\j&#243;%20k&#246;lts&#233;gvet&#233;si%20anyag\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adatok\2003\02ELO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Rendszergazda\Dokumentumok\Documents%20and%20Settings\Marg&#243;\Dokumentumok\j&#243;%20k&#246;lts&#233;gvet&#233;si%20anyag\t&#225;bl&#225;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Rendszergazda\Dokumentumok\adatok\2003\02EL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1.a.mell."/>
      <sheetName val="2.a.sz.mell."/>
      <sheetName val="2.c.sz.mell."/>
      <sheetName val="3.a.sz.mell."/>
      <sheetName val="Átadás"/>
      <sheetName val="8.sz.mell."/>
      <sheetName val="2009. létszám"/>
      <sheetName val="1.sz.függelék"/>
      <sheetName val="2.sz.függelék"/>
      <sheetName val="2.a"/>
      <sheetName val="3.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1.a.mell."/>
      <sheetName val="2.a.sz.mell."/>
      <sheetName val="2.c.sz.mell."/>
      <sheetName val="3.a.sz.mell."/>
      <sheetName val="Átadás"/>
      <sheetName val="8.sz.mell."/>
      <sheetName val="2009. létszám"/>
      <sheetName val="1.sz.függelék"/>
      <sheetName val="2.sz.függelék"/>
      <sheetName val="2.a"/>
      <sheetName val="3.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60" zoomScalePageLayoutView="0" workbookViewId="0" topLeftCell="B59">
      <selection activeCell="E74" sqref="D74:E74"/>
    </sheetView>
  </sheetViews>
  <sheetFormatPr defaultColWidth="9.140625" defaultRowHeight="12.75"/>
  <cols>
    <col min="2" max="2" width="12.00390625" style="0" customWidth="1"/>
    <col min="3" max="3" width="0.42578125" style="0" customWidth="1"/>
    <col min="5" max="5" width="47.57421875" style="0" bestFit="1" customWidth="1"/>
    <col min="6" max="6" width="17.28125" style="0" customWidth="1"/>
    <col min="7" max="8" width="17.28125" style="0" hidden="1" customWidth="1"/>
    <col min="9" max="11" width="17.28125" style="0" customWidth="1"/>
  </cols>
  <sheetData>
    <row r="1" spans="3:11" ht="30">
      <c r="C1" s="1"/>
      <c r="D1" s="2"/>
      <c r="E1" s="3"/>
      <c r="F1" s="4"/>
      <c r="G1" s="4"/>
      <c r="H1" s="4"/>
      <c r="I1" s="4"/>
      <c r="K1" s="4" t="s">
        <v>375</v>
      </c>
    </row>
    <row r="3" spans="3:11" ht="15" customHeight="1">
      <c r="C3" s="338" t="s">
        <v>115</v>
      </c>
      <c r="D3" s="338"/>
      <c r="E3" s="338"/>
      <c r="F3" s="338"/>
      <c r="G3" s="338"/>
      <c r="H3" s="338"/>
      <c r="I3" s="338"/>
      <c r="J3" s="338"/>
      <c r="K3" s="338"/>
    </row>
    <row r="4" spans="3:11" ht="15" customHeight="1">
      <c r="C4" s="338" t="s">
        <v>18</v>
      </c>
      <c r="D4" s="338"/>
      <c r="E4" s="338"/>
      <c r="F4" s="338"/>
      <c r="G4" s="338"/>
      <c r="H4" s="338"/>
      <c r="I4" s="338"/>
      <c r="J4" s="338"/>
      <c r="K4" s="338"/>
    </row>
    <row r="5" spans="3:11" ht="15" customHeight="1">
      <c r="C5" s="338" t="s">
        <v>431</v>
      </c>
      <c r="D5" s="338"/>
      <c r="E5" s="338"/>
      <c r="F5" s="338"/>
      <c r="G5" s="338"/>
      <c r="H5" s="338"/>
      <c r="I5" s="338"/>
      <c r="J5" s="338"/>
      <c r="K5" s="338"/>
    </row>
    <row r="6" spans="3:8" ht="15.75" thickBot="1">
      <c r="C6" s="1"/>
      <c r="D6" s="2"/>
      <c r="E6" s="3"/>
      <c r="F6" s="5"/>
      <c r="G6" s="4"/>
      <c r="H6" s="4"/>
    </row>
    <row r="7" spans="3:11" ht="13.5" customHeight="1" thickTop="1">
      <c r="C7" s="343" t="s">
        <v>0</v>
      </c>
      <c r="D7" s="344"/>
      <c r="E7" s="345"/>
      <c r="F7" s="336" t="s">
        <v>1</v>
      </c>
      <c r="G7" s="336" t="s">
        <v>299</v>
      </c>
      <c r="H7" s="336" t="s">
        <v>3</v>
      </c>
      <c r="I7" s="336" t="s">
        <v>2</v>
      </c>
      <c r="J7" s="336" t="s">
        <v>308</v>
      </c>
      <c r="K7" s="336" t="s">
        <v>309</v>
      </c>
    </row>
    <row r="8" spans="3:11" ht="13.5" customHeight="1" thickBot="1">
      <c r="C8" s="346"/>
      <c r="D8" s="347"/>
      <c r="E8" s="348"/>
      <c r="F8" s="337"/>
      <c r="G8" s="337"/>
      <c r="H8" s="337"/>
      <c r="I8" s="337"/>
      <c r="J8" s="337"/>
      <c r="K8" s="337"/>
    </row>
    <row r="9" spans="3:11" ht="30">
      <c r="C9" s="341" t="s">
        <v>4</v>
      </c>
      <c r="D9" s="342"/>
      <c r="E9" s="6" t="s">
        <v>5</v>
      </c>
      <c r="F9" s="7"/>
      <c r="G9" s="7"/>
      <c r="H9" s="7"/>
      <c r="I9" s="7"/>
      <c r="J9" s="7"/>
      <c r="K9" s="7"/>
    </row>
    <row r="10" spans="3:11" ht="28.5">
      <c r="C10" s="9"/>
      <c r="D10" s="10" t="s">
        <v>19</v>
      </c>
      <c r="E10" s="11" t="s">
        <v>7</v>
      </c>
      <c r="F10" s="12">
        <f>+F11+F19+F20</f>
        <v>515393</v>
      </c>
      <c r="G10" s="12">
        <f>+G11+G18+G19+G20</f>
        <v>131740</v>
      </c>
      <c r="H10" s="12">
        <f>+H11+H18+H19+H20</f>
        <v>97597</v>
      </c>
      <c r="I10" s="12">
        <f>+I11+I18+I19+I20</f>
        <v>660767</v>
      </c>
      <c r="J10" s="12">
        <f>+J11+J18+J19+J20</f>
        <v>660767</v>
      </c>
      <c r="K10" s="12">
        <f>J10/I10*100</f>
        <v>100</v>
      </c>
    </row>
    <row r="11" spans="3:11" ht="15">
      <c r="C11" s="9"/>
      <c r="D11" s="13" t="s">
        <v>20</v>
      </c>
      <c r="E11" s="14" t="s">
        <v>113</v>
      </c>
      <c r="F11" s="15">
        <f>+F12+F13+F14+F15+F16+F17</f>
        <v>296178</v>
      </c>
      <c r="G11" s="15">
        <f>SUM(G12:G17)</f>
        <v>19914</v>
      </c>
      <c r="H11" s="15">
        <f>SUM(H12:H17)</f>
        <v>64392</v>
      </c>
      <c r="I11" s="15">
        <f>+I12+I13+I14+I15+I16+I17</f>
        <v>347790</v>
      </c>
      <c r="J11" s="15">
        <f>+J12+J13+J14+J15+J16+J17</f>
        <v>347790</v>
      </c>
      <c r="K11" s="15">
        <f>J11/I11*100</f>
        <v>100</v>
      </c>
    </row>
    <row r="12" spans="3:11" ht="15">
      <c r="C12" s="9"/>
      <c r="D12" s="16" t="s">
        <v>22</v>
      </c>
      <c r="E12" s="17" t="s">
        <v>23</v>
      </c>
      <c r="F12" s="18">
        <v>115492</v>
      </c>
      <c r="G12" s="18"/>
      <c r="H12" s="18"/>
      <c r="I12" s="18">
        <v>115892</v>
      </c>
      <c r="J12" s="18">
        <v>115892</v>
      </c>
      <c r="K12" s="15">
        <f aca="true" t="shared" si="0" ref="K12:K20">J12/I12*100</f>
        <v>100</v>
      </c>
    </row>
    <row r="13" spans="3:11" ht="15">
      <c r="C13" s="9"/>
      <c r="D13" s="16" t="s">
        <v>24</v>
      </c>
      <c r="E13" s="17" t="s">
        <v>25</v>
      </c>
      <c r="F13" s="18">
        <v>80436</v>
      </c>
      <c r="G13" s="18">
        <v>3556</v>
      </c>
      <c r="H13" s="18">
        <v>487</v>
      </c>
      <c r="I13" s="18">
        <v>85050</v>
      </c>
      <c r="J13" s="18">
        <v>85050</v>
      </c>
      <c r="K13" s="15">
        <f t="shared" si="0"/>
        <v>100</v>
      </c>
    </row>
    <row r="14" spans="3:11" ht="30">
      <c r="C14" s="9"/>
      <c r="D14" s="13" t="s">
        <v>26</v>
      </c>
      <c r="E14" s="14" t="s">
        <v>27</v>
      </c>
      <c r="F14" s="15">
        <v>94922</v>
      </c>
      <c r="G14" s="15">
        <v>5790</v>
      </c>
      <c r="H14" s="15">
        <v>43619</v>
      </c>
      <c r="I14" s="18">
        <v>112634</v>
      </c>
      <c r="J14" s="18">
        <v>112634</v>
      </c>
      <c r="K14" s="15">
        <f t="shared" si="0"/>
        <v>100</v>
      </c>
    </row>
    <row r="15" spans="3:11" ht="15">
      <c r="C15" s="9"/>
      <c r="D15" s="13" t="s">
        <v>28</v>
      </c>
      <c r="E15" s="14" t="s">
        <v>29</v>
      </c>
      <c r="F15" s="15">
        <v>5328</v>
      </c>
      <c r="G15" s="15"/>
      <c r="H15" s="15"/>
      <c r="I15" s="18">
        <v>5587</v>
      </c>
      <c r="J15" s="18">
        <v>5587</v>
      </c>
      <c r="K15" s="15">
        <f t="shared" si="0"/>
        <v>100</v>
      </c>
    </row>
    <row r="16" spans="3:11" ht="15">
      <c r="C16" s="9"/>
      <c r="D16" s="19" t="s">
        <v>30</v>
      </c>
      <c r="E16" s="20" t="s">
        <v>9</v>
      </c>
      <c r="F16" s="99">
        <v>0</v>
      </c>
      <c r="G16" s="99">
        <v>3018</v>
      </c>
      <c r="H16" s="99">
        <v>2794</v>
      </c>
      <c r="I16" s="18">
        <v>28188</v>
      </c>
      <c r="J16" s="18">
        <v>28188</v>
      </c>
      <c r="K16" s="15">
        <f t="shared" si="0"/>
        <v>100</v>
      </c>
    </row>
    <row r="17" spans="1:11" ht="15">
      <c r="A17" s="22"/>
      <c r="B17" s="22"/>
      <c r="C17" s="9"/>
      <c r="D17" s="19" t="s">
        <v>31</v>
      </c>
      <c r="E17" s="20" t="s">
        <v>430</v>
      </c>
      <c r="F17" s="99">
        <v>0</v>
      </c>
      <c r="G17" s="99">
        <v>7550</v>
      </c>
      <c r="H17" s="99">
        <v>17492</v>
      </c>
      <c r="I17" s="18">
        <v>439</v>
      </c>
      <c r="J17" s="18">
        <v>439</v>
      </c>
      <c r="K17" s="15">
        <f t="shared" si="0"/>
        <v>100</v>
      </c>
    </row>
    <row r="18" spans="1:11" ht="15">
      <c r="A18" s="22"/>
      <c r="B18" s="22"/>
      <c r="C18" s="9"/>
      <c r="D18" s="19"/>
      <c r="E18" s="20"/>
      <c r="F18" s="21"/>
      <c r="G18" s="99"/>
      <c r="H18" s="99"/>
      <c r="I18" s="18">
        <f>SUM(F18:H18)</f>
        <v>0</v>
      </c>
      <c r="J18" s="18">
        <v>0</v>
      </c>
      <c r="K18" s="15"/>
    </row>
    <row r="19" spans="1:11" ht="15">
      <c r="A19" s="23"/>
      <c r="B19" s="23"/>
      <c r="C19" s="24"/>
      <c r="D19" s="19" t="s">
        <v>32</v>
      </c>
      <c r="E19" s="20" t="s">
        <v>33</v>
      </c>
      <c r="F19" s="25"/>
      <c r="G19" s="25"/>
      <c r="H19" s="25"/>
      <c r="I19" s="18">
        <f>SUM(F19:H19)</f>
        <v>0</v>
      </c>
      <c r="J19" s="18">
        <v>0</v>
      </c>
      <c r="K19" s="15"/>
    </row>
    <row r="20" spans="1:11" ht="30">
      <c r="A20" s="23"/>
      <c r="B20" s="23"/>
      <c r="C20" s="24"/>
      <c r="D20" s="26" t="s">
        <v>34</v>
      </c>
      <c r="E20" s="20" t="s">
        <v>112</v>
      </c>
      <c r="F20" s="99">
        <v>219215</v>
      </c>
      <c r="G20" s="99">
        <v>111826</v>
      </c>
      <c r="H20" s="99">
        <v>33205</v>
      </c>
      <c r="I20" s="18">
        <v>312977</v>
      </c>
      <c r="J20" s="18">
        <v>312977</v>
      </c>
      <c r="K20" s="15">
        <f t="shared" si="0"/>
        <v>100</v>
      </c>
    </row>
    <row r="21" spans="1:11" ht="15">
      <c r="A21" s="23"/>
      <c r="B21" s="23"/>
      <c r="C21" s="24"/>
      <c r="D21" s="27"/>
      <c r="E21" s="28"/>
      <c r="F21" s="25"/>
      <c r="G21" s="25"/>
      <c r="H21" s="25"/>
      <c r="I21" s="25"/>
      <c r="J21" s="25"/>
      <c r="K21" s="25"/>
    </row>
    <row r="22" spans="1:11" ht="15">
      <c r="A22" s="29"/>
      <c r="B22" s="29"/>
      <c r="C22" s="30"/>
      <c r="D22" s="31"/>
      <c r="E22" s="32"/>
      <c r="F22" s="33"/>
      <c r="G22" s="33"/>
      <c r="H22" s="33"/>
      <c r="I22" s="33"/>
      <c r="J22" s="33"/>
      <c r="K22" s="33"/>
    </row>
    <row r="23" spans="1:11" ht="14.25">
      <c r="A23" s="29"/>
      <c r="B23" s="29"/>
      <c r="C23" s="34"/>
      <c r="D23" s="10" t="s">
        <v>35</v>
      </c>
      <c r="E23" s="11" t="s">
        <v>6</v>
      </c>
      <c r="F23" s="12">
        <f>+F24+F25+F26</f>
        <v>57000</v>
      </c>
      <c r="G23" s="12">
        <f>+G24+G25+G26</f>
        <v>0</v>
      </c>
      <c r="H23" s="12">
        <f>+H24+H25+H26</f>
        <v>7815</v>
      </c>
      <c r="I23" s="12">
        <f>+I24+I25+I26</f>
        <v>83698</v>
      </c>
      <c r="J23" s="12">
        <f>+J24+J25+J26</f>
        <v>65500</v>
      </c>
      <c r="K23" s="12">
        <f>J23/I23*100</f>
        <v>78.25754498315372</v>
      </c>
    </row>
    <row r="24" spans="1:11" ht="15">
      <c r="A24" s="3"/>
      <c r="B24" s="3"/>
      <c r="C24" s="36"/>
      <c r="D24" s="37" t="s">
        <v>36</v>
      </c>
      <c r="E24" s="14" t="s">
        <v>37</v>
      </c>
      <c r="F24" s="15">
        <v>13000</v>
      </c>
      <c r="G24" s="15"/>
      <c r="H24" s="15">
        <v>911</v>
      </c>
      <c r="I24" s="15">
        <v>16852</v>
      </c>
      <c r="J24" s="15">
        <v>13665</v>
      </c>
      <c r="K24" s="15">
        <f>J24/I24*100</f>
        <v>81.08829812485166</v>
      </c>
    </row>
    <row r="25" spans="1:11" ht="15">
      <c r="A25" s="3"/>
      <c r="B25" s="3"/>
      <c r="C25" s="36"/>
      <c r="D25" s="37" t="s">
        <v>38</v>
      </c>
      <c r="E25" s="14" t="s">
        <v>39</v>
      </c>
      <c r="F25" s="15">
        <v>44000</v>
      </c>
      <c r="G25" s="15"/>
      <c r="H25" s="15">
        <v>5117</v>
      </c>
      <c r="I25" s="15">
        <v>59284</v>
      </c>
      <c r="J25" s="15">
        <v>47162</v>
      </c>
      <c r="K25" s="15">
        <f>J25/I25*100</f>
        <v>79.55266176371364</v>
      </c>
    </row>
    <row r="26" spans="1:11" ht="15">
      <c r="A26" s="3"/>
      <c r="B26" s="3"/>
      <c r="C26" s="36"/>
      <c r="D26" s="37" t="s">
        <v>40</v>
      </c>
      <c r="E26" s="14" t="s">
        <v>41</v>
      </c>
      <c r="F26" s="15">
        <v>0</v>
      </c>
      <c r="G26" s="15"/>
      <c r="H26" s="15">
        <v>1787</v>
      </c>
      <c r="I26" s="15">
        <v>7562</v>
      </c>
      <c r="J26" s="15">
        <v>4673</v>
      </c>
      <c r="K26" s="15">
        <f>J26/I26*100</f>
        <v>61.795821211319755</v>
      </c>
    </row>
    <row r="27" spans="1:11" ht="15">
      <c r="A27" s="3"/>
      <c r="B27" s="3"/>
      <c r="C27" s="36"/>
      <c r="D27" s="37"/>
      <c r="E27" s="38"/>
      <c r="F27" s="15"/>
      <c r="G27" s="15"/>
      <c r="H27" s="15"/>
      <c r="I27" s="15"/>
      <c r="J27" s="15"/>
      <c r="K27" s="15"/>
    </row>
    <row r="28" spans="1:11" ht="15">
      <c r="A28" s="3"/>
      <c r="B28" s="3"/>
      <c r="C28" s="39"/>
      <c r="D28" s="37"/>
      <c r="E28" s="38"/>
      <c r="F28" s="15"/>
      <c r="G28" s="15"/>
      <c r="H28" s="15"/>
      <c r="I28" s="15"/>
      <c r="J28" s="15"/>
      <c r="K28" s="15"/>
    </row>
    <row r="29" spans="1:11" ht="14.25">
      <c r="A29" s="40"/>
      <c r="B29" s="40"/>
      <c r="C29" s="41"/>
      <c r="D29" s="42" t="s">
        <v>42</v>
      </c>
      <c r="E29" s="43" t="s">
        <v>43</v>
      </c>
      <c r="F29" s="44">
        <f>+SUM(F30:F41)</f>
        <v>41119</v>
      </c>
      <c r="G29" s="44">
        <f>+SUM(G30:G41)</f>
        <v>0</v>
      </c>
      <c r="H29" s="44">
        <f>+SUM(H30:H41)</f>
        <v>2666</v>
      </c>
      <c r="I29" s="44">
        <f>+SUM(I30:I41)</f>
        <v>64024</v>
      </c>
      <c r="J29" s="44">
        <f>+SUM(J30:J41)</f>
        <v>50896</v>
      </c>
      <c r="K29" s="44">
        <f aca="true" t="shared" si="1" ref="K29:K39">J29/I29*100</f>
        <v>79.49518930401099</v>
      </c>
    </row>
    <row r="30" spans="1:11" ht="15">
      <c r="A30" s="45"/>
      <c r="B30" s="45"/>
      <c r="C30" s="46"/>
      <c r="D30" s="47" t="s">
        <v>44</v>
      </c>
      <c r="E30" s="48" t="s">
        <v>45</v>
      </c>
      <c r="F30" s="49"/>
      <c r="G30" s="49"/>
      <c r="H30" s="49"/>
      <c r="I30" s="49"/>
      <c r="J30" s="49"/>
      <c r="K30" s="49"/>
    </row>
    <row r="31" spans="1:11" ht="15">
      <c r="A31" s="45"/>
      <c r="B31" s="45"/>
      <c r="C31" s="46"/>
      <c r="D31" s="47" t="s">
        <v>46</v>
      </c>
      <c r="E31" s="48" t="s">
        <v>47</v>
      </c>
      <c r="F31" s="49">
        <v>2050</v>
      </c>
      <c r="G31" s="49"/>
      <c r="H31" s="49"/>
      <c r="I31" s="49">
        <v>12779</v>
      </c>
      <c r="J31" s="49">
        <v>12779</v>
      </c>
      <c r="K31" s="49">
        <f t="shared" si="1"/>
        <v>100</v>
      </c>
    </row>
    <row r="32" spans="1:11" ht="15">
      <c r="A32" s="45"/>
      <c r="B32" s="45"/>
      <c r="C32" s="46"/>
      <c r="D32" s="47" t="s">
        <v>48</v>
      </c>
      <c r="E32" s="48" t="s">
        <v>49</v>
      </c>
      <c r="F32" s="49">
        <v>661</v>
      </c>
      <c r="G32" s="49"/>
      <c r="H32" s="49"/>
      <c r="I32" s="49">
        <v>571</v>
      </c>
      <c r="J32" s="49">
        <v>571</v>
      </c>
      <c r="K32" s="49">
        <f t="shared" si="1"/>
        <v>100</v>
      </c>
    </row>
    <row r="33" spans="1:11" ht="15">
      <c r="A33" s="45"/>
      <c r="B33" s="45"/>
      <c r="C33" s="46"/>
      <c r="D33" s="47" t="s">
        <v>50</v>
      </c>
      <c r="E33" s="48" t="s">
        <v>51</v>
      </c>
      <c r="F33" s="49">
        <v>0</v>
      </c>
      <c r="G33" s="49"/>
      <c r="H33" s="49"/>
      <c r="I33" s="49">
        <v>15627</v>
      </c>
      <c r="J33" s="49">
        <v>6082</v>
      </c>
      <c r="K33" s="49"/>
    </row>
    <row r="34" spans="1:11" ht="15">
      <c r="A34" s="45"/>
      <c r="B34" s="45"/>
      <c r="C34" s="46"/>
      <c r="D34" s="47" t="s">
        <v>52</v>
      </c>
      <c r="E34" s="48" t="s">
        <v>53</v>
      </c>
      <c r="F34" s="49">
        <v>16087</v>
      </c>
      <c r="G34" s="49"/>
      <c r="H34" s="49">
        <v>2063</v>
      </c>
      <c r="I34" s="49">
        <v>15639</v>
      </c>
      <c r="J34" s="49">
        <v>15639</v>
      </c>
      <c r="K34" s="49">
        <f t="shared" si="1"/>
        <v>100</v>
      </c>
    </row>
    <row r="35" spans="1:11" ht="15">
      <c r="A35" s="45"/>
      <c r="B35" s="45"/>
      <c r="C35" s="46"/>
      <c r="D35" s="47" t="s">
        <v>54</v>
      </c>
      <c r="E35" s="48" t="s">
        <v>55</v>
      </c>
      <c r="F35" s="49">
        <v>4516</v>
      </c>
      <c r="G35" s="49"/>
      <c r="H35" s="49"/>
      <c r="I35" s="49">
        <v>4516</v>
      </c>
      <c r="J35" s="49">
        <v>6828</v>
      </c>
      <c r="K35" s="49">
        <f t="shared" si="1"/>
        <v>151.19574844995572</v>
      </c>
    </row>
    <row r="36" spans="1:11" ht="15">
      <c r="A36" s="50"/>
      <c r="B36" s="50"/>
      <c r="C36" s="51"/>
      <c r="D36" s="52" t="s">
        <v>56</v>
      </c>
      <c r="E36" s="53" t="s">
        <v>57</v>
      </c>
      <c r="F36" s="54">
        <v>7270</v>
      </c>
      <c r="G36" s="54"/>
      <c r="H36" s="54">
        <v>603</v>
      </c>
      <c r="I36" s="54">
        <v>0</v>
      </c>
      <c r="J36" s="54">
        <v>0</v>
      </c>
      <c r="K36" s="49"/>
    </row>
    <row r="37" spans="1:11" ht="15">
      <c r="A37" s="50"/>
      <c r="B37" s="50"/>
      <c r="C37" s="51"/>
      <c r="D37" s="52" t="s">
        <v>58</v>
      </c>
      <c r="E37" s="53" t="s">
        <v>59</v>
      </c>
      <c r="F37" s="54">
        <v>0</v>
      </c>
      <c r="G37" s="54"/>
      <c r="H37" s="54"/>
      <c r="I37" s="54">
        <v>687</v>
      </c>
      <c r="J37" s="54">
        <v>687</v>
      </c>
      <c r="K37" s="49">
        <f t="shared" si="1"/>
        <v>100</v>
      </c>
    </row>
    <row r="38" spans="1:11" ht="15">
      <c r="A38" s="50"/>
      <c r="B38" s="50"/>
      <c r="C38" s="51"/>
      <c r="D38" s="52" t="s">
        <v>60</v>
      </c>
      <c r="E38" s="53" t="s">
        <v>61</v>
      </c>
      <c r="F38" s="54">
        <v>5895</v>
      </c>
      <c r="G38" s="54"/>
      <c r="H38" s="54"/>
      <c r="I38" s="54">
        <v>5895</v>
      </c>
      <c r="J38" s="54">
        <v>0</v>
      </c>
      <c r="K38" s="49">
        <f t="shared" si="1"/>
        <v>0</v>
      </c>
    </row>
    <row r="39" spans="1:11" ht="15">
      <c r="A39" s="50"/>
      <c r="B39" s="50"/>
      <c r="C39" s="51"/>
      <c r="D39" s="52" t="s">
        <v>62</v>
      </c>
      <c r="E39" s="53" t="s">
        <v>63</v>
      </c>
      <c r="F39" s="54">
        <v>4640</v>
      </c>
      <c r="G39" s="54"/>
      <c r="H39" s="54"/>
      <c r="I39" s="54">
        <v>8310</v>
      </c>
      <c r="J39" s="54">
        <v>8310</v>
      </c>
      <c r="K39" s="49">
        <f t="shared" si="1"/>
        <v>100</v>
      </c>
    </row>
    <row r="40" spans="1:11" ht="15">
      <c r="A40" s="50"/>
      <c r="B40" s="50"/>
      <c r="C40" s="51"/>
      <c r="D40" s="52"/>
      <c r="E40" s="55"/>
      <c r="F40" s="54"/>
      <c r="G40" s="54"/>
      <c r="H40" s="54"/>
      <c r="I40" s="54"/>
      <c r="J40" s="54"/>
      <c r="K40" s="54"/>
    </row>
    <row r="41" spans="1:11" ht="15">
      <c r="A41" s="50"/>
      <c r="B41" s="50"/>
      <c r="C41" s="51"/>
      <c r="D41" s="52"/>
      <c r="E41" s="55"/>
      <c r="F41" s="54"/>
      <c r="G41" s="54"/>
      <c r="H41" s="54"/>
      <c r="I41" s="54"/>
      <c r="J41" s="54"/>
      <c r="K41" s="54"/>
    </row>
    <row r="42" spans="1:11" ht="15">
      <c r="A42" s="3"/>
      <c r="B42" s="3"/>
      <c r="C42" s="34"/>
      <c r="D42" s="10" t="s">
        <v>64</v>
      </c>
      <c r="E42" s="11" t="s">
        <v>10</v>
      </c>
      <c r="F42" s="12">
        <f>F43+F44</f>
        <v>24</v>
      </c>
      <c r="G42" s="12">
        <f>G43+G44</f>
        <v>0</v>
      </c>
      <c r="H42" s="12">
        <f>H43+H44</f>
        <v>0</v>
      </c>
      <c r="I42" s="12">
        <f>I43+I44</f>
        <v>35174</v>
      </c>
      <c r="J42" s="12">
        <f>J43+J44</f>
        <v>35178</v>
      </c>
      <c r="K42" s="44">
        <f>J42/I42*100</f>
        <v>100.01137203616308</v>
      </c>
    </row>
    <row r="43" spans="1:11" ht="15">
      <c r="A43" s="3"/>
      <c r="B43" s="3"/>
      <c r="C43" s="36"/>
      <c r="D43" s="37" t="s">
        <v>65</v>
      </c>
      <c r="E43" s="14" t="s">
        <v>66</v>
      </c>
      <c r="F43" s="15">
        <v>24</v>
      </c>
      <c r="G43" s="15"/>
      <c r="H43" s="15"/>
      <c r="I43" s="15">
        <v>34455</v>
      </c>
      <c r="J43" s="15">
        <v>34455</v>
      </c>
      <c r="K43" s="49">
        <f>J43/I43*100</f>
        <v>100</v>
      </c>
    </row>
    <row r="44" spans="1:11" ht="15">
      <c r="A44" s="3"/>
      <c r="B44" s="3"/>
      <c r="C44" s="36"/>
      <c r="D44" s="37" t="s">
        <v>432</v>
      </c>
      <c r="E44" s="17" t="s">
        <v>433</v>
      </c>
      <c r="F44" s="15"/>
      <c r="G44" s="15"/>
      <c r="H44" s="15"/>
      <c r="I44" s="15">
        <v>719</v>
      </c>
      <c r="J44" s="15">
        <v>723</v>
      </c>
      <c r="K44" s="49">
        <f>J44/I44*100</f>
        <v>100.55632823365785</v>
      </c>
    </row>
    <row r="45" spans="1:11" ht="28.5">
      <c r="A45" s="3"/>
      <c r="B45" s="3"/>
      <c r="C45" s="56"/>
      <c r="D45" s="57" t="s">
        <v>67</v>
      </c>
      <c r="E45" s="58" t="s">
        <v>11</v>
      </c>
      <c r="F45" s="59">
        <f>+F10+F23+F29+F42</f>
        <v>613536</v>
      </c>
      <c r="G45" s="59">
        <f>+G10+G23+G29+G42</f>
        <v>131740</v>
      </c>
      <c r="H45" s="59">
        <f>+H10+H23+H29+H42</f>
        <v>108078</v>
      </c>
      <c r="I45" s="59">
        <f>+I10+I23+I29+I42</f>
        <v>843663</v>
      </c>
      <c r="J45" s="59">
        <f>+J10+J23+J29+J42</f>
        <v>812341</v>
      </c>
      <c r="K45" s="59">
        <f>J45/I45*100</f>
        <v>96.28738015060516</v>
      </c>
    </row>
    <row r="46" spans="1:11" ht="30">
      <c r="A46" s="3"/>
      <c r="B46" s="3"/>
      <c r="C46" s="349" t="s">
        <v>12</v>
      </c>
      <c r="D46" s="350"/>
      <c r="E46" s="60" t="s">
        <v>13</v>
      </c>
      <c r="F46" s="8"/>
      <c r="G46" s="8"/>
      <c r="H46" s="8"/>
      <c r="I46" s="8"/>
      <c r="J46" s="8"/>
      <c r="K46" s="8"/>
    </row>
    <row r="47" spans="1:11" ht="28.5">
      <c r="A47" s="3"/>
      <c r="B47" s="3"/>
      <c r="C47" s="34"/>
      <c r="D47" s="10" t="s">
        <v>68</v>
      </c>
      <c r="E47" s="11" t="s">
        <v>15</v>
      </c>
      <c r="F47" s="35">
        <f>+F48+F52</f>
        <v>290087</v>
      </c>
      <c r="G47" s="35">
        <f>+G48+G52</f>
        <v>25643</v>
      </c>
      <c r="H47" s="35">
        <f>+H48+H52</f>
        <v>-76824</v>
      </c>
      <c r="I47" s="35">
        <f>+I48+I52</f>
        <v>418763</v>
      </c>
      <c r="J47" s="35">
        <f>+J48+J52</f>
        <v>418763</v>
      </c>
      <c r="K47" s="35">
        <f>J47/I47*100</f>
        <v>100</v>
      </c>
    </row>
    <row r="48" spans="1:11" ht="15">
      <c r="A48" s="23"/>
      <c r="B48" s="23"/>
      <c r="C48" s="61"/>
      <c r="D48" s="62" t="s">
        <v>69</v>
      </c>
      <c r="E48" s="17" t="s">
        <v>70</v>
      </c>
      <c r="F48" s="63">
        <f>+F49+F50+F51</f>
        <v>24160</v>
      </c>
      <c r="G48" s="63">
        <f>+G49+G50+G51</f>
        <v>18198</v>
      </c>
      <c r="H48" s="63">
        <f>+H49+H50+H51</f>
        <v>-12297</v>
      </c>
      <c r="I48" s="63">
        <f>+I49+I50+I51</f>
        <v>16986</v>
      </c>
      <c r="J48" s="63">
        <f>+J49+J50+J51</f>
        <v>16986</v>
      </c>
      <c r="K48" s="63">
        <f>J48/I48*100</f>
        <v>100</v>
      </c>
    </row>
    <row r="49" spans="1:11" ht="15">
      <c r="A49" s="23"/>
      <c r="B49" s="23"/>
      <c r="C49" s="61"/>
      <c r="D49" s="62"/>
      <c r="E49" s="17" t="s">
        <v>71</v>
      </c>
      <c r="F49" s="63">
        <v>24160</v>
      </c>
      <c r="G49" s="63">
        <v>18198</v>
      </c>
      <c r="H49" s="63">
        <v>-12297</v>
      </c>
      <c r="I49" s="63">
        <v>16986</v>
      </c>
      <c r="J49" s="63">
        <v>16986</v>
      </c>
      <c r="K49" s="63">
        <f>J49/I49*100</f>
        <v>100</v>
      </c>
    </row>
    <row r="50" spans="1:11" ht="15">
      <c r="A50" s="23"/>
      <c r="B50" s="23"/>
      <c r="C50" s="61"/>
      <c r="D50" s="62"/>
      <c r="E50" s="17"/>
      <c r="F50" s="63"/>
      <c r="G50" s="63"/>
      <c r="H50" s="63"/>
      <c r="I50" s="63"/>
      <c r="J50" s="63"/>
      <c r="K50" s="63"/>
    </row>
    <row r="51" spans="1:11" ht="15">
      <c r="A51" s="23"/>
      <c r="B51" s="23"/>
      <c r="C51" s="61"/>
      <c r="D51" s="62"/>
      <c r="E51" s="17"/>
      <c r="F51" s="63"/>
      <c r="G51" s="63"/>
      <c r="H51" s="63"/>
      <c r="I51" s="63"/>
      <c r="J51" s="63"/>
      <c r="K51" s="63"/>
    </row>
    <row r="52" spans="1:11" ht="30">
      <c r="A52" s="23"/>
      <c r="B52" s="23"/>
      <c r="C52" s="61"/>
      <c r="D52" s="62" t="s">
        <v>73</v>
      </c>
      <c r="E52" s="17" t="s">
        <v>74</v>
      </c>
      <c r="F52" s="63">
        <v>265927</v>
      </c>
      <c r="G52" s="63">
        <v>7445</v>
      </c>
      <c r="H52" s="63">
        <v>-64527</v>
      </c>
      <c r="I52" s="63">
        <v>401777</v>
      </c>
      <c r="J52" s="63">
        <v>401777</v>
      </c>
      <c r="K52" s="63">
        <f>J52/I52*100</f>
        <v>100</v>
      </c>
    </row>
    <row r="53" spans="1:11" ht="15">
      <c r="A53" s="23"/>
      <c r="B53" s="23"/>
      <c r="C53" s="61"/>
      <c r="D53" s="62"/>
      <c r="E53" s="17"/>
      <c r="F53" s="63"/>
      <c r="G53" s="63"/>
      <c r="H53" s="63"/>
      <c r="I53" s="63"/>
      <c r="J53" s="63"/>
      <c r="K53" s="63"/>
    </row>
    <row r="54" spans="1:11" ht="15">
      <c r="A54" s="23"/>
      <c r="B54" s="23"/>
      <c r="C54" s="61"/>
      <c r="D54" s="62"/>
      <c r="E54" s="17"/>
      <c r="F54" s="63"/>
      <c r="G54" s="63"/>
      <c r="H54" s="63"/>
      <c r="I54" s="63"/>
      <c r="J54" s="63"/>
      <c r="K54" s="63"/>
    </row>
    <row r="55" spans="1:11" ht="15">
      <c r="A55" s="3"/>
      <c r="B55" s="3"/>
      <c r="C55" s="34"/>
      <c r="D55" s="10" t="s">
        <v>75</v>
      </c>
      <c r="E55" s="64" t="s">
        <v>14</v>
      </c>
      <c r="F55" s="35">
        <f>+F56+F57+F58+F59</f>
        <v>5406</v>
      </c>
      <c r="G55" s="35">
        <f>+G56+G57+G58+G59</f>
        <v>0</v>
      </c>
      <c r="H55" s="35">
        <f>+H56+H57+H58+H59</f>
        <v>0</v>
      </c>
      <c r="I55" s="35">
        <f>+I56+I57+I58+I59</f>
        <v>5496</v>
      </c>
      <c r="J55" s="35">
        <f>+J56+J57+J58+J59</f>
        <v>90</v>
      </c>
      <c r="K55" s="35">
        <f>J55/I55*100</f>
        <v>1.6375545851528384</v>
      </c>
    </row>
    <row r="56" spans="1:11" ht="15">
      <c r="A56" s="3"/>
      <c r="B56" s="3"/>
      <c r="C56" s="65"/>
      <c r="D56" s="66" t="s">
        <v>76</v>
      </c>
      <c r="E56" s="67" t="s">
        <v>77</v>
      </c>
      <c r="F56" s="68"/>
      <c r="G56" s="68"/>
      <c r="H56" s="68"/>
      <c r="I56" s="68"/>
      <c r="J56" s="68"/>
      <c r="K56" s="68"/>
    </row>
    <row r="57" spans="1:11" ht="15">
      <c r="A57" s="3"/>
      <c r="B57" s="3"/>
      <c r="C57" s="65"/>
      <c r="D57" s="66" t="s">
        <v>78</v>
      </c>
      <c r="E57" s="67" t="s">
        <v>79</v>
      </c>
      <c r="F57" s="68">
        <v>5406</v>
      </c>
      <c r="G57" s="68"/>
      <c r="H57" s="68"/>
      <c r="I57" s="68">
        <v>5406</v>
      </c>
      <c r="J57" s="68">
        <v>0</v>
      </c>
      <c r="K57" s="63">
        <f>J57/I57*100</f>
        <v>0</v>
      </c>
    </row>
    <row r="58" spans="1:11" ht="15">
      <c r="A58" s="3"/>
      <c r="B58" s="3"/>
      <c r="C58" s="65"/>
      <c r="D58" s="66" t="s">
        <v>80</v>
      </c>
      <c r="E58" s="69" t="s">
        <v>81</v>
      </c>
      <c r="F58" s="68">
        <v>0</v>
      </c>
      <c r="G58" s="68"/>
      <c r="H58" s="68"/>
      <c r="I58" s="68">
        <v>90</v>
      </c>
      <c r="J58" s="68">
        <v>90</v>
      </c>
      <c r="K58" s="63">
        <f>J58/I58*100</f>
        <v>100</v>
      </c>
    </row>
    <row r="59" spans="1:11" ht="15">
      <c r="A59" s="23"/>
      <c r="B59" s="23"/>
      <c r="C59" s="61"/>
      <c r="D59" s="62" t="s">
        <v>82</v>
      </c>
      <c r="E59" s="17" t="s">
        <v>83</v>
      </c>
      <c r="F59" s="63"/>
      <c r="G59" s="63"/>
      <c r="H59" s="63"/>
      <c r="I59" s="63"/>
      <c r="J59" s="63"/>
      <c r="K59" s="63"/>
    </row>
    <row r="60" spans="1:11" ht="15">
      <c r="A60" s="23"/>
      <c r="B60" s="23"/>
      <c r="C60" s="70"/>
      <c r="D60" s="71"/>
      <c r="E60" s="72"/>
      <c r="F60" s="63"/>
      <c r="G60" s="63"/>
      <c r="H60" s="63"/>
      <c r="I60" s="63"/>
      <c r="J60" s="63"/>
      <c r="K60" s="63"/>
    </row>
    <row r="61" spans="1:11" ht="15">
      <c r="A61" s="3"/>
      <c r="B61" s="3"/>
      <c r="C61" s="34"/>
      <c r="D61" s="10" t="s">
        <v>84</v>
      </c>
      <c r="E61" s="11" t="s">
        <v>16</v>
      </c>
      <c r="F61" s="35">
        <f>+F62</f>
        <v>0</v>
      </c>
      <c r="G61" s="35">
        <f>+G62</f>
        <v>0</v>
      </c>
      <c r="H61" s="35">
        <f>+H62</f>
        <v>0</v>
      </c>
      <c r="I61" s="35">
        <f>+I62</f>
        <v>0</v>
      </c>
      <c r="J61" s="35">
        <f>+J62</f>
        <v>0</v>
      </c>
      <c r="K61" s="35"/>
    </row>
    <row r="62" spans="1:11" ht="15">
      <c r="A62" s="23"/>
      <c r="B62" s="23"/>
      <c r="C62" s="61"/>
      <c r="D62" s="62" t="s">
        <v>310</v>
      </c>
      <c r="E62" s="17" t="s">
        <v>311</v>
      </c>
      <c r="F62" s="63"/>
      <c r="G62" s="63"/>
      <c r="H62" s="63"/>
      <c r="I62" s="63"/>
      <c r="J62" s="63"/>
      <c r="K62" s="63"/>
    </row>
    <row r="63" spans="1:11" ht="15.75" thickBot="1">
      <c r="A63" s="23"/>
      <c r="B63" s="23"/>
      <c r="C63" s="61"/>
      <c r="D63" s="73"/>
      <c r="E63" s="74"/>
      <c r="F63" s="63"/>
      <c r="G63" s="63"/>
      <c r="H63" s="63"/>
      <c r="I63" s="63"/>
      <c r="J63" s="63"/>
      <c r="K63" s="63"/>
    </row>
    <row r="64" spans="1:11" ht="30" thickBot="1" thickTop="1">
      <c r="A64" s="23"/>
      <c r="B64" s="23"/>
      <c r="C64" s="75"/>
      <c r="D64" s="76" t="s">
        <v>87</v>
      </c>
      <c r="E64" s="77" t="s">
        <v>88</v>
      </c>
      <c r="F64" s="78">
        <f>+F47+F55+F61</f>
        <v>295493</v>
      </c>
      <c r="G64" s="78">
        <f>+G47+G55+G61</f>
        <v>25643</v>
      </c>
      <c r="H64" s="78">
        <f>+H47+H55+H61</f>
        <v>-76824</v>
      </c>
      <c r="I64" s="78">
        <f>+I47+I55+I61</f>
        <v>424259</v>
      </c>
      <c r="J64" s="78">
        <f>+J47+J55+J61</f>
        <v>418853</v>
      </c>
      <c r="K64" s="59">
        <f>J64/I64*100</f>
        <v>98.72577835708847</v>
      </c>
    </row>
    <row r="65" spans="2:11" ht="17.25" thickBot="1" thickTop="1">
      <c r="B65" s="79"/>
      <c r="C65" s="80" t="s">
        <v>89</v>
      </c>
      <c r="D65" s="81" t="s">
        <v>90</v>
      </c>
      <c r="E65" s="81" t="s">
        <v>17</v>
      </c>
      <c r="F65" s="82">
        <f>+F64+F45</f>
        <v>909029</v>
      </c>
      <c r="G65" s="82">
        <f>+G64+G45</f>
        <v>157383</v>
      </c>
      <c r="H65" s="82">
        <f>+H64+H45</f>
        <v>31254</v>
      </c>
      <c r="I65" s="82">
        <f>+I64+I45</f>
        <v>1267922</v>
      </c>
      <c r="J65" s="82">
        <f>+J64+J45</f>
        <v>1231194</v>
      </c>
      <c r="K65" s="82">
        <f>J65/I65*100</f>
        <v>97.10329184287362</v>
      </c>
    </row>
    <row r="66" spans="2:11" ht="15.75">
      <c r="B66" s="22"/>
      <c r="C66" s="83"/>
      <c r="D66" s="84" t="s">
        <v>91</v>
      </c>
      <c r="E66" s="84" t="s">
        <v>92</v>
      </c>
      <c r="F66" s="85">
        <f>SUM(F67)</f>
        <v>102352</v>
      </c>
      <c r="G66" s="85">
        <f>SUM(G67)</f>
        <v>331510</v>
      </c>
      <c r="H66" s="85">
        <f>SUM(H67)</f>
        <v>206815</v>
      </c>
      <c r="I66" s="85">
        <f>SUM(I67)</f>
        <v>301889</v>
      </c>
      <c r="J66" s="85">
        <f>SUM(J67)</f>
        <v>301889</v>
      </c>
      <c r="K66" s="85">
        <f>J66/I66*100</f>
        <v>100</v>
      </c>
    </row>
    <row r="67" spans="2:11" ht="15.75">
      <c r="B67" s="22"/>
      <c r="C67" s="86"/>
      <c r="D67" s="87" t="s">
        <v>93</v>
      </c>
      <c r="E67" s="87" t="s">
        <v>94</v>
      </c>
      <c r="F67" s="88">
        <f>SUM(F68:F71,F74)</f>
        <v>102352</v>
      </c>
      <c r="G67" s="88">
        <f>SUM(G68:G71,G74)</f>
        <v>331510</v>
      </c>
      <c r="H67" s="88">
        <f>SUM(H68:H71,H74)</f>
        <v>206815</v>
      </c>
      <c r="I67" s="88">
        <f>SUM(I68:I71,I74)</f>
        <v>301889</v>
      </c>
      <c r="J67" s="88">
        <f>SUM(J68:J71,J74)</f>
        <v>301889</v>
      </c>
      <c r="K67" s="88">
        <f>J67/I67*100</f>
        <v>100</v>
      </c>
    </row>
    <row r="68" spans="2:11" ht="15.75">
      <c r="B68" s="22"/>
      <c r="C68" s="86"/>
      <c r="D68" s="87" t="s">
        <v>95</v>
      </c>
      <c r="E68" s="87" t="s">
        <v>96</v>
      </c>
      <c r="F68" s="88"/>
      <c r="G68" s="88"/>
      <c r="H68" s="88"/>
      <c r="I68" s="88"/>
      <c r="J68" s="88"/>
      <c r="K68" s="88"/>
    </row>
    <row r="69" spans="2:11" ht="15.75">
      <c r="B69" s="22"/>
      <c r="C69" s="86"/>
      <c r="D69" s="87" t="s">
        <v>97</v>
      </c>
      <c r="E69" s="87" t="s">
        <v>98</v>
      </c>
      <c r="F69" s="88"/>
      <c r="G69" s="88"/>
      <c r="H69" s="88"/>
      <c r="I69" s="88"/>
      <c r="J69" s="88"/>
      <c r="K69" s="88"/>
    </row>
    <row r="70" spans="2:11" ht="15.75">
      <c r="B70" s="22"/>
      <c r="C70" s="86"/>
      <c r="D70" s="87" t="s">
        <v>99</v>
      </c>
      <c r="E70" s="87" t="s">
        <v>100</v>
      </c>
      <c r="F70" s="88">
        <v>0</v>
      </c>
      <c r="G70" s="88">
        <v>206815</v>
      </c>
      <c r="H70" s="88">
        <v>206815</v>
      </c>
      <c r="I70" s="88">
        <v>206815</v>
      </c>
      <c r="J70" s="88">
        <v>206815</v>
      </c>
      <c r="K70" s="88">
        <f aca="true" t="shared" si="2" ref="K70:K75">J70/I70*100</f>
        <v>100</v>
      </c>
    </row>
    <row r="71" spans="2:11" ht="15.75">
      <c r="B71" s="22"/>
      <c r="C71" s="86"/>
      <c r="D71" s="87" t="s">
        <v>101</v>
      </c>
      <c r="E71" s="87" t="s">
        <v>102</v>
      </c>
      <c r="F71" s="88">
        <f>+F72+F73</f>
        <v>102352</v>
      </c>
      <c r="G71" s="88">
        <f>+G72+G73</f>
        <v>124695</v>
      </c>
      <c r="H71" s="88">
        <f>+H72+H73</f>
        <v>0</v>
      </c>
      <c r="I71" s="88">
        <f>+I72+I73</f>
        <v>83387</v>
      </c>
      <c r="J71" s="88">
        <f>+J72+J73</f>
        <v>83387</v>
      </c>
      <c r="K71" s="88">
        <f t="shared" si="2"/>
        <v>100</v>
      </c>
    </row>
    <row r="72" spans="2:11" ht="15.75">
      <c r="B72" s="22"/>
      <c r="C72" s="86"/>
      <c r="D72" s="87"/>
      <c r="E72" s="87" t="s">
        <v>103</v>
      </c>
      <c r="F72" s="88">
        <v>67208</v>
      </c>
      <c r="G72" s="88">
        <v>53019</v>
      </c>
      <c r="H72" s="88">
        <v>2532</v>
      </c>
      <c r="I72" s="88">
        <v>67208</v>
      </c>
      <c r="J72" s="88">
        <v>67208</v>
      </c>
      <c r="K72" s="88">
        <f t="shared" si="2"/>
        <v>100</v>
      </c>
    </row>
    <row r="73" spans="2:11" ht="15.75">
      <c r="B73" s="22"/>
      <c r="C73" s="86"/>
      <c r="D73" s="87"/>
      <c r="E73" s="87" t="s">
        <v>104</v>
      </c>
      <c r="F73" s="88">
        <v>35144</v>
      </c>
      <c r="G73" s="88">
        <v>71676</v>
      </c>
      <c r="H73" s="88">
        <v>-2532</v>
      </c>
      <c r="I73" s="88">
        <v>16179</v>
      </c>
      <c r="J73" s="88">
        <v>16179</v>
      </c>
      <c r="K73" s="88">
        <f t="shared" si="2"/>
        <v>100</v>
      </c>
    </row>
    <row r="74" spans="2:11" ht="15.75">
      <c r="B74" s="3"/>
      <c r="C74" s="89" t="e">
        <v>#REF!</v>
      </c>
      <c r="D74" s="87" t="s">
        <v>434</v>
      </c>
      <c r="E74" s="94" t="s">
        <v>317</v>
      </c>
      <c r="F74" s="88">
        <v>0</v>
      </c>
      <c r="G74" s="88"/>
      <c r="H74" s="88"/>
      <c r="I74" s="88">
        <v>11687</v>
      </c>
      <c r="J74" s="88">
        <v>11687</v>
      </c>
      <c r="K74" s="88">
        <f t="shared" si="2"/>
        <v>100</v>
      </c>
    </row>
    <row r="75" spans="2:11" ht="15.75" thickBot="1">
      <c r="B75" s="79"/>
      <c r="C75" s="339" t="s">
        <v>105</v>
      </c>
      <c r="D75" s="340"/>
      <c r="E75" s="340"/>
      <c r="F75" s="93">
        <f>F65+F66</f>
        <v>1011381</v>
      </c>
      <c r="G75" s="93">
        <f>G65+G66</f>
        <v>488893</v>
      </c>
      <c r="H75" s="93">
        <f>H65+H66</f>
        <v>238069</v>
      </c>
      <c r="I75" s="93">
        <f>I65+I66</f>
        <v>1569811</v>
      </c>
      <c r="J75" s="93">
        <f>J65+J66</f>
        <v>1533083</v>
      </c>
      <c r="K75" s="93">
        <f t="shared" si="2"/>
        <v>97.66035529117836</v>
      </c>
    </row>
  </sheetData>
  <sheetProtection/>
  <mergeCells count="13">
    <mergeCell ref="C75:E75"/>
    <mergeCell ref="C9:D9"/>
    <mergeCell ref="C7:E8"/>
    <mergeCell ref="F7:F8"/>
    <mergeCell ref="C46:D46"/>
    <mergeCell ref="G7:G8"/>
    <mergeCell ref="K7:K8"/>
    <mergeCell ref="C3:K3"/>
    <mergeCell ref="C4:K4"/>
    <mergeCell ref="C5:K5"/>
    <mergeCell ref="H7:H8"/>
    <mergeCell ref="I7:I8"/>
    <mergeCell ref="J7:J8"/>
  </mergeCells>
  <printOptions/>
  <pageMargins left="0" right="0.7874015748031497" top="0.984251968503937" bottom="0.984251968503937" header="0.5118110236220472" footer="0.5118110236220472"/>
  <pageSetup horizontalDpi="600" verticalDpi="600" orientation="portrait" paperSize="9" scale="64" r:id="rId1"/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J81"/>
  <sheetViews>
    <sheetView view="pageBreakPreview" zoomScale="60" zoomScalePageLayoutView="0" workbookViewId="0" topLeftCell="A21">
      <selection activeCell="I54" sqref="E54:I54"/>
    </sheetView>
  </sheetViews>
  <sheetFormatPr defaultColWidth="9.140625" defaultRowHeight="12.75"/>
  <cols>
    <col min="1" max="1" width="9.140625" style="150" customWidth="1"/>
    <col min="2" max="2" width="8.8515625" style="149" bestFit="1" customWidth="1"/>
    <col min="3" max="3" width="9.421875" style="149" customWidth="1"/>
    <col min="4" max="4" width="51.00390625" style="150" customWidth="1"/>
    <col min="5" max="5" width="10.7109375" style="151" customWidth="1"/>
    <col min="6" max="7" width="10.7109375" style="150" hidden="1" customWidth="1"/>
    <col min="8" max="10" width="10.7109375" style="150" customWidth="1"/>
    <col min="11" max="16384" width="9.140625" style="150" customWidth="1"/>
  </cols>
  <sheetData>
    <row r="1" spans="4:10" ht="12.75">
      <c r="D1" s="385" t="s">
        <v>286</v>
      </c>
      <c r="E1" s="385"/>
      <c r="F1" s="385"/>
      <c r="G1" s="385"/>
      <c r="H1" s="385"/>
      <c r="I1" s="385"/>
      <c r="J1" s="385"/>
    </row>
    <row r="3" spans="2:10" ht="15.75" customHeight="1">
      <c r="B3" s="383" t="s">
        <v>196</v>
      </c>
      <c r="C3" s="383"/>
      <c r="D3" s="383"/>
      <c r="E3" s="383"/>
      <c r="F3" s="383"/>
      <c r="G3" s="383"/>
      <c r="H3" s="383"/>
      <c r="I3" s="383"/>
      <c r="J3" s="383"/>
    </row>
    <row r="4" spans="2:10" ht="15.75" customHeight="1">
      <c r="B4" s="384" t="s">
        <v>184</v>
      </c>
      <c r="C4" s="384"/>
      <c r="D4" s="384"/>
      <c r="E4" s="384"/>
      <c r="F4" s="384"/>
      <c r="G4" s="384"/>
      <c r="H4" s="384"/>
      <c r="I4" s="384"/>
      <c r="J4" s="384"/>
    </row>
    <row r="5" spans="2:10" ht="15.75" customHeight="1">
      <c r="B5" s="383" t="s">
        <v>431</v>
      </c>
      <c r="C5" s="383"/>
      <c r="D5" s="383"/>
      <c r="E5" s="383"/>
      <c r="F5" s="383"/>
      <c r="G5" s="383"/>
      <c r="H5" s="383"/>
      <c r="I5" s="383"/>
      <c r="J5" s="383"/>
    </row>
    <row r="6" spans="2:5" ht="15.75" customHeight="1">
      <c r="B6" s="386"/>
      <c r="C6" s="386"/>
      <c r="D6" s="386"/>
      <c r="E6" s="386"/>
    </row>
    <row r="7" spans="2:6" ht="12.75">
      <c r="B7" s="387"/>
      <c r="C7" s="387"/>
      <c r="D7" s="387"/>
      <c r="F7" s="151" t="s">
        <v>121</v>
      </c>
    </row>
    <row r="8" spans="2:6" s="152" customFormat="1" ht="14.25" customHeight="1">
      <c r="B8" s="101"/>
      <c r="C8" s="101"/>
      <c r="D8" s="101"/>
      <c r="E8" s="101"/>
      <c r="F8" s="101"/>
    </row>
    <row r="9" spans="2:10" s="153" customFormat="1" ht="18" customHeight="1">
      <c r="B9" s="380"/>
      <c r="C9" s="380"/>
      <c r="D9" s="380"/>
      <c r="E9" s="103"/>
      <c r="F9" s="105" t="s">
        <v>121</v>
      </c>
      <c r="J9" s="103" t="s">
        <v>120</v>
      </c>
    </row>
    <row r="10" spans="2:10" s="153" customFormat="1" ht="40.5" customHeight="1">
      <c r="B10" s="106" t="s">
        <v>122</v>
      </c>
      <c r="C10" s="381"/>
      <c r="D10" s="381"/>
      <c r="E10" s="107" t="s">
        <v>1</v>
      </c>
      <c r="F10" s="107" t="s">
        <v>299</v>
      </c>
      <c r="G10" s="107" t="s">
        <v>3</v>
      </c>
      <c r="H10" s="107" t="s">
        <v>2</v>
      </c>
      <c r="I10" s="107" t="s">
        <v>308</v>
      </c>
      <c r="J10" s="107" t="s">
        <v>309</v>
      </c>
    </row>
    <row r="11" spans="2:10" s="153" customFormat="1" ht="18" customHeight="1">
      <c r="B11" s="376" t="s">
        <v>123</v>
      </c>
      <c r="C11" s="377"/>
      <c r="D11" s="377"/>
      <c r="E11" s="377"/>
      <c r="F11" s="377"/>
      <c r="G11" s="377"/>
      <c r="H11" s="377"/>
      <c r="I11" s="377"/>
      <c r="J11" s="378"/>
    </row>
    <row r="12" spans="2:10" s="153" customFormat="1" ht="18" customHeight="1">
      <c r="B12" s="108" t="s">
        <v>124</v>
      </c>
      <c r="C12" s="365" t="s">
        <v>125</v>
      </c>
      <c r="D12" s="365"/>
      <c r="E12" s="109">
        <f>SUM(E13:E15)</f>
        <v>8089</v>
      </c>
      <c r="F12" s="109">
        <f>SUM(F13:F15)</f>
        <v>141</v>
      </c>
      <c r="G12" s="109">
        <f>SUM(G13:G15)</f>
        <v>386</v>
      </c>
      <c r="H12" s="109">
        <f>SUM(H13:H15)</f>
        <v>6950</v>
      </c>
      <c r="I12" s="109">
        <f>SUM(I13:I15)</f>
        <v>6541</v>
      </c>
      <c r="J12" s="109">
        <f>I12/H12*100</f>
        <v>94.11510791366906</v>
      </c>
    </row>
    <row r="13" spans="2:10" s="153" customFormat="1" ht="18" customHeight="1">
      <c r="B13" s="110"/>
      <c r="C13" s="111" t="s">
        <v>126</v>
      </c>
      <c r="D13" s="112" t="s">
        <v>127</v>
      </c>
      <c r="E13" s="113">
        <v>8089</v>
      </c>
      <c r="F13" s="113">
        <v>141</v>
      </c>
      <c r="G13" s="113">
        <v>386</v>
      </c>
      <c r="H13" s="113">
        <v>6950</v>
      </c>
      <c r="I13" s="113">
        <v>6541</v>
      </c>
      <c r="J13" s="113">
        <f>I13/H13*100</f>
        <v>94.11510791366906</v>
      </c>
    </row>
    <row r="14" spans="2:10" s="153" customFormat="1" ht="30" customHeight="1">
      <c r="B14" s="110"/>
      <c r="C14" s="111" t="s">
        <v>128</v>
      </c>
      <c r="D14" s="112" t="s">
        <v>129</v>
      </c>
      <c r="E14" s="113"/>
      <c r="F14" s="113"/>
      <c r="G14" s="113"/>
      <c r="H14" s="113"/>
      <c r="I14" s="113"/>
      <c r="J14" s="113"/>
    </row>
    <row r="15" spans="2:10" s="153" customFormat="1" ht="18" customHeight="1">
      <c r="B15" s="110"/>
      <c r="C15" s="111" t="s">
        <v>130</v>
      </c>
      <c r="D15" s="112" t="s">
        <v>131</v>
      </c>
      <c r="E15" s="113"/>
      <c r="F15" s="113"/>
      <c r="G15" s="113"/>
      <c r="H15" s="113"/>
      <c r="I15" s="113"/>
      <c r="J15" s="113"/>
    </row>
    <row r="16" spans="2:10" s="153" customFormat="1" ht="18" customHeight="1">
      <c r="B16" s="108" t="s">
        <v>132</v>
      </c>
      <c r="C16" s="365" t="s">
        <v>133</v>
      </c>
      <c r="D16" s="365"/>
      <c r="E16" s="109">
        <f>SUM(E17:E19)</f>
        <v>2197</v>
      </c>
      <c r="F16" s="109">
        <f>SUM(F17:F19)</f>
        <v>64</v>
      </c>
      <c r="G16" s="109">
        <f>SUM(G17:G19)</f>
        <v>137</v>
      </c>
      <c r="H16" s="109">
        <f>SUM(H17:H19)</f>
        <v>2197</v>
      </c>
      <c r="I16" s="109">
        <f>SUM(I17:I19)</f>
        <v>1788</v>
      </c>
      <c r="J16" s="109">
        <f>I16/H16*100</f>
        <v>81.3837050523441</v>
      </c>
    </row>
    <row r="17" spans="2:10" s="153" customFormat="1" ht="18" customHeight="1">
      <c r="B17" s="110"/>
      <c r="C17" s="111" t="s">
        <v>126</v>
      </c>
      <c r="D17" s="112" t="s">
        <v>127</v>
      </c>
      <c r="E17" s="113">
        <v>2197</v>
      </c>
      <c r="F17" s="113">
        <v>64</v>
      </c>
      <c r="G17" s="113">
        <v>137</v>
      </c>
      <c r="H17" s="113">
        <v>2197</v>
      </c>
      <c r="I17" s="113">
        <v>1788</v>
      </c>
      <c r="J17" s="113">
        <f>I17/H17*100</f>
        <v>81.3837050523441</v>
      </c>
    </row>
    <row r="18" spans="2:10" s="153" customFormat="1" ht="18" customHeight="1">
      <c r="B18" s="110"/>
      <c r="C18" s="111" t="s">
        <v>128</v>
      </c>
      <c r="D18" s="112" t="s">
        <v>129</v>
      </c>
      <c r="E18" s="113"/>
      <c r="F18" s="113"/>
      <c r="G18" s="113"/>
      <c r="H18" s="113"/>
      <c r="I18" s="113"/>
      <c r="J18" s="113"/>
    </row>
    <row r="19" spans="2:10" s="153" customFormat="1" ht="18" customHeight="1">
      <c r="B19" s="110"/>
      <c r="C19" s="111" t="s">
        <v>130</v>
      </c>
      <c r="D19" s="112" t="s">
        <v>131</v>
      </c>
      <c r="E19" s="113"/>
      <c r="F19" s="113"/>
      <c r="G19" s="113"/>
      <c r="H19" s="113"/>
      <c r="I19" s="113"/>
      <c r="J19" s="113"/>
    </row>
    <row r="20" spans="2:10" s="153" customFormat="1" ht="18" customHeight="1">
      <c r="B20" s="108" t="s">
        <v>134</v>
      </c>
      <c r="C20" s="365" t="s">
        <v>135</v>
      </c>
      <c r="D20" s="365"/>
      <c r="E20" s="109">
        <f>SUM(E21:E23)</f>
        <v>8475</v>
      </c>
      <c r="F20" s="109">
        <f>SUM(F21:F23)</f>
        <v>-85</v>
      </c>
      <c r="G20" s="109">
        <f>SUM(G21:G23)</f>
        <v>930</v>
      </c>
      <c r="H20" s="109">
        <f>SUM(H21:H23)</f>
        <v>9024</v>
      </c>
      <c r="I20" s="109">
        <f>SUM(I21:I23)</f>
        <v>7185</v>
      </c>
      <c r="J20" s="109">
        <f>I20/H20*100</f>
        <v>79.62101063829788</v>
      </c>
    </row>
    <row r="21" spans="2:10" s="153" customFormat="1" ht="18" customHeight="1">
      <c r="B21" s="110"/>
      <c r="C21" s="111" t="s">
        <v>126</v>
      </c>
      <c r="D21" s="112" t="s">
        <v>127</v>
      </c>
      <c r="E21" s="113">
        <v>8475</v>
      </c>
      <c r="F21" s="113">
        <v>-85</v>
      </c>
      <c r="G21" s="113">
        <v>930</v>
      </c>
      <c r="H21" s="113">
        <v>9024</v>
      </c>
      <c r="I21" s="113">
        <v>7185</v>
      </c>
      <c r="J21" s="113">
        <f>I21/H21*100</f>
        <v>79.62101063829788</v>
      </c>
    </row>
    <row r="22" spans="2:10" s="153" customFormat="1" ht="18" customHeight="1">
      <c r="B22" s="110"/>
      <c r="C22" s="111" t="s">
        <v>128</v>
      </c>
      <c r="D22" s="112" t="s">
        <v>129</v>
      </c>
      <c r="E22" s="113"/>
      <c r="F22" s="113"/>
      <c r="G22" s="113"/>
      <c r="H22" s="113"/>
      <c r="I22" s="113"/>
      <c r="J22" s="113"/>
    </row>
    <row r="23" spans="2:10" s="153" customFormat="1" ht="18" customHeight="1">
      <c r="B23" s="110"/>
      <c r="C23" s="111" t="s">
        <v>130</v>
      </c>
      <c r="D23" s="112" t="s">
        <v>131</v>
      </c>
      <c r="E23" s="113"/>
      <c r="F23" s="113"/>
      <c r="G23" s="113"/>
      <c r="H23" s="113"/>
      <c r="I23" s="113"/>
      <c r="J23" s="113"/>
    </row>
    <row r="24" spans="2:10" s="153" customFormat="1" ht="18" customHeight="1">
      <c r="B24" s="108" t="s">
        <v>136</v>
      </c>
      <c r="C24" s="365" t="s">
        <v>137</v>
      </c>
      <c r="D24" s="365"/>
      <c r="E24" s="109">
        <f>SUM(E25:E27)</f>
        <v>0</v>
      </c>
      <c r="F24" s="109">
        <f>SUM(F25:F27)</f>
        <v>0</v>
      </c>
      <c r="G24" s="109">
        <f>SUM(G25:G27)</f>
        <v>0</v>
      </c>
      <c r="H24" s="109">
        <f>SUM(H25:H27)</f>
        <v>0</v>
      </c>
      <c r="I24" s="109"/>
      <c r="J24" s="109"/>
    </row>
    <row r="25" spans="2:10" s="153" customFormat="1" ht="18" customHeight="1">
      <c r="B25" s="110"/>
      <c r="C25" s="111" t="s">
        <v>126</v>
      </c>
      <c r="D25" s="112" t="s">
        <v>127</v>
      </c>
      <c r="E25" s="113">
        <v>0</v>
      </c>
      <c r="F25" s="113">
        <v>0</v>
      </c>
      <c r="G25" s="113">
        <v>0</v>
      </c>
      <c r="H25" s="113">
        <v>0</v>
      </c>
      <c r="I25" s="113"/>
      <c r="J25" s="113"/>
    </row>
    <row r="26" spans="2:10" s="153" customFormat="1" ht="18" customHeight="1">
      <c r="B26" s="110"/>
      <c r="C26" s="111" t="s">
        <v>128</v>
      </c>
      <c r="D26" s="112" t="s">
        <v>129</v>
      </c>
      <c r="E26" s="113"/>
      <c r="F26" s="113"/>
      <c r="G26" s="113"/>
      <c r="H26" s="113"/>
      <c r="I26" s="113"/>
      <c r="J26" s="113"/>
    </row>
    <row r="27" spans="2:10" s="153" customFormat="1" ht="18" customHeight="1">
      <c r="B27" s="110"/>
      <c r="C27" s="111" t="s">
        <v>130</v>
      </c>
      <c r="D27" s="112" t="s">
        <v>131</v>
      </c>
      <c r="E27" s="113"/>
      <c r="F27" s="113"/>
      <c r="G27" s="113"/>
      <c r="H27" s="113"/>
      <c r="I27" s="113"/>
      <c r="J27" s="113"/>
    </row>
    <row r="28" spans="2:10" s="153" customFormat="1" ht="18" customHeight="1">
      <c r="B28" s="108" t="s">
        <v>138</v>
      </c>
      <c r="C28" s="365" t="s">
        <v>139</v>
      </c>
      <c r="D28" s="365"/>
      <c r="E28" s="114">
        <f>+E29+E30+E34+E35+E42</f>
        <v>0</v>
      </c>
      <c r="F28" s="114">
        <f>+F29+F30+F34+F35+F42</f>
        <v>0</v>
      </c>
      <c r="G28" s="114">
        <f>+G29+G30+G34+G35+G42</f>
        <v>0</v>
      </c>
      <c r="H28" s="114">
        <f>+H29+H30+H34+H35+H42</f>
        <v>681</v>
      </c>
      <c r="I28" s="114">
        <f>+I29+I30+I34+I35+I42</f>
        <v>494</v>
      </c>
      <c r="J28" s="109">
        <f>I28/H28*100</f>
        <v>72.54038179148311</v>
      </c>
    </row>
    <row r="29" spans="2:10" s="153" customFormat="1" ht="18" customHeight="1">
      <c r="B29" s="115" t="s">
        <v>140</v>
      </c>
      <c r="C29" s="367" t="s">
        <v>141</v>
      </c>
      <c r="D29" s="368"/>
      <c r="E29" s="116"/>
      <c r="F29" s="116"/>
      <c r="G29" s="116"/>
      <c r="H29" s="116"/>
      <c r="I29" s="116"/>
      <c r="J29" s="116"/>
    </row>
    <row r="30" spans="2:10" s="153" customFormat="1" ht="18" customHeight="1">
      <c r="B30" s="115" t="s">
        <v>142</v>
      </c>
      <c r="C30" s="367" t="s">
        <v>143</v>
      </c>
      <c r="D30" s="368"/>
      <c r="E30" s="116">
        <v>0</v>
      </c>
      <c r="F30" s="116">
        <v>0</v>
      </c>
      <c r="G30" s="116">
        <v>0</v>
      </c>
      <c r="H30" s="116">
        <v>681</v>
      </c>
      <c r="I30" s="116">
        <v>494</v>
      </c>
      <c r="J30" s="116">
        <f>I30/H30*100</f>
        <v>72.54038179148311</v>
      </c>
    </row>
    <row r="31" spans="2:10" s="153" customFormat="1" ht="18" customHeight="1" hidden="1">
      <c r="B31" s="115"/>
      <c r="C31" s="367"/>
      <c r="D31" s="368"/>
      <c r="E31" s="116"/>
      <c r="F31" s="116"/>
      <c r="G31" s="116"/>
      <c r="H31" s="116"/>
      <c r="I31" s="116"/>
      <c r="J31" s="116"/>
    </row>
    <row r="32" spans="2:10" s="153" customFormat="1" ht="18" customHeight="1" hidden="1">
      <c r="B32" s="115"/>
      <c r="C32" s="367"/>
      <c r="D32" s="368"/>
      <c r="E32" s="116"/>
      <c r="F32" s="116"/>
      <c r="G32" s="116"/>
      <c r="H32" s="116"/>
      <c r="I32" s="116"/>
      <c r="J32" s="116"/>
    </row>
    <row r="33" spans="2:10" s="153" customFormat="1" ht="18" customHeight="1" hidden="1">
      <c r="B33" s="115"/>
      <c r="C33" s="375"/>
      <c r="D33" s="368"/>
      <c r="E33" s="116"/>
      <c r="F33" s="116"/>
      <c r="G33" s="116"/>
      <c r="H33" s="116"/>
      <c r="I33" s="116"/>
      <c r="J33" s="116"/>
    </row>
    <row r="34" spans="2:10" s="153" customFormat="1" ht="27.75" customHeight="1">
      <c r="B34" s="115" t="s">
        <v>144</v>
      </c>
      <c r="C34" s="367" t="s">
        <v>145</v>
      </c>
      <c r="D34" s="368"/>
      <c r="E34" s="116">
        <v>0</v>
      </c>
      <c r="F34" s="116">
        <v>0</v>
      </c>
      <c r="G34" s="116">
        <v>0</v>
      </c>
      <c r="H34" s="116">
        <v>0</v>
      </c>
      <c r="I34" s="116"/>
      <c r="J34" s="116"/>
    </row>
    <row r="35" spans="2:10" s="153" customFormat="1" ht="18" customHeight="1">
      <c r="B35" s="115" t="s">
        <v>146</v>
      </c>
      <c r="C35" s="367" t="s">
        <v>147</v>
      </c>
      <c r="D35" s="368"/>
      <c r="E35" s="116">
        <f>+E36+E37+E38+E39+E40+E41</f>
        <v>0</v>
      </c>
      <c r="F35" s="116">
        <f>+F36+F37+F38+F39+F40+F41</f>
        <v>0</v>
      </c>
      <c r="G35" s="116">
        <f>+G36+G37+G38+G39+G40+G41</f>
        <v>0</v>
      </c>
      <c r="H35" s="116">
        <f>+H36+H37+H38+H39+H40+H41</f>
        <v>0</v>
      </c>
      <c r="I35" s="116"/>
      <c r="J35" s="116"/>
    </row>
    <row r="36" spans="2:10" s="153" customFormat="1" ht="18" customHeight="1">
      <c r="B36" s="115"/>
      <c r="C36" s="367" t="s">
        <v>194</v>
      </c>
      <c r="D36" s="369"/>
      <c r="E36" s="116">
        <v>0</v>
      </c>
      <c r="F36" s="116">
        <v>0</v>
      </c>
      <c r="G36" s="116">
        <v>0</v>
      </c>
      <c r="H36" s="116">
        <v>0</v>
      </c>
      <c r="I36" s="116"/>
      <c r="J36" s="116"/>
    </row>
    <row r="37" spans="2:10" s="153" customFormat="1" ht="18" customHeight="1">
      <c r="B37" s="115"/>
      <c r="C37" s="367" t="s">
        <v>148</v>
      </c>
      <c r="D37" s="369"/>
      <c r="E37" s="116">
        <v>0</v>
      </c>
      <c r="F37" s="116">
        <v>0</v>
      </c>
      <c r="G37" s="116">
        <v>0</v>
      </c>
      <c r="H37" s="116">
        <v>0</v>
      </c>
      <c r="I37" s="116"/>
      <c r="J37" s="116"/>
    </row>
    <row r="38" spans="2:10" s="153" customFormat="1" ht="18" customHeight="1">
      <c r="B38" s="115"/>
      <c r="C38" s="367" t="s">
        <v>149</v>
      </c>
      <c r="D38" s="369"/>
      <c r="E38" s="116">
        <v>0</v>
      </c>
      <c r="F38" s="116">
        <v>0</v>
      </c>
      <c r="G38" s="116">
        <v>0</v>
      </c>
      <c r="H38" s="116">
        <v>0</v>
      </c>
      <c r="I38" s="116"/>
      <c r="J38" s="116"/>
    </row>
    <row r="39" spans="2:10" s="153" customFormat="1" ht="18" customHeight="1">
      <c r="B39" s="115"/>
      <c r="C39" s="367" t="s">
        <v>195</v>
      </c>
      <c r="D39" s="369"/>
      <c r="E39" s="116">
        <v>0</v>
      </c>
      <c r="F39" s="116">
        <v>0</v>
      </c>
      <c r="G39" s="116">
        <v>0</v>
      </c>
      <c r="H39" s="116">
        <v>0</v>
      </c>
      <c r="I39" s="116"/>
      <c r="J39" s="116"/>
    </row>
    <row r="40" spans="2:10" s="153" customFormat="1" ht="18" customHeight="1">
      <c r="B40" s="115"/>
      <c r="C40" s="367" t="s">
        <v>150</v>
      </c>
      <c r="D40" s="368"/>
      <c r="E40" s="116">
        <v>0</v>
      </c>
      <c r="F40" s="116">
        <v>0</v>
      </c>
      <c r="G40" s="116">
        <v>0</v>
      </c>
      <c r="H40" s="116">
        <v>0</v>
      </c>
      <c r="I40" s="116"/>
      <c r="J40" s="116"/>
    </row>
    <row r="41" spans="2:10" s="153" customFormat="1" ht="18" customHeight="1">
      <c r="B41" s="115"/>
      <c r="C41" s="367"/>
      <c r="D41" s="368"/>
      <c r="E41" s="116"/>
      <c r="F41" s="116"/>
      <c r="G41" s="116"/>
      <c r="H41" s="116"/>
      <c r="I41" s="116"/>
      <c r="J41" s="116"/>
    </row>
    <row r="42" spans="2:10" s="153" customFormat="1" ht="18" customHeight="1">
      <c r="B42" s="115" t="s">
        <v>151</v>
      </c>
      <c r="C42" s="367" t="s">
        <v>152</v>
      </c>
      <c r="D42" s="368"/>
      <c r="E42" s="116">
        <f>+E43+E44</f>
        <v>0</v>
      </c>
      <c r="F42" s="116">
        <f>+F43+F44</f>
        <v>0</v>
      </c>
      <c r="G42" s="116">
        <f>+G43+G44</f>
        <v>0</v>
      </c>
      <c r="H42" s="116">
        <f>+H43+H44</f>
        <v>0</v>
      </c>
      <c r="I42" s="116"/>
      <c r="J42" s="116"/>
    </row>
    <row r="43" spans="2:10" s="153" customFormat="1" ht="18" customHeight="1">
      <c r="B43" s="110"/>
      <c r="C43" s="367" t="s">
        <v>153</v>
      </c>
      <c r="D43" s="368"/>
      <c r="E43" s="116">
        <v>0</v>
      </c>
      <c r="F43" s="116">
        <v>0</v>
      </c>
      <c r="G43" s="116">
        <v>0</v>
      </c>
      <c r="H43" s="116">
        <v>0</v>
      </c>
      <c r="I43" s="116"/>
      <c r="J43" s="116"/>
    </row>
    <row r="44" spans="2:10" s="153" customFormat="1" ht="18" customHeight="1" thickBot="1">
      <c r="B44" s="117"/>
      <c r="C44" s="360" t="s">
        <v>154</v>
      </c>
      <c r="D44" s="361"/>
      <c r="E44" s="118"/>
      <c r="F44" s="118"/>
      <c r="G44" s="118"/>
      <c r="H44" s="118"/>
      <c r="I44" s="118"/>
      <c r="J44" s="118"/>
    </row>
    <row r="45" spans="2:10" s="153" customFormat="1" ht="18" customHeight="1" hidden="1" thickTop="1">
      <c r="B45" s="119"/>
      <c r="C45" s="120" t="s">
        <v>126</v>
      </c>
      <c r="D45" s="121" t="s">
        <v>127</v>
      </c>
      <c r="E45" s="122">
        <f>+E29+E30+E34+E35+E42</f>
        <v>0</v>
      </c>
      <c r="F45" s="122">
        <f>+F29+F30+F34+F35+F42</f>
        <v>0</v>
      </c>
      <c r="G45" s="122">
        <f>+G29+G30+G34+G35+G42</f>
        <v>0</v>
      </c>
      <c r="H45" s="122">
        <f>+H29+H30+H34+H35+H42</f>
        <v>681</v>
      </c>
      <c r="I45" s="122"/>
      <c r="J45" s="122"/>
    </row>
    <row r="46" spans="2:10" s="153" customFormat="1" ht="18" customHeight="1" hidden="1">
      <c r="B46" s="124"/>
      <c r="C46" s="111" t="s">
        <v>128</v>
      </c>
      <c r="D46" s="112" t="s">
        <v>129</v>
      </c>
      <c r="E46" s="123"/>
      <c r="F46" s="123"/>
      <c r="G46" s="123"/>
      <c r="H46" s="123"/>
      <c r="I46" s="123"/>
      <c r="J46" s="123"/>
    </row>
    <row r="47" spans="2:10" s="153" customFormat="1" ht="18" customHeight="1" hidden="1">
      <c r="B47" s="124"/>
      <c r="C47" s="111" t="s">
        <v>130</v>
      </c>
      <c r="D47" s="112" t="s">
        <v>131</v>
      </c>
      <c r="E47" s="123"/>
      <c r="F47" s="123"/>
      <c r="G47" s="123"/>
      <c r="H47" s="123"/>
      <c r="I47" s="123"/>
      <c r="J47" s="123"/>
    </row>
    <row r="48" spans="2:10" s="153" customFormat="1" ht="18" customHeight="1" thickTop="1">
      <c r="B48" s="125" t="s">
        <v>155</v>
      </c>
      <c r="C48" s="362" t="s">
        <v>156</v>
      </c>
      <c r="D48" s="363"/>
      <c r="E48" s="126">
        <f>E12+E16+E20+E24+E28</f>
        <v>18761</v>
      </c>
      <c r="F48" s="126">
        <f>F12+F16+F20+F24+F28</f>
        <v>120</v>
      </c>
      <c r="G48" s="126">
        <f>G12+G16+G20+G24+G28</f>
        <v>1453</v>
      </c>
      <c r="H48" s="126">
        <f>H12+H16+H20+H24+H28</f>
        <v>18852</v>
      </c>
      <c r="I48" s="126">
        <f>I12+I16+I20+I24+I28</f>
        <v>16008</v>
      </c>
      <c r="J48" s="126">
        <f>I48/H48*100</f>
        <v>84.91406747294717</v>
      </c>
    </row>
    <row r="49" spans="2:10" s="153" customFormat="1" ht="18" customHeight="1">
      <c r="B49" s="364"/>
      <c r="C49" s="128" t="s">
        <v>126</v>
      </c>
      <c r="D49" s="129" t="s">
        <v>127</v>
      </c>
      <c r="E49" s="130">
        <f aca="true" t="shared" si="0" ref="E49:F51">SUM(E13,E17,E21,E25,E45)</f>
        <v>18761</v>
      </c>
      <c r="F49" s="130">
        <f t="shared" si="0"/>
        <v>120</v>
      </c>
      <c r="G49" s="130">
        <f aca="true" t="shared" si="1" ref="G49:I51">SUM(G13,G17,G21,G25,G45)</f>
        <v>1453</v>
      </c>
      <c r="H49" s="130">
        <f t="shared" si="1"/>
        <v>18852</v>
      </c>
      <c r="I49" s="130">
        <f t="shared" si="1"/>
        <v>15514</v>
      </c>
      <c r="J49" s="130">
        <f>I49/H49*100</f>
        <v>82.29365584553364</v>
      </c>
    </row>
    <row r="50" spans="2:10" s="153" customFormat="1" ht="18" customHeight="1">
      <c r="B50" s="364"/>
      <c r="C50" s="128" t="s">
        <v>128</v>
      </c>
      <c r="D50" s="129" t="s">
        <v>129</v>
      </c>
      <c r="E50" s="130">
        <f t="shared" si="0"/>
        <v>0</v>
      </c>
      <c r="F50" s="130">
        <f t="shared" si="0"/>
        <v>0</v>
      </c>
      <c r="G50" s="130">
        <f t="shared" si="1"/>
        <v>0</v>
      </c>
      <c r="H50" s="130">
        <f t="shared" si="1"/>
        <v>0</v>
      </c>
      <c r="I50" s="130"/>
      <c r="J50" s="130"/>
    </row>
    <row r="51" spans="2:10" s="153" customFormat="1" ht="18" customHeight="1">
      <c r="B51" s="364"/>
      <c r="C51" s="128" t="s">
        <v>130</v>
      </c>
      <c r="D51" s="129" t="s">
        <v>131</v>
      </c>
      <c r="E51" s="130">
        <f t="shared" si="0"/>
        <v>0</v>
      </c>
      <c r="F51" s="130">
        <f t="shared" si="0"/>
        <v>0</v>
      </c>
      <c r="G51" s="130">
        <f t="shared" si="1"/>
        <v>0</v>
      </c>
      <c r="H51" s="130">
        <f t="shared" si="1"/>
        <v>0</v>
      </c>
      <c r="I51" s="130"/>
      <c r="J51" s="130"/>
    </row>
    <row r="52" spans="2:10" s="153" customFormat="1" ht="18" customHeight="1">
      <c r="B52" s="376" t="s">
        <v>157</v>
      </c>
      <c r="C52" s="377"/>
      <c r="D52" s="377"/>
      <c r="E52" s="377"/>
      <c r="F52" s="377"/>
      <c r="G52" s="377"/>
      <c r="H52" s="377"/>
      <c r="I52" s="377"/>
      <c r="J52" s="377"/>
    </row>
    <row r="53" spans="2:10" s="153" customFormat="1" ht="18" customHeight="1">
      <c r="B53" s="108" t="s">
        <v>158</v>
      </c>
      <c r="C53" s="365" t="s">
        <v>159</v>
      </c>
      <c r="D53" s="365"/>
      <c r="E53" s="109">
        <f>SUM(E54:E56)</f>
        <v>60</v>
      </c>
      <c r="F53" s="109">
        <f>SUM(F54:F56)</f>
        <v>70</v>
      </c>
      <c r="G53" s="109">
        <f>SUM(G54:G56)</f>
        <v>0</v>
      </c>
      <c r="H53" s="109">
        <f>SUM(H54:H56)</f>
        <v>120</v>
      </c>
      <c r="I53" s="109">
        <f>SUM(I54:I56)</f>
        <v>120</v>
      </c>
      <c r="J53" s="109">
        <f>I53/H53*100</f>
        <v>100</v>
      </c>
    </row>
    <row r="54" spans="2:10" s="153" customFormat="1" ht="18" customHeight="1">
      <c r="B54" s="108"/>
      <c r="C54" s="111" t="s">
        <v>126</v>
      </c>
      <c r="D54" s="112" t="s">
        <v>127</v>
      </c>
      <c r="E54" s="113">
        <v>60</v>
      </c>
      <c r="F54" s="113">
        <v>70</v>
      </c>
      <c r="G54" s="113"/>
      <c r="H54" s="113">
        <v>120</v>
      </c>
      <c r="I54" s="113">
        <v>120</v>
      </c>
      <c r="J54" s="113">
        <f>I54/H54*100</f>
        <v>100</v>
      </c>
    </row>
    <row r="55" spans="2:10" s="153" customFormat="1" ht="18" customHeight="1" hidden="1">
      <c r="B55" s="108"/>
      <c r="C55" s="111" t="s">
        <v>128</v>
      </c>
      <c r="D55" s="112" t="s">
        <v>129</v>
      </c>
      <c r="E55" s="113">
        <v>0</v>
      </c>
      <c r="F55" s="113">
        <v>0</v>
      </c>
      <c r="G55" s="113">
        <v>0</v>
      </c>
      <c r="H55" s="113">
        <v>0</v>
      </c>
      <c r="I55" s="113"/>
      <c r="J55" s="113"/>
    </row>
    <row r="56" spans="2:10" s="153" customFormat="1" ht="18" customHeight="1" hidden="1">
      <c r="B56" s="108"/>
      <c r="C56" s="111" t="s">
        <v>130</v>
      </c>
      <c r="D56" s="112" t="s">
        <v>131</v>
      </c>
      <c r="E56" s="113"/>
      <c r="F56" s="113"/>
      <c r="G56" s="113"/>
      <c r="H56" s="113"/>
      <c r="I56" s="113"/>
      <c r="J56" s="113"/>
    </row>
    <row r="57" spans="2:10" s="153" customFormat="1" ht="12.75" hidden="1">
      <c r="B57" s="108" t="s">
        <v>160</v>
      </c>
      <c r="C57" s="365" t="s">
        <v>161</v>
      </c>
      <c r="D57" s="365"/>
      <c r="E57" s="109">
        <f>SUM(E58:E60)</f>
        <v>0</v>
      </c>
      <c r="F57" s="109">
        <f>SUM(F58:F60)</f>
        <v>0</v>
      </c>
      <c r="G57" s="109">
        <f>SUM(G58:G60)</f>
        <v>0</v>
      </c>
      <c r="H57" s="109">
        <f>SUM(H58:H60)</f>
        <v>0</v>
      </c>
      <c r="I57" s="109"/>
      <c r="J57" s="109"/>
    </row>
    <row r="58" spans="2:10" s="153" customFormat="1" ht="12.75" hidden="1">
      <c r="B58" s="108"/>
      <c r="C58" s="111" t="s">
        <v>126</v>
      </c>
      <c r="D58" s="112" t="s">
        <v>127</v>
      </c>
      <c r="E58" s="113"/>
      <c r="F58" s="113"/>
      <c r="G58" s="113"/>
      <c r="H58" s="113"/>
      <c r="I58" s="113"/>
      <c r="J58" s="113"/>
    </row>
    <row r="59" spans="2:10" s="153" customFormat="1" ht="12.75" hidden="1">
      <c r="B59" s="108"/>
      <c r="C59" s="111" t="s">
        <v>128</v>
      </c>
      <c r="D59" s="112" t="s">
        <v>129</v>
      </c>
      <c r="E59" s="113">
        <v>0</v>
      </c>
      <c r="F59" s="113">
        <v>0</v>
      </c>
      <c r="G59" s="113">
        <v>0</v>
      </c>
      <c r="H59" s="113">
        <v>0</v>
      </c>
      <c r="I59" s="113"/>
      <c r="J59" s="113"/>
    </row>
    <row r="60" spans="2:10" s="153" customFormat="1" ht="12.75" hidden="1">
      <c r="B60" s="108"/>
      <c r="C60" s="111" t="s">
        <v>130</v>
      </c>
      <c r="D60" s="112" t="s">
        <v>131</v>
      </c>
      <c r="E60" s="113"/>
      <c r="F60" s="113"/>
      <c r="G60" s="113"/>
      <c r="H60" s="113"/>
      <c r="I60" s="113"/>
      <c r="J60" s="113"/>
    </row>
    <row r="61" spans="2:10" s="40" customFormat="1" ht="18" customHeight="1" hidden="1">
      <c r="B61" s="108" t="s">
        <v>162</v>
      </c>
      <c r="C61" s="365" t="s">
        <v>163</v>
      </c>
      <c r="D61" s="365"/>
      <c r="E61" s="109">
        <f>E62+E63+E64</f>
        <v>0</v>
      </c>
      <c r="F61" s="109">
        <f>F62+F63+F64</f>
        <v>0</v>
      </c>
      <c r="G61" s="109">
        <f>G62+G63+G64</f>
        <v>0</v>
      </c>
      <c r="H61" s="109">
        <f>H62+H63+H64</f>
        <v>0</v>
      </c>
      <c r="I61" s="109"/>
      <c r="J61" s="109"/>
    </row>
    <row r="62" spans="2:10" s="40" customFormat="1" ht="14.25" hidden="1">
      <c r="B62" s="108"/>
      <c r="C62" s="111" t="s">
        <v>126</v>
      </c>
      <c r="D62" s="112" t="s">
        <v>127</v>
      </c>
      <c r="E62" s="113">
        <v>0</v>
      </c>
      <c r="F62" s="113">
        <v>0</v>
      </c>
      <c r="G62" s="113">
        <v>0</v>
      </c>
      <c r="H62" s="113">
        <v>0</v>
      </c>
      <c r="I62" s="113"/>
      <c r="J62" s="113"/>
    </row>
    <row r="63" spans="2:10" s="40" customFormat="1" ht="14.25" hidden="1">
      <c r="B63" s="108"/>
      <c r="C63" s="111" t="s">
        <v>128</v>
      </c>
      <c r="D63" s="112" t="s">
        <v>129</v>
      </c>
      <c r="E63" s="113"/>
      <c r="F63" s="113"/>
      <c r="G63" s="113"/>
      <c r="H63" s="113"/>
      <c r="I63" s="113"/>
      <c r="J63" s="113"/>
    </row>
    <row r="64" spans="2:10" s="40" customFormat="1" ht="14.25" hidden="1">
      <c r="B64" s="131"/>
      <c r="C64" s="111" t="s">
        <v>130</v>
      </c>
      <c r="D64" s="112" t="s">
        <v>131</v>
      </c>
      <c r="E64" s="113"/>
      <c r="F64" s="113"/>
      <c r="G64" s="113"/>
      <c r="H64" s="113"/>
      <c r="I64" s="113"/>
      <c r="J64" s="113"/>
    </row>
    <row r="65" spans="2:10" ht="12.75" customHeight="1">
      <c r="B65" s="125" t="s">
        <v>164</v>
      </c>
      <c r="C65" s="362" t="s">
        <v>165</v>
      </c>
      <c r="D65" s="363"/>
      <c r="E65" s="127">
        <f>E53+E57+E61</f>
        <v>60</v>
      </c>
      <c r="F65" s="127">
        <f>F53+F57+F61</f>
        <v>70</v>
      </c>
      <c r="G65" s="127">
        <f>G53+G57+G61</f>
        <v>0</v>
      </c>
      <c r="H65" s="127">
        <f>H53+H57+H61</f>
        <v>120</v>
      </c>
      <c r="I65" s="127">
        <f>I53+I57+I61</f>
        <v>120</v>
      </c>
      <c r="J65" s="127">
        <f>I65/H65*100</f>
        <v>100</v>
      </c>
    </row>
    <row r="66" spans="2:10" ht="12.75" hidden="1">
      <c r="B66" s="370"/>
      <c r="C66" s="128" t="s">
        <v>126</v>
      </c>
      <c r="D66" s="129" t="s">
        <v>127</v>
      </c>
      <c r="E66" s="127"/>
      <c r="F66" s="127"/>
      <c r="G66" s="127"/>
      <c r="H66" s="127"/>
      <c r="I66" s="127"/>
      <c r="J66" s="127"/>
    </row>
    <row r="67" spans="2:10" ht="12.75" hidden="1">
      <c r="B67" s="371"/>
      <c r="C67" s="128" t="s">
        <v>128</v>
      </c>
      <c r="D67" s="129" t="s">
        <v>129</v>
      </c>
      <c r="E67" s="127"/>
      <c r="F67" s="127"/>
      <c r="G67" s="127"/>
      <c r="H67" s="127"/>
      <c r="I67" s="127"/>
      <c r="J67" s="127"/>
    </row>
    <row r="68" spans="2:10" ht="15" hidden="1">
      <c r="B68" s="372"/>
      <c r="C68" s="128" t="s">
        <v>130</v>
      </c>
      <c r="D68" s="132" t="s">
        <v>131</v>
      </c>
      <c r="E68" s="127"/>
      <c r="F68" s="127"/>
      <c r="G68" s="127"/>
      <c r="H68" s="127"/>
      <c r="I68" s="127"/>
      <c r="J68" s="127"/>
    </row>
    <row r="69" spans="2:10" ht="15.75">
      <c r="B69" s="133" t="s">
        <v>166</v>
      </c>
      <c r="C69" s="373" t="s">
        <v>167</v>
      </c>
      <c r="D69" s="374"/>
      <c r="E69" s="134">
        <f>+E48+E65</f>
        <v>18821</v>
      </c>
      <c r="F69" s="134">
        <f>+F48+F65</f>
        <v>190</v>
      </c>
      <c r="G69" s="134">
        <f>+G48+G65</f>
        <v>1453</v>
      </c>
      <c r="H69" s="134">
        <f>+H48+H65</f>
        <v>18972</v>
      </c>
      <c r="I69" s="134">
        <f>+I48+I65</f>
        <v>16128</v>
      </c>
      <c r="J69" s="134">
        <f>I69/H69*100</f>
        <v>85.00948766603416</v>
      </c>
    </row>
    <row r="70" spans="2:6" ht="12.75" hidden="1">
      <c r="B70" s="354"/>
      <c r="C70" s="354"/>
      <c r="D70" s="354"/>
      <c r="E70" s="109"/>
      <c r="F70" s="137" t="e">
        <f>+#REF!+#REF!</f>
        <v>#REF!</v>
      </c>
    </row>
    <row r="71" spans="2:6" ht="12.75" customHeight="1" hidden="1">
      <c r="B71" s="125" t="s">
        <v>168</v>
      </c>
      <c r="C71" s="355" t="s">
        <v>169</v>
      </c>
      <c r="D71" s="356"/>
      <c r="E71" s="126">
        <f>+E72+E77</f>
        <v>0</v>
      </c>
      <c r="F71" s="126" t="e">
        <f>+#REF!+#REF!</f>
        <v>#REF!</v>
      </c>
    </row>
    <row r="72" spans="2:6" ht="12.75" customHeight="1" hidden="1">
      <c r="B72" s="129" t="s">
        <v>170</v>
      </c>
      <c r="C72" s="355" t="s">
        <v>171</v>
      </c>
      <c r="D72" s="357"/>
      <c r="E72" s="126">
        <f>+E73+E74+E75+E76</f>
        <v>0</v>
      </c>
      <c r="F72" s="126"/>
    </row>
    <row r="73" spans="2:6" ht="12.75" customHeight="1" hidden="1">
      <c r="B73" s="138" t="s">
        <v>172</v>
      </c>
      <c r="C73" s="355" t="s">
        <v>173</v>
      </c>
      <c r="D73" s="357"/>
      <c r="E73" s="126"/>
      <c r="F73" s="126"/>
    </row>
    <row r="74" spans="2:6" ht="12.75" customHeight="1" hidden="1">
      <c r="B74" s="138" t="s">
        <v>174</v>
      </c>
      <c r="C74" s="355" t="s">
        <v>175</v>
      </c>
      <c r="D74" s="357"/>
      <c r="E74" s="126"/>
      <c r="F74" s="126"/>
    </row>
    <row r="75" spans="2:6" ht="12.75" customHeight="1" hidden="1">
      <c r="B75" s="138" t="s">
        <v>176</v>
      </c>
      <c r="C75" s="355" t="s">
        <v>177</v>
      </c>
      <c r="D75" s="357"/>
      <c r="E75" s="126"/>
      <c r="F75" s="126"/>
    </row>
    <row r="76" spans="2:6" ht="12.75" customHeight="1" hidden="1">
      <c r="B76" s="138" t="s">
        <v>178</v>
      </c>
      <c r="C76" s="355" t="s">
        <v>179</v>
      </c>
      <c r="D76" s="357"/>
      <c r="E76" s="126"/>
      <c r="F76" s="126"/>
    </row>
    <row r="77" spans="2:6" ht="12.75" customHeight="1" hidden="1">
      <c r="B77" s="129" t="s">
        <v>180</v>
      </c>
      <c r="C77" s="355" t="s">
        <v>181</v>
      </c>
      <c r="D77" s="357"/>
      <c r="E77" s="126"/>
      <c r="F77" s="126"/>
    </row>
    <row r="78" spans="2:6" ht="12.75" customHeight="1" hidden="1">
      <c r="B78" s="139" t="s">
        <v>182</v>
      </c>
      <c r="C78" s="358" t="s">
        <v>183</v>
      </c>
      <c r="D78" s="359"/>
      <c r="E78" s="140">
        <f>E69+E71</f>
        <v>18821</v>
      </c>
      <c r="F78" s="140" t="e">
        <f>F48+F71</f>
        <v>#REF!</v>
      </c>
    </row>
    <row r="79" spans="2:6" ht="12.75" hidden="1">
      <c r="B79" s="353"/>
      <c r="C79" s="141" t="s">
        <v>126</v>
      </c>
      <c r="D79" s="142" t="s">
        <v>127</v>
      </c>
      <c r="E79" s="143"/>
      <c r="F79" s="144" t="e">
        <f>+#REF!+#REF!</f>
        <v>#REF!</v>
      </c>
    </row>
    <row r="80" spans="2:6" ht="12.75" hidden="1">
      <c r="B80" s="353"/>
      <c r="C80" s="141" t="s">
        <v>128</v>
      </c>
      <c r="D80" s="142" t="s">
        <v>129</v>
      </c>
      <c r="E80" s="143"/>
      <c r="F80" s="144" t="e">
        <f>+#REF!+#REF!</f>
        <v>#REF!</v>
      </c>
    </row>
    <row r="81" spans="2:6" ht="12.75" hidden="1">
      <c r="B81" s="353"/>
      <c r="C81" s="141" t="s">
        <v>130</v>
      </c>
      <c r="D81" s="142" t="s">
        <v>131</v>
      </c>
      <c r="E81" s="143">
        <v>0</v>
      </c>
      <c r="F81" s="144" t="e">
        <f>+#REF!+#REF!</f>
        <v>#REF!</v>
      </c>
    </row>
  </sheetData>
  <sheetProtection/>
  <mergeCells count="49">
    <mergeCell ref="B6:E6"/>
    <mergeCell ref="B7:D7"/>
    <mergeCell ref="C28:D28"/>
    <mergeCell ref="C10:D10"/>
    <mergeCell ref="B9:D9"/>
    <mergeCell ref="C37:D37"/>
    <mergeCell ref="C35:D35"/>
    <mergeCell ref="C32:D32"/>
    <mergeCell ref="C12:D12"/>
    <mergeCell ref="C16:D16"/>
    <mergeCell ref="C20:D20"/>
    <mergeCell ref="C33:D33"/>
    <mergeCell ref="C30:D30"/>
    <mergeCell ref="C38:D38"/>
    <mergeCell ref="C39:D39"/>
    <mergeCell ref="C41:D41"/>
    <mergeCell ref="C42:D42"/>
    <mergeCell ref="C40:D40"/>
    <mergeCell ref="C29:D29"/>
    <mergeCell ref="C31:D31"/>
    <mergeCell ref="C77:D77"/>
    <mergeCell ref="C78:D78"/>
    <mergeCell ref="B70:D70"/>
    <mergeCell ref="C61:D61"/>
    <mergeCell ref="C43:D43"/>
    <mergeCell ref="C53:D53"/>
    <mergeCell ref="B79:B81"/>
    <mergeCell ref="C71:D71"/>
    <mergeCell ref="C72:D72"/>
    <mergeCell ref="C73:D73"/>
    <mergeCell ref="C74:D74"/>
    <mergeCell ref="C75:D75"/>
    <mergeCell ref="C76:D76"/>
    <mergeCell ref="C57:D57"/>
    <mergeCell ref="C65:D65"/>
    <mergeCell ref="B66:B68"/>
    <mergeCell ref="C69:D69"/>
    <mergeCell ref="C48:D48"/>
    <mergeCell ref="B49:B51"/>
    <mergeCell ref="B3:J3"/>
    <mergeCell ref="B4:J4"/>
    <mergeCell ref="B5:J5"/>
    <mergeCell ref="D1:J1"/>
    <mergeCell ref="B11:J11"/>
    <mergeCell ref="B52:J52"/>
    <mergeCell ref="C34:D34"/>
    <mergeCell ref="C36:D36"/>
    <mergeCell ref="C24:D24"/>
    <mergeCell ref="C44:D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1"/>
  <sheetViews>
    <sheetView view="pageBreakPreview" zoomScale="60" zoomScalePageLayoutView="0" workbookViewId="0" topLeftCell="A26">
      <selection activeCell="I54" sqref="E54:I54"/>
    </sheetView>
  </sheetViews>
  <sheetFormatPr defaultColWidth="9.140625" defaultRowHeight="12.75"/>
  <cols>
    <col min="4" max="4" width="48.140625" style="0" customWidth="1"/>
    <col min="5" max="5" width="10.140625" style="0" customWidth="1"/>
    <col min="6" max="6" width="0" style="0" hidden="1" customWidth="1"/>
    <col min="7" max="7" width="10.140625" style="0" hidden="1" customWidth="1"/>
    <col min="8" max="10" width="10.140625" style="0" customWidth="1"/>
  </cols>
  <sheetData>
    <row r="1" spans="4:10" ht="12.75">
      <c r="D1" s="388" t="s">
        <v>384</v>
      </c>
      <c r="E1" s="388"/>
      <c r="F1" s="388"/>
      <c r="G1" s="388"/>
      <c r="H1" s="388"/>
      <c r="I1" s="388"/>
      <c r="J1" s="388"/>
    </row>
    <row r="3" spans="2:10" ht="12.75">
      <c r="B3" s="389" t="s">
        <v>117</v>
      </c>
      <c r="C3" s="389"/>
      <c r="D3" s="389"/>
      <c r="E3" s="389"/>
      <c r="F3" s="389"/>
      <c r="G3" s="389"/>
      <c r="H3" s="389"/>
      <c r="I3" s="389"/>
      <c r="J3" s="389"/>
    </row>
    <row r="4" spans="2:10" ht="12.75">
      <c r="B4" s="389" t="s">
        <v>191</v>
      </c>
      <c r="C4" s="389"/>
      <c r="D4" s="389"/>
      <c r="E4" s="389"/>
      <c r="F4" s="389"/>
      <c r="G4" s="389"/>
      <c r="H4" s="389"/>
      <c r="I4" s="389"/>
      <c r="J4" s="389"/>
    </row>
    <row r="5" spans="2:10" ht="12.75" customHeight="1">
      <c r="B5" s="390" t="s">
        <v>431</v>
      </c>
      <c r="C5" s="390"/>
      <c r="D5" s="390"/>
      <c r="E5" s="390"/>
      <c r="F5" s="390"/>
      <c r="G5" s="390"/>
      <c r="H5" s="390"/>
      <c r="I5" s="390"/>
      <c r="J5" s="390"/>
    </row>
    <row r="6" spans="2:6" ht="12.75">
      <c r="B6" s="154"/>
      <c r="C6" s="154"/>
      <c r="D6" s="154"/>
      <c r="E6" s="155"/>
      <c r="F6" s="105"/>
    </row>
    <row r="7" spans="2:6" ht="12.75">
      <c r="B7" s="154"/>
      <c r="C7" s="154"/>
      <c r="D7" s="154"/>
      <c r="E7" s="155"/>
      <c r="F7" s="105"/>
    </row>
    <row r="8" spans="2:6" ht="12.75">
      <c r="B8" s="101"/>
      <c r="C8" s="101"/>
      <c r="D8" s="101"/>
      <c r="E8" s="101"/>
      <c r="F8" s="101"/>
    </row>
    <row r="9" spans="1:10" ht="12.75">
      <c r="A9" s="158"/>
      <c r="B9" s="231"/>
      <c r="C9" s="231"/>
      <c r="D9" s="231"/>
      <c r="E9" s="103"/>
      <c r="F9" s="105"/>
      <c r="H9" s="103"/>
      <c r="J9" s="103" t="s">
        <v>120</v>
      </c>
    </row>
    <row r="10" spans="2:10" ht="37.5" customHeight="1">
      <c r="B10" s="106" t="s">
        <v>122</v>
      </c>
      <c r="C10" s="381"/>
      <c r="D10" s="381"/>
      <c r="E10" s="107" t="s">
        <v>1</v>
      </c>
      <c r="F10" s="107" t="s">
        <v>299</v>
      </c>
      <c r="G10" s="107" t="s">
        <v>3</v>
      </c>
      <c r="H10" s="107" t="s">
        <v>2</v>
      </c>
      <c r="I10" s="107" t="s">
        <v>308</v>
      </c>
      <c r="J10" s="107" t="s">
        <v>309</v>
      </c>
    </row>
    <row r="11" spans="2:10" ht="14.25" customHeight="1">
      <c r="B11" s="376" t="s">
        <v>123</v>
      </c>
      <c r="C11" s="377"/>
      <c r="D11" s="377"/>
      <c r="E11" s="377"/>
      <c r="F11" s="377"/>
      <c r="G11" s="377"/>
      <c r="H11" s="377"/>
      <c r="I11" s="377"/>
      <c r="J11" s="378"/>
    </row>
    <row r="12" spans="2:10" ht="12.75">
      <c r="B12" s="108" t="s">
        <v>124</v>
      </c>
      <c r="C12" s="365" t="s">
        <v>125</v>
      </c>
      <c r="D12" s="365"/>
      <c r="E12" s="109">
        <f>SUM(E13:E15)</f>
        <v>10746</v>
      </c>
      <c r="F12" s="109">
        <f>SUM(F13:F15)</f>
        <v>773</v>
      </c>
      <c r="G12" s="109">
        <f>SUM(G13:G15)</f>
        <v>177</v>
      </c>
      <c r="H12" s="109">
        <f>SUM(H13:H15)</f>
        <v>11229</v>
      </c>
      <c r="I12" s="109">
        <f>SUM(I13:I15)</f>
        <v>11229</v>
      </c>
      <c r="J12" s="109">
        <f>I12/H12*100</f>
        <v>100</v>
      </c>
    </row>
    <row r="13" spans="2:10" ht="12.75">
      <c r="B13" s="110"/>
      <c r="C13" s="111" t="s">
        <v>126</v>
      </c>
      <c r="D13" s="112" t="s">
        <v>127</v>
      </c>
      <c r="E13" s="113">
        <v>10746</v>
      </c>
      <c r="F13" s="113">
        <v>773</v>
      </c>
      <c r="G13" s="113">
        <v>177</v>
      </c>
      <c r="H13" s="113">
        <v>11229</v>
      </c>
      <c r="I13" s="113">
        <v>11229</v>
      </c>
      <c r="J13" s="113">
        <f>I13/H13*100</f>
        <v>100</v>
      </c>
    </row>
    <row r="14" spans="2:10" ht="12.75">
      <c r="B14" s="110"/>
      <c r="C14" s="111" t="s">
        <v>128</v>
      </c>
      <c r="D14" s="112" t="s">
        <v>129</v>
      </c>
      <c r="E14" s="113"/>
      <c r="F14" s="113"/>
      <c r="G14" s="113"/>
      <c r="H14" s="113"/>
      <c r="I14" s="113"/>
      <c r="J14" s="113"/>
    </row>
    <row r="15" spans="2:10" ht="14.25" customHeight="1">
      <c r="B15" s="110"/>
      <c r="C15" s="111" t="s">
        <v>130</v>
      </c>
      <c r="D15" s="112" t="s">
        <v>131</v>
      </c>
      <c r="E15" s="113"/>
      <c r="F15" s="113"/>
      <c r="G15" s="113"/>
      <c r="H15" s="113"/>
      <c r="I15" s="113"/>
      <c r="J15" s="113"/>
    </row>
    <row r="16" spans="2:10" ht="12.75">
      <c r="B16" s="108" t="s">
        <v>132</v>
      </c>
      <c r="C16" s="365" t="s">
        <v>133</v>
      </c>
      <c r="D16" s="365"/>
      <c r="E16" s="109">
        <f>SUM(E17:E19)</f>
        <v>2823</v>
      </c>
      <c r="F16" s="109">
        <f>SUM(F17:F19)</f>
        <v>335</v>
      </c>
      <c r="G16" s="109">
        <f>SUM(G17:G19)</f>
        <v>-60</v>
      </c>
      <c r="H16" s="109">
        <f>SUM(H17:H19)</f>
        <v>2966</v>
      </c>
      <c r="I16" s="109">
        <f>SUM(I17:I19)</f>
        <v>2966</v>
      </c>
      <c r="J16" s="109">
        <f>I16/H16*100</f>
        <v>100</v>
      </c>
    </row>
    <row r="17" spans="2:10" ht="12.75">
      <c r="B17" s="110"/>
      <c r="C17" s="111" t="s">
        <v>126</v>
      </c>
      <c r="D17" s="112" t="s">
        <v>127</v>
      </c>
      <c r="E17" s="113">
        <v>2823</v>
      </c>
      <c r="F17" s="113">
        <v>335</v>
      </c>
      <c r="G17" s="113">
        <v>-60</v>
      </c>
      <c r="H17" s="113">
        <v>2966</v>
      </c>
      <c r="I17" s="113">
        <v>2966</v>
      </c>
      <c r="J17" s="113">
        <f>I17/H17*100</f>
        <v>100</v>
      </c>
    </row>
    <row r="18" spans="2:10" ht="12.75">
      <c r="B18" s="110"/>
      <c r="C18" s="111" t="s">
        <v>128</v>
      </c>
      <c r="D18" s="112" t="s">
        <v>129</v>
      </c>
      <c r="E18" s="113"/>
      <c r="F18" s="113"/>
      <c r="G18" s="113"/>
      <c r="H18" s="113"/>
      <c r="I18" s="113"/>
      <c r="J18" s="113"/>
    </row>
    <row r="19" spans="2:10" ht="14.25" customHeight="1">
      <c r="B19" s="110"/>
      <c r="C19" s="111" t="s">
        <v>130</v>
      </c>
      <c r="D19" s="112" t="s">
        <v>131</v>
      </c>
      <c r="E19" s="113"/>
      <c r="F19" s="113"/>
      <c r="G19" s="113"/>
      <c r="H19" s="113"/>
      <c r="I19" s="113"/>
      <c r="J19" s="113"/>
    </row>
    <row r="20" spans="2:10" ht="12.75">
      <c r="B20" s="108" t="s">
        <v>134</v>
      </c>
      <c r="C20" s="365" t="s">
        <v>135</v>
      </c>
      <c r="D20" s="365"/>
      <c r="E20" s="109">
        <f>SUM(E21:E23)</f>
        <v>61128</v>
      </c>
      <c r="F20" s="109">
        <f>SUM(F21:F23)</f>
        <v>2525</v>
      </c>
      <c r="G20" s="109">
        <f>SUM(G21:G23)</f>
        <v>12052</v>
      </c>
      <c r="H20" s="109">
        <f>SUM(H21:H23)</f>
        <v>70545</v>
      </c>
      <c r="I20" s="109">
        <f>SUM(I21:I23)</f>
        <v>67055</v>
      </c>
      <c r="J20" s="109">
        <f>I20/H20*100</f>
        <v>95.05280317527819</v>
      </c>
    </row>
    <row r="21" spans="2:10" ht="12.75">
      <c r="B21" s="110"/>
      <c r="C21" s="111" t="s">
        <v>126</v>
      </c>
      <c r="D21" s="112" t="s">
        <v>127</v>
      </c>
      <c r="E21" s="113">
        <v>61128</v>
      </c>
      <c r="F21" s="113">
        <v>2525</v>
      </c>
      <c r="G21" s="113">
        <v>12052</v>
      </c>
      <c r="H21" s="113">
        <v>70545</v>
      </c>
      <c r="I21" s="113">
        <v>67055</v>
      </c>
      <c r="J21" s="113">
        <f>I21/H21*100</f>
        <v>95.05280317527819</v>
      </c>
    </row>
    <row r="22" spans="2:10" ht="12.75">
      <c r="B22" s="110"/>
      <c r="C22" s="111" t="s">
        <v>128</v>
      </c>
      <c r="D22" s="112" t="s">
        <v>129</v>
      </c>
      <c r="E22" s="113"/>
      <c r="F22" s="113"/>
      <c r="G22" s="113"/>
      <c r="H22" s="113"/>
      <c r="I22" s="113"/>
      <c r="J22" s="113"/>
    </row>
    <row r="23" spans="2:10" ht="14.25" customHeight="1">
      <c r="B23" s="110"/>
      <c r="C23" s="111" t="s">
        <v>130</v>
      </c>
      <c r="D23" s="112" t="s">
        <v>131</v>
      </c>
      <c r="E23" s="113"/>
      <c r="F23" s="113"/>
      <c r="G23" s="113"/>
      <c r="H23" s="113"/>
      <c r="I23" s="113"/>
      <c r="J23" s="113"/>
    </row>
    <row r="24" spans="2:10" ht="12.75">
      <c r="B24" s="108" t="s">
        <v>136</v>
      </c>
      <c r="C24" s="365" t="s">
        <v>137</v>
      </c>
      <c r="D24" s="365"/>
      <c r="E24" s="109">
        <f>SUM(E25:E27)</f>
        <v>0</v>
      </c>
      <c r="F24" s="109">
        <f>SUM(F25:F27)</f>
        <v>0</v>
      </c>
      <c r="G24" s="109">
        <f>SUM(G25:G27)</f>
        <v>0</v>
      </c>
      <c r="H24" s="109">
        <f>SUM(H25:H27)</f>
        <v>0</v>
      </c>
      <c r="I24" s="109"/>
      <c r="J24" s="109"/>
    </row>
    <row r="25" spans="2:10" ht="12.75">
      <c r="B25" s="110"/>
      <c r="C25" s="111" t="s">
        <v>126</v>
      </c>
      <c r="D25" s="112" t="s">
        <v>127</v>
      </c>
      <c r="E25" s="113">
        <v>0</v>
      </c>
      <c r="F25" s="113">
        <v>0</v>
      </c>
      <c r="G25" s="113">
        <v>0</v>
      </c>
      <c r="H25" s="113">
        <v>0</v>
      </c>
      <c r="I25" s="113"/>
      <c r="J25" s="113"/>
    </row>
    <row r="26" spans="2:10" ht="12.75">
      <c r="B26" s="110"/>
      <c r="C26" s="111" t="s">
        <v>128</v>
      </c>
      <c r="D26" s="112" t="s">
        <v>129</v>
      </c>
      <c r="E26" s="113"/>
      <c r="F26" s="113"/>
      <c r="G26" s="113"/>
      <c r="H26" s="113"/>
      <c r="I26" s="113"/>
      <c r="J26" s="113"/>
    </row>
    <row r="27" spans="2:10" ht="14.25" customHeight="1">
      <c r="B27" s="110"/>
      <c r="C27" s="111" t="s">
        <v>130</v>
      </c>
      <c r="D27" s="112" t="s">
        <v>131</v>
      </c>
      <c r="E27" s="113"/>
      <c r="F27" s="113"/>
      <c r="G27" s="113"/>
      <c r="H27" s="113"/>
      <c r="I27" s="113"/>
      <c r="J27" s="113"/>
    </row>
    <row r="28" spans="2:10" ht="12.75">
      <c r="B28" s="108" t="s">
        <v>138</v>
      </c>
      <c r="C28" s="365" t="s">
        <v>139</v>
      </c>
      <c r="D28" s="365"/>
      <c r="E28" s="114">
        <f>+E29+E30+E34+E35+E42</f>
        <v>0</v>
      </c>
      <c r="F28" s="114">
        <f>+F29+F30+F34+F35+F42</f>
        <v>0</v>
      </c>
      <c r="G28" s="114">
        <f>+G29+G30+G34+G35+G42</f>
        <v>0</v>
      </c>
      <c r="H28" s="114">
        <f>+H29+H30+H34+H35+H42</f>
        <v>18469</v>
      </c>
      <c r="I28" s="114">
        <f>+I29+I30+I34+I35+I42</f>
        <v>18469</v>
      </c>
      <c r="J28" s="114">
        <f>I28/H28*100</f>
        <v>100</v>
      </c>
    </row>
    <row r="29" spans="2:10" ht="12.75">
      <c r="B29" s="115" t="s">
        <v>140</v>
      </c>
      <c r="C29" s="367" t="s">
        <v>141</v>
      </c>
      <c r="D29" s="368"/>
      <c r="E29" s="116"/>
      <c r="F29" s="116"/>
      <c r="G29" s="116"/>
      <c r="H29" s="116"/>
      <c r="I29" s="116"/>
      <c r="J29" s="116"/>
    </row>
    <row r="30" spans="2:10" ht="12.75">
      <c r="B30" s="115" t="s">
        <v>142</v>
      </c>
      <c r="C30" s="367" t="s">
        <v>143</v>
      </c>
      <c r="D30" s="368"/>
      <c r="E30" s="116">
        <v>0</v>
      </c>
      <c r="F30" s="116">
        <v>0</v>
      </c>
      <c r="G30" s="116">
        <v>0</v>
      </c>
      <c r="H30" s="116">
        <v>18469</v>
      </c>
      <c r="I30" s="116">
        <v>18469</v>
      </c>
      <c r="J30" s="113">
        <f>I30/H30*100</f>
        <v>100</v>
      </c>
    </row>
    <row r="31" spans="2:10" ht="12.75">
      <c r="B31" s="115"/>
      <c r="C31" s="367"/>
      <c r="D31" s="368"/>
      <c r="E31" s="116"/>
      <c r="F31" s="116"/>
      <c r="G31" s="116"/>
      <c r="H31" s="116"/>
      <c r="I31" s="116"/>
      <c r="J31" s="116"/>
    </row>
    <row r="32" spans="2:10" ht="12.75">
      <c r="B32" s="115"/>
      <c r="C32" s="367"/>
      <c r="D32" s="368"/>
      <c r="E32" s="116"/>
      <c r="F32" s="116"/>
      <c r="G32" s="116"/>
      <c r="H32" s="116"/>
      <c r="I32" s="116"/>
      <c r="J32" s="116"/>
    </row>
    <row r="33" spans="2:10" ht="12.75">
      <c r="B33" s="115"/>
      <c r="C33" s="375"/>
      <c r="D33" s="368"/>
      <c r="E33" s="116"/>
      <c r="F33" s="116"/>
      <c r="G33" s="116"/>
      <c r="H33" s="116"/>
      <c r="I33" s="116"/>
      <c r="J33" s="116"/>
    </row>
    <row r="34" spans="2:10" ht="12.75">
      <c r="B34" s="115" t="s">
        <v>144</v>
      </c>
      <c r="C34" s="367" t="s">
        <v>145</v>
      </c>
      <c r="D34" s="368"/>
      <c r="E34" s="116">
        <v>0</v>
      </c>
      <c r="F34" s="116">
        <v>0</v>
      </c>
      <c r="G34" s="116">
        <v>0</v>
      </c>
      <c r="H34" s="116">
        <v>0</v>
      </c>
      <c r="I34" s="116"/>
      <c r="J34" s="116"/>
    </row>
    <row r="35" spans="2:10" ht="12.75">
      <c r="B35" s="115" t="s">
        <v>146</v>
      </c>
      <c r="C35" s="367" t="s">
        <v>147</v>
      </c>
      <c r="D35" s="368"/>
      <c r="E35" s="116">
        <f>+E36+E37+E38+E39+E40+E41</f>
        <v>0</v>
      </c>
      <c r="F35" s="116">
        <f>+F36+F37+F38+F39+F40+F41</f>
        <v>0</v>
      </c>
      <c r="G35" s="116">
        <f>+G36+G37+G38+G39+G40+G41</f>
        <v>0</v>
      </c>
      <c r="H35" s="116">
        <f>+H36+H37+H38+H39+H40+H41</f>
        <v>0</v>
      </c>
      <c r="I35" s="116"/>
      <c r="J35" s="116"/>
    </row>
    <row r="36" spans="2:10" ht="15.75" customHeight="1">
      <c r="B36" s="115"/>
      <c r="C36" s="367" t="s">
        <v>194</v>
      </c>
      <c r="D36" s="369"/>
      <c r="E36" s="116">
        <v>0</v>
      </c>
      <c r="F36" s="116">
        <v>0</v>
      </c>
      <c r="G36" s="116">
        <v>0</v>
      </c>
      <c r="H36" s="116">
        <v>0</v>
      </c>
      <c r="I36" s="116"/>
      <c r="J36" s="116"/>
    </row>
    <row r="37" spans="2:10" ht="12.75">
      <c r="B37" s="115"/>
      <c r="C37" s="367" t="s">
        <v>148</v>
      </c>
      <c r="D37" s="369"/>
      <c r="E37" s="116">
        <v>0</v>
      </c>
      <c r="F37" s="116">
        <v>0</v>
      </c>
      <c r="G37" s="116">
        <v>0</v>
      </c>
      <c r="H37" s="116">
        <v>0</v>
      </c>
      <c r="I37" s="116"/>
      <c r="J37" s="116"/>
    </row>
    <row r="38" spans="2:10" ht="12.75">
      <c r="B38" s="115"/>
      <c r="C38" s="367" t="s">
        <v>149</v>
      </c>
      <c r="D38" s="369"/>
      <c r="E38" s="116">
        <v>0</v>
      </c>
      <c r="F38" s="116">
        <v>0</v>
      </c>
      <c r="G38" s="116">
        <v>0</v>
      </c>
      <c r="H38" s="116">
        <v>0</v>
      </c>
      <c r="I38" s="116"/>
      <c r="J38" s="116"/>
    </row>
    <row r="39" spans="2:10" ht="12.75">
      <c r="B39" s="115"/>
      <c r="C39" s="367" t="s">
        <v>195</v>
      </c>
      <c r="D39" s="369"/>
      <c r="E39" s="116">
        <v>0</v>
      </c>
      <c r="F39" s="116">
        <v>0</v>
      </c>
      <c r="G39" s="116">
        <v>0</v>
      </c>
      <c r="H39" s="116">
        <v>0</v>
      </c>
      <c r="I39" s="116"/>
      <c r="J39" s="116"/>
    </row>
    <row r="40" spans="2:10" ht="15.75" customHeight="1">
      <c r="B40" s="115"/>
      <c r="C40" s="367" t="s">
        <v>150</v>
      </c>
      <c r="D40" s="368"/>
      <c r="E40" s="116">
        <v>0</v>
      </c>
      <c r="F40" s="116">
        <v>0</v>
      </c>
      <c r="G40" s="116">
        <v>0</v>
      </c>
      <c r="H40" s="116">
        <v>0</v>
      </c>
      <c r="I40" s="116"/>
      <c r="J40" s="116"/>
    </row>
    <row r="41" spans="2:10" ht="14.25" customHeight="1">
      <c r="B41" s="115"/>
      <c r="C41" s="367"/>
      <c r="D41" s="368"/>
      <c r="E41" s="116"/>
      <c r="F41" s="116"/>
      <c r="G41" s="116"/>
      <c r="H41" s="116"/>
      <c r="I41" s="116"/>
      <c r="J41" s="116"/>
    </row>
    <row r="42" spans="2:10" ht="12.75">
      <c r="B42" s="115" t="s">
        <v>151</v>
      </c>
      <c r="C42" s="367" t="s">
        <v>152</v>
      </c>
      <c r="D42" s="368"/>
      <c r="E42" s="116">
        <f>+E43+E44</f>
        <v>0</v>
      </c>
      <c r="F42" s="116">
        <f>+F43+F44</f>
        <v>0</v>
      </c>
      <c r="G42" s="116">
        <f>+G43+G44</f>
        <v>0</v>
      </c>
      <c r="H42" s="116">
        <f>+H43+H44</f>
        <v>0</v>
      </c>
      <c r="I42" s="116"/>
      <c r="J42" s="116"/>
    </row>
    <row r="43" spans="2:10" ht="12.75">
      <c r="B43" s="110"/>
      <c r="C43" s="367" t="s">
        <v>153</v>
      </c>
      <c r="D43" s="368"/>
      <c r="E43" s="116">
        <v>0</v>
      </c>
      <c r="F43" s="116">
        <v>0</v>
      </c>
      <c r="G43" s="116">
        <v>0</v>
      </c>
      <c r="H43" s="116">
        <v>0</v>
      </c>
      <c r="I43" s="116"/>
      <c r="J43" s="116"/>
    </row>
    <row r="44" spans="2:10" ht="13.5" thickBot="1">
      <c r="B44" s="117"/>
      <c r="C44" s="360" t="s">
        <v>154</v>
      </c>
      <c r="D44" s="361"/>
      <c r="E44" s="118"/>
      <c r="F44" s="118"/>
      <c r="G44" s="118"/>
      <c r="H44" s="118"/>
      <c r="I44" s="118"/>
      <c r="J44" s="118"/>
    </row>
    <row r="45" spans="2:10" ht="14.25" customHeight="1" hidden="1" thickTop="1">
      <c r="B45" s="119"/>
      <c r="C45" s="120" t="s">
        <v>126</v>
      </c>
      <c r="D45" s="121" t="s">
        <v>127</v>
      </c>
      <c r="E45" s="122">
        <v>0</v>
      </c>
      <c r="F45" s="122">
        <v>0</v>
      </c>
      <c r="G45" s="122">
        <v>0</v>
      </c>
      <c r="H45" s="122">
        <v>0</v>
      </c>
      <c r="I45" s="122"/>
      <c r="J45" s="122"/>
    </row>
    <row r="46" spans="2:10" ht="13.5" hidden="1" thickTop="1">
      <c r="B46" s="124"/>
      <c r="C46" s="111" t="s">
        <v>128</v>
      </c>
      <c r="D46" s="112" t="s">
        <v>129</v>
      </c>
      <c r="E46" s="123"/>
      <c r="F46" s="123"/>
      <c r="G46" s="123"/>
      <c r="H46" s="123"/>
      <c r="I46" s="123"/>
      <c r="J46" s="123"/>
    </row>
    <row r="47" spans="2:10" ht="13.5" hidden="1" thickTop="1">
      <c r="B47" s="124"/>
      <c r="C47" s="111" t="s">
        <v>130</v>
      </c>
      <c r="D47" s="112" t="s">
        <v>131</v>
      </c>
      <c r="E47" s="123"/>
      <c r="F47" s="123"/>
      <c r="G47" s="123"/>
      <c r="H47" s="123"/>
      <c r="I47" s="123"/>
      <c r="J47" s="123"/>
    </row>
    <row r="48" spans="2:10" ht="13.5" thickTop="1">
      <c r="B48" s="125" t="s">
        <v>155</v>
      </c>
      <c r="C48" s="362" t="s">
        <v>156</v>
      </c>
      <c r="D48" s="363"/>
      <c r="E48" s="126">
        <f>E12+E16+E20+E24+E28</f>
        <v>74697</v>
      </c>
      <c r="F48" s="126">
        <f>F12+F16+F20+F24+F28</f>
        <v>3633</v>
      </c>
      <c r="G48" s="126">
        <f>G12+G16+G20+G24+G28</f>
        <v>12169</v>
      </c>
      <c r="H48" s="126">
        <f>H12+H16+H20+H24+H28</f>
        <v>103209</v>
      </c>
      <c r="I48" s="126">
        <f>I12+I16+I20+I24+I28</f>
        <v>99719</v>
      </c>
      <c r="J48" s="126">
        <f>I48/H48*100</f>
        <v>96.6185119514771</v>
      </c>
    </row>
    <row r="49" spans="2:10" ht="14.25" customHeight="1">
      <c r="B49" s="364"/>
      <c r="C49" s="128" t="s">
        <v>126</v>
      </c>
      <c r="D49" s="129" t="s">
        <v>127</v>
      </c>
      <c r="E49" s="130">
        <f aca="true" t="shared" si="0" ref="E49:F51">SUM(E13,E17,E21,E25,E45)</f>
        <v>74697</v>
      </c>
      <c r="F49" s="130">
        <f t="shared" si="0"/>
        <v>3633</v>
      </c>
      <c r="G49" s="130">
        <f aca="true" t="shared" si="1" ref="G49:I51">SUM(G13,G17,G21,G25,G45)</f>
        <v>12169</v>
      </c>
      <c r="H49" s="130">
        <f t="shared" si="1"/>
        <v>84740</v>
      </c>
      <c r="I49" s="130">
        <f t="shared" si="1"/>
        <v>81250</v>
      </c>
      <c r="J49" s="130">
        <f>I49/H49*100</f>
        <v>95.88151994335615</v>
      </c>
    </row>
    <row r="50" spans="2:10" ht="12.75">
      <c r="B50" s="364"/>
      <c r="C50" s="128" t="s">
        <v>128</v>
      </c>
      <c r="D50" s="129" t="s">
        <v>129</v>
      </c>
      <c r="E50" s="130">
        <f t="shared" si="0"/>
        <v>0</v>
      </c>
      <c r="F50" s="130">
        <f t="shared" si="0"/>
        <v>0</v>
      </c>
      <c r="G50" s="130">
        <f t="shared" si="1"/>
        <v>0</v>
      </c>
      <c r="H50" s="130">
        <f t="shared" si="1"/>
        <v>0</v>
      </c>
      <c r="I50" s="130"/>
      <c r="J50" s="130"/>
    </row>
    <row r="51" spans="2:10" ht="12.75">
      <c r="B51" s="364"/>
      <c r="C51" s="128" t="s">
        <v>130</v>
      </c>
      <c r="D51" s="129" t="s">
        <v>131</v>
      </c>
      <c r="E51" s="130">
        <f t="shared" si="0"/>
        <v>0</v>
      </c>
      <c r="F51" s="130">
        <f t="shared" si="0"/>
        <v>0</v>
      </c>
      <c r="G51" s="130">
        <f t="shared" si="1"/>
        <v>0</v>
      </c>
      <c r="H51" s="130">
        <f t="shared" si="1"/>
        <v>0</v>
      </c>
      <c r="I51" s="130"/>
      <c r="J51" s="130"/>
    </row>
    <row r="52" spans="2:10" ht="12.75" customHeight="1">
      <c r="B52" s="376" t="s">
        <v>157</v>
      </c>
      <c r="C52" s="377"/>
      <c r="D52" s="377"/>
      <c r="E52" s="377"/>
      <c r="F52" s="377"/>
      <c r="G52" s="377"/>
      <c r="H52" s="377"/>
      <c r="I52" s="377"/>
      <c r="J52" s="377"/>
    </row>
    <row r="53" spans="2:10" ht="15.75" customHeight="1">
      <c r="B53" s="108" t="s">
        <v>158</v>
      </c>
      <c r="C53" s="365" t="s">
        <v>159</v>
      </c>
      <c r="D53" s="365"/>
      <c r="E53" s="109">
        <f>SUM(E54:E56)</f>
        <v>570</v>
      </c>
      <c r="F53" s="109">
        <f>SUM(F54:F56)</f>
        <v>480</v>
      </c>
      <c r="G53" s="109">
        <f>SUM(G54:G56)</f>
        <v>0</v>
      </c>
      <c r="H53" s="109">
        <f>SUM(H54:H56)</f>
        <v>581</v>
      </c>
      <c r="I53" s="109">
        <f>SUM(I54:I56)</f>
        <v>50</v>
      </c>
      <c r="J53" s="109">
        <f>I53/H53*100</f>
        <v>8.605851979345955</v>
      </c>
    </row>
    <row r="54" spans="2:10" ht="12.75" customHeight="1">
      <c r="B54" s="108"/>
      <c r="C54" s="111" t="s">
        <v>126</v>
      </c>
      <c r="D54" s="112" t="s">
        <v>127</v>
      </c>
      <c r="E54" s="113">
        <v>570</v>
      </c>
      <c r="F54" s="113">
        <v>480</v>
      </c>
      <c r="G54" s="113"/>
      <c r="H54" s="113">
        <v>581</v>
      </c>
      <c r="I54" s="113">
        <v>50</v>
      </c>
      <c r="J54" s="113">
        <f>I54/H54*100</f>
        <v>8.605851979345955</v>
      </c>
    </row>
    <row r="55" spans="2:10" ht="12.75" customHeight="1">
      <c r="B55" s="108"/>
      <c r="C55" s="111" t="s">
        <v>128</v>
      </c>
      <c r="D55" s="112" t="s">
        <v>129</v>
      </c>
      <c r="E55" s="113">
        <v>0</v>
      </c>
      <c r="F55" s="113">
        <v>0</v>
      </c>
      <c r="G55" s="113">
        <v>0</v>
      </c>
      <c r="H55" s="113">
        <v>0</v>
      </c>
      <c r="I55" s="113"/>
      <c r="J55" s="113"/>
    </row>
    <row r="56" spans="2:10" ht="12.75" customHeight="1">
      <c r="B56" s="108"/>
      <c r="C56" s="111" t="s">
        <v>130</v>
      </c>
      <c r="D56" s="112" t="s">
        <v>131</v>
      </c>
      <c r="E56" s="113"/>
      <c r="F56" s="113"/>
      <c r="G56" s="113"/>
      <c r="H56" s="113"/>
      <c r="I56" s="113"/>
      <c r="J56" s="113"/>
    </row>
    <row r="57" spans="2:10" ht="14.25" customHeight="1">
      <c r="B57" s="108" t="s">
        <v>160</v>
      </c>
      <c r="C57" s="365" t="s">
        <v>161</v>
      </c>
      <c r="D57" s="365"/>
      <c r="E57" s="109">
        <f>SUM(E58:E60)</f>
        <v>0</v>
      </c>
      <c r="F57" s="109">
        <f>SUM(F58:F60)</f>
        <v>0</v>
      </c>
      <c r="G57" s="109">
        <f>SUM(G58:G60)</f>
        <v>0</v>
      </c>
      <c r="H57" s="109">
        <f>SUM(H58:H60)</f>
        <v>0</v>
      </c>
      <c r="I57" s="109"/>
      <c r="J57" s="109"/>
    </row>
    <row r="58" spans="2:10" ht="15.75" customHeight="1">
      <c r="B58" s="108"/>
      <c r="C58" s="111" t="s">
        <v>126</v>
      </c>
      <c r="D58" s="112" t="s">
        <v>127</v>
      </c>
      <c r="E58" s="113"/>
      <c r="F58" s="113"/>
      <c r="G58" s="113"/>
      <c r="H58" s="113"/>
      <c r="I58" s="113"/>
      <c r="J58" s="113"/>
    </row>
    <row r="59" spans="2:10" ht="12.75" customHeight="1">
      <c r="B59" s="108"/>
      <c r="C59" s="111" t="s">
        <v>128</v>
      </c>
      <c r="D59" s="112" t="s">
        <v>129</v>
      </c>
      <c r="E59" s="113">
        <v>0</v>
      </c>
      <c r="F59" s="113">
        <v>0</v>
      </c>
      <c r="G59" s="113">
        <v>0</v>
      </c>
      <c r="H59" s="113">
        <v>0</v>
      </c>
      <c r="I59" s="113"/>
      <c r="J59" s="113"/>
    </row>
    <row r="60" spans="2:10" ht="12.75" customHeight="1">
      <c r="B60" s="108"/>
      <c r="C60" s="111" t="s">
        <v>130</v>
      </c>
      <c r="D60" s="112" t="s">
        <v>131</v>
      </c>
      <c r="E60" s="113"/>
      <c r="F60" s="113"/>
      <c r="G60" s="113"/>
      <c r="H60" s="113"/>
      <c r="I60" s="113"/>
      <c r="J60" s="113"/>
    </row>
    <row r="61" spans="2:10" ht="12.75" customHeight="1">
      <c r="B61" s="108" t="s">
        <v>162</v>
      </c>
      <c r="C61" s="365" t="s">
        <v>163</v>
      </c>
      <c r="D61" s="365"/>
      <c r="E61" s="109">
        <f>E62+E63+E64</f>
        <v>0</v>
      </c>
      <c r="F61" s="109">
        <f>F62+F63+F64</f>
        <v>0</v>
      </c>
      <c r="G61" s="109">
        <f>G62+G63+G64</f>
        <v>0</v>
      </c>
      <c r="H61" s="109">
        <f>H62+H63+H64</f>
        <v>0</v>
      </c>
      <c r="I61" s="109"/>
      <c r="J61" s="109"/>
    </row>
    <row r="62" spans="2:10" ht="15.75" customHeight="1">
      <c r="B62" s="108"/>
      <c r="C62" s="111" t="s">
        <v>126</v>
      </c>
      <c r="D62" s="112" t="s">
        <v>127</v>
      </c>
      <c r="E62" s="113">
        <v>0</v>
      </c>
      <c r="F62" s="113">
        <v>0</v>
      </c>
      <c r="G62" s="113">
        <v>0</v>
      </c>
      <c r="H62" s="113">
        <v>0</v>
      </c>
      <c r="I62" s="113"/>
      <c r="J62" s="113"/>
    </row>
    <row r="63" spans="2:10" ht="12.75">
      <c r="B63" s="108"/>
      <c r="C63" s="111" t="s">
        <v>128</v>
      </c>
      <c r="D63" s="112" t="s">
        <v>129</v>
      </c>
      <c r="E63" s="113"/>
      <c r="F63" s="113"/>
      <c r="G63" s="113"/>
      <c r="H63" s="113"/>
      <c r="I63" s="113"/>
      <c r="J63" s="113"/>
    </row>
    <row r="64" spans="2:10" ht="12.75">
      <c r="B64" s="131"/>
      <c r="C64" s="111" t="s">
        <v>130</v>
      </c>
      <c r="D64" s="112" t="s">
        <v>131</v>
      </c>
      <c r="E64" s="113"/>
      <c r="F64" s="113"/>
      <c r="G64" s="113"/>
      <c r="H64" s="113"/>
      <c r="I64" s="113"/>
      <c r="J64" s="113"/>
    </row>
    <row r="65" spans="2:10" ht="12.75">
      <c r="B65" s="125" t="s">
        <v>164</v>
      </c>
      <c r="C65" s="362" t="s">
        <v>165</v>
      </c>
      <c r="D65" s="363"/>
      <c r="E65" s="127">
        <f>E53+E57+E61</f>
        <v>570</v>
      </c>
      <c r="F65" s="127">
        <f>F53+F57+F61</f>
        <v>480</v>
      </c>
      <c r="G65" s="127">
        <f>G53+G57+G61</f>
        <v>0</v>
      </c>
      <c r="H65" s="127">
        <f>H53+H57+H61</f>
        <v>581</v>
      </c>
      <c r="I65" s="127">
        <f>I53+I57+I61</f>
        <v>50</v>
      </c>
      <c r="J65" s="127">
        <f>I65/H65*100</f>
        <v>8.605851979345955</v>
      </c>
    </row>
    <row r="66" spans="2:10" ht="12.75">
      <c r="B66" s="370"/>
      <c r="C66" s="128" t="s">
        <v>126</v>
      </c>
      <c r="D66" s="129" t="s">
        <v>127</v>
      </c>
      <c r="E66" s="127"/>
      <c r="F66" s="127"/>
      <c r="G66" s="127"/>
      <c r="H66" s="127"/>
      <c r="I66" s="127"/>
      <c r="J66" s="127"/>
    </row>
    <row r="67" spans="2:10" ht="12.75">
      <c r="B67" s="371"/>
      <c r="C67" s="128" t="s">
        <v>128</v>
      </c>
      <c r="D67" s="129" t="s">
        <v>129</v>
      </c>
      <c r="E67" s="127"/>
      <c r="F67" s="127"/>
      <c r="G67" s="127"/>
      <c r="H67" s="127"/>
      <c r="I67" s="127"/>
      <c r="J67" s="127"/>
    </row>
    <row r="68" spans="2:10" ht="15">
      <c r="B68" s="372"/>
      <c r="C68" s="128" t="s">
        <v>130</v>
      </c>
      <c r="D68" s="132" t="s">
        <v>131</v>
      </c>
      <c r="E68" s="127"/>
      <c r="F68" s="127"/>
      <c r="G68" s="127"/>
      <c r="H68" s="127"/>
      <c r="I68" s="127"/>
      <c r="J68" s="127"/>
    </row>
    <row r="69" spans="2:10" ht="15.75">
      <c r="B69" s="133" t="s">
        <v>166</v>
      </c>
      <c r="C69" s="373" t="s">
        <v>167</v>
      </c>
      <c r="D69" s="374"/>
      <c r="E69" s="134">
        <f>+E48+E65</f>
        <v>75267</v>
      </c>
      <c r="F69" s="134">
        <f>+F48+F65</f>
        <v>4113</v>
      </c>
      <c r="G69" s="134">
        <f>+G48+G65</f>
        <v>12169</v>
      </c>
      <c r="H69" s="134">
        <f>+H48+H65</f>
        <v>103790</v>
      </c>
      <c r="I69" s="134">
        <f>+I48+I65</f>
        <v>99769</v>
      </c>
      <c r="J69" s="134">
        <f>I69/H69*100</f>
        <v>96.12583100491376</v>
      </c>
    </row>
    <row r="70" spans="2:10" ht="12.75" hidden="1">
      <c r="B70" s="354"/>
      <c r="C70" s="354"/>
      <c r="D70" s="354"/>
      <c r="E70" s="109"/>
      <c r="F70" s="137" t="e">
        <f>+#REF!+#REF!</f>
        <v>#REF!</v>
      </c>
      <c r="J70" s="107"/>
    </row>
    <row r="71" spans="2:10" ht="12.75" hidden="1">
      <c r="B71" s="125" t="s">
        <v>168</v>
      </c>
      <c r="C71" s="355" t="s">
        <v>169</v>
      </c>
      <c r="D71" s="356"/>
      <c r="E71" s="126">
        <f>+E72+E77</f>
        <v>0</v>
      </c>
      <c r="F71" s="126" t="e">
        <f>+#REF!+#REF!</f>
        <v>#REF!</v>
      </c>
      <c r="J71" s="243"/>
    </row>
    <row r="72" spans="2:6" ht="12.75" hidden="1">
      <c r="B72" s="129" t="s">
        <v>170</v>
      </c>
      <c r="C72" s="355" t="s">
        <v>171</v>
      </c>
      <c r="D72" s="357"/>
      <c r="E72" s="126">
        <f>+E73+E74+E75+E76</f>
        <v>0</v>
      </c>
      <c r="F72" s="126"/>
    </row>
    <row r="73" spans="2:6" ht="12.75" hidden="1">
      <c r="B73" s="138" t="s">
        <v>172</v>
      </c>
      <c r="C73" s="355" t="s">
        <v>173</v>
      </c>
      <c r="D73" s="357"/>
      <c r="E73" s="126"/>
      <c r="F73" s="126"/>
    </row>
    <row r="74" spans="2:6" ht="12.75" hidden="1">
      <c r="B74" s="138" t="s">
        <v>174</v>
      </c>
      <c r="C74" s="355" t="s">
        <v>175</v>
      </c>
      <c r="D74" s="357"/>
      <c r="E74" s="126"/>
      <c r="F74" s="126"/>
    </row>
    <row r="75" spans="2:6" ht="12.75" hidden="1">
      <c r="B75" s="138" t="s">
        <v>176</v>
      </c>
      <c r="C75" s="355" t="s">
        <v>177</v>
      </c>
      <c r="D75" s="357"/>
      <c r="E75" s="126"/>
      <c r="F75" s="126"/>
    </row>
    <row r="76" spans="2:6" ht="12.75" hidden="1">
      <c r="B76" s="138" t="s">
        <v>178</v>
      </c>
      <c r="C76" s="355" t="s">
        <v>179</v>
      </c>
      <c r="D76" s="357"/>
      <c r="E76" s="126"/>
      <c r="F76" s="126"/>
    </row>
    <row r="77" spans="2:6" ht="12.75" hidden="1">
      <c r="B77" s="129" t="s">
        <v>180</v>
      </c>
      <c r="C77" s="355" t="s">
        <v>181</v>
      </c>
      <c r="D77" s="357"/>
      <c r="E77" s="126"/>
      <c r="F77" s="126"/>
    </row>
    <row r="78" spans="2:6" ht="12.75" hidden="1">
      <c r="B78" s="139" t="s">
        <v>182</v>
      </c>
      <c r="C78" s="358" t="s">
        <v>183</v>
      </c>
      <c r="D78" s="359"/>
      <c r="E78" s="140">
        <f>E69+E71</f>
        <v>75267</v>
      </c>
      <c r="F78" s="140" t="e">
        <f>F48+F71</f>
        <v>#REF!</v>
      </c>
    </row>
    <row r="79" spans="2:6" ht="12.75" hidden="1">
      <c r="B79" s="353"/>
      <c r="C79" s="141" t="s">
        <v>126</v>
      </c>
      <c r="D79" s="142" t="s">
        <v>127</v>
      </c>
      <c r="E79" s="143"/>
      <c r="F79" s="144" t="e">
        <f>+#REF!+#REF!</f>
        <v>#REF!</v>
      </c>
    </row>
    <row r="80" spans="2:6" ht="12.75" hidden="1">
      <c r="B80" s="353"/>
      <c r="C80" s="141" t="s">
        <v>128</v>
      </c>
      <c r="D80" s="142" t="s">
        <v>129</v>
      </c>
      <c r="E80" s="143"/>
      <c r="F80" s="144" t="e">
        <f>+#REF!+#REF!</f>
        <v>#REF!</v>
      </c>
    </row>
    <row r="81" spans="2:6" ht="12.75" hidden="1">
      <c r="B81" s="353"/>
      <c r="C81" s="141" t="s">
        <v>130</v>
      </c>
      <c r="D81" s="142" t="s">
        <v>131</v>
      </c>
      <c r="E81" s="143">
        <v>0</v>
      </c>
      <c r="F81" s="144" t="e">
        <f>+#REF!+#REF!</f>
        <v>#REF!</v>
      </c>
    </row>
  </sheetData>
  <sheetProtection/>
  <mergeCells count="46">
    <mergeCell ref="C31:D31"/>
    <mergeCell ref="C29:D29"/>
    <mergeCell ref="C44:D44"/>
    <mergeCell ref="C36:D36"/>
    <mergeCell ref="C10:D10"/>
    <mergeCell ref="C24:D24"/>
    <mergeCell ref="C28:D28"/>
    <mergeCell ref="C37:D37"/>
    <mergeCell ref="C12:D12"/>
    <mergeCell ref="C16:D16"/>
    <mergeCell ref="C20:D20"/>
    <mergeCell ref="C30:D30"/>
    <mergeCell ref="C35:D35"/>
    <mergeCell ref="C71:D71"/>
    <mergeCell ref="B49:B51"/>
    <mergeCell ref="C53:D53"/>
    <mergeCell ref="C33:D33"/>
    <mergeCell ref="C34:D34"/>
    <mergeCell ref="C39:D39"/>
    <mergeCell ref="C40:D40"/>
    <mergeCell ref="C38:D38"/>
    <mergeCell ref="C41:D41"/>
    <mergeCell ref="C72:D72"/>
    <mergeCell ref="B79:B81"/>
    <mergeCell ref="C73:D73"/>
    <mergeCell ref="C74:D74"/>
    <mergeCell ref="C75:D75"/>
    <mergeCell ref="C76:D76"/>
    <mergeCell ref="C77:D77"/>
    <mergeCell ref="C78:D78"/>
    <mergeCell ref="B70:D70"/>
    <mergeCell ref="C57:D57"/>
    <mergeCell ref="C61:D61"/>
    <mergeCell ref="C65:D65"/>
    <mergeCell ref="B66:B68"/>
    <mergeCell ref="C69:D69"/>
    <mergeCell ref="D1:J1"/>
    <mergeCell ref="B3:J3"/>
    <mergeCell ref="B4:J4"/>
    <mergeCell ref="B5:J5"/>
    <mergeCell ref="B11:J11"/>
    <mergeCell ref="B52:J52"/>
    <mergeCell ref="C42:D42"/>
    <mergeCell ref="C43:D43"/>
    <mergeCell ref="C48:D48"/>
    <mergeCell ref="C32:D32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81"/>
  <sheetViews>
    <sheetView view="pageBreakPreview" zoomScale="60" zoomScalePageLayoutView="0" workbookViewId="0" topLeftCell="A27">
      <selection activeCell="I54" sqref="E54:I54"/>
    </sheetView>
  </sheetViews>
  <sheetFormatPr defaultColWidth="9.140625" defaultRowHeight="12.75"/>
  <cols>
    <col min="2" max="2" width="8.8515625" style="0" bestFit="1" customWidth="1"/>
    <col min="3" max="3" width="9.421875" style="0" customWidth="1"/>
    <col min="4" max="4" width="51.00390625" style="0" customWidth="1"/>
    <col min="5" max="5" width="10.7109375" style="0" customWidth="1"/>
    <col min="6" max="7" width="10.7109375" style="0" hidden="1" customWidth="1"/>
    <col min="8" max="10" width="10.7109375" style="0" customWidth="1"/>
  </cols>
  <sheetData>
    <row r="1" spans="4:10" ht="12.75">
      <c r="D1" s="388" t="s">
        <v>287</v>
      </c>
      <c r="E1" s="388"/>
      <c r="F1" s="388"/>
      <c r="G1" s="388"/>
      <c r="H1" s="388"/>
      <c r="I1" s="388"/>
      <c r="J1" s="388"/>
    </row>
    <row r="3" spans="2:10" ht="12.75">
      <c r="B3" s="389" t="s">
        <v>225</v>
      </c>
      <c r="C3" s="389"/>
      <c r="D3" s="389"/>
      <c r="E3" s="389"/>
      <c r="F3" s="389"/>
      <c r="G3" s="389"/>
      <c r="H3" s="389"/>
      <c r="I3" s="389"/>
      <c r="J3" s="389"/>
    </row>
    <row r="4" spans="2:10" ht="12.75">
      <c r="B4" s="389" t="s">
        <v>191</v>
      </c>
      <c r="C4" s="389"/>
      <c r="D4" s="389"/>
      <c r="E4" s="389"/>
      <c r="F4" s="389"/>
      <c r="G4" s="389"/>
      <c r="H4" s="389"/>
      <c r="I4" s="389"/>
      <c r="J4" s="389"/>
    </row>
    <row r="5" spans="2:10" ht="12.75" customHeight="1">
      <c r="B5" s="390" t="s">
        <v>431</v>
      </c>
      <c r="C5" s="390"/>
      <c r="D5" s="390"/>
      <c r="E5" s="390"/>
      <c r="F5" s="390"/>
      <c r="G5" s="390"/>
      <c r="H5" s="390"/>
      <c r="I5" s="390"/>
      <c r="J5" s="390"/>
    </row>
    <row r="6" spans="2:6" ht="12.75">
      <c r="B6" s="154"/>
      <c r="C6" s="154"/>
      <c r="D6" s="154"/>
      <c r="E6" s="155"/>
      <c r="F6" s="156"/>
    </row>
    <row r="7" spans="2:6" ht="12.75">
      <c r="B7" s="154"/>
      <c r="C7" s="154"/>
      <c r="D7" s="154"/>
      <c r="E7" s="155"/>
      <c r="F7" s="156"/>
    </row>
    <row r="8" spans="2:6" ht="12.75">
      <c r="B8" s="101"/>
      <c r="C8" s="101"/>
      <c r="D8" s="101"/>
      <c r="E8" s="101"/>
      <c r="F8" s="101"/>
    </row>
    <row r="9" spans="2:10" ht="12.75">
      <c r="B9" s="380"/>
      <c r="C9" s="380"/>
      <c r="D9" s="380"/>
      <c r="E9" s="103"/>
      <c r="F9" s="104"/>
      <c r="H9" s="103"/>
      <c r="J9" s="103" t="s">
        <v>120</v>
      </c>
    </row>
    <row r="10" spans="2:10" s="158" customFormat="1" ht="32.25">
      <c r="B10" s="106" t="s">
        <v>122</v>
      </c>
      <c r="C10" s="381"/>
      <c r="D10" s="381"/>
      <c r="E10" s="107" t="s">
        <v>1</v>
      </c>
      <c r="F10" s="107" t="s">
        <v>299</v>
      </c>
      <c r="G10" s="107" t="s">
        <v>3</v>
      </c>
      <c r="H10" s="107" t="s">
        <v>2</v>
      </c>
      <c r="I10" s="107" t="s">
        <v>308</v>
      </c>
      <c r="J10" s="107" t="s">
        <v>309</v>
      </c>
    </row>
    <row r="11" spans="2:10" ht="15.75" customHeight="1">
      <c r="B11" s="376" t="s">
        <v>123</v>
      </c>
      <c r="C11" s="377"/>
      <c r="D11" s="377"/>
      <c r="E11" s="377"/>
      <c r="F11" s="377"/>
      <c r="G11" s="377"/>
      <c r="H11" s="377"/>
      <c r="I11" s="377"/>
      <c r="J11" s="378"/>
    </row>
    <row r="12" spans="2:10" ht="14.25" customHeight="1">
      <c r="B12" s="108" t="s">
        <v>124</v>
      </c>
      <c r="C12" s="365" t="s">
        <v>125</v>
      </c>
      <c r="D12" s="365"/>
      <c r="E12" s="109">
        <f>SUM(E13:E15)</f>
        <v>56860</v>
      </c>
      <c r="F12" s="109">
        <f>SUM(F13:F15)</f>
        <v>1002</v>
      </c>
      <c r="G12" s="109">
        <f>SUM(G13:G15)</f>
        <v>-1592</v>
      </c>
      <c r="H12" s="109">
        <f>SUM(H13:H15)</f>
        <v>57665</v>
      </c>
      <c r="I12" s="109">
        <f>SUM(I13:I15)</f>
        <v>57665</v>
      </c>
      <c r="J12" s="109">
        <f>I12/H12*100</f>
        <v>100</v>
      </c>
    </row>
    <row r="13" spans="2:10" ht="12.75">
      <c r="B13" s="110"/>
      <c r="C13" s="111" t="s">
        <v>126</v>
      </c>
      <c r="D13" s="112" t="s">
        <v>127</v>
      </c>
      <c r="E13" s="113">
        <v>56860</v>
      </c>
      <c r="F13" s="113">
        <v>1002</v>
      </c>
      <c r="G13" s="113">
        <v>-1592</v>
      </c>
      <c r="H13" s="113">
        <v>57665</v>
      </c>
      <c r="I13" s="113">
        <v>57665</v>
      </c>
      <c r="J13" s="113">
        <f>I13/H13*100</f>
        <v>100</v>
      </c>
    </row>
    <row r="14" spans="2:10" ht="12.75">
      <c r="B14" s="110"/>
      <c r="C14" s="111" t="s">
        <v>128</v>
      </c>
      <c r="D14" s="112" t="s">
        <v>129</v>
      </c>
      <c r="E14" s="113"/>
      <c r="F14" s="113"/>
      <c r="G14" s="113"/>
      <c r="H14" s="113"/>
      <c r="I14" s="113"/>
      <c r="J14" s="113"/>
    </row>
    <row r="15" spans="2:10" ht="12.75">
      <c r="B15" s="110"/>
      <c r="C15" s="111" t="s">
        <v>130</v>
      </c>
      <c r="D15" s="112" t="s">
        <v>131</v>
      </c>
      <c r="E15" s="113"/>
      <c r="F15" s="113"/>
      <c r="G15" s="113"/>
      <c r="H15" s="113"/>
      <c r="I15" s="113"/>
      <c r="J15" s="113"/>
    </row>
    <row r="16" spans="2:10" ht="32.25" customHeight="1">
      <c r="B16" s="108" t="s">
        <v>132</v>
      </c>
      <c r="C16" s="365" t="s">
        <v>133</v>
      </c>
      <c r="D16" s="365"/>
      <c r="E16" s="109">
        <f>SUM(E17:E19)</f>
        <v>15351</v>
      </c>
      <c r="F16" s="109">
        <f>SUM(F17:F19)</f>
        <v>442</v>
      </c>
      <c r="G16" s="109">
        <f>SUM(G17:G19)</f>
        <v>343</v>
      </c>
      <c r="H16" s="109">
        <f>SUM(H17:H19)</f>
        <v>15527</v>
      </c>
      <c r="I16" s="109">
        <f>SUM(I17:I19)</f>
        <v>15527</v>
      </c>
      <c r="J16" s="109">
        <f>I16/H16*100</f>
        <v>100</v>
      </c>
    </row>
    <row r="17" spans="2:10" ht="12.75">
      <c r="B17" s="110"/>
      <c r="C17" s="111" t="s">
        <v>126</v>
      </c>
      <c r="D17" s="112" t="s">
        <v>127</v>
      </c>
      <c r="E17" s="113">
        <v>15351</v>
      </c>
      <c r="F17" s="113">
        <v>442</v>
      </c>
      <c r="G17" s="113">
        <v>343</v>
      </c>
      <c r="H17" s="113">
        <v>15527</v>
      </c>
      <c r="I17" s="113">
        <v>15527</v>
      </c>
      <c r="J17" s="113">
        <f>I17/H17*100</f>
        <v>100</v>
      </c>
    </row>
    <row r="18" spans="2:10" ht="12.75">
      <c r="B18" s="110"/>
      <c r="C18" s="111" t="s">
        <v>128</v>
      </c>
      <c r="D18" s="112" t="s">
        <v>129</v>
      </c>
      <c r="E18" s="113"/>
      <c r="F18" s="113"/>
      <c r="G18" s="113"/>
      <c r="H18" s="113"/>
      <c r="I18" s="113"/>
      <c r="J18" s="113"/>
    </row>
    <row r="19" spans="2:10" ht="12.75">
      <c r="B19" s="110"/>
      <c r="C19" s="111" t="s">
        <v>130</v>
      </c>
      <c r="D19" s="112" t="s">
        <v>131</v>
      </c>
      <c r="E19" s="113"/>
      <c r="F19" s="113"/>
      <c r="G19" s="113"/>
      <c r="H19" s="113"/>
      <c r="I19" s="113"/>
      <c r="J19" s="113"/>
    </row>
    <row r="20" spans="2:10" ht="14.25" customHeight="1">
      <c r="B20" s="108" t="s">
        <v>134</v>
      </c>
      <c r="C20" s="365" t="s">
        <v>135</v>
      </c>
      <c r="D20" s="365"/>
      <c r="E20" s="109">
        <f>SUM(E21:E23)</f>
        <v>9595</v>
      </c>
      <c r="F20" s="109">
        <f>SUM(F21:F23)</f>
        <v>3145</v>
      </c>
      <c r="G20" s="109">
        <f>SUM(G21:G23)</f>
        <v>-2662</v>
      </c>
      <c r="H20" s="109">
        <f>SUM(H21:H23)</f>
        <v>9593</v>
      </c>
      <c r="I20" s="109">
        <f>SUM(I21:I23)</f>
        <v>7753</v>
      </c>
      <c r="J20" s="109">
        <f>I20/H20*100</f>
        <v>80.81934744084228</v>
      </c>
    </row>
    <row r="21" spans="2:10" ht="12.75">
      <c r="B21" s="110"/>
      <c r="C21" s="111" t="s">
        <v>126</v>
      </c>
      <c r="D21" s="112" t="s">
        <v>127</v>
      </c>
      <c r="E21" s="113">
        <v>9595</v>
      </c>
      <c r="F21" s="113">
        <v>3145</v>
      </c>
      <c r="G21" s="113">
        <v>-2662</v>
      </c>
      <c r="H21" s="113">
        <v>9593</v>
      </c>
      <c r="I21" s="113">
        <v>7753</v>
      </c>
      <c r="J21" s="113">
        <f>I21/H21*100</f>
        <v>80.81934744084228</v>
      </c>
    </row>
    <row r="22" spans="2:10" ht="12.75">
      <c r="B22" s="110"/>
      <c r="C22" s="111" t="s">
        <v>128</v>
      </c>
      <c r="D22" s="112" t="s">
        <v>129</v>
      </c>
      <c r="E22" s="113"/>
      <c r="F22" s="113"/>
      <c r="G22" s="113"/>
      <c r="H22" s="113"/>
      <c r="I22" s="113"/>
      <c r="J22" s="113"/>
    </row>
    <row r="23" spans="2:10" ht="12.75">
      <c r="B23" s="110"/>
      <c r="C23" s="111" t="s">
        <v>130</v>
      </c>
      <c r="D23" s="112" t="s">
        <v>131</v>
      </c>
      <c r="E23" s="113"/>
      <c r="F23" s="113"/>
      <c r="G23" s="113"/>
      <c r="H23" s="113"/>
      <c r="I23" s="113"/>
      <c r="J23" s="113"/>
    </row>
    <row r="24" spans="2:10" ht="14.25" customHeight="1">
      <c r="B24" s="108" t="s">
        <v>136</v>
      </c>
      <c r="C24" s="365" t="s">
        <v>137</v>
      </c>
      <c r="D24" s="365"/>
      <c r="E24" s="109">
        <f>SUM(E25:E27)</f>
        <v>0</v>
      </c>
      <c r="F24" s="109">
        <f>SUM(F25:F27)</f>
        <v>0</v>
      </c>
      <c r="G24" s="109">
        <f>SUM(G25:G27)</f>
        <v>0</v>
      </c>
      <c r="H24" s="109">
        <f>SUM(H25:H27)</f>
        <v>0</v>
      </c>
      <c r="I24" s="109"/>
      <c r="J24" s="109"/>
    </row>
    <row r="25" spans="2:10" ht="12.75">
      <c r="B25" s="110"/>
      <c r="C25" s="111" t="s">
        <v>126</v>
      </c>
      <c r="D25" s="112" t="s">
        <v>127</v>
      </c>
      <c r="E25" s="113">
        <v>0</v>
      </c>
      <c r="F25" s="113">
        <v>0</v>
      </c>
      <c r="G25" s="113">
        <v>0</v>
      </c>
      <c r="H25" s="113">
        <v>0</v>
      </c>
      <c r="I25" s="113"/>
      <c r="J25" s="113"/>
    </row>
    <row r="26" spans="2:10" ht="12.75">
      <c r="B26" s="110"/>
      <c r="C26" s="111" t="s">
        <v>128</v>
      </c>
      <c r="D26" s="112" t="s">
        <v>129</v>
      </c>
      <c r="E26" s="113"/>
      <c r="F26" s="113"/>
      <c r="G26" s="113"/>
      <c r="H26" s="113"/>
      <c r="I26" s="113"/>
      <c r="J26" s="113"/>
    </row>
    <row r="27" spans="2:10" ht="12.75">
      <c r="B27" s="110"/>
      <c r="C27" s="111" t="s">
        <v>130</v>
      </c>
      <c r="D27" s="112" t="s">
        <v>131</v>
      </c>
      <c r="E27" s="113"/>
      <c r="F27" s="113"/>
      <c r="G27" s="113"/>
      <c r="H27" s="113"/>
      <c r="I27" s="113"/>
      <c r="J27" s="113"/>
    </row>
    <row r="28" spans="2:10" ht="14.25" customHeight="1">
      <c r="B28" s="108" t="s">
        <v>138</v>
      </c>
      <c r="C28" s="365" t="s">
        <v>139</v>
      </c>
      <c r="D28" s="365"/>
      <c r="E28" s="114">
        <f>+E29+E30+E34+E35+E42</f>
        <v>0</v>
      </c>
      <c r="F28" s="114">
        <f>+F29+F30+F34+F35+F42</f>
        <v>0</v>
      </c>
      <c r="G28" s="114">
        <f>+G29+G30+G34+G35+G42</f>
        <v>0</v>
      </c>
      <c r="H28" s="114">
        <f>+H29+H30+H34+H35+H42</f>
        <v>0</v>
      </c>
      <c r="I28" s="114"/>
      <c r="J28" s="114"/>
    </row>
    <row r="29" spans="2:10" ht="12.75">
      <c r="B29" s="115" t="s">
        <v>140</v>
      </c>
      <c r="C29" s="367" t="s">
        <v>141</v>
      </c>
      <c r="D29" s="368"/>
      <c r="E29" s="116"/>
      <c r="F29" s="116"/>
      <c r="G29" s="116"/>
      <c r="H29" s="116"/>
      <c r="I29" s="116"/>
      <c r="J29" s="116"/>
    </row>
    <row r="30" spans="2:10" ht="12.75">
      <c r="B30" s="115" t="s">
        <v>142</v>
      </c>
      <c r="C30" s="367" t="s">
        <v>143</v>
      </c>
      <c r="D30" s="368"/>
      <c r="E30" s="116">
        <v>0</v>
      </c>
      <c r="F30" s="116">
        <v>0</v>
      </c>
      <c r="G30" s="116">
        <v>0</v>
      </c>
      <c r="H30" s="116">
        <v>0</v>
      </c>
      <c r="I30" s="116"/>
      <c r="J30" s="116"/>
    </row>
    <row r="31" spans="2:10" ht="12.75">
      <c r="B31" s="115"/>
      <c r="C31" s="367"/>
      <c r="D31" s="368"/>
      <c r="E31" s="116"/>
      <c r="F31" s="116"/>
      <c r="G31" s="116"/>
      <c r="H31" s="116"/>
      <c r="I31" s="116"/>
      <c r="J31" s="116"/>
    </row>
    <row r="32" spans="2:10" ht="12.75">
      <c r="B32" s="115"/>
      <c r="C32" s="367"/>
      <c r="D32" s="368"/>
      <c r="E32" s="116"/>
      <c r="F32" s="116"/>
      <c r="G32" s="116"/>
      <c r="H32" s="116"/>
      <c r="I32" s="116"/>
      <c r="J32" s="116"/>
    </row>
    <row r="33" spans="2:10" ht="12.75">
      <c r="B33" s="115"/>
      <c r="C33" s="375"/>
      <c r="D33" s="368"/>
      <c r="E33" s="116"/>
      <c r="F33" s="116"/>
      <c r="G33" s="116"/>
      <c r="H33" s="116"/>
      <c r="I33" s="116"/>
      <c r="J33" s="116"/>
    </row>
    <row r="34" spans="2:10" ht="12.75">
      <c r="B34" s="115" t="s">
        <v>144</v>
      </c>
      <c r="C34" s="367" t="s">
        <v>145</v>
      </c>
      <c r="D34" s="368"/>
      <c r="E34" s="116">
        <v>0</v>
      </c>
      <c r="F34" s="116">
        <v>0</v>
      </c>
      <c r="G34" s="116">
        <v>0</v>
      </c>
      <c r="H34" s="116">
        <v>0</v>
      </c>
      <c r="I34" s="116"/>
      <c r="J34" s="116"/>
    </row>
    <row r="35" spans="2:10" ht="12.75">
      <c r="B35" s="115" t="s">
        <v>146</v>
      </c>
      <c r="C35" s="367" t="s">
        <v>147</v>
      </c>
      <c r="D35" s="368"/>
      <c r="E35" s="116">
        <f>+E36+E37+E38+E39+E40+E41</f>
        <v>0</v>
      </c>
      <c r="F35" s="116">
        <f>+F36+F37+F38+F39+F40+F41</f>
        <v>0</v>
      </c>
      <c r="G35" s="116">
        <f>+G36+G37+G38+G39+G40+G41</f>
        <v>0</v>
      </c>
      <c r="H35" s="116">
        <f>+H36+H37+H38+H39+H40+H41</f>
        <v>0</v>
      </c>
      <c r="I35" s="116"/>
      <c r="J35" s="116"/>
    </row>
    <row r="36" spans="2:10" ht="12.75">
      <c r="B36" s="115"/>
      <c r="C36" s="367" t="s">
        <v>194</v>
      </c>
      <c r="D36" s="369"/>
      <c r="E36" s="116">
        <v>0</v>
      </c>
      <c r="F36" s="116">
        <v>0</v>
      </c>
      <c r="G36" s="116">
        <v>0</v>
      </c>
      <c r="H36" s="116">
        <v>0</v>
      </c>
      <c r="I36" s="116"/>
      <c r="J36" s="116"/>
    </row>
    <row r="37" spans="2:10" ht="15.75" customHeight="1">
      <c r="B37" s="115"/>
      <c r="C37" s="367" t="s">
        <v>148</v>
      </c>
      <c r="D37" s="369"/>
      <c r="E37" s="116">
        <v>0</v>
      </c>
      <c r="F37" s="116">
        <v>0</v>
      </c>
      <c r="G37" s="116">
        <v>0</v>
      </c>
      <c r="H37" s="116">
        <v>0</v>
      </c>
      <c r="I37" s="116"/>
      <c r="J37" s="116"/>
    </row>
    <row r="38" spans="2:10" ht="12.75">
      <c r="B38" s="115"/>
      <c r="C38" s="367" t="s">
        <v>149</v>
      </c>
      <c r="D38" s="369"/>
      <c r="E38" s="116">
        <v>0</v>
      </c>
      <c r="F38" s="116">
        <v>0</v>
      </c>
      <c r="G38" s="116">
        <v>0</v>
      </c>
      <c r="H38" s="116">
        <v>0</v>
      </c>
      <c r="I38" s="116"/>
      <c r="J38" s="116"/>
    </row>
    <row r="39" spans="2:10" ht="12.75">
      <c r="B39" s="115"/>
      <c r="C39" s="367" t="s">
        <v>195</v>
      </c>
      <c r="D39" s="369"/>
      <c r="E39" s="116">
        <v>0</v>
      </c>
      <c r="F39" s="116">
        <v>0</v>
      </c>
      <c r="G39" s="116">
        <v>0</v>
      </c>
      <c r="H39" s="116">
        <v>0</v>
      </c>
      <c r="I39" s="116"/>
      <c r="J39" s="116"/>
    </row>
    <row r="40" spans="2:10" ht="12.75">
      <c r="B40" s="115"/>
      <c r="C40" s="367" t="s">
        <v>150</v>
      </c>
      <c r="D40" s="368"/>
      <c r="E40" s="116">
        <v>0</v>
      </c>
      <c r="F40" s="116">
        <v>0</v>
      </c>
      <c r="G40" s="116">
        <v>0</v>
      </c>
      <c r="H40" s="116">
        <v>0</v>
      </c>
      <c r="I40" s="116"/>
      <c r="J40" s="116"/>
    </row>
    <row r="41" spans="2:10" ht="15.75" customHeight="1">
      <c r="B41" s="115"/>
      <c r="C41" s="367"/>
      <c r="D41" s="368"/>
      <c r="E41" s="116"/>
      <c r="F41" s="116"/>
      <c r="G41" s="116"/>
      <c r="H41" s="116"/>
      <c r="I41" s="116"/>
      <c r="J41" s="116"/>
    </row>
    <row r="42" spans="2:10" ht="14.25" customHeight="1">
      <c r="B42" s="115" t="s">
        <v>151</v>
      </c>
      <c r="C42" s="367" t="s">
        <v>152</v>
      </c>
      <c r="D42" s="368"/>
      <c r="E42" s="116">
        <f>+E43+E44</f>
        <v>0</v>
      </c>
      <c r="F42" s="116">
        <f>+F43+F44</f>
        <v>0</v>
      </c>
      <c r="G42" s="116">
        <f>+G43+G44</f>
        <v>0</v>
      </c>
      <c r="H42" s="116">
        <f>+H43+H44</f>
        <v>0</v>
      </c>
      <c r="I42" s="116"/>
      <c r="J42" s="116"/>
    </row>
    <row r="43" spans="2:10" ht="12.75">
      <c r="B43" s="110"/>
      <c r="C43" s="367" t="s">
        <v>153</v>
      </c>
      <c r="D43" s="368"/>
      <c r="E43" s="116">
        <v>0</v>
      </c>
      <c r="F43" s="116">
        <v>0</v>
      </c>
      <c r="G43" s="116">
        <v>0</v>
      </c>
      <c r="H43" s="116">
        <f>SUM(E43:G43)</f>
        <v>0</v>
      </c>
      <c r="I43" s="116"/>
      <c r="J43" s="116"/>
    </row>
    <row r="44" spans="2:10" ht="13.5" thickBot="1">
      <c r="B44" s="117"/>
      <c r="C44" s="360" t="s">
        <v>154</v>
      </c>
      <c r="D44" s="361"/>
      <c r="E44" s="118"/>
      <c r="F44" s="118"/>
      <c r="G44" s="118"/>
      <c r="H44" s="118"/>
      <c r="I44" s="118"/>
      <c r="J44" s="118"/>
    </row>
    <row r="45" spans="2:10" ht="13.5" hidden="1" thickTop="1">
      <c r="B45" s="119"/>
      <c r="C45" s="120" t="s">
        <v>126</v>
      </c>
      <c r="D45" s="121" t="s">
        <v>127</v>
      </c>
      <c r="E45" s="122">
        <f>+E29+E30+E34+E35+E42</f>
        <v>0</v>
      </c>
      <c r="F45" s="122">
        <f>+F29+F30+F34+F35+F42</f>
        <v>0</v>
      </c>
      <c r="G45" s="122">
        <f>+G29+G30+G34+G35+G42</f>
        <v>0</v>
      </c>
      <c r="H45" s="122">
        <f>+H29+H30+H34+H35+H42</f>
        <v>0</v>
      </c>
      <c r="I45" s="122"/>
      <c r="J45" s="122"/>
    </row>
    <row r="46" spans="2:10" ht="14.25" customHeight="1" hidden="1">
      <c r="B46" s="124"/>
      <c r="C46" s="111" t="s">
        <v>128</v>
      </c>
      <c r="D46" s="112" t="s">
        <v>129</v>
      </c>
      <c r="E46" s="123"/>
      <c r="F46" s="123"/>
      <c r="G46" s="123"/>
      <c r="H46" s="123"/>
      <c r="I46" s="123"/>
      <c r="J46" s="123"/>
    </row>
    <row r="47" spans="2:10" ht="13.5" hidden="1" thickTop="1">
      <c r="B47" s="124"/>
      <c r="C47" s="111" t="s">
        <v>130</v>
      </c>
      <c r="D47" s="112" t="s">
        <v>131</v>
      </c>
      <c r="E47" s="123"/>
      <c r="F47" s="123"/>
      <c r="G47" s="123"/>
      <c r="H47" s="123"/>
      <c r="I47" s="123"/>
      <c r="J47" s="123"/>
    </row>
    <row r="48" spans="2:10" ht="13.5" thickTop="1">
      <c r="B48" s="125" t="s">
        <v>155</v>
      </c>
      <c r="C48" s="362" t="s">
        <v>156</v>
      </c>
      <c r="D48" s="363"/>
      <c r="E48" s="126">
        <f>E12+E16+E20+E24+E28</f>
        <v>81806</v>
      </c>
      <c r="F48" s="126">
        <f>F12+F16+F20+F24+F28</f>
        <v>4589</v>
      </c>
      <c r="G48" s="126">
        <f>G12+G16+G20+G24+G28</f>
        <v>-3911</v>
      </c>
      <c r="H48" s="126">
        <f>H12+H16+H20+H24+H28</f>
        <v>82785</v>
      </c>
      <c r="I48" s="126">
        <f>I12+I16+I20+I24+I28</f>
        <v>80945</v>
      </c>
      <c r="J48" s="126">
        <f>I48/H48*100</f>
        <v>97.7773751283445</v>
      </c>
    </row>
    <row r="49" spans="2:10" ht="12.75">
      <c r="B49" s="364"/>
      <c r="C49" s="128" t="s">
        <v>126</v>
      </c>
      <c r="D49" s="129" t="s">
        <v>127</v>
      </c>
      <c r="E49" s="130">
        <f aca="true" t="shared" si="0" ref="E49:F51">SUM(E13,E17,E21,E25,E45)</f>
        <v>81806</v>
      </c>
      <c r="F49" s="130">
        <f t="shared" si="0"/>
        <v>4589</v>
      </c>
      <c r="G49" s="130">
        <f aca="true" t="shared" si="1" ref="G49:I51">SUM(G13,G17,G21,G25,G45)</f>
        <v>-3911</v>
      </c>
      <c r="H49" s="130">
        <f t="shared" si="1"/>
        <v>82785</v>
      </c>
      <c r="I49" s="130">
        <f t="shared" si="1"/>
        <v>80945</v>
      </c>
      <c r="J49" s="130">
        <f>I49/H49*100</f>
        <v>97.7773751283445</v>
      </c>
    </row>
    <row r="50" spans="2:10" ht="14.25" customHeight="1">
      <c r="B50" s="364"/>
      <c r="C50" s="128" t="s">
        <v>128</v>
      </c>
      <c r="D50" s="129" t="s">
        <v>129</v>
      </c>
      <c r="E50" s="130">
        <f t="shared" si="0"/>
        <v>0</v>
      </c>
      <c r="F50" s="130">
        <f t="shared" si="0"/>
        <v>0</v>
      </c>
      <c r="G50" s="130">
        <f t="shared" si="1"/>
        <v>0</v>
      </c>
      <c r="H50" s="130">
        <f t="shared" si="1"/>
        <v>0</v>
      </c>
      <c r="I50" s="130"/>
      <c r="J50" s="130"/>
    </row>
    <row r="51" spans="2:10" ht="12.75">
      <c r="B51" s="364"/>
      <c r="C51" s="128" t="s">
        <v>130</v>
      </c>
      <c r="D51" s="129" t="s">
        <v>131</v>
      </c>
      <c r="E51" s="130">
        <f t="shared" si="0"/>
        <v>0</v>
      </c>
      <c r="F51" s="130">
        <f t="shared" si="0"/>
        <v>0</v>
      </c>
      <c r="G51" s="130">
        <f t="shared" si="1"/>
        <v>0</v>
      </c>
      <c r="H51" s="130">
        <f t="shared" si="1"/>
        <v>0</v>
      </c>
      <c r="I51" s="130"/>
      <c r="J51" s="130"/>
    </row>
    <row r="52" spans="2:10" ht="12.75" customHeight="1">
      <c r="B52" s="376" t="s">
        <v>157</v>
      </c>
      <c r="C52" s="377"/>
      <c r="D52" s="377"/>
      <c r="E52" s="377"/>
      <c r="F52" s="377"/>
      <c r="G52" s="377"/>
      <c r="H52" s="377"/>
      <c r="I52" s="377"/>
      <c r="J52" s="377"/>
    </row>
    <row r="53" spans="2:10" ht="12.75">
      <c r="B53" s="108" t="s">
        <v>158</v>
      </c>
      <c r="C53" s="365" t="s">
        <v>159</v>
      </c>
      <c r="D53" s="365"/>
      <c r="E53" s="109">
        <f>SUM(E54:E56)</f>
        <v>1200</v>
      </c>
      <c r="F53" s="109">
        <f>SUM(F54:F56)</f>
        <v>300</v>
      </c>
      <c r="G53" s="109">
        <f>SUM(G54:G56)</f>
        <v>691</v>
      </c>
      <c r="H53" s="109">
        <f>SUM(H54:H56)</f>
        <v>1200</v>
      </c>
      <c r="I53" s="109">
        <f>SUM(I54:I56)</f>
        <v>87</v>
      </c>
      <c r="J53" s="109">
        <f>I53/H53*100</f>
        <v>7.249999999999999</v>
      </c>
    </row>
    <row r="54" spans="2:10" ht="15.75" customHeight="1">
      <c r="B54" s="108"/>
      <c r="C54" s="111" t="s">
        <v>126</v>
      </c>
      <c r="D54" s="112" t="s">
        <v>127</v>
      </c>
      <c r="E54" s="113">
        <v>1200</v>
      </c>
      <c r="F54" s="113">
        <v>300</v>
      </c>
      <c r="G54" s="113">
        <v>691</v>
      </c>
      <c r="H54" s="113">
        <v>1200</v>
      </c>
      <c r="I54" s="113">
        <v>87</v>
      </c>
      <c r="J54" s="113">
        <f>I54/H54*100</f>
        <v>7.249999999999999</v>
      </c>
    </row>
    <row r="55" spans="2:10" ht="12.75" customHeight="1" hidden="1">
      <c r="B55" s="108"/>
      <c r="C55" s="111" t="s">
        <v>128</v>
      </c>
      <c r="D55" s="112" t="s">
        <v>129</v>
      </c>
      <c r="E55" s="113">
        <v>0</v>
      </c>
      <c r="F55" s="113">
        <v>0</v>
      </c>
      <c r="G55" s="113"/>
      <c r="H55" s="113"/>
      <c r="I55" s="113"/>
      <c r="J55" s="113"/>
    </row>
    <row r="56" spans="2:10" ht="12.75" customHeight="1" hidden="1">
      <c r="B56" s="108"/>
      <c r="C56" s="111" t="s">
        <v>130</v>
      </c>
      <c r="D56" s="112" t="s">
        <v>131</v>
      </c>
      <c r="E56" s="113"/>
      <c r="F56" s="113"/>
      <c r="G56" s="113"/>
      <c r="H56" s="113"/>
      <c r="I56" s="113"/>
      <c r="J56" s="113"/>
    </row>
    <row r="57" spans="2:10" ht="12.75" hidden="1">
      <c r="B57" s="108" t="s">
        <v>160</v>
      </c>
      <c r="C57" s="365" t="s">
        <v>161</v>
      </c>
      <c r="D57" s="365"/>
      <c r="E57" s="109">
        <f>SUM(E58:E60)</f>
        <v>0</v>
      </c>
      <c r="F57" s="109">
        <f>SUM(F58:F60)</f>
        <v>0</v>
      </c>
      <c r="G57" s="109"/>
      <c r="H57" s="109"/>
      <c r="I57" s="109"/>
      <c r="J57" s="109"/>
    </row>
    <row r="58" spans="2:10" ht="12.75" hidden="1">
      <c r="B58" s="108"/>
      <c r="C58" s="111" t="s">
        <v>126</v>
      </c>
      <c r="D58" s="112" t="s">
        <v>127</v>
      </c>
      <c r="E58" s="113"/>
      <c r="F58" s="113"/>
      <c r="G58" s="113"/>
      <c r="H58" s="113"/>
      <c r="I58" s="113"/>
      <c r="J58" s="113"/>
    </row>
    <row r="59" spans="2:10" ht="12.75" hidden="1">
      <c r="B59" s="108"/>
      <c r="C59" s="111" t="s">
        <v>128</v>
      </c>
      <c r="D59" s="112" t="s">
        <v>129</v>
      </c>
      <c r="E59" s="113">
        <v>0</v>
      </c>
      <c r="F59" s="113">
        <v>0</v>
      </c>
      <c r="G59" s="113"/>
      <c r="H59" s="113"/>
      <c r="I59" s="113"/>
      <c r="J59" s="113"/>
    </row>
    <row r="60" spans="2:10" ht="12.75" hidden="1">
      <c r="B60" s="108"/>
      <c r="C60" s="111" t="s">
        <v>130</v>
      </c>
      <c r="D60" s="112" t="s">
        <v>131</v>
      </c>
      <c r="E60" s="113"/>
      <c r="F60" s="113"/>
      <c r="G60" s="113"/>
      <c r="H60" s="113"/>
      <c r="I60" s="113"/>
      <c r="J60" s="113"/>
    </row>
    <row r="61" spans="2:10" ht="12.75" hidden="1">
      <c r="B61" s="108" t="s">
        <v>162</v>
      </c>
      <c r="C61" s="365" t="s">
        <v>163</v>
      </c>
      <c r="D61" s="365"/>
      <c r="E61" s="109">
        <f>E62+E63+E64</f>
        <v>0</v>
      </c>
      <c r="F61" s="109">
        <f>F62+F63+F64</f>
        <v>0</v>
      </c>
      <c r="G61" s="109"/>
      <c r="H61" s="109"/>
      <c r="I61" s="109"/>
      <c r="J61" s="109"/>
    </row>
    <row r="62" spans="2:10" ht="12.75" hidden="1">
      <c r="B62" s="108"/>
      <c r="C62" s="111" t="s">
        <v>126</v>
      </c>
      <c r="D62" s="112" t="s">
        <v>127</v>
      </c>
      <c r="E62" s="113">
        <v>0</v>
      </c>
      <c r="F62" s="113">
        <v>0</v>
      </c>
      <c r="G62" s="113"/>
      <c r="H62" s="113"/>
      <c r="I62" s="113"/>
      <c r="J62" s="113"/>
    </row>
    <row r="63" spans="2:10" ht="15.75" customHeight="1" hidden="1">
      <c r="B63" s="108"/>
      <c r="C63" s="111" t="s">
        <v>128</v>
      </c>
      <c r="D63" s="112" t="s">
        <v>129</v>
      </c>
      <c r="E63" s="113"/>
      <c r="F63" s="113"/>
      <c r="G63" s="113"/>
      <c r="H63" s="113"/>
      <c r="I63" s="113"/>
      <c r="J63" s="113"/>
    </row>
    <row r="64" spans="2:10" ht="12.75" customHeight="1" hidden="1">
      <c r="B64" s="131"/>
      <c r="C64" s="111" t="s">
        <v>130</v>
      </c>
      <c r="D64" s="112" t="s">
        <v>131</v>
      </c>
      <c r="E64" s="113"/>
      <c r="F64" s="113"/>
      <c r="G64" s="113"/>
      <c r="H64" s="113"/>
      <c r="I64" s="113"/>
      <c r="J64" s="113"/>
    </row>
    <row r="65" spans="2:10" ht="12.75">
      <c r="B65" s="125" t="s">
        <v>164</v>
      </c>
      <c r="C65" s="362" t="s">
        <v>165</v>
      </c>
      <c r="D65" s="363"/>
      <c r="E65" s="127">
        <f>E53+E57+E61</f>
        <v>1200</v>
      </c>
      <c r="F65" s="127">
        <f>F53+F57+F61</f>
        <v>300</v>
      </c>
      <c r="G65" s="127">
        <f>G53+G57+G61</f>
        <v>691</v>
      </c>
      <c r="H65" s="127">
        <f>H53+H57+H61</f>
        <v>1200</v>
      </c>
      <c r="I65" s="127">
        <f>I53+I57+I61</f>
        <v>87</v>
      </c>
      <c r="J65" s="127">
        <f>I65/H65*100</f>
        <v>7.249999999999999</v>
      </c>
    </row>
    <row r="66" spans="2:10" ht="12.75" hidden="1">
      <c r="B66" s="370"/>
      <c r="C66" s="128" t="s">
        <v>126</v>
      </c>
      <c r="D66" s="129" t="s">
        <v>127</v>
      </c>
      <c r="E66" s="127"/>
      <c r="F66" s="127"/>
      <c r="G66" s="127"/>
      <c r="H66" s="127"/>
      <c r="I66" s="127"/>
      <c r="J66" s="127" t="e">
        <f>I66/H66*100</f>
        <v>#DIV/0!</v>
      </c>
    </row>
    <row r="67" spans="2:10" ht="12.75" hidden="1">
      <c r="B67" s="371"/>
      <c r="C67" s="128" t="s">
        <v>128</v>
      </c>
      <c r="D67" s="129" t="s">
        <v>129</v>
      </c>
      <c r="E67" s="127"/>
      <c r="F67" s="127"/>
      <c r="G67" s="127"/>
      <c r="H67" s="127"/>
      <c r="I67" s="127"/>
      <c r="J67" s="127"/>
    </row>
    <row r="68" spans="2:10" ht="15" hidden="1">
      <c r="B68" s="372"/>
      <c r="C68" s="128" t="s">
        <v>130</v>
      </c>
      <c r="D68" s="132" t="s">
        <v>131</v>
      </c>
      <c r="E68" s="127"/>
      <c r="F68" s="127"/>
      <c r="G68" s="127"/>
      <c r="H68" s="127"/>
      <c r="I68" s="127"/>
      <c r="J68" s="127"/>
    </row>
    <row r="69" spans="2:10" ht="15.75">
      <c r="B69" s="133" t="s">
        <v>166</v>
      </c>
      <c r="C69" s="373" t="s">
        <v>167</v>
      </c>
      <c r="D69" s="374"/>
      <c r="E69" s="134">
        <f>+E48+E65</f>
        <v>83006</v>
      </c>
      <c r="F69" s="134">
        <f>+F48+F65</f>
        <v>4889</v>
      </c>
      <c r="G69" s="134">
        <f>+G48+G65</f>
        <v>-3220</v>
      </c>
      <c r="H69" s="134">
        <f>+H48+H65</f>
        <v>83985</v>
      </c>
      <c r="I69" s="134">
        <f>+I48+I65</f>
        <v>81032</v>
      </c>
      <c r="J69" s="134">
        <f>I69/H69*100</f>
        <v>96.4838959337977</v>
      </c>
    </row>
    <row r="70" spans="2:10" ht="12.75" hidden="1">
      <c r="B70" s="354"/>
      <c r="C70" s="354"/>
      <c r="D70" s="354"/>
      <c r="E70" s="109"/>
      <c r="F70" s="109"/>
      <c r="I70" s="107"/>
      <c r="J70" s="107"/>
    </row>
    <row r="71" spans="2:10" ht="12.75" hidden="1">
      <c r="B71" s="125" t="s">
        <v>168</v>
      </c>
      <c r="C71" s="355" t="s">
        <v>169</v>
      </c>
      <c r="D71" s="356"/>
      <c r="E71" s="126">
        <f>+E72+E77</f>
        <v>0</v>
      </c>
      <c r="F71" s="126">
        <f>F65+F70</f>
        <v>300</v>
      </c>
      <c r="J71" s="243"/>
    </row>
    <row r="72" spans="2:6" ht="12.75" hidden="1">
      <c r="B72" s="129" t="s">
        <v>170</v>
      </c>
      <c r="C72" s="355" t="s">
        <v>171</v>
      </c>
      <c r="D72" s="357"/>
      <c r="E72" s="126">
        <f>+E73+E74+E75+E76</f>
        <v>0</v>
      </c>
      <c r="F72" s="126"/>
    </row>
    <row r="73" spans="2:6" ht="12.75" hidden="1">
      <c r="B73" s="138" t="s">
        <v>172</v>
      </c>
      <c r="C73" s="355" t="s">
        <v>173</v>
      </c>
      <c r="D73" s="357"/>
      <c r="E73" s="126"/>
      <c r="F73" s="126"/>
    </row>
    <row r="74" spans="2:6" ht="12.75" hidden="1">
      <c r="B74" s="138" t="s">
        <v>174</v>
      </c>
      <c r="C74" s="355" t="s">
        <v>175</v>
      </c>
      <c r="D74" s="357"/>
      <c r="E74" s="126"/>
      <c r="F74" s="126"/>
    </row>
    <row r="75" spans="2:6" ht="12.75" hidden="1">
      <c r="B75" s="138" t="s">
        <v>176</v>
      </c>
      <c r="C75" s="355" t="s">
        <v>177</v>
      </c>
      <c r="D75" s="357"/>
      <c r="E75" s="126"/>
      <c r="F75" s="126"/>
    </row>
    <row r="76" spans="2:6" ht="12.75" hidden="1">
      <c r="B76" s="138" t="s">
        <v>178</v>
      </c>
      <c r="C76" s="355" t="s">
        <v>179</v>
      </c>
      <c r="D76" s="357"/>
      <c r="E76" s="126"/>
      <c r="F76" s="126"/>
    </row>
    <row r="77" spans="2:6" ht="12.75" hidden="1">
      <c r="B77" s="129" t="s">
        <v>180</v>
      </c>
      <c r="C77" s="355" t="s">
        <v>181</v>
      </c>
      <c r="D77" s="357"/>
      <c r="E77" s="126"/>
      <c r="F77" s="126"/>
    </row>
    <row r="78" spans="2:6" ht="12.75" hidden="1">
      <c r="B78" s="139" t="s">
        <v>182</v>
      </c>
      <c r="C78" s="358" t="s">
        <v>183</v>
      </c>
      <c r="D78" s="359"/>
      <c r="E78" s="140">
        <f>E69+E71</f>
        <v>83006</v>
      </c>
      <c r="F78" s="140">
        <f>F48+F71</f>
        <v>4889</v>
      </c>
    </row>
    <row r="79" spans="2:6" ht="12.75" hidden="1">
      <c r="B79" s="353"/>
      <c r="C79" s="141" t="s">
        <v>126</v>
      </c>
      <c r="D79" s="142" t="s">
        <v>127</v>
      </c>
      <c r="E79" s="143"/>
      <c r="F79" s="143"/>
    </row>
    <row r="80" spans="2:6" ht="12.75" hidden="1">
      <c r="B80" s="353"/>
      <c r="C80" s="141" t="s">
        <v>128</v>
      </c>
      <c r="D80" s="142" t="s">
        <v>129</v>
      </c>
      <c r="E80" s="143"/>
      <c r="F80" s="143"/>
    </row>
    <row r="81" spans="2:6" ht="12.75" hidden="1">
      <c r="B81" s="353"/>
      <c r="C81" s="141" t="s">
        <v>130</v>
      </c>
      <c r="D81" s="142" t="s">
        <v>131</v>
      </c>
      <c r="E81" s="143">
        <v>0</v>
      </c>
      <c r="F81" s="143">
        <v>0</v>
      </c>
    </row>
  </sheetData>
  <sheetProtection/>
  <mergeCells count="47">
    <mergeCell ref="B9:D9"/>
    <mergeCell ref="B66:B68"/>
    <mergeCell ref="C40:D40"/>
    <mergeCell ref="C41:D41"/>
    <mergeCell ref="C43:D43"/>
    <mergeCell ref="C44:D44"/>
    <mergeCell ref="C24:D24"/>
    <mergeCell ref="C28:D28"/>
    <mergeCell ref="C20:D20"/>
    <mergeCell ref="C33:D33"/>
    <mergeCell ref="C29:D29"/>
    <mergeCell ref="C32:D32"/>
    <mergeCell ref="C39:D39"/>
    <mergeCell ref="B79:B81"/>
    <mergeCell ref="C69:D69"/>
    <mergeCell ref="B70:D70"/>
    <mergeCell ref="C71:D71"/>
    <mergeCell ref="C72:D72"/>
    <mergeCell ref="C74:D74"/>
    <mergeCell ref="C76:D76"/>
    <mergeCell ref="C77:D77"/>
    <mergeCell ref="C78:D78"/>
    <mergeCell ref="C75:D75"/>
    <mergeCell ref="C53:D53"/>
    <mergeCell ref="C57:D57"/>
    <mergeCell ref="C61:D61"/>
    <mergeCell ref="C73:D73"/>
    <mergeCell ref="C65:D65"/>
    <mergeCell ref="C30:D30"/>
    <mergeCell ref="C31:D31"/>
    <mergeCell ref="C48:D48"/>
    <mergeCell ref="C35:D35"/>
    <mergeCell ref="C36:D36"/>
    <mergeCell ref="C38:D38"/>
    <mergeCell ref="C37:D37"/>
    <mergeCell ref="C42:D42"/>
    <mergeCell ref="C34:D34"/>
    <mergeCell ref="D1:J1"/>
    <mergeCell ref="B3:J3"/>
    <mergeCell ref="B4:J4"/>
    <mergeCell ref="B5:J5"/>
    <mergeCell ref="B11:J11"/>
    <mergeCell ref="B52:J52"/>
    <mergeCell ref="B49:B51"/>
    <mergeCell ref="C10:D10"/>
    <mergeCell ref="C12:D12"/>
    <mergeCell ref="C16:D16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81"/>
  <sheetViews>
    <sheetView view="pageBreakPreview" zoomScale="60" zoomScalePageLayoutView="0" workbookViewId="0" topLeftCell="A22">
      <selection activeCell="I55" sqref="E55:I55"/>
    </sheetView>
  </sheetViews>
  <sheetFormatPr defaultColWidth="9.140625" defaultRowHeight="12.75"/>
  <cols>
    <col min="2" max="2" width="8.8515625" style="0" bestFit="1" customWidth="1"/>
    <col min="3" max="3" width="9.421875" style="0" customWidth="1"/>
    <col min="4" max="4" width="51.00390625" style="0" customWidth="1"/>
    <col min="5" max="5" width="10.7109375" style="0" customWidth="1"/>
    <col min="6" max="7" width="10.7109375" style="0" hidden="1" customWidth="1"/>
    <col min="8" max="10" width="10.7109375" style="0" customWidth="1"/>
  </cols>
  <sheetData>
    <row r="1" spans="4:10" ht="12.75">
      <c r="D1" s="388" t="s">
        <v>297</v>
      </c>
      <c r="E1" s="388"/>
      <c r="F1" s="388"/>
      <c r="G1" s="388"/>
      <c r="H1" s="388"/>
      <c r="I1" s="388"/>
      <c r="J1" s="388"/>
    </row>
    <row r="3" spans="2:10" ht="12.75">
      <c r="B3" s="389" t="s">
        <v>296</v>
      </c>
      <c r="C3" s="389"/>
      <c r="D3" s="389"/>
      <c r="E3" s="389"/>
      <c r="F3" s="389"/>
      <c r="G3" s="389"/>
      <c r="H3" s="389"/>
      <c r="I3" s="389"/>
      <c r="J3" s="389"/>
    </row>
    <row r="4" spans="2:10" ht="12.75">
      <c r="B4" s="389" t="s">
        <v>191</v>
      </c>
      <c r="C4" s="389"/>
      <c r="D4" s="389"/>
      <c r="E4" s="389"/>
      <c r="F4" s="389"/>
      <c r="G4" s="389"/>
      <c r="H4" s="389"/>
      <c r="I4" s="389"/>
      <c r="J4" s="389"/>
    </row>
    <row r="5" spans="2:10" ht="12.75" customHeight="1">
      <c r="B5" s="390" t="s">
        <v>431</v>
      </c>
      <c r="C5" s="390"/>
      <c r="D5" s="390"/>
      <c r="E5" s="390"/>
      <c r="F5" s="390"/>
      <c r="G5" s="390"/>
      <c r="H5" s="390"/>
      <c r="I5" s="390"/>
      <c r="J5" s="390"/>
    </row>
    <row r="6" spans="2:6" ht="12.75">
      <c r="B6" s="154"/>
      <c r="C6" s="154"/>
      <c r="D6" s="154"/>
      <c r="E6" s="155"/>
      <c r="F6" s="156"/>
    </row>
    <row r="7" spans="2:6" ht="12.75">
      <c r="B7" s="154"/>
      <c r="C7" s="154"/>
      <c r="D7" s="154"/>
      <c r="E7" s="155"/>
      <c r="F7" s="156"/>
    </row>
    <row r="8" spans="2:6" ht="12.75">
      <c r="B8" s="101"/>
      <c r="C8" s="101"/>
      <c r="D8" s="101"/>
      <c r="E8" s="101"/>
      <c r="F8" s="101"/>
    </row>
    <row r="9" spans="2:10" ht="12.75">
      <c r="B9" s="380"/>
      <c r="C9" s="380"/>
      <c r="D9" s="380"/>
      <c r="E9" s="103"/>
      <c r="F9" s="104"/>
      <c r="H9" s="103"/>
      <c r="J9" s="103" t="s">
        <v>120</v>
      </c>
    </row>
    <row r="10" spans="2:10" s="158" customFormat="1" ht="32.25">
      <c r="B10" s="106" t="s">
        <v>122</v>
      </c>
      <c r="C10" s="381"/>
      <c r="D10" s="381"/>
      <c r="E10" s="107" t="s">
        <v>1</v>
      </c>
      <c r="F10" s="107" t="s">
        <v>299</v>
      </c>
      <c r="G10" s="107" t="s">
        <v>3</v>
      </c>
      <c r="H10" s="107" t="s">
        <v>2</v>
      </c>
      <c r="I10" s="107" t="s">
        <v>308</v>
      </c>
      <c r="J10" s="107" t="s">
        <v>309</v>
      </c>
    </row>
    <row r="11" spans="2:10" ht="15.75" customHeight="1">
      <c r="B11" s="376" t="s">
        <v>123</v>
      </c>
      <c r="C11" s="377"/>
      <c r="D11" s="377"/>
      <c r="E11" s="377"/>
      <c r="F11" s="377"/>
      <c r="G11" s="377"/>
      <c r="H11" s="377"/>
      <c r="I11" s="377"/>
      <c r="J11" s="378"/>
    </row>
    <row r="12" spans="2:10" ht="14.25" customHeight="1">
      <c r="B12" s="108" t="s">
        <v>124</v>
      </c>
      <c r="C12" s="365" t="s">
        <v>125</v>
      </c>
      <c r="D12" s="365"/>
      <c r="E12" s="109">
        <f>SUM(E13:E15)</f>
        <v>15730</v>
      </c>
      <c r="F12" s="109">
        <f>SUM(F13:F15)</f>
        <v>4810</v>
      </c>
      <c r="G12" s="109">
        <f>SUM(G13:G15)</f>
        <v>-2042</v>
      </c>
      <c r="H12" s="109">
        <f>SUM(H13:H15)</f>
        <v>15730</v>
      </c>
      <c r="I12" s="109">
        <f>SUM(I13:I15)</f>
        <v>10282</v>
      </c>
      <c r="J12" s="109">
        <f>I12/H12*100</f>
        <v>65.36554354736172</v>
      </c>
    </row>
    <row r="13" spans="2:10" ht="12.75">
      <c r="B13" s="110"/>
      <c r="C13" s="111" t="s">
        <v>126</v>
      </c>
      <c r="D13" s="112" t="s">
        <v>127</v>
      </c>
      <c r="E13" s="113">
        <v>0</v>
      </c>
      <c r="F13" s="113">
        <v>0</v>
      </c>
      <c r="G13" s="113">
        <v>0</v>
      </c>
      <c r="H13" s="113">
        <f>SUM(E13:G13)</f>
        <v>0</v>
      </c>
      <c r="I13" s="113"/>
      <c r="J13" s="113"/>
    </row>
    <row r="14" spans="2:10" ht="12.75">
      <c r="B14" s="110"/>
      <c r="C14" s="111" t="s">
        <v>128</v>
      </c>
      <c r="D14" s="112" t="s">
        <v>129</v>
      </c>
      <c r="E14" s="113">
        <v>15730</v>
      </c>
      <c r="F14" s="113">
        <v>4810</v>
      </c>
      <c r="G14" s="113">
        <v>-2042</v>
      </c>
      <c r="H14" s="113">
        <v>15730</v>
      </c>
      <c r="I14" s="113">
        <v>10282</v>
      </c>
      <c r="J14" s="113">
        <f>I14/H14*100</f>
        <v>65.36554354736172</v>
      </c>
    </row>
    <row r="15" spans="2:10" ht="12.75">
      <c r="B15" s="110"/>
      <c r="C15" s="111" t="s">
        <v>130</v>
      </c>
      <c r="D15" s="112" t="s">
        <v>131</v>
      </c>
      <c r="E15" s="113"/>
      <c r="F15" s="113"/>
      <c r="G15" s="113"/>
      <c r="H15" s="113">
        <f>SUM(E15:G15)</f>
        <v>0</v>
      </c>
      <c r="I15" s="113"/>
      <c r="J15" s="113"/>
    </row>
    <row r="16" spans="2:10" ht="32.25" customHeight="1">
      <c r="B16" s="108" t="s">
        <v>132</v>
      </c>
      <c r="C16" s="365" t="s">
        <v>133</v>
      </c>
      <c r="D16" s="365"/>
      <c r="E16" s="109">
        <f>SUM(E17:E19)</f>
        <v>4158</v>
      </c>
      <c r="F16" s="109">
        <f>SUM(F17:F19)</f>
        <v>1360</v>
      </c>
      <c r="G16" s="109">
        <f>SUM(G17:G19)</f>
        <v>-634</v>
      </c>
      <c r="H16" s="109">
        <f>SUM(H17:H19)</f>
        <v>4158</v>
      </c>
      <c r="I16" s="109">
        <f>SUM(I17:I19)</f>
        <v>2729</v>
      </c>
      <c r="J16" s="109">
        <f>I16/H16*100</f>
        <v>65.63251563251563</v>
      </c>
    </row>
    <row r="17" spans="2:10" ht="12.75">
      <c r="B17" s="110"/>
      <c r="C17" s="111" t="s">
        <v>126</v>
      </c>
      <c r="D17" s="112" t="s">
        <v>127</v>
      </c>
      <c r="E17" s="113">
        <v>0</v>
      </c>
      <c r="F17" s="113">
        <v>0</v>
      </c>
      <c r="G17" s="113">
        <v>0</v>
      </c>
      <c r="H17" s="113">
        <f>SUM(E17:G17)</f>
        <v>0</v>
      </c>
      <c r="I17" s="113"/>
      <c r="J17" s="113"/>
    </row>
    <row r="18" spans="2:10" ht="12.75">
      <c r="B18" s="110"/>
      <c r="C18" s="111" t="s">
        <v>128</v>
      </c>
      <c r="D18" s="112" t="s">
        <v>129</v>
      </c>
      <c r="E18" s="113">
        <v>4158</v>
      </c>
      <c r="F18" s="113">
        <v>1360</v>
      </c>
      <c r="G18" s="113">
        <v>-634</v>
      </c>
      <c r="H18" s="113">
        <v>4158</v>
      </c>
      <c r="I18" s="113">
        <v>2729</v>
      </c>
      <c r="J18" s="113">
        <f>I18/H18*100</f>
        <v>65.63251563251563</v>
      </c>
    </row>
    <row r="19" spans="2:10" ht="12.75">
      <c r="B19" s="110"/>
      <c r="C19" s="111" t="s">
        <v>130</v>
      </c>
      <c r="D19" s="112" t="s">
        <v>131</v>
      </c>
      <c r="E19" s="113"/>
      <c r="F19" s="113"/>
      <c r="G19" s="113"/>
      <c r="H19" s="113">
        <f>SUM(E19:G19)</f>
        <v>0</v>
      </c>
      <c r="I19" s="113"/>
      <c r="J19" s="113"/>
    </row>
    <row r="20" spans="2:10" ht="14.25" customHeight="1">
      <c r="B20" s="108" t="s">
        <v>134</v>
      </c>
      <c r="C20" s="365" t="s">
        <v>135</v>
      </c>
      <c r="D20" s="365"/>
      <c r="E20" s="109">
        <f>SUM(E21:E23)</f>
        <v>5015</v>
      </c>
      <c r="F20" s="109">
        <f>SUM(F21:F23)</f>
        <v>733</v>
      </c>
      <c r="G20" s="109">
        <f>SUM(G21:G23)</f>
        <v>857</v>
      </c>
      <c r="H20" s="109">
        <f>SUM(H21:H23)</f>
        <v>5147</v>
      </c>
      <c r="I20" s="109">
        <f>SUM(I21:I23)</f>
        <v>3749</v>
      </c>
      <c r="J20" s="109">
        <f>I20/H20*100</f>
        <v>72.8385467262483</v>
      </c>
    </row>
    <row r="21" spans="2:10" ht="12.75">
      <c r="B21" s="110"/>
      <c r="C21" s="111" t="s">
        <v>126</v>
      </c>
      <c r="D21" s="112" t="s">
        <v>127</v>
      </c>
      <c r="E21" s="113">
        <v>0</v>
      </c>
      <c r="F21" s="113"/>
      <c r="G21" s="113"/>
      <c r="H21" s="113">
        <f>SUM(E21:G21)</f>
        <v>0</v>
      </c>
      <c r="I21" s="113"/>
      <c r="J21" s="113"/>
    </row>
    <row r="22" spans="2:10" ht="12.75">
      <c r="B22" s="110"/>
      <c r="C22" s="111" t="s">
        <v>128</v>
      </c>
      <c r="D22" s="112" t="s">
        <v>129</v>
      </c>
      <c r="E22" s="113">
        <v>5015</v>
      </c>
      <c r="F22" s="113">
        <v>733</v>
      </c>
      <c r="G22" s="113">
        <v>857</v>
      </c>
      <c r="H22" s="113">
        <v>5147</v>
      </c>
      <c r="I22" s="113">
        <v>3749</v>
      </c>
      <c r="J22" s="113">
        <f>I22/H22*100</f>
        <v>72.8385467262483</v>
      </c>
    </row>
    <row r="23" spans="2:10" ht="12.75">
      <c r="B23" s="110"/>
      <c r="C23" s="111" t="s">
        <v>130</v>
      </c>
      <c r="D23" s="112" t="s">
        <v>131</v>
      </c>
      <c r="E23" s="113"/>
      <c r="F23" s="113"/>
      <c r="G23" s="113"/>
      <c r="H23" s="113">
        <f>SUM(E23:G23)</f>
        <v>0</v>
      </c>
      <c r="I23" s="113"/>
      <c r="J23" s="113"/>
    </row>
    <row r="24" spans="2:10" ht="14.25" customHeight="1">
      <c r="B24" s="108" t="s">
        <v>136</v>
      </c>
      <c r="C24" s="365" t="s">
        <v>137</v>
      </c>
      <c r="D24" s="365"/>
      <c r="E24" s="109">
        <f>SUM(E25:E27)</f>
        <v>0</v>
      </c>
      <c r="F24" s="109">
        <f>SUM(F25:F27)</f>
        <v>0</v>
      </c>
      <c r="G24" s="109">
        <f>SUM(G25:G27)</f>
        <v>0</v>
      </c>
      <c r="H24" s="109">
        <f>SUM(H25:H27)</f>
        <v>0</v>
      </c>
      <c r="I24" s="109"/>
      <c r="J24" s="109"/>
    </row>
    <row r="25" spans="2:10" ht="12.75">
      <c r="B25" s="110"/>
      <c r="C25" s="111" t="s">
        <v>126</v>
      </c>
      <c r="D25" s="112" t="s">
        <v>127</v>
      </c>
      <c r="E25" s="113">
        <v>0</v>
      </c>
      <c r="F25" s="113">
        <v>0</v>
      </c>
      <c r="G25" s="113">
        <v>0</v>
      </c>
      <c r="H25" s="113">
        <v>0</v>
      </c>
      <c r="I25" s="113"/>
      <c r="J25" s="113"/>
    </row>
    <row r="26" spans="2:10" ht="12.75">
      <c r="B26" s="110"/>
      <c r="C26" s="111" t="s">
        <v>128</v>
      </c>
      <c r="D26" s="112" t="s">
        <v>129</v>
      </c>
      <c r="E26" s="113"/>
      <c r="F26" s="113"/>
      <c r="G26" s="113"/>
      <c r="H26" s="113"/>
      <c r="I26" s="113"/>
      <c r="J26" s="113"/>
    </row>
    <row r="27" spans="2:10" ht="12.75">
      <c r="B27" s="110"/>
      <c r="C27" s="111" t="s">
        <v>130</v>
      </c>
      <c r="D27" s="112" t="s">
        <v>131</v>
      </c>
      <c r="E27" s="113"/>
      <c r="F27" s="113"/>
      <c r="G27" s="113"/>
      <c r="H27" s="113"/>
      <c r="I27" s="113"/>
      <c r="J27" s="113"/>
    </row>
    <row r="28" spans="2:10" ht="14.25" customHeight="1">
      <c r="B28" s="108" t="s">
        <v>138</v>
      </c>
      <c r="C28" s="365" t="s">
        <v>139</v>
      </c>
      <c r="D28" s="365"/>
      <c r="E28" s="114">
        <f>+E29+E30+E34+E35+E42</f>
        <v>0</v>
      </c>
      <c r="F28" s="114">
        <f>+F29+F30+F34+F35+F42</f>
        <v>0</v>
      </c>
      <c r="G28" s="114">
        <f>+G29+G30+G34+G35+G42</f>
        <v>0</v>
      </c>
      <c r="H28" s="114">
        <f>+H29+H30+H34+H35+H42</f>
        <v>0</v>
      </c>
      <c r="I28" s="114"/>
      <c r="J28" s="114"/>
    </row>
    <row r="29" spans="2:10" ht="12.75">
      <c r="B29" s="115" t="s">
        <v>140</v>
      </c>
      <c r="C29" s="367" t="s">
        <v>141</v>
      </c>
      <c r="D29" s="368"/>
      <c r="E29" s="116"/>
      <c r="F29" s="116"/>
      <c r="G29" s="116"/>
      <c r="H29" s="116"/>
      <c r="I29" s="116"/>
      <c r="J29" s="116"/>
    </row>
    <row r="30" spans="2:10" ht="12.75">
      <c r="B30" s="115" t="s">
        <v>142</v>
      </c>
      <c r="C30" s="367" t="s">
        <v>143</v>
      </c>
      <c r="D30" s="368"/>
      <c r="E30" s="116">
        <v>0</v>
      </c>
      <c r="F30" s="116">
        <v>0</v>
      </c>
      <c r="G30" s="116">
        <v>0</v>
      </c>
      <c r="H30" s="116">
        <v>0</v>
      </c>
      <c r="I30" s="116"/>
      <c r="J30" s="116"/>
    </row>
    <row r="31" spans="2:10" ht="12.75">
      <c r="B31" s="115"/>
      <c r="C31" s="367"/>
      <c r="D31" s="368"/>
      <c r="E31" s="116"/>
      <c r="F31" s="116"/>
      <c r="G31" s="116"/>
      <c r="H31" s="116"/>
      <c r="I31" s="116"/>
      <c r="J31" s="116"/>
    </row>
    <row r="32" spans="2:10" ht="12.75">
      <c r="B32" s="115"/>
      <c r="C32" s="367"/>
      <c r="D32" s="368"/>
      <c r="E32" s="116"/>
      <c r="F32" s="116"/>
      <c r="G32" s="116"/>
      <c r="H32" s="116"/>
      <c r="I32" s="116"/>
      <c r="J32" s="116"/>
    </row>
    <row r="33" spans="2:10" ht="12.75">
      <c r="B33" s="115"/>
      <c r="C33" s="375"/>
      <c r="D33" s="368"/>
      <c r="E33" s="116"/>
      <c r="F33" s="116"/>
      <c r="G33" s="116"/>
      <c r="H33" s="116"/>
      <c r="I33" s="116"/>
      <c r="J33" s="116"/>
    </row>
    <row r="34" spans="2:10" ht="12.75">
      <c r="B34" s="115" t="s">
        <v>144</v>
      </c>
      <c r="C34" s="367" t="s">
        <v>145</v>
      </c>
      <c r="D34" s="368"/>
      <c r="E34" s="116">
        <v>0</v>
      </c>
      <c r="F34" s="116">
        <v>0</v>
      </c>
      <c r="G34" s="116">
        <v>0</v>
      </c>
      <c r="H34" s="116">
        <v>0</v>
      </c>
      <c r="I34" s="116"/>
      <c r="J34" s="116"/>
    </row>
    <row r="35" spans="2:10" ht="12.75">
      <c r="B35" s="115" t="s">
        <v>146</v>
      </c>
      <c r="C35" s="367" t="s">
        <v>147</v>
      </c>
      <c r="D35" s="368"/>
      <c r="E35" s="116">
        <f>+E36+E37+E38+E39+E40+E41</f>
        <v>0</v>
      </c>
      <c r="F35" s="116">
        <f>+F36+F37+F38+F39+F40+F41</f>
        <v>0</v>
      </c>
      <c r="G35" s="116">
        <f>+G36+G37+G38+G39+G40+G41</f>
        <v>0</v>
      </c>
      <c r="H35" s="116">
        <f>+H36+H37+H38+H39+H40+H41</f>
        <v>0</v>
      </c>
      <c r="I35" s="116"/>
      <c r="J35" s="116"/>
    </row>
    <row r="36" spans="2:10" ht="12.75">
      <c r="B36" s="115"/>
      <c r="C36" s="367" t="s">
        <v>194</v>
      </c>
      <c r="D36" s="369"/>
      <c r="E36" s="116">
        <v>0</v>
      </c>
      <c r="F36" s="116">
        <v>0</v>
      </c>
      <c r="G36" s="116">
        <v>0</v>
      </c>
      <c r="H36" s="116">
        <v>0</v>
      </c>
      <c r="I36" s="116"/>
      <c r="J36" s="116"/>
    </row>
    <row r="37" spans="2:10" ht="15.75" customHeight="1">
      <c r="B37" s="115"/>
      <c r="C37" s="367" t="s">
        <v>148</v>
      </c>
      <c r="D37" s="369"/>
      <c r="E37" s="116">
        <v>0</v>
      </c>
      <c r="F37" s="116">
        <v>0</v>
      </c>
      <c r="G37" s="116">
        <v>0</v>
      </c>
      <c r="H37" s="116">
        <v>0</v>
      </c>
      <c r="I37" s="116"/>
      <c r="J37" s="116"/>
    </row>
    <row r="38" spans="2:10" ht="12.75">
      <c r="B38" s="115"/>
      <c r="C38" s="367" t="s">
        <v>149</v>
      </c>
      <c r="D38" s="369"/>
      <c r="E38" s="116">
        <v>0</v>
      </c>
      <c r="F38" s="116">
        <v>0</v>
      </c>
      <c r="G38" s="116">
        <v>0</v>
      </c>
      <c r="H38" s="116">
        <v>0</v>
      </c>
      <c r="I38" s="116"/>
      <c r="J38" s="116"/>
    </row>
    <row r="39" spans="2:10" ht="12.75">
      <c r="B39" s="115"/>
      <c r="C39" s="367" t="s">
        <v>195</v>
      </c>
      <c r="D39" s="369"/>
      <c r="E39" s="116">
        <v>0</v>
      </c>
      <c r="F39" s="116">
        <v>0</v>
      </c>
      <c r="G39" s="116">
        <v>0</v>
      </c>
      <c r="H39" s="116">
        <v>0</v>
      </c>
      <c r="I39" s="116"/>
      <c r="J39" s="116"/>
    </row>
    <row r="40" spans="2:10" ht="12.75">
      <c r="B40" s="115"/>
      <c r="C40" s="367" t="s">
        <v>150</v>
      </c>
      <c r="D40" s="368"/>
      <c r="E40" s="116">
        <v>0</v>
      </c>
      <c r="F40" s="116">
        <v>0</v>
      </c>
      <c r="G40" s="116">
        <v>0</v>
      </c>
      <c r="H40" s="116">
        <v>0</v>
      </c>
      <c r="I40" s="116"/>
      <c r="J40" s="116"/>
    </row>
    <row r="41" spans="2:10" ht="15.75" customHeight="1">
      <c r="B41" s="115"/>
      <c r="C41" s="367"/>
      <c r="D41" s="368"/>
      <c r="E41" s="116"/>
      <c r="F41" s="116"/>
      <c r="G41" s="116"/>
      <c r="H41" s="116"/>
      <c r="I41" s="116"/>
      <c r="J41" s="116"/>
    </row>
    <row r="42" spans="2:10" ht="14.25" customHeight="1">
      <c r="B42" s="115" t="s">
        <v>151</v>
      </c>
      <c r="C42" s="367" t="s">
        <v>152</v>
      </c>
      <c r="D42" s="368"/>
      <c r="E42" s="116">
        <f>+E43+E44</f>
        <v>0</v>
      </c>
      <c r="F42" s="116">
        <f>+F43+F44</f>
        <v>0</v>
      </c>
      <c r="G42" s="116">
        <f>+G43+G44</f>
        <v>0</v>
      </c>
      <c r="H42" s="116">
        <f>+H43+H44</f>
        <v>0</v>
      </c>
      <c r="I42" s="116"/>
      <c r="J42" s="116"/>
    </row>
    <row r="43" spans="2:10" ht="12.75">
      <c r="B43" s="110"/>
      <c r="C43" s="367" t="s">
        <v>153</v>
      </c>
      <c r="D43" s="368"/>
      <c r="E43" s="116">
        <v>0</v>
      </c>
      <c r="F43" s="116">
        <v>0</v>
      </c>
      <c r="G43" s="116">
        <v>0</v>
      </c>
      <c r="H43" s="116">
        <f>SUM(E43:G43)</f>
        <v>0</v>
      </c>
      <c r="I43" s="116"/>
      <c r="J43" s="116"/>
    </row>
    <row r="44" spans="2:10" ht="13.5" thickBot="1">
      <c r="B44" s="117"/>
      <c r="C44" s="360" t="s">
        <v>154</v>
      </c>
      <c r="D44" s="361"/>
      <c r="E44" s="118"/>
      <c r="F44" s="118"/>
      <c r="G44" s="118"/>
      <c r="H44" s="118"/>
      <c r="I44" s="118"/>
      <c r="J44" s="118"/>
    </row>
    <row r="45" spans="2:10" ht="13.5" hidden="1" thickTop="1">
      <c r="B45" s="119"/>
      <c r="C45" s="120" t="s">
        <v>126</v>
      </c>
      <c r="D45" s="121" t="s">
        <v>127</v>
      </c>
      <c r="E45" s="122">
        <f>+E29+E30+E34+E35+E42</f>
        <v>0</v>
      </c>
      <c r="F45" s="122">
        <f>+F29+F30+F34+F35+F42</f>
        <v>0</v>
      </c>
      <c r="G45" s="122">
        <f>+G29+G30+G34+G35+G42</f>
        <v>0</v>
      </c>
      <c r="H45" s="122">
        <f>+H29+H30+H34+H35+H42</f>
        <v>0</v>
      </c>
      <c r="I45" s="122"/>
      <c r="J45" s="122"/>
    </row>
    <row r="46" spans="2:10" ht="14.25" customHeight="1" hidden="1">
      <c r="B46" s="124"/>
      <c r="C46" s="111" t="s">
        <v>128</v>
      </c>
      <c r="D46" s="112" t="s">
        <v>129</v>
      </c>
      <c r="E46" s="123"/>
      <c r="F46" s="123"/>
      <c r="G46" s="123"/>
      <c r="H46" s="123"/>
      <c r="I46" s="123"/>
      <c r="J46" s="123"/>
    </row>
    <row r="47" spans="2:10" ht="13.5" hidden="1" thickTop="1">
      <c r="B47" s="124"/>
      <c r="C47" s="111" t="s">
        <v>130</v>
      </c>
      <c r="D47" s="112" t="s">
        <v>131</v>
      </c>
      <c r="E47" s="123"/>
      <c r="F47" s="123"/>
      <c r="G47" s="123"/>
      <c r="H47" s="123"/>
      <c r="I47" s="123"/>
      <c r="J47" s="123"/>
    </row>
    <row r="48" spans="2:10" ht="13.5" thickTop="1">
      <c r="B48" s="125" t="s">
        <v>155</v>
      </c>
      <c r="C48" s="362" t="s">
        <v>156</v>
      </c>
      <c r="D48" s="363"/>
      <c r="E48" s="126">
        <f>E12+E16+E20+E24+E28</f>
        <v>24903</v>
      </c>
      <c r="F48" s="126">
        <f>F12+F16+F20+F24+F28</f>
        <v>6903</v>
      </c>
      <c r="G48" s="126">
        <f>G12+G16+G20+G24+G28</f>
        <v>-1819</v>
      </c>
      <c r="H48" s="126">
        <f>H12+H16+H20+H24+H28</f>
        <v>25035</v>
      </c>
      <c r="I48" s="126">
        <f>I12+I16+I20+I24+I28</f>
        <v>16760</v>
      </c>
      <c r="J48" s="126">
        <f>I48/H48*100</f>
        <v>66.94627521469943</v>
      </c>
    </row>
    <row r="49" spans="2:10" ht="12.75">
      <c r="B49" s="364"/>
      <c r="C49" s="128" t="s">
        <v>126</v>
      </c>
      <c r="D49" s="129" t="s">
        <v>127</v>
      </c>
      <c r="E49" s="130">
        <f aca="true" t="shared" si="0" ref="E49:F51">SUM(E13,E17,E21,E25,E45)</f>
        <v>0</v>
      </c>
      <c r="F49" s="130">
        <f t="shared" si="0"/>
        <v>0</v>
      </c>
      <c r="G49" s="130">
        <f aca="true" t="shared" si="1" ref="G49:I51">SUM(G13,G17,G21,G25,G45)</f>
        <v>0</v>
      </c>
      <c r="H49" s="130">
        <f t="shared" si="1"/>
        <v>0</v>
      </c>
      <c r="I49" s="130"/>
      <c r="J49" s="130"/>
    </row>
    <row r="50" spans="2:10" ht="14.25" customHeight="1">
      <c r="B50" s="364"/>
      <c r="C50" s="128" t="s">
        <v>128</v>
      </c>
      <c r="D50" s="129" t="s">
        <v>129</v>
      </c>
      <c r="E50" s="130">
        <f t="shared" si="0"/>
        <v>24903</v>
      </c>
      <c r="F50" s="130">
        <f t="shared" si="0"/>
        <v>6903</v>
      </c>
      <c r="G50" s="130">
        <f t="shared" si="1"/>
        <v>-1819</v>
      </c>
      <c r="H50" s="130">
        <f t="shared" si="1"/>
        <v>25035</v>
      </c>
      <c r="I50" s="130">
        <f t="shared" si="1"/>
        <v>16760</v>
      </c>
      <c r="J50" s="130">
        <f>I50/H50*100</f>
        <v>66.94627521469943</v>
      </c>
    </row>
    <row r="51" spans="2:10" ht="12.75">
      <c r="B51" s="364"/>
      <c r="C51" s="128" t="s">
        <v>130</v>
      </c>
      <c r="D51" s="129" t="s">
        <v>131</v>
      </c>
      <c r="E51" s="130">
        <f t="shared" si="0"/>
        <v>0</v>
      </c>
      <c r="F51" s="130">
        <f t="shared" si="0"/>
        <v>0</v>
      </c>
      <c r="G51" s="130">
        <f t="shared" si="1"/>
        <v>0</v>
      </c>
      <c r="H51" s="130">
        <f t="shared" si="1"/>
        <v>0</v>
      </c>
      <c r="I51" s="130"/>
      <c r="J51" s="130"/>
    </row>
    <row r="52" spans="2:10" ht="12.75" customHeight="1">
      <c r="B52" s="376" t="s">
        <v>157</v>
      </c>
      <c r="C52" s="377"/>
      <c r="D52" s="377"/>
      <c r="E52" s="377"/>
      <c r="F52" s="377"/>
      <c r="G52" s="377"/>
      <c r="H52" s="377"/>
      <c r="I52" s="377"/>
      <c r="J52" s="377"/>
    </row>
    <row r="53" spans="2:10" ht="12.75">
      <c r="B53" s="108" t="s">
        <v>158</v>
      </c>
      <c r="C53" s="365" t="s">
        <v>159</v>
      </c>
      <c r="D53" s="365"/>
      <c r="E53" s="109">
        <f>SUM(E54:E56)</f>
        <v>400</v>
      </c>
      <c r="F53" s="109">
        <f>SUM(F54:F56)</f>
        <v>0</v>
      </c>
      <c r="G53" s="109">
        <f>SUM(G54:G56)</f>
        <v>133</v>
      </c>
      <c r="H53" s="109">
        <f>SUM(H54:H56)</f>
        <v>400</v>
      </c>
      <c r="I53" s="109">
        <f>SUM(I54:I56)</f>
        <v>159</v>
      </c>
      <c r="J53" s="109">
        <f>I53/H53*100</f>
        <v>39.75</v>
      </c>
    </row>
    <row r="54" spans="2:10" ht="12.75">
      <c r="B54" s="108"/>
      <c r="C54" s="111" t="s">
        <v>126</v>
      </c>
      <c r="D54" s="112" t="s">
        <v>127</v>
      </c>
      <c r="E54" s="113">
        <v>0</v>
      </c>
      <c r="F54" s="113"/>
      <c r="G54" s="113">
        <v>0</v>
      </c>
      <c r="H54" s="113"/>
      <c r="I54" s="113"/>
      <c r="J54" s="113"/>
    </row>
    <row r="55" spans="2:10" ht="12.75">
      <c r="B55" s="108"/>
      <c r="C55" s="111" t="s">
        <v>128</v>
      </c>
      <c r="D55" s="112" t="s">
        <v>129</v>
      </c>
      <c r="E55" s="113">
        <v>400</v>
      </c>
      <c r="F55" s="113"/>
      <c r="G55" s="113">
        <v>133</v>
      </c>
      <c r="H55" s="113">
        <v>400</v>
      </c>
      <c r="I55" s="113">
        <v>159</v>
      </c>
      <c r="J55" s="113">
        <f>I55/H55*100</f>
        <v>39.75</v>
      </c>
    </row>
    <row r="56" spans="2:10" ht="12.75">
      <c r="B56" s="108"/>
      <c r="C56" s="111" t="s">
        <v>130</v>
      </c>
      <c r="D56" s="112" t="s">
        <v>131</v>
      </c>
      <c r="E56" s="113"/>
      <c r="F56" s="113"/>
      <c r="G56" s="113"/>
      <c r="H56" s="113"/>
      <c r="I56" s="113"/>
      <c r="J56" s="113"/>
    </row>
    <row r="57" spans="2:10" ht="12.75" hidden="1">
      <c r="B57" s="108" t="s">
        <v>160</v>
      </c>
      <c r="C57" s="365" t="s">
        <v>161</v>
      </c>
      <c r="D57" s="365"/>
      <c r="E57" s="109">
        <f>SUM(E58:E60)</f>
        <v>0</v>
      </c>
      <c r="F57" s="109">
        <f>SUM(F58:F60)</f>
        <v>0</v>
      </c>
      <c r="G57" s="109">
        <f>SUM(G58:G60)</f>
        <v>0</v>
      </c>
      <c r="H57" s="109">
        <f>SUM(H58:H60)</f>
        <v>0</v>
      </c>
      <c r="I57" s="109"/>
      <c r="J57" s="109"/>
    </row>
    <row r="58" spans="2:10" ht="12.75" hidden="1">
      <c r="B58" s="108"/>
      <c r="C58" s="111" t="s">
        <v>126</v>
      </c>
      <c r="D58" s="112" t="s">
        <v>127</v>
      </c>
      <c r="E58" s="113"/>
      <c r="F58" s="113"/>
      <c r="G58" s="113"/>
      <c r="H58" s="113"/>
      <c r="I58" s="113"/>
      <c r="J58" s="113"/>
    </row>
    <row r="59" spans="2:10" ht="12.75" hidden="1">
      <c r="B59" s="108"/>
      <c r="C59" s="111" t="s">
        <v>128</v>
      </c>
      <c r="D59" s="112" t="s">
        <v>129</v>
      </c>
      <c r="E59" s="113">
        <v>0</v>
      </c>
      <c r="F59" s="113"/>
      <c r="G59" s="113">
        <v>0</v>
      </c>
      <c r="H59" s="113"/>
      <c r="I59" s="113"/>
      <c r="J59" s="113"/>
    </row>
    <row r="60" spans="2:10" ht="12.75" hidden="1">
      <c r="B60" s="108"/>
      <c r="C60" s="111" t="s">
        <v>130</v>
      </c>
      <c r="D60" s="112" t="s">
        <v>131</v>
      </c>
      <c r="E60" s="113"/>
      <c r="F60" s="113"/>
      <c r="G60" s="113"/>
      <c r="H60" s="113"/>
      <c r="I60" s="113"/>
      <c r="J60" s="113"/>
    </row>
    <row r="61" spans="2:10" ht="12.75" hidden="1">
      <c r="B61" s="108" t="s">
        <v>162</v>
      </c>
      <c r="C61" s="365" t="s">
        <v>163</v>
      </c>
      <c r="D61" s="365"/>
      <c r="E61" s="109">
        <f>E62+E63+E64</f>
        <v>0</v>
      </c>
      <c r="F61" s="109"/>
      <c r="G61" s="109">
        <f>G62+G63+G64</f>
        <v>0</v>
      </c>
      <c r="H61" s="109"/>
      <c r="I61" s="109"/>
      <c r="J61" s="109"/>
    </row>
    <row r="62" spans="2:10" ht="12.75" hidden="1">
      <c r="B62" s="108"/>
      <c r="C62" s="111" t="s">
        <v>126</v>
      </c>
      <c r="D62" s="112" t="s">
        <v>127</v>
      </c>
      <c r="E62" s="113">
        <v>0</v>
      </c>
      <c r="F62" s="113"/>
      <c r="G62" s="113">
        <v>0</v>
      </c>
      <c r="H62" s="113"/>
      <c r="I62" s="113"/>
      <c r="J62" s="113"/>
    </row>
    <row r="63" spans="2:10" ht="12.75" hidden="1">
      <c r="B63" s="108"/>
      <c r="C63" s="111" t="s">
        <v>128</v>
      </c>
      <c r="D63" s="112" t="s">
        <v>129</v>
      </c>
      <c r="E63" s="113"/>
      <c r="F63" s="113"/>
      <c r="G63" s="113"/>
      <c r="H63" s="113"/>
      <c r="I63" s="113"/>
      <c r="J63" s="113"/>
    </row>
    <row r="64" spans="2:10" ht="12.75" hidden="1">
      <c r="B64" s="131"/>
      <c r="C64" s="111" t="s">
        <v>130</v>
      </c>
      <c r="D64" s="112" t="s">
        <v>131</v>
      </c>
      <c r="E64" s="113"/>
      <c r="F64" s="113"/>
      <c r="G64" s="113"/>
      <c r="H64" s="113"/>
      <c r="I64" s="113"/>
      <c r="J64" s="113"/>
    </row>
    <row r="65" spans="2:10" ht="12.75">
      <c r="B65" s="125" t="s">
        <v>164</v>
      </c>
      <c r="C65" s="362" t="s">
        <v>165</v>
      </c>
      <c r="D65" s="363"/>
      <c r="E65" s="127">
        <f>E53+E57+E61</f>
        <v>400</v>
      </c>
      <c r="F65" s="127">
        <f>F53+F57+F61</f>
        <v>0</v>
      </c>
      <c r="G65" s="127">
        <f>G53+G57+G61</f>
        <v>133</v>
      </c>
      <c r="H65" s="127">
        <f>H53+H57+H61</f>
        <v>400</v>
      </c>
      <c r="I65" s="127">
        <f>I53+I57+I61</f>
        <v>159</v>
      </c>
      <c r="J65" s="127">
        <f>I65/H65*100</f>
        <v>39.75</v>
      </c>
    </row>
    <row r="66" spans="2:10" ht="12.75" hidden="1">
      <c r="B66" s="370"/>
      <c r="C66" s="128" t="s">
        <v>126</v>
      </c>
      <c r="D66" s="129" t="s">
        <v>127</v>
      </c>
      <c r="E66" s="127"/>
      <c r="F66" s="127"/>
      <c r="G66" s="127"/>
      <c r="H66" s="127"/>
      <c r="I66" s="127"/>
      <c r="J66" s="127"/>
    </row>
    <row r="67" spans="2:10" ht="12.75" hidden="1">
      <c r="B67" s="371"/>
      <c r="C67" s="128" t="s">
        <v>128</v>
      </c>
      <c r="D67" s="129" t="s">
        <v>129</v>
      </c>
      <c r="E67" s="127"/>
      <c r="F67" s="127"/>
      <c r="G67" s="127"/>
      <c r="H67" s="127"/>
      <c r="I67" s="127"/>
      <c r="J67" s="127"/>
    </row>
    <row r="68" spans="2:10" ht="15" hidden="1">
      <c r="B68" s="372"/>
      <c r="C68" s="128" t="s">
        <v>130</v>
      </c>
      <c r="D68" s="132" t="s">
        <v>131</v>
      </c>
      <c r="E68" s="127"/>
      <c r="F68" s="127"/>
      <c r="G68" s="127"/>
      <c r="H68" s="127"/>
      <c r="I68" s="127"/>
      <c r="J68" s="127"/>
    </row>
    <row r="69" spans="2:10" ht="15.75">
      <c r="B69" s="133" t="s">
        <v>166</v>
      </c>
      <c r="C69" s="373" t="s">
        <v>167</v>
      </c>
      <c r="D69" s="374"/>
      <c r="E69" s="134">
        <f>+E48+E65</f>
        <v>25303</v>
      </c>
      <c r="F69" s="134">
        <f>+F48+F65</f>
        <v>6903</v>
      </c>
      <c r="G69" s="134">
        <f>+G48+G65</f>
        <v>-1686</v>
      </c>
      <c r="H69" s="134">
        <f>+H48+H65</f>
        <v>25435</v>
      </c>
      <c r="I69" s="134">
        <f>+I48+I65</f>
        <v>16919</v>
      </c>
      <c r="J69" s="134">
        <f>I69/H69*100</f>
        <v>66.51857676430116</v>
      </c>
    </row>
    <row r="70" spans="2:9" ht="12.75" hidden="1">
      <c r="B70" s="354"/>
      <c r="C70" s="354"/>
      <c r="D70" s="354"/>
      <c r="E70" s="109"/>
      <c r="F70" s="109"/>
      <c r="I70" s="107"/>
    </row>
    <row r="71" spans="2:6" ht="12.75" hidden="1">
      <c r="B71" s="125" t="s">
        <v>168</v>
      </c>
      <c r="C71" s="355" t="s">
        <v>169</v>
      </c>
      <c r="D71" s="356"/>
      <c r="E71" s="126">
        <f>+E72+E77</f>
        <v>0</v>
      </c>
      <c r="F71" s="126">
        <f>F65+F70</f>
        <v>0</v>
      </c>
    </row>
    <row r="72" spans="2:6" ht="12.75" hidden="1">
      <c r="B72" s="129" t="s">
        <v>170</v>
      </c>
      <c r="C72" s="355" t="s">
        <v>171</v>
      </c>
      <c r="D72" s="357"/>
      <c r="E72" s="126">
        <f>+E73+E74+E75+E76</f>
        <v>0</v>
      </c>
      <c r="F72" s="126"/>
    </row>
    <row r="73" spans="2:6" ht="12.75" hidden="1">
      <c r="B73" s="138" t="s">
        <v>172</v>
      </c>
      <c r="C73" s="355" t="s">
        <v>173</v>
      </c>
      <c r="D73" s="357"/>
      <c r="E73" s="126"/>
      <c r="F73" s="126"/>
    </row>
    <row r="74" spans="2:6" ht="12.75" hidden="1">
      <c r="B74" s="138" t="s">
        <v>174</v>
      </c>
      <c r="C74" s="355" t="s">
        <v>175</v>
      </c>
      <c r="D74" s="357"/>
      <c r="E74" s="126"/>
      <c r="F74" s="126"/>
    </row>
    <row r="75" spans="2:6" ht="12.75" hidden="1">
      <c r="B75" s="138" t="s">
        <v>176</v>
      </c>
      <c r="C75" s="355" t="s">
        <v>177</v>
      </c>
      <c r="D75" s="357"/>
      <c r="E75" s="126"/>
      <c r="F75" s="126"/>
    </row>
    <row r="76" spans="2:6" ht="12.75" hidden="1">
      <c r="B76" s="138" t="s">
        <v>178</v>
      </c>
      <c r="C76" s="355" t="s">
        <v>179</v>
      </c>
      <c r="D76" s="357"/>
      <c r="E76" s="126"/>
      <c r="F76" s="126"/>
    </row>
    <row r="77" spans="2:6" ht="12.75" hidden="1">
      <c r="B77" s="129" t="s">
        <v>180</v>
      </c>
      <c r="C77" s="355" t="s">
        <v>181</v>
      </c>
      <c r="D77" s="357"/>
      <c r="E77" s="126"/>
      <c r="F77" s="126"/>
    </row>
    <row r="78" spans="2:6" ht="12.75" hidden="1">
      <c r="B78" s="139" t="s">
        <v>182</v>
      </c>
      <c r="C78" s="358" t="s">
        <v>183</v>
      </c>
      <c r="D78" s="359"/>
      <c r="E78" s="140">
        <f>E69+E71</f>
        <v>25303</v>
      </c>
      <c r="F78" s="140">
        <f>F48+F71</f>
        <v>6903</v>
      </c>
    </row>
    <row r="79" spans="2:6" ht="12.75" hidden="1">
      <c r="B79" s="353"/>
      <c r="C79" s="141" t="s">
        <v>126</v>
      </c>
      <c r="D79" s="142" t="s">
        <v>127</v>
      </c>
      <c r="E79" s="143"/>
      <c r="F79" s="143"/>
    </row>
    <row r="80" spans="2:6" ht="12.75" hidden="1">
      <c r="B80" s="353"/>
      <c r="C80" s="141" t="s">
        <v>128</v>
      </c>
      <c r="D80" s="142" t="s">
        <v>129</v>
      </c>
      <c r="E80" s="143"/>
      <c r="F80" s="143"/>
    </row>
    <row r="81" spans="2:6" ht="12.75" hidden="1">
      <c r="B81" s="353"/>
      <c r="C81" s="141" t="s">
        <v>130</v>
      </c>
      <c r="D81" s="142" t="s">
        <v>131</v>
      </c>
      <c r="E81" s="143">
        <v>0</v>
      </c>
      <c r="F81" s="143">
        <v>0</v>
      </c>
    </row>
  </sheetData>
  <sheetProtection/>
  <mergeCells count="47">
    <mergeCell ref="B52:J52"/>
    <mergeCell ref="B79:B81"/>
    <mergeCell ref="C69:D69"/>
    <mergeCell ref="B70:D70"/>
    <mergeCell ref="C71:D71"/>
    <mergeCell ref="C72:D72"/>
    <mergeCell ref="C75:D75"/>
    <mergeCell ref="C76:D76"/>
    <mergeCell ref="C77:D77"/>
    <mergeCell ref="C78:D78"/>
    <mergeCell ref="C74:D74"/>
    <mergeCell ref="C53:D53"/>
    <mergeCell ref="C57:D57"/>
    <mergeCell ref="C61:D61"/>
    <mergeCell ref="C65:D65"/>
    <mergeCell ref="B66:B68"/>
    <mergeCell ref="C73:D73"/>
    <mergeCell ref="C41:D41"/>
    <mergeCell ref="C42:D42"/>
    <mergeCell ref="C43:D43"/>
    <mergeCell ref="C44:D44"/>
    <mergeCell ref="C48:D48"/>
    <mergeCell ref="B49:B51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2:D12"/>
    <mergeCell ref="C16:D16"/>
    <mergeCell ref="C20:D20"/>
    <mergeCell ref="C24:D24"/>
    <mergeCell ref="C28:D28"/>
    <mergeCell ref="B11:J11"/>
    <mergeCell ref="B9:D9"/>
    <mergeCell ref="C10:D10"/>
    <mergeCell ref="B3:J3"/>
    <mergeCell ref="B4:J4"/>
    <mergeCell ref="B5:J5"/>
    <mergeCell ref="D1:J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81"/>
  <sheetViews>
    <sheetView view="pageBreakPreview" zoomScale="60" zoomScalePageLayoutView="0" workbookViewId="0" topLeftCell="A43">
      <selection activeCell="D86" sqref="D86"/>
    </sheetView>
  </sheetViews>
  <sheetFormatPr defaultColWidth="9.140625" defaultRowHeight="12.75"/>
  <cols>
    <col min="2" max="2" width="8.8515625" style="0" bestFit="1" customWidth="1"/>
    <col min="3" max="3" width="9.421875" style="0" customWidth="1"/>
    <col min="4" max="4" width="51.00390625" style="0" customWidth="1"/>
    <col min="5" max="5" width="11.7109375" style="0" customWidth="1"/>
    <col min="6" max="6" width="12.421875" style="0" hidden="1" customWidth="1"/>
    <col min="7" max="7" width="10.7109375" style="0" hidden="1" customWidth="1"/>
    <col min="8" max="10" width="11.7109375" style="0" customWidth="1"/>
  </cols>
  <sheetData>
    <row r="1" spans="2:10" ht="12.75">
      <c r="B1" s="149"/>
      <c r="C1" s="149"/>
      <c r="D1" s="385" t="s">
        <v>288</v>
      </c>
      <c r="E1" s="385"/>
      <c r="F1" s="385"/>
      <c r="G1" s="385"/>
      <c r="H1" s="385"/>
      <c r="I1" s="385"/>
      <c r="J1" s="385"/>
    </row>
    <row r="3" spans="2:10" ht="15.75">
      <c r="B3" s="383" t="s">
        <v>291</v>
      </c>
      <c r="C3" s="383"/>
      <c r="D3" s="383"/>
      <c r="E3" s="383"/>
      <c r="F3" s="383"/>
      <c r="G3" s="383"/>
      <c r="H3" s="383"/>
      <c r="I3" s="383"/>
      <c r="J3" s="383"/>
    </row>
    <row r="4" spans="2:10" ht="14.25">
      <c r="B4" s="384" t="s">
        <v>184</v>
      </c>
      <c r="C4" s="384"/>
      <c r="D4" s="384"/>
      <c r="E4" s="384"/>
      <c r="F4" s="384"/>
      <c r="G4" s="384"/>
      <c r="H4" s="384"/>
      <c r="I4" s="384"/>
      <c r="J4" s="384"/>
    </row>
    <row r="5" spans="2:10" ht="15.75">
      <c r="B5" s="383" t="s">
        <v>431</v>
      </c>
      <c r="C5" s="383"/>
      <c r="D5" s="383"/>
      <c r="E5" s="383"/>
      <c r="F5" s="383"/>
      <c r="G5" s="383"/>
      <c r="H5" s="383"/>
      <c r="I5" s="383"/>
      <c r="J5" s="383"/>
    </row>
    <row r="6" spans="2:5" ht="20.25">
      <c r="B6" s="386"/>
      <c r="C6" s="386"/>
      <c r="D6" s="386"/>
      <c r="E6" s="386"/>
    </row>
    <row r="7" spans="2:6" ht="15.75">
      <c r="B7" s="391"/>
      <c r="C7" s="391"/>
      <c r="D7" s="391"/>
      <c r="E7" s="161"/>
      <c r="F7" s="161"/>
    </row>
    <row r="8" spans="2:8" ht="32.25" customHeight="1">
      <c r="B8" s="101"/>
      <c r="C8" s="101"/>
      <c r="D8" s="101"/>
      <c r="E8" s="101"/>
      <c r="F8" s="101"/>
      <c r="G8" s="162"/>
      <c r="H8" s="162"/>
    </row>
    <row r="9" spans="2:10" ht="15.75" customHeight="1">
      <c r="B9" s="380"/>
      <c r="C9" s="380"/>
      <c r="D9" s="380"/>
      <c r="E9" s="103"/>
      <c r="F9" s="104"/>
      <c r="G9" s="162"/>
      <c r="H9" s="103"/>
      <c r="J9" s="103" t="s">
        <v>120</v>
      </c>
    </row>
    <row r="10" spans="2:10" ht="35.25">
      <c r="B10" s="106" t="s">
        <v>122</v>
      </c>
      <c r="C10" s="381"/>
      <c r="D10" s="381"/>
      <c r="E10" s="107" t="s">
        <v>1</v>
      </c>
      <c r="F10" s="107" t="s">
        <v>299</v>
      </c>
      <c r="G10" s="107" t="s">
        <v>3</v>
      </c>
      <c r="H10" s="107" t="s">
        <v>2</v>
      </c>
      <c r="I10" s="107" t="s">
        <v>308</v>
      </c>
      <c r="J10" s="107" t="s">
        <v>309</v>
      </c>
    </row>
    <row r="11" spans="2:10" s="163" customFormat="1" ht="12.75" customHeight="1">
      <c r="B11" s="376" t="s">
        <v>123</v>
      </c>
      <c r="C11" s="377"/>
      <c r="D11" s="377"/>
      <c r="E11" s="377"/>
      <c r="F11" s="377"/>
      <c r="G11" s="377"/>
      <c r="H11" s="377"/>
      <c r="I11" s="377"/>
      <c r="J11" s="378"/>
    </row>
    <row r="12" spans="2:10" s="163" customFormat="1" ht="12.75" customHeight="1">
      <c r="B12" s="108" t="s">
        <v>124</v>
      </c>
      <c r="C12" s="365" t="s">
        <v>125</v>
      </c>
      <c r="D12" s="365"/>
      <c r="E12" s="109">
        <f>SUM(E13:E15)</f>
        <v>262878</v>
      </c>
      <c r="F12" s="109">
        <f>SUM(F13:F15)</f>
        <v>111348</v>
      </c>
      <c r="G12" s="109">
        <f>SUM(G13:G15)</f>
        <v>1093</v>
      </c>
      <c r="H12" s="109">
        <f>SUM(H13:H15)</f>
        <v>368157</v>
      </c>
      <c r="I12" s="109">
        <f>SUM(I13:I15)</f>
        <v>362027</v>
      </c>
      <c r="J12" s="109">
        <f>I12/H12*100</f>
        <v>98.33494949165708</v>
      </c>
    </row>
    <row r="13" spans="2:10" s="163" customFormat="1" ht="12.75">
      <c r="B13" s="110"/>
      <c r="C13" s="111" t="s">
        <v>126</v>
      </c>
      <c r="D13" s="112" t="s">
        <v>127</v>
      </c>
      <c r="E13" s="113">
        <f>'3.a Önk. önmaga'!E13+'3.b Polg. hiv'!E13+'3.c Művház'!E13+'3.d Konyha'!E13+'3.e Óvoda'!E13+'3.f Bölcsőde'!E13</f>
        <v>247148</v>
      </c>
      <c r="F13" s="113">
        <f>'3.a Önk. önmaga'!F13+'3.b Polg. hiv'!F13+'3.c Művház'!F13+'3.d Konyha'!F13+'3.e Óvoda'!F13+'3.f Bölcsőde'!F13</f>
        <v>64013</v>
      </c>
      <c r="G13" s="113">
        <f>'3.a Önk. önmaga'!G13+'3.b Polg. hiv'!G13+'3.c Művház'!G13+'3.d Konyha'!G13+'3.e Óvoda'!G13+'3.f Bölcsőde'!G13</f>
        <v>3135</v>
      </c>
      <c r="H13" s="113">
        <f>'3.a Önk. önmaga'!H13+'3.b Polg. hiv'!H13+'3.c Művház'!H13+'3.d Konyha'!H13+'3.e Óvoda'!H13+'3.f Bölcsőde'!H13</f>
        <v>352427</v>
      </c>
      <c r="I13" s="113">
        <f>'3.a Önk. önmaga'!I13+'3.b Polg. hiv'!I13+'3.c Művház'!I13+'3.d Konyha'!I13+'3.e Óvoda'!I13+'3.f Bölcsőde'!I13</f>
        <v>351745</v>
      </c>
      <c r="J13" s="113">
        <f>I13/H13*100</f>
        <v>99.80648474719588</v>
      </c>
    </row>
    <row r="14" spans="2:10" ht="15.75" customHeight="1">
      <c r="B14" s="110"/>
      <c r="C14" s="111" t="s">
        <v>128</v>
      </c>
      <c r="D14" s="112" t="s">
        <v>129</v>
      </c>
      <c r="E14" s="113">
        <f>'3.a Önk. önmaga'!E14+'3.b Polg. hiv'!E14+'3.c Művház'!E14+'3.d Konyha'!E14+'3.e Óvoda'!E14+'3.f Bölcsőde'!E14</f>
        <v>15730</v>
      </c>
      <c r="F14" s="113">
        <f>'3.a Önk. önmaga'!F14+'3.b Polg. hiv'!F14+'3.c Művház'!F14+'3.d Konyha'!F14+'3.e Óvoda'!F14+'3.f Bölcsőde'!F14</f>
        <v>47335</v>
      </c>
      <c r="G14" s="113">
        <f>'3.a Önk. önmaga'!G14+'3.b Polg. hiv'!G14+'3.c Művház'!G14+'3.d Konyha'!G14+'3.e Óvoda'!G14+'3.f Bölcsőde'!G14</f>
        <v>-2042</v>
      </c>
      <c r="H14" s="113">
        <f>'3.a Önk. önmaga'!H14+'3.b Polg. hiv'!H14+'3.c Művház'!H14+'3.d Konyha'!H14+'3.e Óvoda'!H14+'3.f Bölcsőde'!H14</f>
        <v>15730</v>
      </c>
      <c r="I14" s="113">
        <f>'3.a Önk. önmaga'!I14+'3.b Polg. hiv'!I14+'3.c Művház'!I14+'3.d Konyha'!I14+'3.e Óvoda'!I14+'3.f Bölcsőde'!I14</f>
        <v>10282</v>
      </c>
      <c r="J14" s="113">
        <f>I14/H14*100</f>
        <v>65.36554354736172</v>
      </c>
    </row>
    <row r="15" spans="2:10" s="163" customFormat="1" ht="12.75">
      <c r="B15" s="110"/>
      <c r="C15" s="111" t="s">
        <v>130</v>
      </c>
      <c r="D15" s="112" t="s">
        <v>131</v>
      </c>
      <c r="E15" s="113">
        <f>'3.a Önk. önmaga'!E15+'3.b Polg. hiv'!E15+'3.c Művház'!E15+'3.d Konyha'!E15+'3.e Óvoda'!E15+'3.f Bölcsőde'!E15</f>
        <v>0</v>
      </c>
      <c r="F15" s="113">
        <f>'3.a Önk. önmaga'!F15+'3.b Polg. hiv'!F15+'3.c Művház'!F15+'3.d Konyha'!F15+'3.e Óvoda'!F15+'3.f Bölcsőde'!F15</f>
        <v>0</v>
      </c>
      <c r="G15" s="113">
        <f>'3.a Önk. önmaga'!G15+'3.b Polg. hiv'!G15+'3.c Művház'!G15+'3.d Konyha'!G15+'3.e Óvoda'!G15+'3.f Bölcsőde'!G15</f>
        <v>0</v>
      </c>
      <c r="H15" s="113">
        <f>'3.a Önk. önmaga'!H15+'3.b Polg. hiv'!H15+'3.c Művház'!H15+'3.d Konyha'!H15+'3.e Óvoda'!H15+'3.f Bölcsőde'!H15</f>
        <v>0</v>
      </c>
      <c r="I15" s="113">
        <f>'3.a Önk. önmaga'!I15+'3.b Polg. hiv'!I15+'3.c Művház'!I15+'3.d Konyha'!I15+'3.e Óvoda'!I15+'3.f Bölcsőde'!I15</f>
        <v>0</v>
      </c>
      <c r="J15" s="113"/>
    </row>
    <row r="16" spans="2:10" s="163" customFormat="1" ht="12.75" customHeight="1">
      <c r="B16" s="108" t="s">
        <v>132</v>
      </c>
      <c r="C16" s="365" t="s">
        <v>133</v>
      </c>
      <c r="D16" s="365"/>
      <c r="E16" s="109">
        <f>SUM(E17:E19)</f>
        <v>59812</v>
      </c>
      <c r="F16" s="109">
        <f>SUM(F17:F19)</f>
        <v>22858</v>
      </c>
      <c r="G16" s="109">
        <f>SUM(G17:G19)</f>
        <v>1050</v>
      </c>
      <c r="H16" s="109">
        <f>SUM(H17:H19)</f>
        <v>77461</v>
      </c>
      <c r="I16" s="109">
        <f>SUM(I17:I19)</f>
        <v>75623</v>
      </c>
      <c r="J16" s="109">
        <f>I16/H16*100</f>
        <v>97.62719303907772</v>
      </c>
    </row>
    <row r="17" spans="2:10" s="163" customFormat="1" ht="12.75">
      <c r="B17" s="110"/>
      <c r="C17" s="111" t="s">
        <v>126</v>
      </c>
      <c r="D17" s="112" t="s">
        <v>127</v>
      </c>
      <c r="E17" s="113">
        <f>'3.a Önk. önmaga'!E17+'3.b Polg. hiv'!E17+'3.c Művház'!E17+'3.d Konyha'!E17+'3.e Óvoda'!E17+'3.f Bölcsőde'!E17</f>
        <v>55654</v>
      </c>
      <c r="F17" s="113">
        <f>'3.a Önk. önmaga'!F17+'3.b Polg. hiv'!F17+'3.c Művház'!F17+'3.d Konyha'!F17+'3.e Óvoda'!F17+'3.f Bölcsőde'!F17</f>
        <v>9950</v>
      </c>
      <c r="G17" s="113">
        <f>'3.a Önk. önmaga'!G17+'3.b Polg. hiv'!G17+'3.c Művház'!G17+'3.d Konyha'!G17+'3.e Óvoda'!G17+'3.f Bölcsőde'!G17</f>
        <v>1684</v>
      </c>
      <c r="H17" s="113">
        <f>'3.a Önk. önmaga'!H17+'3.b Polg. hiv'!H17+'3.c Művház'!H17+'3.d Konyha'!H17+'3.e Óvoda'!H17+'3.f Bölcsőde'!H17</f>
        <v>73303</v>
      </c>
      <c r="I17" s="113">
        <f>'3.a Önk. önmaga'!I17+'3.b Polg. hiv'!I17+'3.c Művház'!I17+'3.d Konyha'!I17+'3.e Óvoda'!I17+'3.f Bölcsőde'!I17</f>
        <v>72894</v>
      </c>
      <c r="J17" s="113">
        <f>I17/H17*100</f>
        <v>99.44204193552788</v>
      </c>
    </row>
    <row r="18" spans="2:10" ht="15.75" customHeight="1">
      <c r="B18" s="110"/>
      <c r="C18" s="111" t="s">
        <v>128</v>
      </c>
      <c r="D18" s="112" t="s">
        <v>129</v>
      </c>
      <c r="E18" s="113">
        <f>'3.a Önk. önmaga'!E18+'3.b Polg. hiv'!E18+'3.c Művház'!E18+'3.d Konyha'!E18+'3.e Óvoda'!E18+'3.f Bölcsőde'!E18</f>
        <v>4158</v>
      </c>
      <c r="F18" s="113">
        <f>'3.a Önk. önmaga'!F18+'3.b Polg. hiv'!F18+'3.c Művház'!F18+'3.d Konyha'!F18+'3.e Óvoda'!F18+'3.f Bölcsőde'!F18</f>
        <v>12908</v>
      </c>
      <c r="G18" s="113">
        <f>'3.a Önk. önmaga'!G18+'3.b Polg. hiv'!G18+'3.c Művház'!G18+'3.d Konyha'!G18+'3.e Óvoda'!G18+'3.f Bölcsőde'!G18</f>
        <v>-634</v>
      </c>
      <c r="H18" s="113">
        <f>'3.a Önk. önmaga'!H18+'3.b Polg. hiv'!H18+'3.c Művház'!H18+'3.d Konyha'!H18+'3.e Óvoda'!H18+'3.f Bölcsőde'!H18</f>
        <v>4158</v>
      </c>
      <c r="I18" s="113">
        <f>'3.a Önk. önmaga'!I18+'3.b Polg. hiv'!I18+'3.c Művház'!I18+'3.d Konyha'!I18+'3.e Óvoda'!I18+'3.f Bölcsőde'!I18</f>
        <v>2729</v>
      </c>
      <c r="J18" s="113">
        <f>I18/H18*100</f>
        <v>65.63251563251563</v>
      </c>
    </row>
    <row r="19" spans="2:10" ht="12.75">
      <c r="B19" s="110"/>
      <c r="C19" s="111" t="s">
        <v>130</v>
      </c>
      <c r="D19" s="112" t="s">
        <v>131</v>
      </c>
      <c r="E19" s="113">
        <f>'3.a Önk. önmaga'!E19+'3.b Polg. hiv'!E19+'3.c Művház'!E19+'3.d Konyha'!E19+'3.e Óvoda'!E19+'3.f Bölcsőde'!E19</f>
        <v>0</v>
      </c>
      <c r="F19" s="113">
        <f>'3.a Önk. önmaga'!F19+'3.b Polg. hiv'!F19+'3.c Művház'!F19+'3.d Konyha'!F19+'3.e Óvoda'!F19+'3.f Bölcsőde'!F19</f>
        <v>0</v>
      </c>
      <c r="G19" s="113">
        <f>'3.a Önk. önmaga'!G19+'3.b Polg. hiv'!G19+'3.c Művház'!G19+'3.d Konyha'!G19+'3.e Óvoda'!G19+'3.f Bölcsőde'!G19</f>
        <v>0</v>
      </c>
      <c r="H19" s="113">
        <f>'3.a Önk. önmaga'!H19+'3.b Polg. hiv'!H19+'3.c Művház'!H19+'3.d Konyha'!H19+'3.e Óvoda'!H19+'3.f Bölcsőde'!H19</f>
        <v>0</v>
      </c>
      <c r="I19" s="113">
        <f>'3.a Önk. önmaga'!I19+'3.b Polg. hiv'!I19+'3.c Művház'!I19+'3.d Konyha'!I19+'3.e Óvoda'!I19+'3.f Bölcsőde'!I19</f>
        <v>0</v>
      </c>
      <c r="J19" s="113"/>
    </row>
    <row r="20" spans="2:10" ht="12.75" customHeight="1">
      <c r="B20" s="108" t="s">
        <v>134</v>
      </c>
      <c r="C20" s="365" t="s">
        <v>135</v>
      </c>
      <c r="D20" s="365"/>
      <c r="E20" s="109">
        <f>SUM(E21:E23)</f>
        <v>370131</v>
      </c>
      <c r="F20" s="109">
        <f>SUM(F21:F23)</f>
        <v>24323</v>
      </c>
      <c r="G20" s="109">
        <f>SUM(G21:G23)</f>
        <v>112206</v>
      </c>
      <c r="H20" s="109">
        <f>SUM(H21:H23)</f>
        <v>436371</v>
      </c>
      <c r="I20" s="109">
        <f>SUM(I21:I23)</f>
        <v>421506</v>
      </c>
      <c r="J20" s="109">
        <f>I20/H20*100</f>
        <v>96.59349498477214</v>
      </c>
    </row>
    <row r="21" spans="2:10" ht="12.75">
      <c r="B21" s="110"/>
      <c r="C21" s="111" t="s">
        <v>126</v>
      </c>
      <c r="D21" s="112" t="s">
        <v>127</v>
      </c>
      <c r="E21" s="113">
        <f>'3.a Önk. önmaga'!E21+'3.b Polg. hiv'!E21+'3.c Művház'!E21+'3.d Konyha'!E21+'3.e Óvoda'!E21+'3.f Bölcsőde'!E21</f>
        <v>365116</v>
      </c>
      <c r="F21" s="113">
        <f>'3.a Önk. önmaga'!F21+'3.b Polg. hiv'!F21+'3.c Művház'!F21+'3.d Konyha'!F21+'3.e Óvoda'!F21+'3.f Bölcsőde'!F21</f>
        <v>5789</v>
      </c>
      <c r="G21" s="113">
        <f>'3.a Önk. önmaga'!G21+'3.b Polg. hiv'!G21+'3.c Művház'!G21+'3.d Konyha'!G21+'3.e Óvoda'!G21+'3.f Bölcsőde'!G21</f>
        <v>111349</v>
      </c>
      <c r="H21" s="113">
        <f>'3.a Önk. önmaga'!H21+'3.b Polg. hiv'!H21+'3.c Művház'!H21+'3.d Konyha'!H21+'3.e Óvoda'!H21+'3.f Bölcsőde'!H21</f>
        <v>431224</v>
      </c>
      <c r="I21" s="113">
        <f>'3.a Önk. önmaga'!I21+'3.b Polg. hiv'!I21+'3.c Művház'!I21+'3.d Konyha'!I21+'3.e Óvoda'!I21+'3.f Bölcsőde'!I21</f>
        <v>417757</v>
      </c>
      <c r="J21" s="113">
        <f>I21/H21*100</f>
        <v>96.87702910784186</v>
      </c>
    </row>
    <row r="22" spans="2:10" ht="12.75">
      <c r="B22" s="110"/>
      <c r="C22" s="111" t="s">
        <v>128</v>
      </c>
      <c r="D22" s="112" t="s">
        <v>129</v>
      </c>
      <c r="E22" s="113">
        <f>'3.a Önk. önmaga'!E22+'3.b Polg. hiv'!E22+'3.c Művház'!E22+'3.d Konyha'!E22+'3.e Óvoda'!E22+'3.f Bölcsőde'!E22</f>
        <v>5015</v>
      </c>
      <c r="F22" s="113">
        <f>'3.a Önk. önmaga'!F22+'3.b Polg. hiv'!F22+'3.c Művház'!F22+'3.d Konyha'!F22+'3.e Óvoda'!F22+'3.f Bölcsőde'!F22</f>
        <v>18534</v>
      </c>
      <c r="G22" s="113">
        <f>'3.a Önk. önmaga'!G22+'3.b Polg. hiv'!G22+'3.c Művház'!G22+'3.d Konyha'!G22+'3.e Óvoda'!G22+'3.f Bölcsőde'!G22</f>
        <v>857</v>
      </c>
      <c r="H22" s="113">
        <f>'3.a Önk. önmaga'!H22+'3.b Polg. hiv'!H22+'3.c Művház'!H22+'3.d Konyha'!H22+'3.e Óvoda'!H22+'3.f Bölcsőde'!H22</f>
        <v>5147</v>
      </c>
      <c r="I22" s="113">
        <f>'3.a Önk. önmaga'!I22+'3.b Polg. hiv'!I22+'3.c Művház'!I22+'3.d Konyha'!I22+'3.e Óvoda'!I22+'3.f Bölcsőde'!I22</f>
        <v>3749</v>
      </c>
      <c r="J22" s="113">
        <f>I22/H22*100</f>
        <v>72.8385467262483</v>
      </c>
    </row>
    <row r="23" spans="2:10" ht="12.75">
      <c r="B23" s="110"/>
      <c r="C23" s="111" t="s">
        <v>130</v>
      </c>
      <c r="D23" s="112" t="s">
        <v>131</v>
      </c>
      <c r="E23" s="113">
        <f>'3.a Önk. önmaga'!E23+'3.b Polg. hiv'!E23+'3.c Művház'!E23+'3.d Konyha'!E23+'3.e Óvoda'!E23+'3.f Bölcsőde'!E23</f>
        <v>0</v>
      </c>
      <c r="F23" s="113">
        <f>'3.a Önk. önmaga'!F23+'3.b Polg. hiv'!F23+'3.c Művház'!F23+'3.d Konyha'!F23+'3.e Óvoda'!F23+'3.f Bölcsőde'!F23</f>
        <v>0</v>
      </c>
      <c r="G23" s="113">
        <f>'3.a Önk. önmaga'!G23+'3.b Polg. hiv'!G23+'3.c Művház'!G23+'3.d Konyha'!G23+'3.e Óvoda'!G23+'3.f Bölcsőde'!G23</f>
        <v>0</v>
      </c>
      <c r="H23" s="113">
        <f>'3.a Önk. önmaga'!H23+'3.b Polg. hiv'!H23+'3.c Művház'!H23+'3.d Konyha'!H23+'3.e Óvoda'!H23+'3.f Bölcsőde'!H23</f>
        <v>0</v>
      </c>
      <c r="I23" s="113">
        <f>'3.a Önk. önmaga'!I23+'3.b Polg. hiv'!I23+'3.c Művház'!I23+'3.d Konyha'!I23+'3.e Óvoda'!I23+'3.f Bölcsőde'!I23</f>
        <v>0</v>
      </c>
      <c r="J23" s="113"/>
    </row>
    <row r="24" spans="2:10" ht="12.75" customHeight="1">
      <c r="B24" s="108" t="s">
        <v>136</v>
      </c>
      <c r="C24" s="365" t="s">
        <v>137</v>
      </c>
      <c r="D24" s="365"/>
      <c r="E24" s="109">
        <f>SUM(E25:E27)</f>
        <v>44444</v>
      </c>
      <c r="F24" s="109">
        <f>SUM(F25:F27)</f>
        <v>11634</v>
      </c>
      <c r="G24" s="109">
        <f>SUM(G25:G27)</f>
        <v>-22789</v>
      </c>
      <c r="H24" s="109">
        <f>SUM(H25:H27)</f>
        <v>32239</v>
      </c>
      <c r="I24" s="109">
        <f>SUM(I25:I27)</f>
        <v>32239</v>
      </c>
      <c r="J24" s="109">
        <f aca="true" t="shared" si="0" ref="J24:J30">I24/H24*100</f>
        <v>100</v>
      </c>
    </row>
    <row r="25" spans="2:10" ht="12.75">
      <c r="B25" s="110"/>
      <c r="C25" s="111" t="s">
        <v>126</v>
      </c>
      <c r="D25" s="112" t="s">
        <v>127</v>
      </c>
      <c r="E25" s="113">
        <f>'3.a Önk. önmaga'!E25+'3.b Polg. hiv'!E25+'3.c Művház'!E25+'3.d Konyha'!E25+'3.e Óvoda'!E25+'3.f Bölcsőde'!E25</f>
        <v>0</v>
      </c>
      <c r="F25" s="113">
        <f>'3.a Önk. önmaga'!F25+'3.b Polg. hiv'!F25+'3.c Művház'!F25+'3.d Konyha'!F25+'3.e Óvoda'!F25+'3.f Bölcsőde'!F25</f>
        <v>0</v>
      </c>
      <c r="G25" s="113">
        <f>'3.a Önk. önmaga'!G25+'3.b Polg. hiv'!G25+'3.c Művház'!G25+'3.d Konyha'!G25+'3.e Óvoda'!G25+'3.f Bölcsőde'!G25</f>
        <v>100</v>
      </c>
      <c r="H25" s="113">
        <f>'3.a Önk. önmaga'!H25+'3.b Polg. hiv'!H25+'3.c Művház'!H25+'3.d Konyha'!H25+'3.e Óvoda'!H25+'3.f Bölcsőde'!H25</f>
        <v>0</v>
      </c>
      <c r="I25" s="113">
        <f>'3.a Önk. önmaga'!I25+'3.b Polg. hiv'!I25+'3.c Művház'!I25+'3.d Konyha'!I25+'3.e Óvoda'!I25+'3.f Bölcsőde'!I25</f>
        <v>0</v>
      </c>
      <c r="J25" s="113"/>
    </row>
    <row r="26" spans="2:10" ht="15.75" customHeight="1">
      <c r="B26" s="110"/>
      <c r="C26" s="111" t="s">
        <v>128</v>
      </c>
      <c r="D26" s="112" t="s">
        <v>129</v>
      </c>
      <c r="E26" s="113">
        <f>'3.a Önk. önmaga'!E26+'3.b Polg. hiv'!E26+'3.c Művház'!E26+'3.d Konyha'!E26+'3.e Óvoda'!E26+'3.f Bölcsőde'!E26</f>
        <v>0</v>
      </c>
      <c r="F26" s="113">
        <f>'3.a Önk. önmaga'!F26+'3.b Polg. hiv'!F26+'3.c Művház'!F26+'3.d Konyha'!F26+'3.e Óvoda'!F26+'3.f Bölcsőde'!F26</f>
        <v>815</v>
      </c>
      <c r="G26" s="113">
        <f>'3.a Önk. önmaga'!G26+'3.b Polg. hiv'!G26+'3.c Művház'!G26+'3.d Konyha'!G26+'3.e Óvoda'!G26+'3.f Bölcsőde'!G26</f>
        <v>0</v>
      </c>
      <c r="H26" s="113">
        <f>'3.a Önk. önmaga'!H26+'3.b Polg. hiv'!H26+'3.c Művház'!H26+'3.d Konyha'!H26+'3.e Óvoda'!H26+'3.f Bölcsőde'!H26</f>
        <v>0</v>
      </c>
      <c r="I26" s="113">
        <f>'3.a Önk. önmaga'!I26+'3.b Polg. hiv'!I26+'3.c Művház'!I26+'3.d Konyha'!I26+'3.e Óvoda'!I26+'3.f Bölcsőde'!I26</f>
        <v>0</v>
      </c>
      <c r="J26" s="113"/>
    </row>
    <row r="27" spans="2:10" ht="30" customHeight="1">
      <c r="B27" s="110"/>
      <c r="C27" s="111" t="s">
        <v>130</v>
      </c>
      <c r="D27" s="112" t="s">
        <v>131</v>
      </c>
      <c r="E27" s="113">
        <f>'3.a Önk. önmaga'!E27+'3.b Polg. hiv'!E27+'3.c Művház'!E27+'3.d Konyha'!E27+'3.e Óvoda'!E27+'3.f Bölcsőde'!E27</f>
        <v>44444</v>
      </c>
      <c r="F27" s="113">
        <f>'3.a Önk. önmaga'!F27+'3.b Polg. hiv'!F27+'3.c Művház'!F27+'3.d Konyha'!F27+'3.e Óvoda'!F27+'3.f Bölcsőde'!F27</f>
        <v>10819</v>
      </c>
      <c r="G27" s="113">
        <f>'3.a Önk. önmaga'!G27+'3.b Polg. hiv'!G27+'3.c Művház'!G27+'3.d Konyha'!G27+'3.e Óvoda'!G27+'3.f Bölcsőde'!G27</f>
        <v>-22889</v>
      </c>
      <c r="H27" s="113">
        <f>'3.a Önk. önmaga'!H27+'3.b Polg. hiv'!H27+'3.c Művház'!H27+'3.d Konyha'!H27+'3.e Óvoda'!H27+'3.f Bölcsőde'!H27</f>
        <v>32239</v>
      </c>
      <c r="I27" s="113">
        <f>'3.a Önk. önmaga'!I27+'3.b Polg. hiv'!I27+'3.c Művház'!I27+'3.d Konyha'!I27+'3.e Óvoda'!I27+'3.f Bölcsőde'!I27</f>
        <v>32239</v>
      </c>
      <c r="J27" s="113">
        <f t="shared" si="0"/>
        <v>100</v>
      </c>
    </row>
    <row r="28" spans="2:10" ht="27.75" customHeight="1">
      <c r="B28" s="108" t="s">
        <v>138</v>
      </c>
      <c r="C28" s="365" t="s">
        <v>139</v>
      </c>
      <c r="D28" s="365"/>
      <c r="E28" s="114">
        <f>+E29+E30+E34+E35+E42</f>
        <v>16364</v>
      </c>
      <c r="F28" s="114">
        <f>+F29+F30+F34+F35+F42</f>
        <v>20657</v>
      </c>
      <c r="G28" s="114">
        <f>+G29+G30+G34+G35+G42</f>
        <v>18943</v>
      </c>
      <c r="H28" s="114">
        <f>+H29+H30+H34+H35+H42</f>
        <v>109268</v>
      </c>
      <c r="I28" s="114">
        <f>+I29+I30+I34+I35+I42</f>
        <v>29437</v>
      </c>
      <c r="J28" s="114">
        <f t="shared" si="0"/>
        <v>26.940183768349378</v>
      </c>
    </row>
    <row r="29" spans="2:10" ht="12.75" customHeight="1">
      <c r="B29" s="115" t="s">
        <v>140</v>
      </c>
      <c r="C29" s="367" t="s">
        <v>141</v>
      </c>
      <c r="D29" s="368"/>
      <c r="E29" s="113">
        <f>'3.a Önk. önmaga'!E29+'3.b Polg. hiv'!E29+'3.c Művház'!E29+'3.d Konyha'!E29+'3.e Óvoda'!E29+'3.f Bölcsőde'!E29</f>
        <v>2000</v>
      </c>
      <c r="F29" s="113">
        <f>'3.a Önk. önmaga'!F29+'3.b Polg. hiv'!F29+'3.c Művház'!F29+'3.d Konyha'!F29+'3.e Óvoda'!F29+'3.f Bölcsőde'!F29</f>
        <v>0</v>
      </c>
      <c r="G29" s="113">
        <f>'3.a Önk. önmaga'!G29+'3.b Polg. hiv'!G29+'3.c Művház'!G29+'3.d Konyha'!G29+'3.e Óvoda'!G29+'3.f Bölcsőde'!G29</f>
        <v>1858</v>
      </c>
      <c r="H29" s="113">
        <f>'3.a Önk. önmaga'!H29+'3.b Polg. hiv'!H29+'3.c Művház'!H29+'3.d Konyha'!H29+'3.e Óvoda'!H29+'3.f Bölcsőde'!H29</f>
        <v>2743</v>
      </c>
      <c r="I29" s="113">
        <f>'3.a Önk. önmaga'!I29+'3.b Polg. hiv'!I29+'3.c Művház'!I29+'3.d Konyha'!I29+'3.e Óvoda'!I29+'3.f Bölcsőde'!I29</f>
        <v>2743</v>
      </c>
      <c r="J29" s="113">
        <f t="shared" si="0"/>
        <v>100</v>
      </c>
    </row>
    <row r="30" spans="2:10" ht="12.75" customHeight="1">
      <c r="B30" s="115" t="s">
        <v>142</v>
      </c>
      <c r="C30" s="367" t="s">
        <v>143</v>
      </c>
      <c r="D30" s="368"/>
      <c r="E30" s="113">
        <f>'3.a Önk. önmaga'!E30+'3.b Polg. hiv'!E30+'3.c Művház'!E30+'3.d Konyha'!E30+'3.e Óvoda'!E30+'3.f Bölcsőde'!E30</f>
        <v>0</v>
      </c>
      <c r="F30" s="113">
        <f>'3.a Önk. önmaga'!F30+'3.b Polg. hiv'!F30+'3.c Művház'!F30+'3.d Konyha'!F30+'3.e Óvoda'!F30+'3.f Bölcsőde'!F30</f>
        <v>40</v>
      </c>
      <c r="G30" s="113">
        <f>'3.a Önk. önmaga'!G30+'3.b Polg. hiv'!G30+'3.c Művház'!G30+'3.d Konyha'!G30+'3.e Óvoda'!G30+'3.f Bölcsőde'!G30</f>
        <v>-11</v>
      </c>
      <c r="H30" s="113">
        <f>'3.a Önk. önmaga'!H30+'3.b Polg. hiv'!H30+'3.c Művház'!H30+'3.d Konyha'!H30+'3.e Óvoda'!H30+'3.f Bölcsőde'!H30</f>
        <v>19250</v>
      </c>
      <c r="I30" s="113">
        <f>'3.a Önk. önmaga'!I30+'3.b Polg. hiv'!I30+'3.c Művház'!I30+'3.d Konyha'!I30+'3.e Óvoda'!I30+'3.f Bölcsőde'!I30</f>
        <v>19063</v>
      </c>
      <c r="J30" s="113">
        <f t="shared" si="0"/>
        <v>99.02857142857144</v>
      </c>
    </row>
    <row r="31" spans="2:10" ht="12.75">
      <c r="B31" s="115"/>
      <c r="C31" s="367"/>
      <c r="D31" s="368"/>
      <c r="E31" s="113">
        <f>'3.a Önk. önmaga'!E31+'3.b Polg. hiv'!E31+'3.c Művház'!E31+'3.d Konyha'!E31+'3.e Óvoda'!E31+'3.f Bölcsőde'!E31</f>
        <v>0</v>
      </c>
      <c r="F31" s="113">
        <f>'3.a Önk. önmaga'!F31+'3.b Polg. hiv'!F31+'3.c Művház'!F31+'3.d Konyha'!F31+'3.e Óvoda'!F31+'3.f Bölcsőde'!F31</f>
        <v>0</v>
      </c>
      <c r="G31" s="113">
        <f>'3.a Önk. önmaga'!G31+'3.b Polg. hiv'!G31+'3.c Művház'!G31+'3.d Konyha'!G31+'3.e Óvoda'!G31+'3.f Bölcsőde'!G31</f>
        <v>0</v>
      </c>
      <c r="H31" s="113">
        <f>'3.a Önk. önmaga'!H31+'3.b Polg. hiv'!H31+'3.c Művház'!H31+'3.d Konyha'!H31+'3.e Óvoda'!H31+'3.f Bölcsőde'!H31</f>
        <v>0</v>
      </c>
      <c r="I31" s="113">
        <f>'3.a Önk. önmaga'!I31+'3.b Polg. hiv'!I31+'3.c Művház'!I31+'3.d Konyha'!I31+'3.e Óvoda'!I31+'3.f Bölcsőde'!I31</f>
        <v>0</v>
      </c>
      <c r="J31" s="113"/>
    </row>
    <row r="32" spans="2:10" ht="32.25" customHeight="1">
      <c r="B32" s="115"/>
      <c r="C32" s="367"/>
      <c r="D32" s="368"/>
      <c r="E32" s="113">
        <f>'3.a Önk. önmaga'!E32+'3.b Polg. hiv'!E32+'3.c Művház'!E32+'3.d Konyha'!E32+'3.e Óvoda'!E32+'3.f Bölcsőde'!E32</f>
        <v>0</v>
      </c>
      <c r="F32" s="113">
        <f>'3.a Önk. önmaga'!F32+'3.b Polg. hiv'!F32+'3.c Művház'!F32+'3.d Konyha'!F32+'3.e Óvoda'!F32+'3.f Bölcsőde'!F32</f>
        <v>0</v>
      </c>
      <c r="G32" s="113">
        <f>'3.a Önk. önmaga'!G32+'3.b Polg. hiv'!G32+'3.c Művház'!G32+'3.d Konyha'!G32+'3.e Óvoda'!G32+'3.f Bölcsőde'!G32</f>
        <v>0</v>
      </c>
      <c r="H32" s="113">
        <f>'3.a Önk. önmaga'!H32+'3.b Polg. hiv'!H32+'3.c Művház'!H32+'3.d Konyha'!H32+'3.e Óvoda'!H32+'3.f Bölcsőde'!H32</f>
        <v>0</v>
      </c>
      <c r="I32" s="113">
        <f>'3.a Önk. önmaga'!I32+'3.b Polg. hiv'!I32+'3.c Művház'!I32+'3.d Konyha'!I32+'3.e Óvoda'!I32+'3.f Bölcsőde'!I32</f>
        <v>0</v>
      </c>
      <c r="J32" s="113"/>
    </row>
    <row r="33" spans="2:10" ht="23.25" customHeight="1">
      <c r="B33" s="115"/>
      <c r="C33" s="375"/>
      <c r="D33" s="368"/>
      <c r="E33" s="113">
        <f>'3.a Önk. önmaga'!E33+'3.b Polg. hiv'!E33+'3.c Művház'!E33+'3.d Konyha'!E33+'3.e Óvoda'!E33+'3.f Bölcsőde'!E33</f>
        <v>0</v>
      </c>
      <c r="F33" s="113">
        <f>'3.a Önk. önmaga'!F33+'3.b Polg. hiv'!F33+'3.c Művház'!F33+'3.d Konyha'!F33+'3.e Óvoda'!F33+'3.f Bölcsőde'!F33</f>
        <v>0</v>
      </c>
      <c r="G33" s="113">
        <f>'3.a Önk. önmaga'!G33+'3.b Polg. hiv'!G33+'3.c Művház'!G33+'3.d Konyha'!G33+'3.e Óvoda'!G33+'3.f Bölcsőde'!G33</f>
        <v>0</v>
      </c>
      <c r="H33" s="113">
        <f>'3.a Önk. önmaga'!H33+'3.b Polg. hiv'!H33+'3.c Művház'!H33+'3.d Konyha'!H33+'3.e Óvoda'!H33+'3.f Bölcsőde'!H33</f>
        <v>0</v>
      </c>
      <c r="I33" s="113">
        <f>'3.a Önk. önmaga'!I33+'3.b Polg. hiv'!I33+'3.c Művház'!I33+'3.d Konyha'!I33+'3.e Óvoda'!I33+'3.f Bölcsőde'!I33</f>
        <v>0</v>
      </c>
      <c r="J33" s="113"/>
    </row>
    <row r="34" spans="2:10" ht="27" customHeight="1">
      <c r="B34" s="115" t="s">
        <v>144</v>
      </c>
      <c r="C34" s="367" t="s">
        <v>145</v>
      </c>
      <c r="D34" s="368"/>
      <c r="E34" s="113">
        <f>'3.a Önk. önmaga'!E34+'3.b Polg. hiv'!E34+'3.c Művház'!E34+'3.d Konyha'!E34+'3.e Óvoda'!E34+'3.f Bölcsőde'!E34</f>
        <v>0</v>
      </c>
      <c r="F34" s="113">
        <f>'3.a Önk. önmaga'!F34+'3.b Polg. hiv'!F34+'3.c Művház'!F34+'3.d Konyha'!F34+'3.e Óvoda'!F34+'3.f Bölcsőde'!F34</f>
        <v>0</v>
      </c>
      <c r="G34" s="113">
        <f>'3.a Önk. önmaga'!G34+'3.b Polg. hiv'!G34+'3.c Művház'!G34+'3.d Konyha'!G34+'3.e Óvoda'!G34+'3.f Bölcsőde'!G34</f>
        <v>0</v>
      </c>
      <c r="H34" s="113">
        <f>'3.a Önk. önmaga'!H34+'3.b Polg. hiv'!H34+'3.c Művház'!H34+'3.d Konyha'!H34+'3.e Óvoda'!H34+'3.f Bölcsőde'!H34</f>
        <v>0</v>
      </c>
      <c r="I34" s="113">
        <f>'3.a Önk. önmaga'!I34+'3.b Polg. hiv'!I34+'3.c Művház'!I34+'3.d Konyha'!I34+'3.e Óvoda'!I34+'3.f Bölcsőde'!I34</f>
        <v>0</v>
      </c>
      <c r="J34" s="113"/>
    </row>
    <row r="35" spans="2:10" ht="15.75" customHeight="1">
      <c r="B35" s="115" t="s">
        <v>146</v>
      </c>
      <c r="C35" s="367" t="s">
        <v>147</v>
      </c>
      <c r="D35" s="368"/>
      <c r="E35" s="113">
        <f>'3.a Önk. önmaga'!E35+'3.b Polg. hiv'!E35+'3.c Művház'!E35+'3.d Konyha'!E35+'3.e Óvoda'!E35+'3.f Bölcsőde'!E35</f>
        <v>2600</v>
      </c>
      <c r="F35" s="113">
        <f>'3.a Önk. önmaga'!F35+'3.b Polg. hiv'!F35+'3.c Művház'!F35+'3.d Konyha'!F35+'3.e Óvoda'!F35+'3.f Bölcsőde'!F35</f>
        <v>859</v>
      </c>
      <c r="G35" s="113">
        <f>'3.a Önk. önmaga'!G35+'3.b Polg. hiv'!G35+'3.c Művház'!G35+'3.d Konyha'!G35+'3.e Óvoda'!G35+'3.f Bölcsőde'!G35</f>
        <v>459</v>
      </c>
      <c r="H35" s="113">
        <f>'3.a Önk. önmaga'!H35+'3.b Polg. hiv'!H35+'3.c Művház'!H35+'3.d Konyha'!H35+'3.e Óvoda'!H35+'3.f Bölcsőde'!H35</f>
        <v>7631</v>
      </c>
      <c r="I35" s="113">
        <f>'3.a Önk. önmaga'!I35+'3.b Polg. hiv'!I35+'3.c Művház'!I35+'3.d Konyha'!I35+'3.e Óvoda'!I35+'3.f Bölcsőde'!I35</f>
        <v>7631</v>
      </c>
      <c r="J35" s="113">
        <f>I35/H35*100</f>
        <v>100</v>
      </c>
    </row>
    <row r="36" spans="2:10" ht="15.75" customHeight="1">
      <c r="B36" s="115"/>
      <c r="C36" s="367" t="s">
        <v>194</v>
      </c>
      <c r="D36" s="369"/>
      <c r="E36" s="113">
        <f>'3.a Önk. önmaga'!E36+'3.b Polg. hiv'!E36+'3.c Művház'!E36+'3.d Konyha'!E36+'3.e Óvoda'!E36+'3.f Bölcsőde'!E36</f>
        <v>0</v>
      </c>
      <c r="F36" s="113">
        <f>'3.a Önk. önmaga'!F36+'3.b Polg. hiv'!F36+'3.c Művház'!F36+'3.d Konyha'!F36+'3.e Óvoda'!F36+'3.f Bölcsőde'!F36</f>
        <v>259</v>
      </c>
      <c r="G36" s="113">
        <f>'3.a Önk. önmaga'!G36+'3.b Polg. hiv'!G36+'3.c Művház'!G36+'3.d Konyha'!G36+'3.e Óvoda'!G36+'3.f Bölcsőde'!G36</f>
        <v>-120</v>
      </c>
      <c r="H36" s="113">
        <f>'3.a Önk. önmaga'!H36+'3.b Polg. hiv'!H36+'3.c Művház'!H36+'3.d Konyha'!H36+'3.e Óvoda'!H36+'3.f Bölcsőde'!H36</f>
        <v>0</v>
      </c>
      <c r="I36" s="113">
        <f>'3.a Önk. önmaga'!I36+'3.b Polg. hiv'!I36+'3.c Művház'!I36+'3.d Konyha'!I36+'3.e Óvoda'!I36+'3.f Bölcsőde'!I36</f>
        <v>0</v>
      </c>
      <c r="J36" s="113"/>
    </row>
    <row r="37" spans="2:10" ht="15.75" customHeight="1">
      <c r="B37" s="115"/>
      <c r="C37" s="367" t="s">
        <v>148</v>
      </c>
      <c r="D37" s="369"/>
      <c r="E37" s="113">
        <f>'3.a Önk. önmaga'!E37+'3.b Polg. hiv'!E37+'3.c Művház'!E37+'3.d Konyha'!E37+'3.e Óvoda'!E37+'3.f Bölcsőde'!E37</f>
        <v>0</v>
      </c>
      <c r="F37" s="113">
        <f>'3.a Önk. önmaga'!F37+'3.b Polg. hiv'!F37+'3.c Művház'!F37+'3.d Konyha'!F37+'3.e Óvoda'!F37+'3.f Bölcsőde'!F37</f>
        <v>0</v>
      </c>
      <c r="G37" s="113">
        <f>'3.a Önk. önmaga'!G37+'3.b Polg. hiv'!G37+'3.c Művház'!G37+'3.d Konyha'!G37+'3.e Óvoda'!G37+'3.f Bölcsőde'!G37</f>
        <v>0</v>
      </c>
      <c r="H37" s="113">
        <f>'3.a Önk. önmaga'!H37+'3.b Polg. hiv'!H37+'3.c Művház'!H37+'3.d Konyha'!H37+'3.e Óvoda'!H37+'3.f Bölcsőde'!H37</f>
        <v>0</v>
      </c>
      <c r="I37" s="113">
        <f>'3.a Önk. önmaga'!I37+'3.b Polg. hiv'!I37+'3.c Művház'!I37+'3.d Konyha'!I37+'3.e Óvoda'!I37+'3.f Bölcsőde'!I37</f>
        <v>0</v>
      </c>
      <c r="J37" s="113"/>
    </row>
    <row r="38" spans="2:10" ht="12.75" customHeight="1">
      <c r="B38" s="115"/>
      <c r="C38" s="367" t="s">
        <v>149</v>
      </c>
      <c r="D38" s="369"/>
      <c r="E38" s="113">
        <f>'3.a Önk. önmaga'!E38+'3.b Polg. hiv'!E38+'3.c Művház'!E38+'3.d Konyha'!E38+'3.e Óvoda'!E38+'3.f Bölcsőde'!E38</f>
        <v>2600</v>
      </c>
      <c r="F38" s="113">
        <f>'3.a Önk. önmaga'!F38+'3.b Polg. hiv'!F38+'3.c Művház'!F38+'3.d Konyha'!F38+'3.e Óvoda'!F38+'3.f Bölcsőde'!F38</f>
        <v>600</v>
      </c>
      <c r="G38" s="113">
        <f>'3.a Önk. önmaga'!G38+'3.b Polg. hiv'!G38+'3.c Művház'!G38+'3.d Konyha'!G38+'3.e Óvoda'!G38+'3.f Bölcsőde'!G38</f>
        <v>579</v>
      </c>
      <c r="H38" s="113">
        <f>'3.a Önk. önmaga'!H38+'3.b Polg. hiv'!H38+'3.c Művház'!H38+'3.d Konyha'!H38+'3.e Óvoda'!H38+'3.f Bölcsőde'!H38</f>
        <v>2003</v>
      </c>
      <c r="I38" s="113">
        <f>'3.a Önk. önmaga'!I38+'3.b Polg. hiv'!I38+'3.c Művház'!I38+'3.d Konyha'!I38+'3.e Óvoda'!I38+'3.f Bölcsőde'!I38</f>
        <v>2003</v>
      </c>
      <c r="J38" s="113">
        <f>I38/H38*100</f>
        <v>100</v>
      </c>
    </row>
    <row r="39" spans="2:10" ht="12.75" customHeight="1">
      <c r="B39" s="115"/>
      <c r="C39" s="367" t="s">
        <v>195</v>
      </c>
      <c r="D39" s="369"/>
      <c r="E39" s="113">
        <f>'3.a Önk. önmaga'!E39+'3.b Polg. hiv'!E39+'3.c Művház'!E39+'3.d Konyha'!E39+'3.e Óvoda'!E39+'3.f Bölcsőde'!E39</f>
        <v>0</v>
      </c>
      <c r="F39" s="113">
        <f>'3.a Önk. önmaga'!F39+'3.b Polg. hiv'!F39+'3.c Művház'!F39+'3.d Konyha'!F39+'3.e Óvoda'!F39+'3.f Bölcsőde'!F39</f>
        <v>0</v>
      </c>
      <c r="G39" s="113">
        <f>'3.a Önk. önmaga'!G39+'3.b Polg. hiv'!G39+'3.c Művház'!G39+'3.d Konyha'!G39+'3.e Óvoda'!G39+'3.f Bölcsőde'!G39</f>
        <v>0</v>
      </c>
      <c r="H39" s="113">
        <f>'3.a Önk. önmaga'!H39+'3.b Polg. hiv'!H39+'3.c Művház'!H39+'3.d Konyha'!H39+'3.e Óvoda'!H39+'3.f Bölcsőde'!H39</f>
        <v>5628</v>
      </c>
      <c r="I39" s="113">
        <f>'3.a Önk. önmaga'!I39+'3.b Polg. hiv'!I39+'3.c Művház'!I39+'3.d Konyha'!I39+'3.e Óvoda'!I39+'3.f Bölcsőde'!I39</f>
        <v>5628</v>
      </c>
      <c r="J39" s="113"/>
    </row>
    <row r="40" spans="2:10" ht="15.75" customHeight="1">
      <c r="B40" s="115"/>
      <c r="C40" s="367" t="s">
        <v>150</v>
      </c>
      <c r="D40" s="368"/>
      <c r="E40" s="113">
        <f>'3.a Önk. önmaga'!E40+'3.b Polg. hiv'!E40+'3.c Művház'!E40+'3.d Konyha'!E40+'3.e Óvoda'!E40+'3.f Bölcsőde'!E40</f>
        <v>0</v>
      </c>
      <c r="F40" s="113">
        <f>'3.a Önk. önmaga'!F40+'3.b Polg. hiv'!F40+'3.c Művház'!F40+'3.d Konyha'!F40+'3.e Óvoda'!F40+'3.f Bölcsőde'!F40</f>
        <v>0</v>
      </c>
      <c r="G40" s="113">
        <f>'3.a Önk. önmaga'!G40+'3.b Polg. hiv'!G40+'3.c Művház'!G40+'3.d Konyha'!G40+'3.e Óvoda'!G40+'3.f Bölcsőde'!G40</f>
        <v>0</v>
      </c>
      <c r="H40" s="113">
        <f>'3.a Önk. önmaga'!H40+'3.b Polg. hiv'!H40+'3.c Művház'!H40+'3.d Konyha'!H40+'3.e Óvoda'!H40+'3.f Bölcsőde'!H40</f>
        <v>0</v>
      </c>
      <c r="I40" s="113">
        <f>'3.a Önk. önmaga'!I40+'3.b Polg. hiv'!I40+'3.c Művház'!I40+'3.d Konyha'!I40+'3.e Óvoda'!I40+'3.f Bölcsőde'!I40</f>
        <v>0</v>
      </c>
      <c r="J40" s="113"/>
    </row>
    <row r="41" spans="2:10" ht="15.75" customHeight="1">
      <c r="B41" s="115"/>
      <c r="C41" s="367"/>
      <c r="D41" s="368"/>
      <c r="E41" s="113">
        <f>'3.a Önk. önmaga'!E41+'3.b Polg. hiv'!E41+'3.c Művház'!E41+'3.d Konyha'!E41+'3.e Óvoda'!E41+'3.f Bölcsőde'!E41</f>
        <v>0</v>
      </c>
      <c r="F41" s="113">
        <f>'3.a Önk. önmaga'!F41+'3.b Polg. hiv'!F41+'3.c Művház'!F41+'3.d Konyha'!F41+'3.e Óvoda'!F41+'3.f Bölcsőde'!F41</f>
        <v>0</v>
      </c>
      <c r="G41" s="113">
        <f>'3.a Önk. önmaga'!G41+'3.b Polg. hiv'!G41+'3.c Művház'!G41+'3.d Konyha'!G41+'3.e Óvoda'!G41+'3.f Bölcsőde'!G41</f>
        <v>0</v>
      </c>
      <c r="H41" s="113">
        <f>'3.a Önk. önmaga'!H41+'3.b Polg. hiv'!H41+'3.c Művház'!H41+'3.d Konyha'!H41+'3.e Óvoda'!H41+'3.f Bölcsőde'!H41</f>
        <v>0</v>
      </c>
      <c r="I41" s="113">
        <f>'3.a Önk. önmaga'!I41+'3.b Polg. hiv'!I41+'3.c Művház'!I41+'3.d Konyha'!I41+'3.e Óvoda'!I41+'3.f Bölcsőde'!I41</f>
        <v>0</v>
      </c>
      <c r="J41" s="113"/>
    </row>
    <row r="42" spans="2:10" ht="16.5" customHeight="1">
      <c r="B42" s="115" t="s">
        <v>151</v>
      </c>
      <c r="C42" s="367" t="s">
        <v>152</v>
      </c>
      <c r="D42" s="368"/>
      <c r="E42" s="113">
        <f>'3.a Önk. önmaga'!E42+'3.b Polg. hiv'!E42+'3.c Művház'!E42+'3.d Konyha'!E42+'3.e Óvoda'!E42+'3.f Bölcsőde'!E42</f>
        <v>11764</v>
      </c>
      <c r="F42" s="113">
        <f>'3.a Önk. önmaga'!F42+'3.b Polg. hiv'!F42+'3.c Művház'!F42+'3.d Konyha'!F42+'3.e Óvoda'!F42+'3.f Bölcsőde'!F42</f>
        <v>19758</v>
      </c>
      <c r="G42" s="113">
        <f>'3.a Önk. önmaga'!G42+'3.b Polg. hiv'!G42+'3.c Művház'!G42+'3.d Konyha'!G42+'3.e Óvoda'!G42+'3.f Bölcsőde'!G42</f>
        <v>16637</v>
      </c>
      <c r="H42" s="113">
        <f>'3.a Önk. önmaga'!H42+'3.b Polg. hiv'!H42+'3.c Művház'!H42+'3.d Konyha'!H42+'3.e Óvoda'!H42+'3.f Bölcsőde'!H42</f>
        <v>79644</v>
      </c>
      <c r="I42" s="113">
        <f>'3.a Önk. önmaga'!I42+'3.b Polg. hiv'!I42+'3.c Művház'!I42+'3.d Konyha'!I42+'3.e Óvoda'!I42+'3.f Bölcsőde'!I42</f>
        <v>0</v>
      </c>
      <c r="J42" s="113">
        <f>I42/H42*100</f>
        <v>0</v>
      </c>
    </row>
    <row r="43" spans="2:10" ht="12.75" customHeight="1">
      <c r="B43" s="110"/>
      <c r="C43" s="367" t="s">
        <v>153</v>
      </c>
      <c r="D43" s="368"/>
      <c r="E43" s="113">
        <f>'3.a Önk. önmaga'!E43+'3.b Polg. hiv'!E43+'3.c Művház'!E43+'3.d Konyha'!E43+'3.e Óvoda'!E43+'3.f Bölcsőde'!E43</f>
        <v>11764</v>
      </c>
      <c r="F43" s="113">
        <f>'3.a Önk. önmaga'!F43+'3.b Polg. hiv'!F43+'3.c Művház'!F43+'3.d Konyha'!F43+'3.e Óvoda'!F43+'3.f Bölcsőde'!F43</f>
        <v>19758</v>
      </c>
      <c r="G43" s="113">
        <f>'3.a Önk. önmaga'!G43+'3.b Polg. hiv'!G43+'3.c Művház'!G43+'3.d Konyha'!G43+'3.e Óvoda'!G43+'3.f Bölcsőde'!G43</f>
        <v>16637</v>
      </c>
      <c r="H43" s="113">
        <f>'3.a Önk. önmaga'!H43+'3.b Polg. hiv'!H43+'3.c Művház'!H43+'3.d Konyha'!H43+'3.e Óvoda'!H43+'3.f Bölcsőde'!H43</f>
        <v>79644</v>
      </c>
      <c r="I43" s="113">
        <f>'3.a Önk. önmaga'!I43+'3.b Polg. hiv'!I43+'3.c Művház'!I43+'3.d Konyha'!I43+'3.e Óvoda'!I43+'3.f Bölcsőde'!I43</f>
        <v>0</v>
      </c>
      <c r="J43" s="113">
        <f>I43/H43*100</f>
        <v>0</v>
      </c>
    </row>
    <row r="44" spans="2:10" ht="13.5" customHeight="1" thickBot="1">
      <c r="B44" s="117"/>
      <c r="C44" s="360" t="s">
        <v>154</v>
      </c>
      <c r="D44" s="361"/>
      <c r="E44" s="113">
        <f>'3.a Önk. önmaga'!E44+'3.b Polg. hiv'!E44+'3.c Művház'!E44+'3.d Konyha'!E44+'3.e Óvoda'!E44+'3.f Bölcsőde'!E44</f>
        <v>0</v>
      </c>
      <c r="F44" s="113">
        <f>'3.a Önk. önmaga'!F44+'3.b Polg. hiv'!F44+'3.c Művház'!F44+'3.d Konyha'!F44+'3.e Óvoda'!F44+'3.f Bölcsőde'!F44</f>
        <v>0</v>
      </c>
      <c r="G44" s="113">
        <f>'3.a Önk. önmaga'!G44+'3.b Polg. hiv'!G44+'3.c Művház'!G44+'3.d Konyha'!G44+'3.e Óvoda'!G44+'3.f Bölcsőde'!G44</f>
        <v>0</v>
      </c>
      <c r="H44" s="113">
        <f>'3.a Önk. önmaga'!H44+'3.b Polg. hiv'!H44+'3.c Művház'!H44+'3.d Konyha'!H44+'3.e Óvoda'!H44+'3.f Bölcsőde'!H44</f>
        <v>0</v>
      </c>
      <c r="I44" s="113">
        <f>'3.a Önk. önmaga'!I44+'3.b Polg. hiv'!I44+'3.c Művház'!I44+'3.d Konyha'!I44+'3.e Óvoda'!I44+'3.f Bölcsőde'!I44</f>
        <v>0</v>
      </c>
      <c r="J44" s="113"/>
    </row>
    <row r="45" spans="2:10" ht="13.5" hidden="1" thickTop="1">
      <c r="B45" s="119"/>
      <c r="C45" s="120" t="s">
        <v>126</v>
      </c>
      <c r="D45" s="121" t="s">
        <v>127</v>
      </c>
      <c r="E45" s="113">
        <f>'3.a Önk. önmaga'!E45+'3.b Polg. hiv'!E45+'3.c Művház'!E45+'3.d Konyha'!E45+'3.e Óvoda'!E45+'3.f Bölcsőde'!E45</f>
        <v>16364</v>
      </c>
      <c r="F45" s="113">
        <f>'3.a Önk. önmaga'!F45+'3.b Polg. hiv'!F45+'3.c Művház'!F45+'3.d Konyha'!F45+'3.e Óvoda'!F45+'3.f Bölcsőde'!F45</f>
        <v>20657</v>
      </c>
      <c r="G45" s="113">
        <f>'3.a Önk. önmaga'!G45+'3.b Polg. hiv'!G45+'3.c Művház'!G45+'3.d Konyha'!G45+'3.e Óvoda'!G45+'3.f Bölcsőde'!G45</f>
        <v>18943</v>
      </c>
      <c r="H45" s="113">
        <f>'3.a Önk. önmaga'!H45+'3.b Polg. hiv'!H45+'3.c Művház'!H45+'3.d Konyha'!H45+'3.e Óvoda'!H45+'3.f Bölcsőde'!H45</f>
        <v>90799</v>
      </c>
      <c r="I45" s="113">
        <f>'3.a Önk. önmaga'!I45+'3.b Polg. hiv'!I45+'3.c Művház'!I45+'3.d Konyha'!I45+'3.e Óvoda'!I45+'3.f Bölcsőde'!I45</f>
        <v>0</v>
      </c>
      <c r="J45" s="113"/>
    </row>
    <row r="46" spans="2:10" ht="12.75" hidden="1">
      <c r="B46" s="124"/>
      <c r="C46" s="111" t="s">
        <v>128</v>
      </c>
      <c r="D46" s="112" t="s">
        <v>129</v>
      </c>
      <c r="E46" s="113">
        <f>'3.a Önk. önmaga'!E46+'3.b Polg. hiv'!E46+'3.c Művház'!E46+'3.d Konyha'!E46+'3.e Óvoda'!E46+'3.f Bölcsőde'!E46</f>
        <v>0</v>
      </c>
      <c r="F46" s="113">
        <f>'3.a Önk. önmaga'!F46+'3.b Polg. hiv'!F46+'3.c Művház'!F46+'3.d Konyha'!F46+'3.e Óvoda'!F46+'3.f Bölcsőde'!F46</f>
        <v>0</v>
      </c>
      <c r="G46" s="113">
        <f>'3.a Önk. önmaga'!G46+'3.b Polg. hiv'!G46+'3.c Művház'!G46+'3.d Konyha'!G46+'3.e Óvoda'!G46+'3.f Bölcsőde'!G46</f>
        <v>0</v>
      </c>
      <c r="H46" s="113">
        <f>'3.a Önk. önmaga'!H46+'3.b Polg. hiv'!H46+'3.c Művház'!H46+'3.d Konyha'!H46+'3.e Óvoda'!H46+'3.f Bölcsőde'!H46</f>
        <v>0</v>
      </c>
      <c r="I46" s="113">
        <f>'3.a Önk. önmaga'!I46+'3.b Polg. hiv'!I46+'3.c Művház'!I46+'3.d Konyha'!I46+'3.e Óvoda'!I46+'3.f Bölcsőde'!I46</f>
        <v>0</v>
      </c>
      <c r="J46" s="113"/>
    </row>
    <row r="47" spans="2:10" ht="12.75" hidden="1">
      <c r="B47" s="124"/>
      <c r="C47" s="111" t="s">
        <v>130</v>
      </c>
      <c r="D47" s="112" t="s">
        <v>131</v>
      </c>
      <c r="E47" s="113">
        <f>'3.a Önk. önmaga'!E47+'3.b Polg. hiv'!E47+'3.c Művház'!E47+'3.d Konyha'!E47+'3.e Óvoda'!E47+'3.f Bölcsőde'!E47</f>
        <v>0</v>
      </c>
      <c r="F47" s="113">
        <f>'3.a Önk. önmaga'!F47+'3.b Polg. hiv'!F47+'3.c Művház'!F47+'3.d Konyha'!F47+'3.e Óvoda'!F47+'3.f Bölcsőde'!F47</f>
        <v>0</v>
      </c>
      <c r="G47" s="113">
        <f>'3.a Önk. önmaga'!G47+'3.b Polg. hiv'!G47+'3.c Művház'!G47+'3.d Konyha'!G47+'3.e Óvoda'!G47+'3.f Bölcsőde'!G47</f>
        <v>0</v>
      </c>
      <c r="H47" s="113">
        <f>'3.a Önk. önmaga'!H47+'3.b Polg. hiv'!H47+'3.c Művház'!H47+'3.d Konyha'!H47+'3.e Óvoda'!H47+'3.f Bölcsőde'!H47</f>
        <v>0</v>
      </c>
      <c r="I47" s="113">
        <f>'3.a Önk. önmaga'!I47+'3.b Polg. hiv'!I47+'3.c Művház'!I47+'3.d Konyha'!I47+'3.e Óvoda'!I47+'3.f Bölcsőde'!I47</f>
        <v>0</v>
      </c>
      <c r="J47" s="113"/>
    </row>
    <row r="48" spans="2:10" ht="12.75" customHeight="1" thickTop="1">
      <c r="B48" s="125" t="s">
        <v>155</v>
      </c>
      <c r="C48" s="362" t="s">
        <v>156</v>
      </c>
      <c r="D48" s="363"/>
      <c r="E48" s="126">
        <f>E12+E16+E20+E24+E28</f>
        <v>753629</v>
      </c>
      <c r="F48" s="126">
        <f>F12+F16+F20+F24+F28</f>
        <v>190820</v>
      </c>
      <c r="G48" s="126">
        <f>G12+G16+G20+G24+G28</f>
        <v>110503</v>
      </c>
      <c r="H48" s="126">
        <f>H12+H16+H20+H24+H28</f>
        <v>1023496</v>
      </c>
      <c r="I48" s="126">
        <f>I12+I16+I20+I24+I28</f>
        <v>920832</v>
      </c>
      <c r="J48" s="126">
        <f>I48/H48*100</f>
        <v>89.96928175586422</v>
      </c>
    </row>
    <row r="49" spans="2:10" ht="12.75">
      <c r="B49" s="364"/>
      <c r="C49" s="128" t="s">
        <v>126</v>
      </c>
      <c r="D49" s="129" t="s">
        <v>127</v>
      </c>
      <c r="E49" s="130">
        <f aca="true" t="shared" si="1" ref="E49:F51">SUM(E13,E17,E21,E25,E45)</f>
        <v>684282</v>
      </c>
      <c r="F49" s="130">
        <f t="shared" si="1"/>
        <v>100409</v>
      </c>
      <c r="G49" s="130">
        <f aca="true" t="shared" si="2" ref="G49:H51">SUM(G13,G17,G21,G25,G45)</f>
        <v>135211</v>
      </c>
      <c r="H49" s="130">
        <f t="shared" si="2"/>
        <v>947753</v>
      </c>
      <c r="I49" s="130">
        <f>SUM(I13,I17,I21,I25,I45)</f>
        <v>842396</v>
      </c>
      <c r="J49" s="130">
        <f>I49/H49*100</f>
        <v>88.88349601636713</v>
      </c>
    </row>
    <row r="50" spans="2:10" ht="15.75" customHeight="1">
      <c r="B50" s="364"/>
      <c r="C50" s="128" t="s">
        <v>128</v>
      </c>
      <c r="D50" s="129" t="s">
        <v>129</v>
      </c>
      <c r="E50" s="130">
        <f t="shared" si="1"/>
        <v>24903</v>
      </c>
      <c r="F50" s="130">
        <f t="shared" si="1"/>
        <v>79592</v>
      </c>
      <c r="G50" s="130">
        <f t="shared" si="2"/>
        <v>-1819</v>
      </c>
      <c r="H50" s="130">
        <f t="shared" si="2"/>
        <v>25035</v>
      </c>
      <c r="I50" s="130">
        <f>SUM(I14,I18,I22,I26,I46)</f>
        <v>16760</v>
      </c>
      <c r="J50" s="130">
        <f>I50/H50*100</f>
        <v>66.94627521469943</v>
      </c>
    </row>
    <row r="51" spans="2:10" ht="12.75">
      <c r="B51" s="364"/>
      <c r="C51" s="128" t="s">
        <v>130</v>
      </c>
      <c r="D51" s="129" t="s">
        <v>131</v>
      </c>
      <c r="E51" s="130">
        <f t="shared" si="1"/>
        <v>44444</v>
      </c>
      <c r="F51" s="130">
        <f t="shared" si="1"/>
        <v>10819</v>
      </c>
      <c r="G51" s="130">
        <f t="shared" si="2"/>
        <v>-22889</v>
      </c>
      <c r="H51" s="130">
        <f t="shared" si="2"/>
        <v>32239</v>
      </c>
      <c r="I51" s="130">
        <f>SUM(I15,I19,I23,I27,I47)</f>
        <v>32239</v>
      </c>
      <c r="J51" s="130">
        <f>I51/H51*100</f>
        <v>100</v>
      </c>
    </row>
    <row r="52" spans="2:10" ht="12.75" customHeight="1">
      <c r="B52" s="376" t="s">
        <v>157</v>
      </c>
      <c r="C52" s="377"/>
      <c r="D52" s="377"/>
      <c r="E52" s="377"/>
      <c r="F52" s="377"/>
      <c r="G52" s="377"/>
      <c r="H52" s="377"/>
      <c r="I52" s="377"/>
      <c r="J52" s="377"/>
    </row>
    <row r="53" spans="2:10" ht="12.75" customHeight="1">
      <c r="B53" s="108" t="s">
        <v>158</v>
      </c>
      <c r="C53" s="365" t="s">
        <v>159</v>
      </c>
      <c r="D53" s="365"/>
      <c r="E53" s="109">
        <f>SUM(E54:E56)</f>
        <v>305231</v>
      </c>
      <c r="F53" s="109">
        <f>SUM(F54:F56)</f>
        <v>27796</v>
      </c>
      <c r="G53" s="109">
        <f>SUM(G54:G56)</f>
        <v>-79356</v>
      </c>
      <c r="H53" s="109">
        <f>SUM(H54:H56)</f>
        <v>382325</v>
      </c>
      <c r="I53" s="109">
        <f>SUM(I54:I56)</f>
        <v>377598</v>
      </c>
      <c r="J53" s="109">
        <f>I53/H53*100</f>
        <v>98.76361734126725</v>
      </c>
    </row>
    <row r="54" spans="2:10" ht="12.75">
      <c r="B54" s="108"/>
      <c r="C54" s="111" t="s">
        <v>126</v>
      </c>
      <c r="D54" s="112" t="s">
        <v>127</v>
      </c>
      <c r="E54" s="113">
        <f>'3.a Önk. önmaga'!E54+'3.b Polg. hiv'!E54+'3.c Művház'!E54+'3.d Konyha'!E54+'3.e Óvoda'!E54+'3.f Bölcsőde'!E54</f>
        <v>304831</v>
      </c>
      <c r="F54" s="113">
        <f>'3.a Önk. önmaga'!F54+'3.b Polg. hiv'!F54+'3.c Művház'!F54+'3.d Konyha'!F54+'3.e Óvoda'!F54+'3.f Bölcsőde'!F54</f>
        <v>16882</v>
      </c>
      <c r="G54" s="113">
        <f>'3.a Önk. önmaga'!G54+'3.b Polg. hiv'!G54+'3.c Művház'!G54+'3.d Konyha'!G54+'3.e Óvoda'!G54+'3.f Bölcsőde'!G54</f>
        <v>-42091</v>
      </c>
      <c r="H54" s="113">
        <f>'3.a Önk. önmaga'!H54+'3.b Polg. hiv'!H54+'3.c Művház'!H54+'3.d Konyha'!H54+'3.e Óvoda'!H54+'3.f Bölcsőde'!H54</f>
        <v>381925</v>
      </c>
      <c r="I54" s="113">
        <f>'3.a Önk. önmaga'!I54+'3.b Polg. hiv'!I54+'3.c Művház'!I54+'3.d Konyha'!I54+'3.e Óvoda'!I54+'3.f Bölcsőde'!I54</f>
        <v>377439</v>
      </c>
      <c r="J54" s="113">
        <f>I54/H54*100</f>
        <v>98.82542383975913</v>
      </c>
    </row>
    <row r="55" spans="2:10" ht="15.75" customHeight="1">
      <c r="B55" s="108"/>
      <c r="C55" s="111" t="s">
        <v>128</v>
      </c>
      <c r="D55" s="112" t="s">
        <v>129</v>
      </c>
      <c r="E55" s="113">
        <f>'3.a Önk. önmaga'!E55+'3.b Polg. hiv'!E55+'3.c Művház'!E55+'3.d Konyha'!E55+'3.e Óvoda'!E55+'3.f Bölcsőde'!E55</f>
        <v>400</v>
      </c>
      <c r="F55" s="113">
        <f>'3.a Önk. önmaga'!F55+'3.b Polg. hiv'!F55+'3.c Művház'!F55+'3.d Konyha'!F55+'3.e Óvoda'!F55+'3.f Bölcsőde'!F55</f>
        <v>10914</v>
      </c>
      <c r="G55" s="113">
        <f>'3.a Önk. önmaga'!G55+'3.b Polg. hiv'!G55+'3.c Művház'!G55+'3.d Konyha'!G55+'3.e Óvoda'!G55+'3.f Bölcsőde'!G55</f>
        <v>-37265</v>
      </c>
      <c r="H55" s="113">
        <f>'3.a Önk. önmaga'!H55+'3.b Polg. hiv'!H55+'3.c Művház'!H55+'3.d Konyha'!H55+'3.e Óvoda'!H55+'3.f Bölcsőde'!H55</f>
        <v>400</v>
      </c>
      <c r="I55" s="113">
        <f>'3.a Önk. önmaga'!I55+'3.b Polg. hiv'!I55+'3.c Művház'!I55+'3.d Konyha'!I55+'3.e Óvoda'!I55+'3.f Bölcsőde'!I55</f>
        <v>159</v>
      </c>
      <c r="J55" s="113">
        <f>I55/H55*100</f>
        <v>39.75</v>
      </c>
    </row>
    <row r="56" spans="2:10" ht="12.75">
      <c r="B56" s="108"/>
      <c r="C56" s="111" t="s">
        <v>130</v>
      </c>
      <c r="D56" s="112" t="s">
        <v>131</v>
      </c>
      <c r="E56" s="113">
        <f>'3.a Önk. önmaga'!E56+'3.b Polg. hiv'!E56+'3.c Művház'!E56+'3.d Konyha'!E56+'3.e Óvoda'!E56+'3.f Bölcsőde'!E56</f>
        <v>0</v>
      </c>
      <c r="F56" s="113">
        <f>'3.a Önk. önmaga'!F56+'3.b Polg. hiv'!F56+'3.c Művház'!F56+'3.d Konyha'!F56+'3.e Óvoda'!F56+'3.f Bölcsőde'!F56</f>
        <v>0</v>
      </c>
      <c r="G56" s="113">
        <f>'3.a Önk. önmaga'!G56+'3.b Polg. hiv'!G56+'3.c Művház'!G56+'3.d Konyha'!G56+'3.e Óvoda'!G56+'3.f Bölcsőde'!G56</f>
        <v>0</v>
      </c>
      <c r="H56" s="113">
        <f>'3.a Önk. önmaga'!H56+'3.b Polg. hiv'!H56+'3.c Művház'!H56+'3.d Konyha'!H56+'3.e Óvoda'!H56+'3.f Bölcsőde'!H56</f>
        <v>0</v>
      </c>
      <c r="I56" s="113">
        <f>'3.a Önk. önmaga'!I56+'3.b Polg. hiv'!I56+'3.c Művház'!I56+'3.d Konyha'!I56+'3.e Óvoda'!I56+'3.f Bölcsőde'!I56</f>
        <v>0</v>
      </c>
      <c r="J56" s="113"/>
    </row>
    <row r="57" spans="2:10" ht="12.75">
      <c r="B57" s="108" t="s">
        <v>160</v>
      </c>
      <c r="C57" s="365" t="s">
        <v>161</v>
      </c>
      <c r="D57" s="365"/>
      <c r="E57" s="109">
        <f>SUM(E58:E60)</f>
        <v>20000</v>
      </c>
      <c r="F57" s="109">
        <f>SUM(F58:F60)</f>
        <v>18750</v>
      </c>
      <c r="G57" s="109">
        <f>SUM(G58:G60)</f>
        <v>0</v>
      </c>
      <c r="H57" s="109">
        <f>SUM(H58:H60)</f>
        <v>15757</v>
      </c>
      <c r="I57" s="109">
        <f>SUM(I58:I60)</f>
        <v>15757</v>
      </c>
      <c r="J57" s="109">
        <f>I57/H57*100</f>
        <v>100</v>
      </c>
    </row>
    <row r="58" spans="2:10" ht="12.75">
      <c r="B58" s="108"/>
      <c r="C58" s="111" t="s">
        <v>126</v>
      </c>
      <c r="D58" s="112" t="s">
        <v>127</v>
      </c>
      <c r="E58" s="113">
        <f>'3.a Önk. önmaga'!E58+'3.b Polg. hiv'!E58+'3.c Művház'!E58+'3.d Konyha'!E58+'3.e Óvoda'!E58+'3.f Bölcsőde'!E58</f>
        <v>20000</v>
      </c>
      <c r="F58" s="113">
        <f>'3.a Önk. önmaga'!F58+'3.b Polg. hiv'!F58+'3.c Művház'!F58+'3.d Konyha'!F58+'3.e Óvoda'!F58+'3.f Bölcsőde'!F58</f>
        <v>18750</v>
      </c>
      <c r="G58" s="113">
        <f>'3.a Önk. önmaga'!G58+'3.b Polg. hiv'!G58+'3.c Művház'!G58+'3.d Konyha'!G58+'3.e Óvoda'!G58+'3.f Bölcsőde'!G58</f>
        <v>0</v>
      </c>
      <c r="H58" s="113">
        <f>'3.a Önk. önmaga'!H58+'3.b Polg. hiv'!H58+'3.c Művház'!H58+'3.d Konyha'!H58+'3.e Óvoda'!H58+'3.f Bölcsőde'!H58</f>
        <v>15757</v>
      </c>
      <c r="I58" s="113">
        <f>'3.a Önk. önmaga'!I58+'3.b Polg. hiv'!I58+'3.c Művház'!I58+'3.d Konyha'!I58+'3.e Óvoda'!I58+'3.f Bölcsőde'!I58</f>
        <v>15757</v>
      </c>
      <c r="J58" s="113">
        <f>I58/H58*100</f>
        <v>100</v>
      </c>
    </row>
    <row r="59" spans="2:10" ht="15.75" customHeight="1">
      <c r="B59" s="108"/>
      <c r="C59" s="111" t="s">
        <v>128</v>
      </c>
      <c r="D59" s="112" t="s">
        <v>129</v>
      </c>
      <c r="E59" s="113">
        <f>'3.a Önk. önmaga'!E59+'3.b Polg. hiv'!E59+'3.c Művház'!E59+'3.d Konyha'!E59+'3.e Óvoda'!E59+'3.f Bölcsőde'!E59</f>
        <v>0</v>
      </c>
      <c r="F59" s="113">
        <f>'3.a Önk. önmaga'!F59+'3.b Polg. hiv'!F59+'3.c Művház'!F59+'3.d Konyha'!F59+'3.e Óvoda'!F59+'3.f Bölcsőde'!F59</f>
        <v>0</v>
      </c>
      <c r="G59" s="113">
        <f>'3.a Önk. önmaga'!G59+'3.b Polg. hiv'!G59+'3.c Művház'!G59+'3.d Konyha'!G59+'3.e Óvoda'!G59+'3.f Bölcsőde'!G59</f>
        <v>0</v>
      </c>
      <c r="H59" s="113">
        <f>'3.a Önk. önmaga'!H59+'3.b Polg. hiv'!H59+'3.c Művház'!H59+'3.d Konyha'!H59+'3.e Óvoda'!H59+'3.f Bölcsőde'!H59</f>
        <v>0</v>
      </c>
      <c r="I59" s="113">
        <f>'3.a Önk. önmaga'!I59+'3.b Polg. hiv'!I59+'3.c Művház'!I59+'3.d Konyha'!I59+'3.e Óvoda'!I59+'3.f Bölcsőde'!I59</f>
        <v>0</v>
      </c>
      <c r="J59" s="113"/>
    </row>
    <row r="60" spans="2:10" ht="12.75">
      <c r="B60" s="108"/>
      <c r="C60" s="111" t="s">
        <v>130</v>
      </c>
      <c r="D60" s="112" t="s">
        <v>131</v>
      </c>
      <c r="E60" s="113">
        <f>'3.a Önk. önmaga'!E60+'3.b Polg. hiv'!E60+'3.c Művház'!E60+'3.d Konyha'!E60+'3.e Óvoda'!E60+'3.f Bölcsőde'!E60</f>
        <v>0</v>
      </c>
      <c r="F60" s="113">
        <f>'3.a Önk. önmaga'!F60+'3.b Polg. hiv'!F60+'3.c Művház'!F60+'3.d Konyha'!F60+'3.e Óvoda'!F60+'3.f Bölcsőde'!F60</f>
        <v>0</v>
      </c>
      <c r="G60" s="113">
        <f>'3.a Önk. önmaga'!G60+'3.b Polg. hiv'!G60+'3.c Művház'!G60+'3.d Konyha'!G60+'3.e Óvoda'!G60+'3.f Bölcsőde'!G60</f>
        <v>0</v>
      </c>
      <c r="H60" s="113">
        <f>'3.a Önk. önmaga'!H60+'3.b Polg. hiv'!H60+'3.c Művház'!H60+'3.d Konyha'!H60+'3.e Óvoda'!H60+'3.f Bölcsőde'!H60</f>
        <v>0</v>
      </c>
      <c r="I60" s="113">
        <f>'3.a Önk. önmaga'!I60+'3.b Polg. hiv'!I60+'3.c Művház'!I60+'3.d Konyha'!I60+'3.e Óvoda'!I60+'3.f Bölcsőde'!I60</f>
        <v>0</v>
      </c>
      <c r="J60" s="113"/>
    </row>
    <row r="61" spans="2:10" ht="12.75" customHeight="1">
      <c r="B61" s="108" t="s">
        <v>162</v>
      </c>
      <c r="C61" s="365" t="s">
        <v>163</v>
      </c>
      <c r="D61" s="365"/>
      <c r="E61" s="109">
        <f>E62+E63+E64</f>
        <v>5406</v>
      </c>
      <c r="F61" s="109">
        <f>F62+F63+F64</f>
        <v>5406</v>
      </c>
      <c r="G61" s="109">
        <f>G62+G63+G64</f>
        <v>5406</v>
      </c>
      <c r="H61" s="109">
        <f>H62+H63+H64</f>
        <v>5406</v>
      </c>
      <c r="I61" s="109">
        <f>I62+I63+I64</f>
        <v>0</v>
      </c>
      <c r="J61" s="109">
        <f>I61/H61*100</f>
        <v>0</v>
      </c>
    </row>
    <row r="62" spans="2:10" ht="12.75">
      <c r="B62" s="108"/>
      <c r="C62" s="111" t="s">
        <v>126</v>
      </c>
      <c r="D62" s="112" t="s">
        <v>127</v>
      </c>
      <c r="E62" s="113">
        <f>'3.a Önk. önmaga'!E62+'3.b Polg. hiv'!E62+'3.c Művház'!E62+'3.d Konyha'!E62+'3.e Óvoda'!E62+'3.f Bölcsőde'!E62</f>
        <v>5406</v>
      </c>
      <c r="F62" s="113">
        <f>'3.a Önk. önmaga'!F62+'3.b Polg. hiv'!F62+'3.c Művház'!F62+'3.d Konyha'!F62+'3.e Óvoda'!F62+'3.f Bölcsőde'!F62</f>
        <v>5406</v>
      </c>
      <c r="G62" s="113">
        <f>'3.a Önk. önmaga'!G62+'3.b Polg. hiv'!G62+'3.c Művház'!G62+'3.d Konyha'!G62+'3.e Óvoda'!G62+'3.f Bölcsőde'!G62</f>
        <v>5406</v>
      </c>
      <c r="H62" s="113">
        <f>'3.a Önk. önmaga'!H62+'3.b Polg. hiv'!H62+'3.c Művház'!H62+'3.d Konyha'!H62+'3.e Óvoda'!H62+'3.f Bölcsőde'!H62</f>
        <v>5406</v>
      </c>
      <c r="I62" s="113">
        <f>'3.a Önk. önmaga'!I62+'3.b Polg. hiv'!I62+'3.c Művház'!I62+'3.d Konyha'!I62+'3.e Óvoda'!I62+'3.f Bölcsőde'!I62</f>
        <v>0</v>
      </c>
      <c r="J62" s="113">
        <f>I62/H62*100</f>
        <v>0</v>
      </c>
    </row>
    <row r="63" spans="2:10" ht="12.75">
      <c r="B63" s="108"/>
      <c r="C63" s="111" t="s">
        <v>128</v>
      </c>
      <c r="D63" s="112" t="s">
        <v>129</v>
      </c>
      <c r="E63" s="113">
        <f>'3.a Önk. önmaga'!E63+'3.b Polg. hiv'!E63+'3.c Művház'!E63+'3.d Konyha'!E63+'3.e Óvoda'!E63+'3.f Bölcsőde'!E63</f>
        <v>0</v>
      </c>
      <c r="F63" s="113">
        <f>'3.a Önk. önmaga'!F63+'3.b Polg. hiv'!F63+'3.c Művház'!F63+'3.d Konyha'!F63+'3.e Óvoda'!F63+'3.f Bölcsőde'!F63</f>
        <v>0</v>
      </c>
      <c r="G63" s="113">
        <f>'3.a Önk. önmaga'!G63+'3.b Polg. hiv'!G63+'3.c Művház'!G63+'3.d Konyha'!G63+'3.e Óvoda'!G63+'3.f Bölcsőde'!G63</f>
        <v>0</v>
      </c>
      <c r="H63" s="113">
        <f>'3.a Önk. önmaga'!H63+'3.b Polg. hiv'!H63+'3.c Művház'!H63+'3.d Konyha'!H63+'3.e Óvoda'!H63+'3.f Bölcsőde'!H63</f>
        <v>0</v>
      </c>
      <c r="I63" s="113">
        <f>'3.a Önk. önmaga'!I63+'3.b Polg. hiv'!I63+'3.c Művház'!I63+'3.d Konyha'!I63+'3.e Óvoda'!I63+'3.f Bölcsőde'!I63</f>
        <v>0</v>
      </c>
      <c r="J63" s="113"/>
    </row>
    <row r="64" spans="2:10" ht="12.75">
      <c r="B64" s="131"/>
      <c r="C64" s="111" t="s">
        <v>130</v>
      </c>
      <c r="D64" s="112" t="s">
        <v>131</v>
      </c>
      <c r="E64" s="113">
        <f>'3.a Önk. önmaga'!E64+'3.b Polg. hiv'!E64+'3.c Művház'!E64+'3.d Konyha'!E64+'3.e Óvoda'!E64+'3.f Bölcsőde'!E64</f>
        <v>0</v>
      </c>
      <c r="F64" s="113">
        <f>'3.a Önk. önmaga'!F64+'3.b Polg. hiv'!F64+'3.c Művház'!F64+'3.d Konyha'!F64+'3.e Óvoda'!F64+'3.f Bölcsőde'!F64</f>
        <v>0</v>
      </c>
      <c r="G64" s="113">
        <f>'3.a Önk. önmaga'!G64+'3.b Polg. hiv'!G64+'3.c Művház'!G64+'3.d Konyha'!G64+'3.e Óvoda'!G64+'3.f Bölcsőde'!G64</f>
        <v>0</v>
      </c>
      <c r="H64" s="113">
        <f>'3.a Önk. önmaga'!H64+'3.b Polg. hiv'!H64+'3.c Művház'!H64+'3.d Konyha'!H64+'3.e Óvoda'!H64+'3.f Bölcsőde'!H64</f>
        <v>0</v>
      </c>
      <c r="I64" s="113">
        <f>'3.a Önk. önmaga'!I64+'3.b Polg. hiv'!I64+'3.c Művház'!I64+'3.d Konyha'!I64+'3.e Óvoda'!I64+'3.f Bölcsőde'!I64</f>
        <v>0</v>
      </c>
      <c r="J64" s="113"/>
    </row>
    <row r="65" spans="2:10" ht="12.75" customHeight="1">
      <c r="B65" s="125" t="s">
        <v>164</v>
      </c>
      <c r="C65" s="362" t="s">
        <v>165</v>
      </c>
      <c r="D65" s="363"/>
      <c r="E65" s="127">
        <f>E53+E57+E61</f>
        <v>330637</v>
      </c>
      <c r="F65" s="127">
        <f>F53+F57+F61</f>
        <v>51952</v>
      </c>
      <c r="G65" s="127">
        <f>G53+G57+G61</f>
        <v>-73950</v>
      </c>
      <c r="H65" s="127">
        <f>H53+H57+H61</f>
        <v>403488</v>
      </c>
      <c r="I65" s="127">
        <f>I53+I57+I61</f>
        <v>393355</v>
      </c>
      <c r="J65" s="127">
        <f>I65/H65*100</f>
        <v>97.48864898088667</v>
      </c>
    </row>
    <row r="66" spans="2:10" ht="17.25" customHeight="1">
      <c r="B66" s="370"/>
      <c r="C66" s="128" t="s">
        <v>126</v>
      </c>
      <c r="D66" s="129" t="s">
        <v>127</v>
      </c>
      <c r="E66" s="127">
        <f>'3.a Önk. önmaga'!E66+'3.b Polg. hiv'!E66+'3.c Művház'!E66+'3.d Konyha'!E66+'3.e Óvoda'!E66</f>
        <v>0</v>
      </c>
      <c r="F66" s="127">
        <f>'3.a Önk. önmaga'!F66+'3.b Polg. hiv'!F66+'3.c Művház'!F66+'3.d Konyha'!F66+'3.e Óvoda'!F66</f>
        <v>0</v>
      </c>
      <c r="G66" s="127">
        <f>'3.a Önk. önmaga'!G66+'3.b Polg. hiv'!G66+'3.c Művház'!G66+'3.d Konyha'!G66+'3.e Óvoda'!G66</f>
        <v>0</v>
      </c>
      <c r="H66" s="127">
        <f>'3.a Önk. önmaga'!H66+'3.b Polg. hiv'!H66+'3.c Művház'!H66+'3.d Konyha'!H66+'3.e Óvoda'!H66</f>
        <v>498</v>
      </c>
      <c r="I66" s="127">
        <f>'3.a Önk. önmaga'!I66+'3.b Polg. hiv'!I66+'3.c Művház'!I66+'3.d Konyha'!I66+'3.e Óvoda'!I66</f>
        <v>0</v>
      </c>
      <c r="J66" s="127">
        <f>I66/H66*100</f>
        <v>0</v>
      </c>
    </row>
    <row r="67" spans="2:10" ht="42" customHeight="1">
      <c r="B67" s="371"/>
      <c r="C67" s="128" t="s">
        <v>128</v>
      </c>
      <c r="D67" s="129" t="s">
        <v>129</v>
      </c>
      <c r="E67" s="127">
        <f>'3.a Önk. önmaga'!E67+'3.b Polg. hiv'!E67+'3.c Művház'!E67+'3.d Konyha'!E67+'3.e Óvoda'!E67</f>
        <v>0</v>
      </c>
      <c r="F67" s="127">
        <f>'3.a Önk. önmaga'!F67+'3.b Polg. hiv'!F67+'3.c Művház'!F67+'3.d Konyha'!F67+'3.e Óvoda'!F67</f>
        <v>0</v>
      </c>
      <c r="G67" s="127">
        <f>'3.a Önk. önmaga'!G67+'3.b Polg. hiv'!G67+'3.c Művház'!G67+'3.d Konyha'!G67+'3.e Óvoda'!G67</f>
        <v>0</v>
      </c>
      <c r="H67" s="127">
        <f>'3.a Önk. önmaga'!H67+'3.b Polg. hiv'!H67+'3.c Művház'!H67+'3.d Konyha'!H67+'3.e Óvoda'!H67</f>
        <v>0</v>
      </c>
      <c r="I67" s="127">
        <f>'3.a Önk. önmaga'!I67+'3.b Polg. hiv'!I67+'3.c Művház'!I67+'3.d Konyha'!I67+'3.e Óvoda'!I67</f>
        <v>0</v>
      </c>
      <c r="J67" s="127"/>
    </row>
    <row r="68" spans="2:10" s="164" customFormat="1" ht="15.75" customHeight="1">
      <c r="B68" s="372"/>
      <c r="C68" s="128" t="s">
        <v>130</v>
      </c>
      <c r="D68" s="132" t="s">
        <v>131</v>
      </c>
      <c r="E68" s="127">
        <f>'3.a Önk. önmaga'!E68+'3.b Polg. hiv'!E68+'3.c Művház'!E68+'3.d Konyha'!E68+'3.e Óvoda'!E68</f>
        <v>0</v>
      </c>
      <c r="F68" s="127">
        <f>'3.a Önk. önmaga'!F68+'3.b Polg. hiv'!F68+'3.c Művház'!F68+'3.d Konyha'!F68+'3.e Óvoda'!F68</f>
        <v>0</v>
      </c>
      <c r="G68" s="127">
        <f>'3.a Önk. önmaga'!G68+'3.b Polg. hiv'!G68+'3.c Művház'!G68+'3.d Konyha'!G68+'3.e Óvoda'!G68</f>
        <v>0</v>
      </c>
      <c r="H68" s="127">
        <f>'3.a Önk. önmaga'!H68+'3.b Polg. hiv'!H68+'3.c Művház'!H68+'3.d Konyha'!H68+'3.e Óvoda'!H68</f>
        <v>0</v>
      </c>
      <c r="I68" s="127">
        <f>'3.a Önk. önmaga'!I68+'3.b Polg. hiv'!I68+'3.c Művház'!I68+'3.d Konyha'!I68+'3.e Óvoda'!I68</f>
        <v>0</v>
      </c>
      <c r="J68" s="127"/>
    </row>
    <row r="69" spans="2:10" s="164" customFormat="1" ht="15" customHeight="1">
      <c r="B69" s="133" t="s">
        <v>166</v>
      </c>
      <c r="C69" s="373" t="s">
        <v>167</v>
      </c>
      <c r="D69" s="374"/>
      <c r="E69" s="134">
        <f>+E48+E65</f>
        <v>1084266</v>
      </c>
      <c r="F69" s="134">
        <f>+F48+F65</f>
        <v>242772</v>
      </c>
      <c r="G69" s="134">
        <f>+G48+G65</f>
        <v>36553</v>
      </c>
      <c r="H69" s="134">
        <f>+H48+H65</f>
        <v>1426984</v>
      </c>
      <c r="I69" s="134">
        <f>+I48+I65</f>
        <v>1314187</v>
      </c>
      <c r="J69" s="134">
        <f>I69/H69*100</f>
        <v>92.09542643785775</v>
      </c>
    </row>
    <row r="70" spans="2:10" s="164" customFormat="1" ht="15.75" customHeight="1">
      <c r="B70" s="354"/>
      <c r="C70" s="354"/>
      <c r="D70" s="354"/>
      <c r="E70" s="109"/>
      <c r="F70" s="109"/>
      <c r="G70" s="109"/>
      <c r="H70" s="109"/>
      <c r="I70" s="109"/>
      <c r="J70" s="109"/>
    </row>
    <row r="71" spans="2:10" s="164" customFormat="1" ht="15" customHeight="1">
      <c r="B71" s="125" t="s">
        <v>168</v>
      </c>
      <c r="C71" s="355" t="s">
        <v>169</v>
      </c>
      <c r="D71" s="356"/>
      <c r="E71" s="127">
        <f>'3.a Önk. önmaga'!E71+'3.b Polg. hiv'!E71+'3.c Művház'!E71+'3.d Konyha'!E71+'3.e Óvoda'!E71</f>
        <v>0</v>
      </c>
      <c r="F71" s="127">
        <f>SUM(F72:F77)</f>
        <v>0</v>
      </c>
      <c r="G71" s="127">
        <f>SUM(G72:G77)</f>
        <v>0</v>
      </c>
      <c r="H71" s="127">
        <f>'3.a Önk. önmaga'!H71+'3.b Polg. hiv'!H71+'3.c Művház'!H71+'3.d Konyha'!H71+'3.e Óvoda'!H71</f>
        <v>216806</v>
      </c>
      <c r="I71" s="127">
        <f>'3.a Önk. önmaga'!I71+'3.b Polg. hiv'!I71+'3.c Művház'!I71+'3.d Konyha'!I71+'3.e Óvoda'!I71</f>
        <v>216806</v>
      </c>
      <c r="J71" s="127"/>
    </row>
    <row r="72" spans="2:10" s="164" customFormat="1" ht="15.75" customHeight="1">
      <c r="B72" s="129" t="s">
        <v>170</v>
      </c>
      <c r="C72" s="355" t="s">
        <v>171</v>
      </c>
      <c r="D72" s="357"/>
      <c r="E72" s="127">
        <f>'3.a Önk. önmaga'!E72+'3.b Polg. hiv'!E72+'3.c Művház'!E72+'3.d Konyha'!E72+'3.e Óvoda'!E72</f>
        <v>0</v>
      </c>
      <c r="F72" s="127">
        <f>'3.a Önk. önmaga'!F72+'3.b Polg. hiv'!F72+'3.c Művház'!F72+'3.d Konyha'!F72+'3.e Óvoda'!F72</f>
        <v>0</v>
      </c>
      <c r="G72" s="127">
        <f>'3.a Önk. önmaga'!G72+'3.b Polg. hiv'!G72+'3.c Művház'!G72+'3.d Konyha'!G72+'3.e Óvoda'!G72</f>
        <v>0</v>
      </c>
      <c r="H72" s="127">
        <f>'3.a Önk. önmaga'!H72+'3.b Polg. hiv'!H72+'3.c Művház'!H72+'3.d Konyha'!H72+'3.e Óvoda'!H72</f>
        <v>206815</v>
      </c>
      <c r="I72" s="127">
        <f>'3.a Önk. önmaga'!I72+'3.b Polg. hiv'!I72+'3.c Művház'!I72+'3.d Konyha'!I72+'3.e Óvoda'!I72</f>
        <v>206815</v>
      </c>
      <c r="J72" s="127"/>
    </row>
    <row r="73" spans="2:10" s="164" customFormat="1" ht="15" customHeight="1">
      <c r="B73" s="138" t="s">
        <v>172</v>
      </c>
      <c r="C73" s="355" t="s">
        <v>173</v>
      </c>
      <c r="D73" s="357"/>
      <c r="E73" s="127">
        <f>'3.a Önk. önmaga'!E73+'3.b Polg. hiv'!E73+'3.c Művház'!E73+'3.d Konyha'!E73+'3.e Óvoda'!E73</f>
        <v>0</v>
      </c>
      <c r="F73" s="127">
        <f>'3.a Önk. önmaga'!F73+'3.b Polg. hiv'!F73+'3.c Művház'!F73+'3.d Konyha'!F73+'3.e Óvoda'!F73</f>
        <v>0</v>
      </c>
      <c r="G73" s="127">
        <f>'3.a Önk. önmaga'!G73+'3.b Polg. hiv'!G73+'3.c Művház'!G73+'3.d Konyha'!G73+'3.e Óvoda'!G73</f>
        <v>0</v>
      </c>
      <c r="H73" s="127">
        <f>'3.a Önk. önmaga'!H73+'3.b Polg. hiv'!H73+'3.c Művház'!H73+'3.d Konyha'!H73+'3.e Óvoda'!H73</f>
        <v>0</v>
      </c>
      <c r="I73" s="127">
        <f>'3.a Önk. önmaga'!I73+'3.b Polg. hiv'!I73+'3.c Művház'!I73+'3.d Konyha'!I73+'3.e Óvoda'!I73</f>
        <v>0</v>
      </c>
      <c r="J73" s="127"/>
    </row>
    <row r="74" spans="2:10" s="164" customFormat="1" ht="15.75" customHeight="1">
      <c r="B74" s="138" t="s">
        <v>174</v>
      </c>
      <c r="C74" s="355" t="s">
        <v>175</v>
      </c>
      <c r="D74" s="357"/>
      <c r="E74" s="127">
        <f>'3.a Önk. önmaga'!E74+'3.b Polg. hiv'!E74+'3.c Művház'!E74+'3.d Konyha'!E74+'3.e Óvoda'!E74</f>
        <v>0</v>
      </c>
      <c r="F74" s="127">
        <f>'3.a Önk. önmaga'!F74+'3.b Polg. hiv'!F74+'3.c Művház'!F74+'3.d Konyha'!F74+'3.e Óvoda'!F74</f>
        <v>0</v>
      </c>
      <c r="G74" s="127">
        <f>'3.a Önk. önmaga'!G74+'3.b Polg. hiv'!G74+'3.c Művház'!G74+'3.d Konyha'!G74+'3.e Óvoda'!G74</f>
        <v>0</v>
      </c>
      <c r="H74" s="127">
        <f>'3.a Önk. önmaga'!H74+'3.b Polg. hiv'!H74+'3.c Művház'!H74+'3.d Konyha'!H74+'3.e Óvoda'!H74</f>
        <v>0</v>
      </c>
      <c r="I74" s="127">
        <f>'3.a Önk. önmaga'!I74+'3.b Polg. hiv'!I74+'3.c Művház'!I74+'3.d Konyha'!I74+'3.e Óvoda'!I74</f>
        <v>0</v>
      </c>
      <c r="J74" s="127"/>
    </row>
    <row r="75" spans="2:10" ht="15.75" customHeight="1">
      <c r="B75" s="138" t="s">
        <v>176</v>
      </c>
      <c r="C75" s="355" t="s">
        <v>177</v>
      </c>
      <c r="D75" s="357"/>
      <c r="E75" s="127">
        <f>'3.a Önk. önmaga'!E75+'3.b Polg. hiv'!E75+'3.c Művház'!E75+'3.d Konyha'!E75+'3.e Óvoda'!E75</f>
        <v>0</v>
      </c>
      <c r="F75" s="127">
        <f>'3.a Önk. önmaga'!F75+'3.b Polg. hiv'!F75+'3.c Művház'!F75+'3.d Konyha'!F75+'3.e Óvoda'!F75</f>
        <v>0</v>
      </c>
      <c r="G75" s="127">
        <f>'3.a Önk. önmaga'!G75+'3.b Polg. hiv'!G75+'3.c Művház'!G75+'3.d Konyha'!G75+'3.e Óvoda'!G75</f>
        <v>0</v>
      </c>
      <c r="H75" s="127">
        <f>'3.a Önk. önmaga'!H75+'3.b Polg. hiv'!H75+'3.c Művház'!H75+'3.d Konyha'!H75+'3.e Óvoda'!H75</f>
        <v>206815</v>
      </c>
      <c r="I75" s="127">
        <f>'3.a Önk. önmaga'!I75+'3.b Polg. hiv'!I75+'3.c Művház'!I75+'3.d Konyha'!I75+'3.e Óvoda'!I75</f>
        <v>206815</v>
      </c>
      <c r="J75" s="127"/>
    </row>
    <row r="76" spans="2:10" ht="12.75">
      <c r="B76" s="138" t="s">
        <v>178</v>
      </c>
      <c r="C76" s="355" t="s">
        <v>179</v>
      </c>
      <c r="D76" s="357"/>
      <c r="E76" s="127">
        <f>'3.a Önk. önmaga'!E76+'3.b Polg. hiv'!E76+'3.c Művház'!E76+'3.d Konyha'!E76+'3.e Óvoda'!E76</f>
        <v>0</v>
      </c>
      <c r="F76" s="127">
        <f>'3.a Önk. önmaga'!F76+'3.b Polg. hiv'!F76+'3.c Művház'!F76+'3.d Konyha'!F76+'3.e Óvoda'!F76</f>
        <v>0</v>
      </c>
      <c r="G76" s="127">
        <f>'3.a Önk. önmaga'!G76+'3.b Polg. hiv'!G76+'3.c Művház'!G76+'3.d Konyha'!G76+'3.e Óvoda'!G76</f>
        <v>0</v>
      </c>
      <c r="H76" s="127">
        <f>'3.a Önk. önmaga'!H76+'3.b Polg. hiv'!H76+'3.c Művház'!H76+'3.d Konyha'!H76+'3.e Óvoda'!H76</f>
        <v>0</v>
      </c>
      <c r="I76" s="127">
        <f>'3.a Önk. önmaga'!I76+'3.b Polg. hiv'!I76+'3.c Művház'!I76+'3.d Konyha'!I76+'3.e Óvoda'!I76</f>
        <v>0</v>
      </c>
      <c r="J76" s="127"/>
    </row>
    <row r="77" spans="2:10" ht="12.75" customHeight="1">
      <c r="B77" s="129" t="s">
        <v>453</v>
      </c>
      <c r="C77" s="355" t="s">
        <v>317</v>
      </c>
      <c r="D77" s="356"/>
      <c r="E77" s="127">
        <f>'3.a Önk. önmaga'!E77+'3.b Polg. hiv'!E77+'3.c Művház'!E77+'3.d Konyha'!E77+'3.e Óvoda'!E77</f>
        <v>0</v>
      </c>
      <c r="F77" s="127">
        <f>'3.a Önk. önmaga'!F77+'3.b Polg. hiv'!F77+'3.c Művház'!F77+'3.d Konyha'!F77+'3.e Óvoda'!F77</f>
        <v>0</v>
      </c>
      <c r="G77" s="127">
        <f>'3.a Önk. önmaga'!G77+'3.b Polg. hiv'!G77+'3.c Művház'!G77+'3.d Konyha'!G77+'3.e Óvoda'!G77</f>
        <v>0</v>
      </c>
      <c r="H77" s="127">
        <f>'3.a Önk. önmaga'!H77+'3.b Polg. hiv'!H77+'3.c Művház'!H77+'3.d Konyha'!H77+'3.e Óvoda'!H77</f>
        <v>9991</v>
      </c>
      <c r="I77" s="127">
        <f>'3.a Önk. önmaga'!I77+'3.b Polg. hiv'!I77+'3.c Művház'!I77+'3.d Konyha'!I77+'3.e Óvoda'!I77</f>
        <v>9991</v>
      </c>
      <c r="J77" s="127"/>
    </row>
    <row r="78" spans="2:10" ht="12.75">
      <c r="B78" s="139" t="s">
        <v>182</v>
      </c>
      <c r="C78" s="358" t="s">
        <v>183</v>
      </c>
      <c r="D78" s="359"/>
      <c r="E78" s="140">
        <f>E69+E71</f>
        <v>1084266</v>
      </c>
      <c r="F78" s="140">
        <f>F69+F71</f>
        <v>242772</v>
      </c>
      <c r="G78" s="140">
        <f>G69+G71</f>
        <v>36553</v>
      </c>
      <c r="H78" s="140">
        <f>H69+H71</f>
        <v>1643790</v>
      </c>
      <c r="I78" s="140">
        <f>I69+I71</f>
        <v>1530993</v>
      </c>
      <c r="J78" s="140">
        <f>I78/H78*100</f>
        <v>93.1379920792802</v>
      </c>
    </row>
    <row r="79" spans="2:10" ht="12.75">
      <c r="B79" s="353"/>
      <c r="C79" s="141" t="s">
        <v>126</v>
      </c>
      <c r="D79" s="142" t="s">
        <v>127</v>
      </c>
      <c r="E79" s="143">
        <f>'3.a Önk. önmaga'!E79+'3.b Polg. hiv'!E79+'3.c Művház'!E79+'3.d Konyha'!E79+'3.e Óvoda'!E79</f>
        <v>0</v>
      </c>
      <c r="F79" s="143"/>
      <c r="G79" s="143">
        <f>'3.a Önk. önmaga'!G79+'3.b Polg. hiv'!G79+'3.c Művház'!G79+'3.d Konyha'!G79+'3.e Óvoda'!G79</f>
        <v>0</v>
      </c>
      <c r="H79" s="143">
        <f>'3.a Önk. önmaga'!H79+'3.b Polg. hiv'!H79+'3.c Művház'!H79+'3.d Konyha'!H79+'3.e Óvoda'!H79</f>
        <v>0</v>
      </c>
      <c r="I79" s="143">
        <f>'3.a Önk. önmaga'!I79+'3.b Polg. hiv'!I79+'3.c Művház'!I79+'3.d Konyha'!I79+'3.e Óvoda'!I79</f>
        <v>0</v>
      </c>
      <c r="J79" s="143"/>
    </row>
    <row r="80" spans="2:10" ht="12.75">
      <c r="B80" s="353"/>
      <c r="C80" s="141" t="s">
        <v>128</v>
      </c>
      <c r="D80" s="142" t="s">
        <v>129</v>
      </c>
      <c r="E80" s="143">
        <f>'3.a Önk. önmaga'!E80+'3.b Polg. hiv'!E80+'3.c Művház'!E80+'3.d Konyha'!E80+'3.e Óvoda'!E80</f>
        <v>0</v>
      </c>
      <c r="F80" s="143"/>
      <c r="G80" s="143">
        <f>'3.a Önk. önmaga'!G80+'3.b Polg. hiv'!G80+'3.c Művház'!G80+'3.d Konyha'!G80+'3.e Óvoda'!G80</f>
        <v>0</v>
      </c>
      <c r="H80" s="143">
        <f>'3.a Önk. önmaga'!H80+'3.b Polg. hiv'!H80+'3.c Művház'!H80+'3.d Konyha'!H80+'3.e Óvoda'!H80</f>
        <v>0</v>
      </c>
      <c r="I80" s="143">
        <f>'3.a Önk. önmaga'!I80+'3.b Polg. hiv'!I80+'3.c Művház'!I80+'3.d Konyha'!I80+'3.e Óvoda'!I80</f>
        <v>0</v>
      </c>
      <c r="J80" s="143"/>
    </row>
    <row r="81" spans="2:10" ht="12.75">
      <c r="B81" s="353"/>
      <c r="C81" s="141" t="s">
        <v>130</v>
      </c>
      <c r="D81" s="142" t="s">
        <v>131</v>
      </c>
      <c r="E81" s="143">
        <f>'3.a Önk. önmaga'!E81+'3.b Polg. hiv'!E81+'3.c Művház'!E81+'3.d Konyha'!E81+'3.e Óvoda'!E81</f>
        <v>0</v>
      </c>
      <c r="F81" s="143"/>
      <c r="G81" s="143">
        <f>'3.a Önk. önmaga'!G81+'3.b Polg. hiv'!G81+'3.c Művház'!G81+'3.d Konyha'!G81+'3.e Óvoda'!G81</f>
        <v>0</v>
      </c>
      <c r="H81" s="143">
        <f>'3.a Önk. önmaga'!H81+'3.b Polg. hiv'!H81+'3.c Művház'!H81+'3.d Konyha'!H81+'3.e Óvoda'!H81</f>
        <v>0</v>
      </c>
      <c r="I81" s="143">
        <f>'3.a Önk. önmaga'!I81+'3.b Polg. hiv'!I81+'3.c Művház'!I81+'3.d Konyha'!I81+'3.e Óvoda'!I81</f>
        <v>0</v>
      </c>
      <c r="J81" s="143"/>
    </row>
  </sheetData>
  <sheetProtection/>
  <mergeCells count="49">
    <mergeCell ref="B9:D9"/>
    <mergeCell ref="B6:E6"/>
    <mergeCell ref="B7:D7"/>
    <mergeCell ref="C24:D24"/>
    <mergeCell ref="C29:D29"/>
    <mergeCell ref="C30:D30"/>
    <mergeCell ref="B79:B81"/>
    <mergeCell ref="C34:D34"/>
    <mergeCell ref="C35:D35"/>
    <mergeCell ref="C36:D36"/>
    <mergeCell ref="C44:D44"/>
    <mergeCell ref="C40:D40"/>
    <mergeCell ref="C43:D43"/>
    <mergeCell ref="C53:D53"/>
    <mergeCell ref="C57:D57"/>
    <mergeCell ref="C48:D48"/>
    <mergeCell ref="C31:D31"/>
    <mergeCell ref="C12:D12"/>
    <mergeCell ref="C10:D10"/>
    <mergeCell ref="C77:D77"/>
    <mergeCell ref="C74:D74"/>
    <mergeCell ref="C75:D75"/>
    <mergeCell ref="C32:D32"/>
    <mergeCell ref="C78:D78"/>
    <mergeCell ref="C65:D65"/>
    <mergeCell ref="C61:D61"/>
    <mergeCell ref="B66:B68"/>
    <mergeCell ref="B70:D70"/>
    <mergeCell ref="C76:D76"/>
    <mergeCell ref="C69:D69"/>
    <mergeCell ref="C71:D71"/>
    <mergeCell ref="C72:D72"/>
    <mergeCell ref="C73:D73"/>
    <mergeCell ref="B49:B51"/>
    <mergeCell ref="C41:D41"/>
    <mergeCell ref="C42:D42"/>
    <mergeCell ref="C33:D33"/>
    <mergeCell ref="C37:D37"/>
    <mergeCell ref="C39:D39"/>
    <mergeCell ref="B3:J3"/>
    <mergeCell ref="B4:J4"/>
    <mergeCell ref="B5:J5"/>
    <mergeCell ref="D1:J1"/>
    <mergeCell ref="B11:J11"/>
    <mergeCell ref="B52:J52"/>
    <mergeCell ref="C16:D16"/>
    <mergeCell ref="C20:D20"/>
    <mergeCell ref="C38:D38"/>
    <mergeCell ref="C28:D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5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X42"/>
  <sheetViews>
    <sheetView view="pageBreakPreview" zoomScale="60" zoomScalePageLayoutView="0" workbookViewId="0" topLeftCell="E4">
      <selection activeCell="Y17" sqref="Y17"/>
    </sheetView>
  </sheetViews>
  <sheetFormatPr defaultColWidth="8.8515625" defaultRowHeight="12.75"/>
  <cols>
    <col min="1" max="1" width="8.8515625" style="101" customWidth="1"/>
    <col min="2" max="2" width="7.421875" style="182" customWidth="1"/>
    <col min="3" max="3" width="8.8515625" style="101" customWidth="1"/>
    <col min="4" max="4" width="32.28125" style="101" customWidth="1"/>
    <col min="5" max="6" width="12.7109375" style="101" customWidth="1"/>
    <col min="7" max="7" width="12.57421875" style="101" hidden="1" customWidth="1"/>
    <col min="8" max="8" width="12.7109375" style="101" hidden="1" customWidth="1"/>
    <col min="9" max="9" width="11.28125" style="167" customWidth="1"/>
    <col min="10" max="10" width="11.7109375" style="167" customWidth="1"/>
    <col min="11" max="11" width="7.8515625" style="167" customWidth="1"/>
    <col min="12" max="12" width="7.140625" style="182" customWidth="1"/>
    <col min="13" max="13" width="13.421875" style="101" customWidth="1"/>
    <col min="14" max="14" width="35.421875" style="101" customWidth="1"/>
    <col min="15" max="15" width="12.421875" style="101" customWidth="1"/>
    <col min="16" max="16" width="10.28125" style="101" customWidth="1"/>
    <col min="17" max="17" width="12.8515625" style="101" hidden="1" customWidth="1"/>
    <col min="18" max="18" width="12.28125" style="101" hidden="1" customWidth="1"/>
    <col min="19" max="19" width="11.57421875" style="167" customWidth="1"/>
    <col min="20" max="20" width="9.57421875" style="167" hidden="1" customWidth="1"/>
    <col min="21" max="21" width="10.57421875" style="167" hidden="1" customWidth="1"/>
    <col min="22" max="22" width="0.13671875" style="167" hidden="1" customWidth="1"/>
    <col min="23" max="23" width="10.00390625" style="101" customWidth="1"/>
    <col min="24" max="24" width="8.7109375" style="101" customWidth="1"/>
    <col min="25" max="16384" width="8.8515625" style="101" customWidth="1"/>
  </cols>
  <sheetData>
    <row r="1" spans="2:24" ht="12.75">
      <c r="B1" s="165"/>
      <c r="C1" s="104"/>
      <c r="D1" s="407"/>
      <c r="E1" s="407"/>
      <c r="F1" s="407"/>
      <c r="G1" s="407"/>
      <c r="H1" s="407"/>
      <c r="I1" s="407"/>
      <c r="J1" s="166"/>
      <c r="K1" s="166"/>
      <c r="L1" s="165"/>
      <c r="M1" s="104"/>
      <c r="N1" s="408" t="s">
        <v>290</v>
      </c>
      <c r="O1" s="408"/>
      <c r="P1" s="408"/>
      <c r="Q1" s="408"/>
      <c r="R1" s="408"/>
      <c r="S1" s="408"/>
      <c r="T1" s="408"/>
      <c r="U1" s="408"/>
      <c r="V1" s="408"/>
      <c r="W1" s="408"/>
      <c r="X1" s="408"/>
    </row>
    <row r="3" spans="2:24" ht="15.75" customHeight="1">
      <c r="B3" s="409" t="s">
        <v>224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</row>
    <row r="4" spans="2:24" ht="14.25" customHeight="1">
      <c r="B4" s="410" t="s">
        <v>197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</row>
    <row r="5" spans="2:24" ht="15.75" customHeight="1">
      <c r="B5" s="409" t="s">
        <v>431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</row>
    <row r="6" spans="2:24" ht="15" customHeight="1">
      <c r="B6" s="165"/>
      <c r="C6" s="104"/>
      <c r="D6" s="380"/>
      <c r="E6" s="380"/>
      <c r="F6" s="380"/>
      <c r="G6" s="380"/>
      <c r="H6" s="380"/>
      <c r="I6" s="380"/>
      <c r="J6" s="102"/>
      <c r="K6" s="102"/>
      <c r="L6" s="380"/>
      <c r="M6" s="380"/>
      <c r="N6" s="380"/>
      <c r="O6" s="380"/>
      <c r="P6" s="380"/>
      <c r="Q6" s="102"/>
      <c r="R6" s="102"/>
      <c r="S6" s="168"/>
      <c r="T6" s="168"/>
      <c r="U6" s="168"/>
      <c r="V6" s="105" t="s">
        <v>121</v>
      </c>
      <c r="X6" s="168" t="s">
        <v>198</v>
      </c>
    </row>
    <row r="7" spans="2:24" s="171" customFormat="1" ht="41.25" customHeight="1">
      <c r="B7" s="169" t="s">
        <v>122</v>
      </c>
      <c r="C7" s="406" t="s">
        <v>0</v>
      </c>
      <c r="D7" s="406"/>
      <c r="E7" s="170" t="s">
        <v>562</v>
      </c>
      <c r="F7" s="157" t="s">
        <v>1</v>
      </c>
      <c r="G7" s="157" t="s">
        <v>299</v>
      </c>
      <c r="H7" s="157" t="s">
        <v>295</v>
      </c>
      <c r="I7" s="157" t="s">
        <v>2</v>
      </c>
      <c r="J7" s="157" t="s">
        <v>308</v>
      </c>
      <c r="K7" s="157" t="s">
        <v>309</v>
      </c>
      <c r="L7" s="169" t="s">
        <v>122</v>
      </c>
      <c r="M7" s="405"/>
      <c r="N7" s="405"/>
      <c r="O7" s="170" t="s">
        <v>562</v>
      </c>
      <c r="P7" s="157" t="s">
        <v>1</v>
      </c>
      <c r="Q7" s="157" t="s">
        <v>299</v>
      </c>
      <c r="R7" s="157" t="s">
        <v>295</v>
      </c>
      <c r="S7" s="157" t="s">
        <v>2</v>
      </c>
      <c r="T7" s="170" t="s">
        <v>2</v>
      </c>
      <c r="U7" s="170" t="s">
        <v>3</v>
      </c>
      <c r="V7" s="170" t="s">
        <v>2</v>
      </c>
      <c r="W7" s="157" t="s">
        <v>308</v>
      </c>
      <c r="X7" s="157" t="s">
        <v>309</v>
      </c>
    </row>
    <row r="8" spans="2:24" ht="12.75" customHeight="1">
      <c r="B8" s="241" t="s">
        <v>123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35"/>
      <c r="U8" s="235"/>
      <c r="V8" s="236"/>
      <c r="W8" s="242"/>
      <c r="X8" s="242"/>
    </row>
    <row r="9" spans="2:24" ht="12.75">
      <c r="B9" s="172" t="s">
        <v>19</v>
      </c>
      <c r="C9" s="365" t="s">
        <v>199</v>
      </c>
      <c r="D9" s="365"/>
      <c r="E9" s="108">
        <v>587322</v>
      </c>
      <c r="F9" s="108">
        <v>515393</v>
      </c>
      <c r="G9" s="108">
        <v>134516</v>
      </c>
      <c r="H9" s="108">
        <v>97840</v>
      </c>
      <c r="I9" s="108">
        <v>661066</v>
      </c>
      <c r="J9" s="108">
        <v>661570</v>
      </c>
      <c r="K9" s="108">
        <f>J9/I9*100</f>
        <v>100.07624049641035</v>
      </c>
      <c r="L9" s="108" t="s">
        <v>192</v>
      </c>
      <c r="M9" s="365" t="s">
        <v>125</v>
      </c>
      <c r="N9" s="365"/>
      <c r="O9" s="108">
        <v>324958</v>
      </c>
      <c r="P9" s="108">
        <v>262878</v>
      </c>
      <c r="Q9" s="108">
        <v>111348</v>
      </c>
      <c r="R9" s="108">
        <v>1093</v>
      </c>
      <c r="S9" s="108">
        <v>368157</v>
      </c>
      <c r="T9" s="108"/>
      <c r="U9" s="172"/>
      <c r="V9" s="173">
        <f>+T9+U9</f>
        <v>0</v>
      </c>
      <c r="W9" s="108">
        <v>362027</v>
      </c>
      <c r="X9" s="108">
        <f>W9/S9*100</f>
        <v>98.33494949165708</v>
      </c>
    </row>
    <row r="10" spans="2:24" ht="23.25" customHeight="1">
      <c r="B10" s="172" t="s">
        <v>35</v>
      </c>
      <c r="C10" s="365" t="s">
        <v>6</v>
      </c>
      <c r="D10" s="365"/>
      <c r="E10" s="108">
        <v>60020</v>
      </c>
      <c r="F10" s="108">
        <v>57000</v>
      </c>
      <c r="G10" s="108"/>
      <c r="H10" s="108">
        <v>7815</v>
      </c>
      <c r="I10" s="108">
        <v>83698</v>
      </c>
      <c r="J10" s="108">
        <v>65500</v>
      </c>
      <c r="K10" s="108">
        <f>J10/I10*100</f>
        <v>78.25754498315372</v>
      </c>
      <c r="L10" s="108" t="s">
        <v>185</v>
      </c>
      <c r="M10" s="365" t="s">
        <v>133</v>
      </c>
      <c r="N10" s="365"/>
      <c r="O10" s="108">
        <v>64295</v>
      </c>
      <c r="P10" s="108">
        <v>59812</v>
      </c>
      <c r="Q10" s="108">
        <v>22858</v>
      </c>
      <c r="R10" s="108">
        <v>1050</v>
      </c>
      <c r="S10" s="108">
        <v>77461</v>
      </c>
      <c r="T10" s="108"/>
      <c r="U10" s="172"/>
      <c r="V10" s="173">
        <f aca="true" t="shared" si="0" ref="V10:V18">+T10+U10</f>
        <v>0</v>
      </c>
      <c r="W10" s="108">
        <v>75623</v>
      </c>
      <c r="X10" s="108">
        <f>W10/S10*100</f>
        <v>97.62719303907772</v>
      </c>
    </row>
    <row r="11" spans="2:24" ht="12.75">
      <c r="B11" s="172" t="s">
        <v>200</v>
      </c>
      <c r="C11" s="365" t="s">
        <v>43</v>
      </c>
      <c r="D11" s="365"/>
      <c r="E11" s="108">
        <v>137996</v>
      </c>
      <c r="F11" s="108">
        <v>114004</v>
      </c>
      <c r="G11" s="108">
        <v>3285</v>
      </c>
      <c r="H11" s="108">
        <v>2316</v>
      </c>
      <c r="I11" s="108">
        <v>137654</v>
      </c>
      <c r="J11" s="108">
        <v>130609</v>
      </c>
      <c r="K11" s="108">
        <f>J11/I11*100</f>
        <v>94.88209568919174</v>
      </c>
      <c r="L11" s="108" t="s">
        <v>186</v>
      </c>
      <c r="M11" s="365" t="s">
        <v>135</v>
      </c>
      <c r="N11" s="365"/>
      <c r="O11" s="108">
        <v>390729</v>
      </c>
      <c r="P11" s="108">
        <v>370131</v>
      </c>
      <c r="Q11" s="108">
        <v>24323</v>
      </c>
      <c r="R11" s="108">
        <v>112206</v>
      </c>
      <c r="S11" s="108">
        <v>436371</v>
      </c>
      <c r="T11" s="108"/>
      <c r="U11" s="172"/>
      <c r="V11" s="173">
        <f t="shared" si="0"/>
        <v>0</v>
      </c>
      <c r="W11" s="108">
        <v>421506</v>
      </c>
      <c r="X11" s="108">
        <f aca="true" t="shared" si="1" ref="X11:X17">W11/S11*100</f>
        <v>96.59349498477214</v>
      </c>
    </row>
    <row r="12" spans="2:24" ht="12.75">
      <c r="B12" s="172" t="s">
        <v>64</v>
      </c>
      <c r="C12" s="395" t="s">
        <v>201</v>
      </c>
      <c r="D12" s="395"/>
      <c r="E12" s="108">
        <v>3864</v>
      </c>
      <c r="F12" s="108">
        <v>24</v>
      </c>
      <c r="G12" s="108"/>
      <c r="H12" s="108"/>
      <c r="I12" s="108">
        <v>35224</v>
      </c>
      <c r="J12" s="108">
        <v>35228</v>
      </c>
      <c r="K12" s="108">
        <f>J12/I12*100</f>
        <v>100.01135589370884</v>
      </c>
      <c r="L12" s="108" t="s">
        <v>187</v>
      </c>
      <c r="M12" s="365" t="s">
        <v>137</v>
      </c>
      <c r="N12" s="365"/>
      <c r="O12" s="108">
        <v>82866</v>
      </c>
      <c r="P12" s="108">
        <v>44444</v>
      </c>
      <c r="Q12" s="108">
        <v>11634</v>
      </c>
      <c r="R12" s="108">
        <v>-22789</v>
      </c>
      <c r="S12" s="108">
        <v>32239</v>
      </c>
      <c r="T12" s="108"/>
      <c r="U12" s="172"/>
      <c r="V12" s="173">
        <f t="shared" si="0"/>
        <v>0</v>
      </c>
      <c r="W12" s="108">
        <v>32239</v>
      </c>
      <c r="X12" s="108">
        <f t="shared" si="1"/>
        <v>100</v>
      </c>
    </row>
    <row r="13" spans="2:24" ht="12.75">
      <c r="B13" s="174"/>
      <c r="C13" s="398"/>
      <c r="D13" s="399"/>
      <c r="E13" s="115"/>
      <c r="F13" s="115"/>
      <c r="G13" s="115"/>
      <c r="H13" s="115"/>
      <c r="I13" s="115"/>
      <c r="J13" s="115"/>
      <c r="K13" s="115"/>
      <c r="L13" s="108" t="s">
        <v>188</v>
      </c>
      <c r="M13" s="365" t="s">
        <v>139</v>
      </c>
      <c r="N13" s="365"/>
      <c r="O13" s="108">
        <f>SUM(O14:O18)</f>
        <v>4845</v>
      </c>
      <c r="P13" s="108">
        <f aca="true" t="shared" si="2" ref="P13:W13">SUM(P14:P18)</f>
        <v>16364</v>
      </c>
      <c r="Q13" s="108">
        <f t="shared" si="2"/>
        <v>20657</v>
      </c>
      <c r="R13" s="108">
        <f t="shared" si="2"/>
        <v>18943</v>
      </c>
      <c r="S13" s="108">
        <f t="shared" si="2"/>
        <v>109268</v>
      </c>
      <c r="T13" s="108">
        <f t="shared" si="2"/>
        <v>0</v>
      </c>
      <c r="U13" s="108">
        <f t="shared" si="2"/>
        <v>0</v>
      </c>
      <c r="V13" s="108">
        <f t="shared" si="2"/>
        <v>0</v>
      </c>
      <c r="W13" s="108">
        <f t="shared" si="2"/>
        <v>29437</v>
      </c>
      <c r="X13" s="108">
        <f t="shared" si="1"/>
        <v>26.940183768349378</v>
      </c>
    </row>
    <row r="14" spans="2:24" ht="12.75">
      <c r="B14" s="174"/>
      <c r="C14" s="398"/>
      <c r="D14" s="399"/>
      <c r="E14" s="115"/>
      <c r="F14" s="115"/>
      <c r="G14" s="115"/>
      <c r="H14" s="115"/>
      <c r="I14" s="115"/>
      <c r="J14" s="115"/>
      <c r="K14" s="115"/>
      <c r="L14" s="110" t="s">
        <v>202</v>
      </c>
      <c r="M14" s="367" t="s">
        <v>193</v>
      </c>
      <c r="N14" s="369"/>
      <c r="O14" s="110">
        <v>1858</v>
      </c>
      <c r="P14" s="110">
        <v>2000</v>
      </c>
      <c r="Q14" s="110"/>
      <c r="R14" s="110">
        <v>1858</v>
      </c>
      <c r="S14" s="110">
        <v>2743</v>
      </c>
      <c r="T14" s="110"/>
      <c r="U14" s="174"/>
      <c r="V14" s="175">
        <f t="shared" si="0"/>
        <v>0</v>
      </c>
      <c r="W14" s="110">
        <v>2743</v>
      </c>
      <c r="X14" s="110">
        <f t="shared" si="1"/>
        <v>100</v>
      </c>
    </row>
    <row r="15" spans="2:24" ht="12.75" customHeight="1">
      <c r="B15" s="174"/>
      <c r="C15" s="398"/>
      <c r="D15" s="399"/>
      <c r="E15" s="115"/>
      <c r="F15" s="115"/>
      <c r="G15" s="115"/>
      <c r="H15" s="115"/>
      <c r="I15" s="115"/>
      <c r="J15" s="115"/>
      <c r="K15" s="115"/>
      <c r="L15" s="174" t="s">
        <v>203</v>
      </c>
      <c r="M15" s="400" t="s">
        <v>204</v>
      </c>
      <c r="N15" s="400"/>
      <c r="O15" s="110">
        <v>324</v>
      </c>
      <c r="P15" s="110">
        <v>0</v>
      </c>
      <c r="Q15" s="110">
        <v>40</v>
      </c>
      <c r="R15" s="110">
        <v>-11</v>
      </c>
      <c r="S15" s="110">
        <v>19250</v>
      </c>
      <c r="T15" s="110"/>
      <c r="U15" s="174"/>
      <c r="V15" s="175">
        <f t="shared" si="0"/>
        <v>0</v>
      </c>
      <c r="W15" s="110">
        <v>19063</v>
      </c>
      <c r="X15" s="110">
        <f t="shared" si="1"/>
        <v>99.02857142857144</v>
      </c>
    </row>
    <row r="16" spans="2:24" ht="27.75" customHeight="1">
      <c r="B16" s="174"/>
      <c r="C16" s="401"/>
      <c r="D16" s="402"/>
      <c r="E16" s="115"/>
      <c r="F16" s="115"/>
      <c r="G16" s="115"/>
      <c r="H16" s="115"/>
      <c r="I16" s="115"/>
      <c r="J16" s="115"/>
      <c r="K16" s="115"/>
      <c r="L16" s="174" t="s">
        <v>205</v>
      </c>
      <c r="M16" s="400" t="s">
        <v>206</v>
      </c>
      <c r="N16" s="400"/>
      <c r="O16" s="110">
        <v>0</v>
      </c>
      <c r="P16" s="110">
        <v>0</v>
      </c>
      <c r="Q16" s="110"/>
      <c r="R16" s="110"/>
      <c r="S16" s="110">
        <v>0</v>
      </c>
      <c r="T16" s="110"/>
      <c r="U16" s="174"/>
      <c r="V16" s="175">
        <f t="shared" si="0"/>
        <v>0</v>
      </c>
      <c r="W16" s="110">
        <v>0</v>
      </c>
      <c r="X16" s="110"/>
    </row>
    <row r="17" spans="2:24" ht="12.75">
      <c r="B17" s="174"/>
      <c r="C17" s="398"/>
      <c r="D17" s="399"/>
      <c r="E17" s="115"/>
      <c r="F17" s="115"/>
      <c r="G17" s="115"/>
      <c r="H17" s="115"/>
      <c r="I17" s="115"/>
      <c r="J17" s="115"/>
      <c r="K17" s="115"/>
      <c r="L17" s="174" t="s">
        <v>207</v>
      </c>
      <c r="M17" s="400" t="s">
        <v>208</v>
      </c>
      <c r="N17" s="400"/>
      <c r="O17" s="110">
        <v>2663</v>
      </c>
      <c r="P17" s="110">
        <v>2600</v>
      </c>
      <c r="Q17" s="110">
        <v>859</v>
      </c>
      <c r="R17" s="110">
        <v>459</v>
      </c>
      <c r="S17" s="110">
        <v>7631</v>
      </c>
      <c r="T17" s="110"/>
      <c r="U17" s="174"/>
      <c r="V17" s="175">
        <f t="shared" si="0"/>
        <v>0</v>
      </c>
      <c r="W17" s="110">
        <v>7631</v>
      </c>
      <c r="X17" s="110">
        <f t="shared" si="1"/>
        <v>100</v>
      </c>
    </row>
    <row r="18" spans="2:24" ht="12.75">
      <c r="B18" s="174"/>
      <c r="C18" s="398"/>
      <c r="D18" s="399"/>
      <c r="E18" s="115"/>
      <c r="F18" s="115"/>
      <c r="G18" s="115"/>
      <c r="H18" s="115"/>
      <c r="I18" s="115"/>
      <c r="J18" s="115"/>
      <c r="K18" s="115"/>
      <c r="L18" s="174" t="s">
        <v>209</v>
      </c>
      <c r="M18" s="400" t="s">
        <v>152</v>
      </c>
      <c r="N18" s="400"/>
      <c r="O18" s="110"/>
      <c r="P18" s="110">
        <v>11764</v>
      </c>
      <c r="Q18" s="110">
        <v>19758</v>
      </c>
      <c r="R18" s="110">
        <v>16637</v>
      </c>
      <c r="S18" s="110">
        <v>79644</v>
      </c>
      <c r="T18" s="110"/>
      <c r="U18" s="174"/>
      <c r="V18" s="175">
        <f t="shared" si="0"/>
        <v>0</v>
      </c>
      <c r="W18" s="110"/>
      <c r="X18" s="110"/>
    </row>
    <row r="19" spans="2:24" ht="12.75">
      <c r="B19" s="174"/>
      <c r="C19" s="398"/>
      <c r="D19" s="399"/>
      <c r="E19" s="115"/>
      <c r="F19" s="115"/>
      <c r="G19" s="115"/>
      <c r="H19" s="115"/>
      <c r="I19" s="115"/>
      <c r="J19" s="115"/>
      <c r="K19" s="115"/>
      <c r="L19" s="174"/>
      <c r="M19" s="400"/>
      <c r="N19" s="400"/>
      <c r="O19" s="110"/>
      <c r="P19" s="110"/>
      <c r="Q19" s="110"/>
      <c r="R19" s="110"/>
      <c r="S19" s="110"/>
      <c r="T19" s="110"/>
      <c r="U19" s="174"/>
      <c r="V19" s="175"/>
      <c r="W19" s="110"/>
      <c r="X19" s="110"/>
    </row>
    <row r="20" spans="2:24" ht="12.75">
      <c r="B20" s="174"/>
      <c r="C20" s="398"/>
      <c r="D20" s="399"/>
      <c r="E20" s="115"/>
      <c r="F20" s="115"/>
      <c r="G20" s="115"/>
      <c r="H20" s="115"/>
      <c r="I20" s="115"/>
      <c r="J20" s="115"/>
      <c r="K20" s="115"/>
      <c r="L20" s="174"/>
      <c r="M20" s="397"/>
      <c r="N20" s="369"/>
      <c r="O20" s="110"/>
      <c r="P20" s="110"/>
      <c r="Q20" s="110"/>
      <c r="R20" s="110"/>
      <c r="S20" s="110"/>
      <c r="T20" s="110"/>
      <c r="U20" s="174"/>
      <c r="V20" s="175"/>
      <c r="W20" s="110"/>
      <c r="X20" s="110"/>
    </row>
    <row r="21" spans="2:24" ht="12.75">
      <c r="B21" s="174"/>
      <c r="C21" s="398"/>
      <c r="D21" s="399"/>
      <c r="E21" s="115"/>
      <c r="F21" s="115"/>
      <c r="G21" s="115"/>
      <c r="H21" s="115"/>
      <c r="I21" s="115"/>
      <c r="J21" s="115"/>
      <c r="K21" s="115"/>
      <c r="L21" s="174"/>
      <c r="M21" s="397"/>
      <c r="N21" s="369"/>
      <c r="O21" s="110"/>
      <c r="P21" s="110"/>
      <c r="Q21" s="110"/>
      <c r="R21" s="110"/>
      <c r="S21" s="110"/>
      <c r="T21" s="110"/>
      <c r="U21" s="174"/>
      <c r="V21" s="175"/>
      <c r="W21" s="110"/>
      <c r="X21" s="110"/>
    </row>
    <row r="22" spans="2:24" ht="12.75">
      <c r="B22" s="174"/>
      <c r="C22" s="398"/>
      <c r="D22" s="399"/>
      <c r="E22" s="115"/>
      <c r="F22" s="115"/>
      <c r="G22" s="115"/>
      <c r="H22" s="115"/>
      <c r="I22" s="115"/>
      <c r="J22" s="115"/>
      <c r="K22" s="115"/>
      <c r="L22" s="174"/>
      <c r="M22" s="397"/>
      <c r="N22" s="369"/>
      <c r="O22" s="110"/>
      <c r="P22" s="110"/>
      <c r="Q22" s="110"/>
      <c r="R22" s="110"/>
      <c r="S22" s="110"/>
      <c r="T22" s="110"/>
      <c r="U22" s="174"/>
      <c r="V22" s="175"/>
      <c r="W22" s="110"/>
      <c r="X22" s="110"/>
    </row>
    <row r="23" spans="2:24" ht="38.25">
      <c r="B23" s="125" t="s">
        <v>67</v>
      </c>
      <c r="C23" s="362" t="s">
        <v>210</v>
      </c>
      <c r="D23" s="363"/>
      <c r="E23" s="176">
        <f>SUM(E9:E18)</f>
        <v>789202</v>
      </c>
      <c r="F23" s="176">
        <f>SUM(F9:F18)</f>
        <v>686421</v>
      </c>
      <c r="G23" s="176">
        <f>SUM(G9:G18)</f>
        <v>137801</v>
      </c>
      <c r="H23" s="176">
        <f>SUM(H9:H18)</f>
        <v>107971</v>
      </c>
      <c r="I23" s="176">
        <f>SUM(I9:I18)</f>
        <v>917642</v>
      </c>
      <c r="J23" s="176">
        <f>SUM(J9:J18)</f>
        <v>892907</v>
      </c>
      <c r="K23" s="176">
        <f>J23/I23*100</f>
        <v>97.30450437098564</v>
      </c>
      <c r="L23" s="125" t="s">
        <v>211</v>
      </c>
      <c r="M23" s="362" t="s">
        <v>189</v>
      </c>
      <c r="N23" s="363"/>
      <c r="O23" s="176">
        <f>O9+O10+O11+O13+O12</f>
        <v>867693</v>
      </c>
      <c r="P23" s="176">
        <f aca="true" t="shared" si="3" ref="P23:W23">P9+P10+P11+P13+P12</f>
        <v>753629</v>
      </c>
      <c r="Q23" s="176">
        <f t="shared" si="3"/>
        <v>190820</v>
      </c>
      <c r="R23" s="176">
        <f t="shared" si="3"/>
        <v>110503</v>
      </c>
      <c r="S23" s="176">
        <f t="shared" si="3"/>
        <v>1023496</v>
      </c>
      <c r="T23" s="176">
        <f t="shared" si="3"/>
        <v>0</v>
      </c>
      <c r="U23" s="176">
        <f t="shared" si="3"/>
        <v>0</v>
      </c>
      <c r="V23" s="176">
        <f t="shared" si="3"/>
        <v>0</v>
      </c>
      <c r="W23" s="176">
        <f t="shared" si="3"/>
        <v>920832</v>
      </c>
      <c r="X23" s="176">
        <f aca="true" t="shared" si="4" ref="X23:X29">W23/S23*100</f>
        <v>89.96928175586422</v>
      </c>
    </row>
    <row r="24" spans="2:24" ht="12.75" customHeight="1">
      <c r="B24" s="241" t="s">
        <v>157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5"/>
      <c r="U24" s="245"/>
      <c r="V24" s="246"/>
      <c r="W24" s="242"/>
      <c r="X24" s="242"/>
    </row>
    <row r="25" spans="2:24" ht="29.25" customHeight="1">
      <c r="B25" s="172" t="s">
        <v>68</v>
      </c>
      <c r="C25" s="365" t="s">
        <v>15</v>
      </c>
      <c r="D25" s="365"/>
      <c r="E25" s="108">
        <v>365046</v>
      </c>
      <c r="F25" s="108">
        <v>290087</v>
      </c>
      <c r="G25" s="108">
        <v>25643</v>
      </c>
      <c r="H25" s="108">
        <v>-76824</v>
      </c>
      <c r="I25" s="108">
        <v>418763</v>
      </c>
      <c r="J25" s="108">
        <v>418763</v>
      </c>
      <c r="K25" s="108">
        <f aca="true" t="shared" si="5" ref="K25:K35">J25/I25*100</f>
        <v>100</v>
      </c>
      <c r="L25" s="108" t="s">
        <v>190</v>
      </c>
      <c r="M25" s="365" t="s">
        <v>159</v>
      </c>
      <c r="N25" s="365"/>
      <c r="O25" s="108">
        <v>344951</v>
      </c>
      <c r="P25" s="108">
        <v>305231</v>
      </c>
      <c r="Q25" s="108">
        <v>27796</v>
      </c>
      <c r="R25" s="108">
        <v>-79356</v>
      </c>
      <c r="S25" s="108">
        <v>382325</v>
      </c>
      <c r="T25" s="108"/>
      <c r="U25" s="173"/>
      <c r="V25" s="173">
        <f>+T25+U25</f>
        <v>0</v>
      </c>
      <c r="W25" s="108">
        <v>377598</v>
      </c>
      <c r="X25" s="108">
        <f t="shared" si="4"/>
        <v>98.76361734126725</v>
      </c>
    </row>
    <row r="26" spans="2:24" ht="25.5" customHeight="1">
      <c r="B26" s="172" t="s">
        <v>75</v>
      </c>
      <c r="C26" s="365" t="s">
        <v>212</v>
      </c>
      <c r="D26" s="365"/>
      <c r="E26" s="108">
        <v>14</v>
      </c>
      <c r="F26" s="108">
        <v>5406</v>
      </c>
      <c r="G26" s="108"/>
      <c r="H26" s="108"/>
      <c r="I26" s="108">
        <v>5496</v>
      </c>
      <c r="J26" s="108">
        <v>90</v>
      </c>
      <c r="K26" s="108">
        <f t="shared" si="5"/>
        <v>1.6375545851528384</v>
      </c>
      <c r="L26" s="108" t="s">
        <v>213</v>
      </c>
      <c r="M26" s="365" t="s">
        <v>161</v>
      </c>
      <c r="N26" s="365"/>
      <c r="O26" s="108">
        <v>5647</v>
      </c>
      <c r="P26" s="108">
        <v>20000</v>
      </c>
      <c r="Q26" s="108">
        <v>18750</v>
      </c>
      <c r="R26" s="108"/>
      <c r="S26" s="108">
        <v>15757</v>
      </c>
      <c r="T26" s="108"/>
      <c r="U26" s="174"/>
      <c r="V26" s="173">
        <f>+T26+U26</f>
        <v>0</v>
      </c>
      <c r="W26" s="108">
        <v>15757</v>
      </c>
      <c r="X26" s="108">
        <f t="shared" si="4"/>
        <v>100</v>
      </c>
    </row>
    <row r="27" spans="2:24" ht="12.75">
      <c r="B27" s="172" t="s">
        <v>84</v>
      </c>
      <c r="C27" s="395" t="s">
        <v>16</v>
      </c>
      <c r="D27" s="395"/>
      <c r="E27" s="108">
        <v>182</v>
      </c>
      <c r="F27" s="108">
        <v>0</v>
      </c>
      <c r="G27" s="108"/>
      <c r="H27" s="108"/>
      <c r="I27" s="108">
        <v>0</v>
      </c>
      <c r="J27" s="108">
        <v>0</v>
      </c>
      <c r="K27" s="108"/>
      <c r="L27" s="108" t="s">
        <v>162</v>
      </c>
      <c r="M27" s="365" t="s">
        <v>163</v>
      </c>
      <c r="N27" s="365"/>
      <c r="O27" s="108"/>
      <c r="P27" s="108">
        <v>5406</v>
      </c>
      <c r="Q27" s="108">
        <v>-3112</v>
      </c>
      <c r="R27" s="108">
        <v>0</v>
      </c>
      <c r="S27" s="108">
        <v>5406</v>
      </c>
      <c r="T27" s="108"/>
      <c r="U27" s="174"/>
      <c r="V27" s="173">
        <f>+T27+U27</f>
        <v>0</v>
      </c>
      <c r="W27" s="108"/>
      <c r="X27" s="108">
        <f t="shared" si="4"/>
        <v>0</v>
      </c>
    </row>
    <row r="28" spans="2:24" ht="33.75" customHeight="1">
      <c r="B28" s="125" t="s">
        <v>214</v>
      </c>
      <c r="C28" s="396" t="s">
        <v>215</v>
      </c>
      <c r="D28" s="363"/>
      <c r="E28" s="176">
        <f>SUM(E25:E27)</f>
        <v>365242</v>
      </c>
      <c r="F28" s="176">
        <f>SUM(F25:F27)</f>
        <v>295493</v>
      </c>
      <c r="G28" s="176">
        <f>SUM(G25:G27)</f>
        <v>25643</v>
      </c>
      <c r="H28" s="176">
        <f>SUM(H25:H27)</f>
        <v>-76824</v>
      </c>
      <c r="I28" s="176">
        <f>SUM(I25:I27)</f>
        <v>424259</v>
      </c>
      <c r="J28" s="176">
        <f>SUM(J25:J27)</f>
        <v>418853</v>
      </c>
      <c r="K28" s="176">
        <f t="shared" si="5"/>
        <v>98.72577835708847</v>
      </c>
      <c r="L28" s="125" t="s">
        <v>216</v>
      </c>
      <c r="M28" s="362" t="s">
        <v>165</v>
      </c>
      <c r="N28" s="363"/>
      <c r="O28" s="176">
        <f>SUM(O25:O27)</f>
        <v>350598</v>
      </c>
      <c r="P28" s="176">
        <f aca="true" t="shared" si="6" ref="P28:W28">SUM(P25:P27)</f>
        <v>330637</v>
      </c>
      <c r="Q28" s="176">
        <f t="shared" si="6"/>
        <v>43434</v>
      </c>
      <c r="R28" s="176">
        <f t="shared" si="6"/>
        <v>-79356</v>
      </c>
      <c r="S28" s="176">
        <f t="shared" si="6"/>
        <v>403488</v>
      </c>
      <c r="T28" s="176">
        <f t="shared" si="6"/>
        <v>0</v>
      </c>
      <c r="U28" s="176">
        <f t="shared" si="6"/>
        <v>0</v>
      </c>
      <c r="V28" s="176">
        <f t="shared" si="6"/>
        <v>0</v>
      </c>
      <c r="W28" s="176">
        <f t="shared" si="6"/>
        <v>393355</v>
      </c>
      <c r="X28" s="176">
        <f t="shared" si="4"/>
        <v>97.48864898088667</v>
      </c>
    </row>
    <row r="29" spans="2:24" s="178" customFormat="1" ht="31.5">
      <c r="B29" s="160" t="s">
        <v>90</v>
      </c>
      <c r="C29" s="403" t="s">
        <v>217</v>
      </c>
      <c r="D29" s="404"/>
      <c r="E29" s="177">
        <f>+E23+E28</f>
        <v>1154444</v>
      </c>
      <c r="F29" s="177">
        <f>+F23+F28</f>
        <v>981914</v>
      </c>
      <c r="G29" s="177">
        <f>+G23+G28</f>
        <v>163444</v>
      </c>
      <c r="H29" s="177">
        <f>+H23+H28</f>
        <v>31147</v>
      </c>
      <c r="I29" s="177">
        <f>+I23+I28</f>
        <v>1341901</v>
      </c>
      <c r="J29" s="177">
        <f>+J23+J28</f>
        <v>1311760</v>
      </c>
      <c r="K29" s="177">
        <f t="shared" si="5"/>
        <v>97.75385814601822</v>
      </c>
      <c r="L29" s="160" t="s">
        <v>166</v>
      </c>
      <c r="M29" s="403" t="s">
        <v>218</v>
      </c>
      <c r="N29" s="404"/>
      <c r="O29" s="177">
        <f>+O23+O28</f>
        <v>1218291</v>
      </c>
      <c r="P29" s="177">
        <f aca="true" t="shared" si="7" ref="P29:W29">+P23+P28</f>
        <v>1084266</v>
      </c>
      <c r="Q29" s="177">
        <f t="shared" si="7"/>
        <v>234254</v>
      </c>
      <c r="R29" s="177">
        <f t="shared" si="7"/>
        <v>31147</v>
      </c>
      <c r="S29" s="177">
        <f t="shared" si="7"/>
        <v>1426984</v>
      </c>
      <c r="T29" s="177">
        <f t="shared" si="7"/>
        <v>0</v>
      </c>
      <c r="U29" s="177">
        <f t="shared" si="7"/>
        <v>0</v>
      </c>
      <c r="V29" s="177">
        <f t="shared" si="7"/>
        <v>0</v>
      </c>
      <c r="W29" s="177">
        <f t="shared" si="7"/>
        <v>1314187</v>
      </c>
      <c r="X29" s="177">
        <f t="shared" si="4"/>
        <v>92.09542643785775</v>
      </c>
    </row>
    <row r="30" spans="2:24" ht="13.5">
      <c r="B30" s="172" t="s">
        <v>91</v>
      </c>
      <c r="C30" s="365" t="s">
        <v>219</v>
      </c>
      <c r="D30" s="365"/>
      <c r="E30" s="179">
        <f>SUM(E31:E34)</f>
        <v>159856</v>
      </c>
      <c r="F30" s="179">
        <f>SUM(F31:F34)</f>
        <v>102352</v>
      </c>
      <c r="G30" s="179">
        <f>SUM(G31:G34)</f>
        <v>70810</v>
      </c>
      <c r="H30" s="179">
        <f>SUM(H31:H34)</f>
        <v>0</v>
      </c>
      <c r="I30" s="179">
        <f>SUM(I31:I34)</f>
        <v>301889</v>
      </c>
      <c r="J30" s="179">
        <f>SUM(J31:J34)</f>
        <v>301889</v>
      </c>
      <c r="K30" s="179">
        <f t="shared" si="5"/>
        <v>100</v>
      </c>
      <c r="L30" s="136" t="s">
        <v>220</v>
      </c>
      <c r="M30" s="393" t="s">
        <v>169</v>
      </c>
      <c r="N30" s="394"/>
      <c r="O30" s="180">
        <f aca="true" t="shared" si="8" ref="O30:W30">SUM(O31:O34)</f>
        <v>0</v>
      </c>
      <c r="P30" s="180">
        <f t="shared" si="8"/>
        <v>0</v>
      </c>
      <c r="Q30" s="180">
        <f t="shared" si="8"/>
        <v>0</v>
      </c>
      <c r="R30" s="180">
        <f t="shared" si="8"/>
        <v>0</v>
      </c>
      <c r="S30" s="180">
        <f t="shared" si="8"/>
        <v>216806</v>
      </c>
      <c r="T30" s="180">
        <f t="shared" si="8"/>
        <v>0</v>
      </c>
      <c r="U30" s="180">
        <f t="shared" si="8"/>
        <v>0</v>
      </c>
      <c r="V30" s="180">
        <f t="shared" si="8"/>
        <v>0</v>
      </c>
      <c r="W30" s="180">
        <f t="shared" si="8"/>
        <v>216806</v>
      </c>
      <c r="X30" s="180"/>
    </row>
    <row r="31" spans="2:24" ht="13.5">
      <c r="B31" s="172" t="s">
        <v>438</v>
      </c>
      <c r="C31" s="367" t="s">
        <v>100</v>
      </c>
      <c r="D31" s="369"/>
      <c r="E31" s="335"/>
      <c r="F31" s="230">
        <v>0</v>
      </c>
      <c r="G31" s="230"/>
      <c r="H31" s="230"/>
      <c r="I31" s="230">
        <v>206815</v>
      </c>
      <c r="J31" s="230">
        <v>206815</v>
      </c>
      <c r="K31" s="179"/>
      <c r="L31" s="136" t="s">
        <v>440</v>
      </c>
      <c r="M31" s="367" t="s">
        <v>439</v>
      </c>
      <c r="N31" s="369"/>
      <c r="O31" s="335"/>
      <c r="P31" s="180"/>
      <c r="Q31" s="180"/>
      <c r="R31" s="180"/>
      <c r="S31" s="180">
        <v>206815</v>
      </c>
      <c r="T31" s="108"/>
      <c r="U31" s="174"/>
      <c r="V31" s="175"/>
      <c r="W31" s="180">
        <v>206815</v>
      </c>
      <c r="X31" s="180"/>
    </row>
    <row r="32" spans="2:24" ht="12.75">
      <c r="B32" s="172" t="s">
        <v>313</v>
      </c>
      <c r="C32" s="367" t="s">
        <v>436</v>
      </c>
      <c r="D32" s="369"/>
      <c r="E32" s="230">
        <v>72752</v>
      </c>
      <c r="F32" s="230">
        <v>67208</v>
      </c>
      <c r="G32" s="230">
        <v>53019</v>
      </c>
      <c r="H32" s="230">
        <v>2532</v>
      </c>
      <c r="I32" s="230">
        <v>83387</v>
      </c>
      <c r="J32" s="230">
        <v>83387</v>
      </c>
      <c r="K32" s="230">
        <f t="shared" si="5"/>
        <v>100</v>
      </c>
      <c r="L32" s="136"/>
      <c r="M32" s="367"/>
      <c r="N32" s="369"/>
      <c r="O32" s="335"/>
      <c r="P32" s="110">
        <v>0</v>
      </c>
      <c r="Q32" s="110"/>
      <c r="R32" s="110"/>
      <c r="S32" s="110">
        <v>0</v>
      </c>
      <c r="T32" s="108"/>
      <c r="U32" s="174"/>
      <c r="V32" s="175"/>
      <c r="W32" s="110">
        <v>0</v>
      </c>
      <c r="X32" s="110"/>
    </row>
    <row r="33" spans="2:24" ht="12.75">
      <c r="B33" s="172" t="s">
        <v>313</v>
      </c>
      <c r="C33" s="367" t="s">
        <v>437</v>
      </c>
      <c r="D33" s="369"/>
      <c r="E33" s="230">
        <v>77207</v>
      </c>
      <c r="F33" s="110">
        <v>35144</v>
      </c>
      <c r="G33" s="110">
        <v>17791</v>
      </c>
      <c r="H33" s="110">
        <v>-2532</v>
      </c>
      <c r="I33" s="230">
        <v>0</v>
      </c>
      <c r="J33" s="230">
        <v>0</v>
      </c>
      <c r="K33" s="230"/>
      <c r="L33" s="136"/>
      <c r="M33" s="367"/>
      <c r="N33" s="369"/>
      <c r="O33" s="335"/>
      <c r="P33" s="110">
        <v>0</v>
      </c>
      <c r="Q33" s="110"/>
      <c r="R33" s="110"/>
      <c r="S33" s="110">
        <v>0</v>
      </c>
      <c r="T33" s="159"/>
      <c r="U33" s="174"/>
      <c r="V33" s="175">
        <f>+T33+U33</f>
        <v>0</v>
      </c>
      <c r="W33" s="110">
        <v>0</v>
      </c>
      <c r="X33" s="110"/>
    </row>
    <row r="34" spans="2:24" ht="14.25" customHeight="1">
      <c r="B34" s="172" t="s">
        <v>316</v>
      </c>
      <c r="C34" s="367" t="s">
        <v>317</v>
      </c>
      <c r="D34" s="369"/>
      <c r="E34" s="230">
        <v>9897</v>
      </c>
      <c r="F34" s="110"/>
      <c r="G34" s="110"/>
      <c r="H34" s="110"/>
      <c r="I34" s="230">
        <v>11687</v>
      </c>
      <c r="J34" s="230">
        <v>11687</v>
      </c>
      <c r="K34" s="230"/>
      <c r="L34" s="136" t="s">
        <v>441</v>
      </c>
      <c r="M34" s="367" t="s">
        <v>317</v>
      </c>
      <c r="N34" s="369"/>
      <c r="O34" s="335">
        <v>0</v>
      </c>
      <c r="P34" s="110"/>
      <c r="Q34" s="110"/>
      <c r="R34" s="110"/>
      <c r="S34" s="110">
        <v>9991</v>
      </c>
      <c r="T34" s="159"/>
      <c r="U34" s="174"/>
      <c r="V34" s="175"/>
      <c r="W34" s="110">
        <v>9991</v>
      </c>
      <c r="X34" s="110"/>
    </row>
    <row r="35" spans="2:24" ht="39" customHeight="1">
      <c r="B35" s="139" t="s">
        <v>221</v>
      </c>
      <c r="C35" s="392" t="s">
        <v>222</v>
      </c>
      <c r="D35" s="392"/>
      <c r="E35" s="181">
        <f>+E29+E30</f>
        <v>1314300</v>
      </c>
      <c r="F35" s="181">
        <f>+F29+F30</f>
        <v>1084266</v>
      </c>
      <c r="G35" s="181">
        <f>+G29+G30</f>
        <v>234254</v>
      </c>
      <c r="H35" s="181">
        <f>+H29+H30</f>
        <v>31147</v>
      </c>
      <c r="I35" s="181">
        <f>+I29+I30</f>
        <v>1643790</v>
      </c>
      <c r="J35" s="181">
        <f>+J29+J30</f>
        <v>1613649</v>
      </c>
      <c r="K35" s="181">
        <f t="shared" si="5"/>
        <v>98.16637161681237</v>
      </c>
      <c r="L35" s="139" t="s">
        <v>223</v>
      </c>
      <c r="M35" s="392" t="s">
        <v>183</v>
      </c>
      <c r="N35" s="392"/>
      <c r="O35" s="181">
        <f aca="true" t="shared" si="9" ref="O35:W35">+O29+O30</f>
        <v>1218291</v>
      </c>
      <c r="P35" s="181">
        <f t="shared" si="9"/>
        <v>1084266</v>
      </c>
      <c r="Q35" s="181">
        <f t="shared" si="9"/>
        <v>234254</v>
      </c>
      <c r="R35" s="181">
        <f t="shared" si="9"/>
        <v>31147</v>
      </c>
      <c r="S35" s="181">
        <f t="shared" si="9"/>
        <v>1643790</v>
      </c>
      <c r="T35" s="181">
        <f t="shared" si="9"/>
        <v>0</v>
      </c>
      <c r="U35" s="181">
        <f t="shared" si="9"/>
        <v>0</v>
      </c>
      <c r="V35" s="181">
        <f t="shared" si="9"/>
        <v>0</v>
      </c>
      <c r="W35" s="181">
        <f t="shared" si="9"/>
        <v>1530993</v>
      </c>
      <c r="X35" s="181">
        <f>W35/S35*100</f>
        <v>93.1379920792802</v>
      </c>
    </row>
    <row r="36" spans="9:11" ht="12.75">
      <c r="I36" s="183"/>
      <c r="J36" s="183"/>
      <c r="K36" s="183"/>
    </row>
    <row r="38" spans="14:15" ht="12.75">
      <c r="N38" s="184"/>
      <c r="O38" s="184"/>
    </row>
    <row r="39" spans="14:15" ht="12.75">
      <c r="N39" s="184"/>
      <c r="O39" s="184"/>
    </row>
    <row r="40" spans="14:15" ht="12.75">
      <c r="N40" s="184"/>
      <c r="O40" s="184"/>
    </row>
    <row r="41" spans="14:15" ht="12.75">
      <c r="N41" s="184"/>
      <c r="O41" s="184"/>
    </row>
    <row r="42" spans="14:15" ht="12.75">
      <c r="N42" s="184"/>
      <c r="O42" s="184"/>
    </row>
  </sheetData>
  <sheetProtection/>
  <mergeCells count="61">
    <mergeCell ref="D1:I1"/>
    <mergeCell ref="D6:I6"/>
    <mergeCell ref="L6:P6"/>
    <mergeCell ref="N1:X1"/>
    <mergeCell ref="B3:X3"/>
    <mergeCell ref="B4:X4"/>
    <mergeCell ref="B5:X5"/>
    <mergeCell ref="M7:N7"/>
    <mergeCell ref="C9:D9"/>
    <mergeCell ref="M9:N9"/>
    <mergeCell ref="C10:D10"/>
    <mergeCell ref="M10:N10"/>
    <mergeCell ref="C7:D7"/>
    <mergeCell ref="M11:N11"/>
    <mergeCell ref="C12:D12"/>
    <mergeCell ref="M12:N12"/>
    <mergeCell ref="C13:D13"/>
    <mergeCell ref="M13:N13"/>
    <mergeCell ref="M17:N17"/>
    <mergeCell ref="C14:D14"/>
    <mergeCell ref="M14:N14"/>
    <mergeCell ref="C11:D11"/>
    <mergeCell ref="C22:D22"/>
    <mergeCell ref="M22:N22"/>
    <mergeCell ref="C17:D17"/>
    <mergeCell ref="C18:D18"/>
    <mergeCell ref="M18:N18"/>
    <mergeCell ref="C19:D19"/>
    <mergeCell ref="M19:N19"/>
    <mergeCell ref="C20:D20"/>
    <mergeCell ref="M20:N20"/>
    <mergeCell ref="C21:D21"/>
    <mergeCell ref="M21:N21"/>
    <mergeCell ref="C15:D15"/>
    <mergeCell ref="M15:N15"/>
    <mergeCell ref="C16:D16"/>
    <mergeCell ref="M16:N16"/>
    <mergeCell ref="C33:D33"/>
    <mergeCell ref="C29:D29"/>
    <mergeCell ref="M29:N29"/>
    <mergeCell ref="C23:D23"/>
    <mergeCell ref="M23:N23"/>
    <mergeCell ref="C25:D25"/>
    <mergeCell ref="M25:N25"/>
    <mergeCell ref="C26:D26"/>
    <mergeCell ref="M26:N26"/>
    <mergeCell ref="C27:D27"/>
    <mergeCell ref="M33:N33"/>
    <mergeCell ref="M27:N27"/>
    <mergeCell ref="C28:D28"/>
    <mergeCell ref="M28:N28"/>
    <mergeCell ref="C35:D35"/>
    <mergeCell ref="M35:N35"/>
    <mergeCell ref="C30:D30"/>
    <mergeCell ref="M30:N30"/>
    <mergeCell ref="C32:D32"/>
    <mergeCell ref="M32:N32"/>
    <mergeCell ref="C34:D34"/>
    <mergeCell ref="C31:D31"/>
    <mergeCell ref="M31:N31"/>
    <mergeCell ref="M34:N3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6"/>
  <sheetViews>
    <sheetView view="pageBreakPreview" zoomScale="60" zoomScalePageLayoutView="0" workbookViewId="0" topLeftCell="A19">
      <selection activeCell="O67" sqref="O67"/>
    </sheetView>
  </sheetViews>
  <sheetFormatPr defaultColWidth="8.8515625" defaultRowHeight="12.75"/>
  <cols>
    <col min="1" max="1" width="54.421875" style="193" customWidth="1"/>
    <col min="2" max="2" width="9.28125" style="193" customWidth="1"/>
    <col min="3" max="4" width="9.28125" style="193" hidden="1" customWidth="1"/>
    <col min="5" max="6" width="9.28125" style="193" customWidth="1"/>
    <col min="7" max="7" width="2.140625" style="193" customWidth="1"/>
    <col min="8" max="8" width="46.8515625" style="193" bestFit="1" customWidth="1"/>
    <col min="9" max="9" width="12.57421875" style="193" customWidth="1"/>
    <col min="10" max="10" width="10.421875" style="193" customWidth="1"/>
    <col min="11" max="11" width="9.57421875" style="193" hidden="1" customWidth="1"/>
    <col min="12" max="12" width="9.421875" style="193" hidden="1" customWidth="1"/>
    <col min="13" max="14" width="10.421875" style="193" customWidth="1"/>
    <col min="15" max="16384" width="8.8515625" style="193" customWidth="1"/>
  </cols>
  <sheetData>
    <row r="1" spans="1:14" s="185" customFormat="1" ht="15">
      <c r="A1" s="429" t="s">
        <v>292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238"/>
    </row>
    <row r="2" spans="1:14" s="185" customFormat="1" ht="15.75">
      <c r="A2" s="411" t="s">
        <v>227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237"/>
    </row>
    <row r="3" spans="1:14" s="185" customFormat="1" ht="15.75">
      <c r="A3" s="411" t="s">
        <v>228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237"/>
    </row>
    <row r="4" spans="1:14" s="185" customFormat="1" ht="15.75">
      <c r="A4" s="411" t="s">
        <v>431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237"/>
    </row>
    <row r="5" spans="1:14" s="188" customFormat="1" ht="13.5" thickBot="1">
      <c r="A5" s="186" t="s">
        <v>229</v>
      </c>
      <c r="B5" s="186"/>
      <c r="C5" s="186"/>
      <c r="D5" s="186"/>
      <c r="E5" s="186"/>
      <c r="F5" s="186"/>
      <c r="G5" s="187"/>
      <c r="I5" s="431"/>
      <c r="J5" s="431"/>
      <c r="K5" s="431" t="s">
        <v>230</v>
      </c>
      <c r="L5" s="431"/>
      <c r="M5" s="431"/>
      <c r="N5" s="239"/>
    </row>
    <row r="6" spans="1:14" s="188" customFormat="1" ht="22.5" customHeight="1" thickBot="1">
      <c r="A6" s="418" t="s">
        <v>231</v>
      </c>
      <c r="B6" s="419"/>
      <c r="C6" s="419"/>
      <c r="D6" s="419"/>
      <c r="E6" s="419"/>
      <c r="F6" s="420"/>
      <c r="G6" s="189"/>
      <c r="H6" s="421" t="s">
        <v>232</v>
      </c>
      <c r="I6" s="422"/>
      <c r="J6" s="422"/>
      <c r="K6" s="422"/>
      <c r="L6" s="422"/>
      <c r="M6" s="422"/>
      <c r="N6" s="423"/>
    </row>
    <row r="7" spans="1:14" s="188" customFormat="1" ht="10.5" customHeight="1" thickBot="1">
      <c r="A7" s="283"/>
      <c r="B7" s="281" t="s">
        <v>300</v>
      </c>
      <c r="C7" s="281" t="s">
        <v>301</v>
      </c>
      <c r="D7" s="281" t="s">
        <v>302</v>
      </c>
      <c r="E7" s="281" t="s">
        <v>303</v>
      </c>
      <c r="F7" s="281" t="s">
        <v>312</v>
      </c>
      <c r="G7" s="282"/>
      <c r="H7" s="284"/>
      <c r="I7" s="284"/>
      <c r="J7" s="281" t="s">
        <v>300</v>
      </c>
      <c r="K7" s="281" t="s">
        <v>301</v>
      </c>
      <c r="L7" s="281" t="s">
        <v>302</v>
      </c>
      <c r="M7" s="281" t="s">
        <v>303</v>
      </c>
      <c r="N7" s="281" t="s">
        <v>312</v>
      </c>
    </row>
    <row r="8" spans="1:14" ht="12.75">
      <c r="A8" s="190" t="s">
        <v>233</v>
      </c>
      <c r="B8" s="191">
        <f>B10+B13+B15</f>
        <v>0</v>
      </c>
      <c r="C8" s="191">
        <f>C10+C13+C15</f>
        <v>0</v>
      </c>
      <c r="D8" s="191">
        <f>D10+D13+D15</f>
        <v>0</v>
      </c>
      <c r="E8" s="191">
        <f>E10+E13+E15</f>
        <v>0</v>
      </c>
      <c r="F8" s="191">
        <f>F10+F13+F15</f>
        <v>0</v>
      </c>
      <c r="G8" s="415"/>
      <c r="H8" s="416" t="s">
        <v>234</v>
      </c>
      <c r="I8" s="417"/>
      <c r="J8" s="192">
        <f>SUM(J9:J12,J14:J15,J17:J18,J20:J21,J23:J29,J31:J36)</f>
        <v>322506</v>
      </c>
      <c r="K8" s="192">
        <f>SUM(K9:K12,K14:K15,K17:K18,K20:K21,K23:K29,K31:K36)</f>
        <v>299123</v>
      </c>
      <c r="L8" s="192">
        <f>SUM(L9:L12,L14:L15,L17:L18,L20:L21,L23:L29,L31:L36)</f>
        <v>276093</v>
      </c>
      <c r="M8" s="192">
        <f>SUM(M9:M12,M14:M15,M17:M18,M20:M21,M23:M29,M31:M36)</f>
        <v>395283</v>
      </c>
      <c r="N8" s="192">
        <f>SUM(N9:N12,N14:N15,N17:N18,N20:N21,N23:N29,N31:N36)</f>
        <v>392836</v>
      </c>
    </row>
    <row r="9" spans="1:14" ht="12.75">
      <c r="A9" s="194" t="s">
        <v>235</v>
      </c>
      <c r="B9" s="195">
        <f>SUM(B10)</f>
        <v>0</v>
      </c>
      <c r="C9" s="195">
        <f>SUM(C10)</f>
        <v>0</v>
      </c>
      <c r="D9" s="195"/>
      <c r="E9" s="195">
        <f>SUM(E10)</f>
        <v>0</v>
      </c>
      <c r="F9" s="195"/>
      <c r="G9" s="415"/>
      <c r="H9" s="196" t="s">
        <v>315</v>
      </c>
      <c r="I9" s="197" t="s">
        <v>236</v>
      </c>
      <c r="J9" s="198">
        <v>9000</v>
      </c>
      <c r="K9" s="198"/>
      <c r="L9" s="198"/>
      <c r="M9" s="198">
        <v>800</v>
      </c>
      <c r="N9" s="198">
        <v>800</v>
      </c>
    </row>
    <row r="10" spans="1:14" ht="12.75">
      <c r="A10" s="199" t="s">
        <v>237</v>
      </c>
      <c r="B10" s="200"/>
      <c r="C10" s="200"/>
      <c r="D10" s="200"/>
      <c r="E10" s="200"/>
      <c r="F10" s="200"/>
      <c r="G10" s="415"/>
      <c r="H10" s="196" t="s">
        <v>446</v>
      </c>
      <c r="I10" s="197" t="s">
        <v>236</v>
      </c>
      <c r="J10" s="198">
        <v>3500</v>
      </c>
      <c r="K10" s="198"/>
      <c r="L10" s="198"/>
      <c r="M10" s="198">
        <v>3500</v>
      </c>
      <c r="N10" s="198">
        <v>3116</v>
      </c>
    </row>
    <row r="11" spans="1:14" ht="12.75">
      <c r="A11" s="201" t="s">
        <v>238</v>
      </c>
      <c r="B11" s="202">
        <f>SUM(B13:B15)</f>
        <v>0</v>
      </c>
      <c r="C11" s="202">
        <f>SUM(C13:C15)</f>
        <v>0</v>
      </c>
      <c r="D11" s="202"/>
      <c r="E11" s="202">
        <f>SUM(E13:E15)</f>
        <v>0</v>
      </c>
      <c r="F11" s="202">
        <f>SUM(F13:F15)</f>
        <v>0</v>
      </c>
      <c r="G11" s="415"/>
      <c r="H11" s="426" t="s">
        <v>239</v>
      </c>
      <c r="I11" s="197" t="s">
        <v>240</v>
      </c>
      <c r="J11" s="203">
        <v>268357</v>
      </c>
      <c r="K11" s="203">
        <v>268357</v>
      </c>
      <c r="L11" s="203">
        <v>268357</v>
      </c>
      <c r="M11" s="203">
        <v>254608</v>
      </c>
      <c r="N11" s="203">
        <v>254608</v>
      </c>
    </row>
    <row r="12" spans="1:14" ht="12.75">
      <c r="A12" s="204" t="s">
        <v>241</v>
      </c>
      <c r="B12" s="205"/>
      <c r="C12" s="205"/>
      <c r="D12" s="205"/>
      <c r="E12" s="205"/>
      <c r="F12" s="205"/>
      <c r="G12" s="415"/>
      <c r="H12" s="427"/>
      <c r="I12" s="197" t="s">
        <v>236</v>
      </c>
      <c r="J12" s="206">
        <v>6384</v>
      </c>
      <c r="K12" s="206">
        <v>6384</v>
      </c>
      <c r="L12" s="206">
        <v>6384</v>
      </c>
      <c r="M12" s="206"/>
      <c r="N12" s="206"/>
    </row>
    <row r="13" spans="1:14" ht="12.75">
      <c r="A13" s="207" t="s">
        <v>242</v>
      </c>
      <c r="B13" s="205">
        <v>0</v>
      </c>
      <c r="C13" s="205">
        <v>0</v>
      </c>
      <c r="D13" s="205"/>
      <c r="E13" s="205">
        <v>0</v>
      </c>
      <c r="F13" s="205">
        <v>0</v>
      </c>
      <c r="G13" s="415"/>
      <c r="H13" s="428"/>
      <c r="I13" s="208" t="s">
        <v>243</v>
      </c>
      <c r="J13" s="209">
        <f>J11+J12</f>
        <v>274741</v>
      </c>
      <c r="K13" s="209">
        <f>K11+K12</f>
        <v>274741</v>
      </c>
      <c r="L13" s="209"/>
      <c r="M13" s="209">
        <f>M11+M12</f>
        <v>254608</v>
      </c>
      <c r="N13" s="209">
        <f>N11+N12</f>
        <v>254608</v>
      </c>
    </row>
    <row r="14" spans="1:14" ht="12.75">
      <c r="A14" s="204" t="s">
        <v>244</v>
      </c>
      <c r="B14" s="205"/>
      <c r="C14" s="205"/>
      <c r="D14" s="205"/>
      <c r="E14" s="205"/>
      <c r="F14" s="205"/>
      <c r="G14" s="415"/>
      <c r="H14" s="426" t="s">
        <v>298</v>
      </c>
      <c r="I14" s="208" t="s">
        <v>240</v>
      </c>
      <c r="J14" s="206">
        <v>15000</v>
      </c>
      <c r="K14" s="206">
        <v>15000</v>
      </c>
      <c r="L14" s="206"/>
      <c r="M14" s="206">
        <v>15000</v>
      </c>
      <c r="N14" s="206">
        <v>15000</v>
      </c>
    </row>
    <row r="15" spans="1:14" ht="12.75">
      <c r="A15" s="207" t="s">
        <v>245</v>
      </c>
      <c r="B15" s="205">
        <v>0</v>
      </c>
      <c r="C15" s="205">
        <v>0</v>
      </c>
      <c r="D15" s="205"/>
      <c r="E15" s="205">
        <v>0</v>
      </c>
      <c r="F15" s="205">
        <v>0</v>
      </c>
      <c r="G15" s="415"/>
      <c r="H15" s="432"/>
      <c r="I15" s="197" t="s">
        <v>236</v>
      </c>
      <c r="J15" s="206">
        <v>5000</v>
      </c>
      <c r="K15" s="206">
        <v>3750</v>
      </c>
      <c r="L15" s="206"/>
      <c r="M15" s="206">
        <v>757</v>
      </c>
      <c r="N15" s="206">
        <v>757</v>
      </c>
    </row>
    <row r="16" spans="1:14" ht="12.75">
      <c r="A16" s="207"/>
      <c r="B16" s="205"/>
      <c r="C16" s="205"/>
      <c r="D16" s="205"/>
      <c r="E16" s="205"/>
      <c r="F16" s="205"/>
      <c r="G16" s="415"/>
      <c r="H16" s="433"/>
      <c r="I16" s="208" t="s">
        <v>243</v>
      </c>
      <c r="J16" s="209">
        <f>SUM(J14:J15)</f>
        <v>20000</v>
      </c>
      <c r="K16" s="209">
        <f>SUM(K14:K15)</f>
        <v>18750</v>
      </c>
      <c r="L16" s="209">
        <f>SUM(L14:L15)</f>
        <v>0</v>
      </c>
      <c r="M16" s="209">
        <f>SUM(M14:M15)</f>
        <v>15757</v>
      </c>
      <c r="N16" s="209">
        <f>SUM(N14:N15)</f>
        <v>15757</v>
      </c>
    </row>
    <row r="17" spans="1:14" ht="12.75" customHeight="1">
      <c r="A17" s="210" t="s">
        <v>246</v>
      </c>
      <c r="B17" s="211">
        <f>SUM(B18,B23:B24)</f>
        <v>24160</v>
      </c>
      <c r="C17" s="211">
        <f>SUM(C18,C23:C24)</f>
        <v>18198</v>
      </c>
      <c r="D17" s="211">
        <f>SUM(D18,D23:D24)</f>
        <v>0</v>
      </c>
      <c r="E17" s="211">
        <f>SUM(E18,E23:E24)</f>
        <v>16986</v>
      </c>
      <c r="F17" s="211">
        <f>SUM(F18,F23:F24)</f>
        <v>16986</v>
      </c>
      <c r="G17" s="415"/>
      <c r="H17" s="412" t="s">
        <v>259</v>
      </c>
      <c r="I17" s="208" t="s">
        <v>240</v>
      </c>
      <c r="J17" s="213"/>
      <c r="K17" s="213"/>
      <c r="L17" s="213"/>
      <c r="M17" s="213">
        <v>75957</v>
      </c>
      <c r="N17" s="213">
        <v>75957</v>
      </c>
    </row>
    <row r="18" spans="1:14" ht="12.75">
      <c r="A18" s="203" t="s">
        <v>442</v>
      </c>
      <c r="B18" s="205">
        <f>SUM(B19:B22)</f>
        <v>24160</v>
      </c>
      <c r="C18" s="205">
        <f>SUM(C19:C22)</f>
        <v>15000</v>
      </c>
      <c r="D18" s="205"/>
      <c r="E18" s="205">
        <f>SUM(E19:E22)</f>
        <v>16986</v>
      </c>
      <c r="F18" s="205">
        <f>SUM(F19:F22)</f>
        <v>16986</v>
      </c>
      <c r="G18" s="415"/>
      <c r="H18" s="413"/>
      <c r="I18" s="197" t="s">
        <v>236</v>
      </c>
      <c r="J18" s="213">
        <v>7000</v>
      </c>
      <c r="K18" s="213"/>
      <c r="L18" s="213"/>
      <c r="M18" s="213"/>
      <c r="N18" s="213"/>
    </row>
    <row r="19" spans="1:14" ht="12.75">
      <c r="A19" s="212" t="s">
        <v>247</v>
      </c>
      <c r="B19" s="205">
        <v>21090</v>
      </c>
      <c r="C19" s="205"/>
      <c r="D19" s="205"/>
      <c r="E19" s="205">
        <v>7937</v>
      </c>
      <c r="F19" s="205">
        <v>7937</v>
      </c>
      <c r="G19" s="415"/>
      <c r="H19" s="414"/>
      <c r="I19" s="208" t="s">
        <v>243</v>
      </c>
      <c r="J19" s="215">
        <f>SUM(J17:J18)</f>
        <v>7000</v>
      </c>
      <c r="K19" s="215">
        <f>SUM(K17:K18)</f>
        <v>0</v>
      </c>
      <c r="L19" s="215">
        <f>SUM(L17:L18)</f>
        <v>0</v>
      </c>
      <c r="M19" s="215">
        <f>SUM(M17:M18)</f>
        <v>75957</v>
      </c>
      <c r="N19" s="215">
        <f>SUM(N17:N18)</f>
        <v>75957</v>
      </c>
    </row>
    <row r="20" spans="1:14" ht="12.75">
      <c r="A20" s="212" t="s">
        <v>248</v>
      </c>
      <c r="B20" s="205">
        <v>1842</v>
      </c>
      <c r="C20" s="205"/>
      <c r="D20" s="205"/>
      <c r="E20" s="205"/>
      <c r="F20" s="205"/>
      <c r="G20" s="415"/>
      <c r="H20" s="412" t="s">
        <v>314</v>
      </c>
      <c r="I20" s="208" t="s">
        <v>240</v>
      </c>
      <c r="J20" s="219"/>
      <c r="K20" s="219"/>
      <c r="L20" s="219"/>
      <c r="M20" s="218">
        <v>4611</v>
      </c>
      <c r="N20" s="218">
        <v>4611</v>
      </c>
    </row>
    <row r="21" spans="1:14" ht="12.75">
      <c r="A21" s="212" t="s">
        <v>249</v>
      </c>
      <c r="B21" s="205">
        <v>1228</v>
      </c>
      <c r="C21" s="205"/>
      <c r="D21" s="205"/>
      <c r="E21" s="205">
        <v>1227</v>
      </c>
      <c r="F21" s="205">
        <v>1227</v>
      </c>
      <c r="G21" s="415"/>
      <c r="H21" s="413"/>
      <c r="I21" s="197" t="s">
        <v>236</v>
      </c>
      <c r="J21" s="218">
        <v>265</v>
      </c>
      <c r="K21" s="219"/>
      <c r="L21" s="219"/>
      <c r="M21" s="218">
        <v>90</v>
      </c>
      <c r="N21" s="218">
        <v>90</v>
      </c>
    </row>
    <row r="22" spans="1:14" ht="12.75">
      <c r="A22" s="207" t="s">
        <v>444</v>
      </c>
      <c r="B22" s="205"/>
      <c r="C22" s="205">
        <v>15000</v>
      </c>
      <c r="D22" s="205"/>
      <c r="E22" s="205">
        <v>7822</v>
      </c>
      <c r="F22" s="205">
        <v>7822</v>
      </c>
      <c r="G22" s="415"/>
      <c r="H22" s="414"/>
      <c r="I22" s="208" t="s">
        <v>243</v>
      </c>
      <c r="J22" s="209">
        <f>SUM(J21)</f>
        <v>265</v>
      </c>
      <c r="K22" s="206">
        <v>301</v>
      </c>
      <c r="L22" s="206">
        <v>301</v>
      </c>
      <c r="M22" s="209">
        <v>4701</v>
      </c>
      <c r="N22" s="209">
        <v>4701</v>
      </c>
    </row>
    <row r="23" spans="1:14" ht="12.75">
      <c r="A23" s="207" t="s">
        <v>306</v>
      </c>
      <c r="B23" s="205">
        <f>SUM(B24)</f>
        <v>0</v>
      </c>
      <c r="C23" s="205">
        <v>3198</v>
      </c>
      <c r="D23" s="205">
        <v>0</v>
      </c>
      <c r="E23" s="205">
        <v>0</v>
      </c>
      <c r="F23" s="205"/>
      <c r="G23" s="415"/>
      <c r="H23" s="209" t="s">
        <v>452</v>
      </c>
      <c r="I23" s="197" t="s">
        <v>236</v>
      </c>
      <c r="J23" s="206">
        <v>4000</v>
      </c>
      <c r="K23" s="206">
        <v>2520</v>
      </c>
      <c r="L23" s="206">
        <v>1352</v>
      </c>
      <c r="M23" s="206">
        <v>4241</v>
      </c>
      <c r="N23" s="206">
        <v>4270</v>
      </c>
    </row>
    <row r="24" spans="1:14" ht="12.75">
      <c r="A24" s="207" t="s">
        <v>250</v>
      </c>
      <c r="B24" s="205"/>
      <c r="C24" s="205"/>
      <c r="D24" s="205"/>
      <c r="E24" s="205"/>
      <c r="F24" s="205"/>
      <c r="G24" s="415"/>
      <c r="H24" s="234" t="s">
        <v>447</v>
      </c>
      <c r="I24" s="197" t="s">
        <v>236</v>
      </c>
      <c r="J24" s="213">
        <v>4000</v>
      </c>
      <c r="K24" s="213">
        <v>3112</v>
      </c>
      <c r="L24" s="213">
        <v>0</v>
      </c>
      <c r="M24" s="206">
        <v>2092</v>
      </c>
      <c r="N24" s="206">
        <v>0</v>
      </c>
    </row>
    <row r="25" spans="1:14" ht="12.75">
      <c r="A25" s="210" t="s">
        <v>251</v>
      </c>
      <c r="B25" s="211">
        <f>SUM(B26,B28)</f>
        <v>5406</v>
      </c>
      <c r="C25" s="211">
        <f>SUM(C26,C28)</f>
        <v>0</v>
      </c>
      <c r="D25" s="211">
        <f>SUM(D26,D28)</f>
        <v>0</v>
      </c>
      <c r="E25" s="211">
        <f>SUM(E26,E28)</f>
        <v>5496</v>
      </c>
      <c r="F25" s="211">
        <f>SUM(F26,F28)</f>
        <v>90</v>
      </c>
      <c r="G25" s="415"/>
      <c r="H25" s="286"/>
      <c r="I25" s="197"/>
      <c r="J25" s="206"/>
      <c r="K25" s="206"/>
      <c r="L25" s="206"/>
      <c r="M25" s="206"/>
      <c r="N25" s="206"/>
    </row>
    <row r="26" spans="1:14" ht="12.75">
      <c r="A26" s="201" t="s">
        <v>252</v>
      </c>
      <c r="B26" s="205"/>
      <c r="C26" s="205"/>
      <c r="D26" s="205"/>
      <c r="E26" s="205">
        <v>90</v>
      </c>
      <c r="F26" s="205">
        <v>90</v>
      </c>
      <c r="G26" s="415"/>
      <c r="H26" s="209"/>
      <c r="I26" s="197"/>
      <c r="J26" s="206"/>
      <c r="K26" s="206"/>
      <c r="L26" s="206"/>
      <c r="M26" s="206"/>
      <c r="N26" s="206"/>
    </row>
    <row r="27" spans="1:14" ht="12.75">
      <c r="A27" s="214"/>
      <c r="B27" s="205"/>
      <c r="C27" s="205"/>
      <c r="D27" s="205"/>
      <c r="E27" s="205"/>
      <c r="F27" s="205"/>
      <c r="G27" s="415"/>
      <c r="H27" s="234"/>
      <c r="I27" s="197"/>
      <c r="J27" s="213"/>
      <c r="K27" s="213"/>
      <c r="L27" s="213"/>
      <c r="M27" s="206"/>
      <c r="N27" s="206"/>
    </row>
    <row r="28" spans="1:14" ht="12.75">
      <c r="A28" s="201" t="s">
        <v>253</v>
      </c>
      <c r="B28" s="205">
        <f>SUM(B29:B30)</f>
        <v>5406</v>
      </c>
      <c r="C28" s="205">
        <f>SUM(C29:C30)</f>
        <v>0</v>
      </c>
      <c r="D28" s="205"/>
      <c r="E28" s="205">
        <f>SUM(E29:E30)</f>
        <v>5406</v>
      </c>
      <c r="F28" s="205"/>
      <c r="G28" s="415"/>
      <c r="H28" s="426" t="s">
        <v>451</v>
      </c>
      <c r="I28" s="208" t="s">
        <v>240</v>
      </c>
      <c r="J28" s="212"/>
      <c r="K28" s="212"/>
      <c r="L28" s="212"/>
      <c r="M28" s="206">
        <v>7822</v>
      </c>
      <c r="N28" s="206">
        <v>7822</v>
      </c>
    </row>
    <row r="29" spans="1:14" ht="12.75">
      <c r="A29" s="207" t="s">
        <v>254</v>
      </c>
      <c r="B29" s="205"/>
      <c r="C29" s="205"/>
      <c r="D29" s="205"/>
      <c r="E29" s="205"/>
      <c r="F29" s="205"/>
      <c r="G29" s="415"/>
      <c r="H29" s="427"/>
      <c r="I29" s="197" t="s">
        <v>236</v>
      </c>
      <c r="J29" s="206"/>
      <c r="K29" s="206"/>
      <c r="L29" s="206"/>
      <c r="M29" s="206">
        <v>2845</v>
      </c>
      <c r="N29" s="206">
        <v>2845</v>
      </c>
    </row>
    <row r="30" spans="1:14" ht="12.75">
      <c r="A30" s="216" t="s">
        <v>255</v>
      </c>
      <c r="B30" s="205">
        <v>5406</v>
      </c>
      <c r="C30" s="205"/>
      <c r="D30" s="205"/>
      <c r="E30" s="205">
        <v>5406</v>
      </c>
      <c r="F30" s="205"/>
      <c r="G30" s="415"/>
      <c r="H30" s="428"/>
      <c r="I30" s="208" t="s">
        <v>243</v>
      </c>
      <c r="J30" s="209"/>
      <c r="K30" s="209"/>
      <c r="L30" s="209"/>
      <c r="M30" s="209">
        <f>SUM(M28:M29)</f>
        <v>10667</v>
      </c>
      <c r="N30" s="209">
        <f>SUM(N28:N29)</f>
        <v>10667</v>
      </c>
    </row>
    <row r="31" spans="1:14" ht="12.75">
      <c r="A31" s="210" t="s">
        <v>256</v>
      </c>
      <c r="B31" s="210">
        <f>SUM(B33,B35,B38)</f>
        <v>265927</v>
      </c>
      <c r="C31" s="210">
        <f>SUM(C33,C35,C38)</f>
        <v>7445</v>
      </c>
      <c r="D31" s="210">
        <f>SUM(D33,D35,D38)</f>
        <v>-76824</v>
      </c>
      <c r="E31" s="210">
        <f>SUM(E33,E35,E38)</f>
        <v>401777</v>
      </c>
      <c r="F31" s="210">
        <f>SUM(F33,F35,F38)</f>
        <v>401777</v>
      </c>
      <c r="G31" s="415"/>
      <c r="H31" s="232" t="s">
        <v>449</v>
      </c>
      <c r="I31" s="197"/>
      <c r="J31" s="206"/>
      <c r="K31" s="206"/>
      <c r="L31" s="206"/>
      <c r="M31" s="206">
        <v>7544</v>
      </c>
      <c r="N31" s="206">
        <v>7544</v>
      </c>
    </row>
    <row r="32" spans="1:14" ht="12.75">
      <c r="A32" s="201" t="s">
        <v>443</v>
      </c>
      <c r="B32" s="212"/>
      <c r="C32" s="212"/>
      <c r="D32" s="212"/>
      <c r="E32" s="212"/>
      <c r="F32" s="212"/>
      <c r="G32" s="415"/>
      <c r="H32" s="232" t="s">
        <v>448</v>
      </c>
      <c r="I32" s="197"/>
      <c r="J32" s="206"/>
      <c r="K32" s="206"/>
      <c r="L32" s="206"/>
      <c r="M32" s="206">
        <v>15406</v>
      </c>
      <c r="N32" s="206">
        <v>15406</v>
      </c>
    </row>
    <row r="33" spans="1:14" ht="12.75">
      <c r="A33" s="207" t="s">
        <v>257</v>
      </c>
      <c r="B33" s="212">
        <f>SUM(B34)</f>
        <v>18660</v>
      </c>
      <c r="C33" s="212">
        <f>SUM(C34)</f>
        <v>0</v>
      </c>
      <c r="D33" s="212"/>
      <c r="E33" s="212">
        <f>SUM(E34)</f>
        <v>94561</v>
      </c>
      <c r="F33" s="212">
        <f>SUM(F34)</f>
        <v>94561</v>
      </c>
      <c r="G33" s="415"/>
      <c r="H33" s="286" t="s">
        <v>450</v>
      </c>
      <c r="I33" s="208"/>
      <c r="J33" s="215"/>
      <c r="K33" s="215"/>
      <c r="L33" s="215"/>
      <c r="M33" s="213">
        <v>10</v>
      </c>
      <c r="N33" s="213">
        <v>10</v>
      </c>
    </row>
    <row r="34" spans="1:14" ht="12.75">
      <c r="A34" s="212" t="s">
        <v>258</v>
      </c>
      <c r="B34" s="212">
        <v>18660</v>
      </c>
      <c r="C34" s="212"/>
      <c r="D34" s="212"/>
      <c r="E34" s="212">
        <v>94561</v>
      </c>
      <c r="F34" s="212">
        <v>94561</v>
      </c>
      <c r="G34" s="415"/>
      <c r="H34" s="287"/>
      <c r="I34" s="208"/>
      <c r="J34" s="213"/>
      <c r="K34" s="213"/>
      <c r="L34" s="213"/>
      <c r="M34" s="213"/>
      <c r="N34" s="213"/>
    </row>
    <row r="35" spans="1:14" ht="12.75">
      <c r="A35" s="212" t="s">
        <v>260</v>
      </c>
      <c r="B35" s="212">
        <f>SUM(B36)</f>
        <v>0</v>
      </c>
      <c r="C35" s="212">
        <f>SUM(C36)</f>
        <v>6435</v>
      </c>
      <c r="D35" s="212">
        <f>SUM(D36)</f>
        <v>0</v>
      </c>
      <c r="E35" s="212">
        <f>SUM(E36)</f>
        <v>0</v>
      </c>
      <c r="F35" s="212">
        <f>SUM(F36)</f>
        <v>0</v>
      </c>
      <c r="G35" s="415"/>
      <c r="H35" s="287"/>
      <c r="I35" s="197"/>
      <c r="J35" s="213"/>
      <c r="K35" s="213"/>
      <c r="L35" s="213"/>
      <c r="M35" s="213"/>
      <c r="N35" s="213"/>
    </row>
    <row r="36" spans="1:14" ht="12.75">
      <c r="A36" s="212" t="s">
        <v>261</v>
      </c>
      <c r="B36" s="212">
        <v>0</v>
      </c>
      <c r="C36" s="212">
        <v>6435</v>
      </c>
      <c r="D36" s="212">
        <v>0</v>
      </c>
      <c r="E36" s="212">
        <v>0</v>
      </c>
      <c r="F36" s="212">
        <v>0</v>
      </c>
      <c r="G36" s="415"/>
      <c r="H36" s="286"/>
      <c r="I36" s="208"/>
      <c r="J36" s="215"/>
      <c r="K36" s="215"/>
      <c r="L36" s="215"/>
      <c r="M36" s="213"/>
      <c r="N36" s="213"/>
    </row>
    <row r="37" spans="1:14" ht="12.75">
      <c r="A37" s="212"/>
      <c r="B37" s="212"/>
      <c r="C37" s="212"/>
      <c r="D37" s="212"/>
      <c r="E37" s="212"/>
      <c r="F37" s="212"/>
      <c r="G37" s="415"/>
      <c r="H37" s="209"/>
      <c r="I37" s="197"/>
      <c r="J37" s="206"/>
      <c r="K37" s="206"/>
      <c r="L37" s="206"/>
      <c r="M37" s="206"/>
      <c r="N37" s="206"/>
    </row>
    <row r="38" spans="1:14" ht="12.75">
      <c r="A38" s="207" t="s">
        <v>262</v>
      </c>
      <c r="B38" s="205">
        <f>SUM(B39:B47)</f>
        <v>247267</v>
      </c>
      <c r="C38" s="205">
        <f>SUM(C39:C47)</f>
        <v>1010</v>
      </c>
      <c r="D38" s="205">
        <f>SUM(D39:D47)</f>
        <v>-76824</v>
      </c>
      <c r="E38" s="205">
        <f>SUM(E39:E47)</f>
        <v>307216</v>
      </c>
      <c r="F38" s="205">
        <f>SUM(F39:F47)</f>
        <v>307216</v>
      </c>
      <c r="G38" s="415"/>
      <c r="H38" s="412"/>
      <c r="I38" s="197"/>
      <c r="J38" s="217"/>
      <c r="K38" s="218"/>
      <c r="L38" s="218"/>
      <c r="M38" s="218"/>
      <c r="N38" s="218"/>
    </row>
    <row r="39" spans="1:14" ht="12.75">
      <c r="A39" s="212"/>
      <c r="B39" s="212"/>
      <c r="C39" s="212"/>
      <c r="D39" s="212"/>
      <c r="E39" s="212"/>
      <c r="F39" s="212"/>
      <c r="G39" s="415"/>
      <c r="H39" s="413"/>
      <c r="I39" s="197"/>
      <c r="J39" s="218"/>
      <c r="K39" s="218"/>
      <c r="L39" s="218"/>
      <c r="M39" s="218"/>
      <c r="N39" s="218"/>
    </row>
    <row r="40" spans="1:14" ht="12.75">
      <c r="A40" s="212" t="s">
        <v>263</v>
      </c>
      <c r="B40" s="212">
        <v>247267</v>
      </c>
      <c r="C40" s="212"/>
      <c r="D40" s="212"/>
      <c r="E40" s="212">
        <v>302605</v>
      </c>
      <c r="F40" s="212">
        <v>302605</v>
      </c>
      <c r="G40" s="415"/>
      <c r="H40" s="414"/>
      <c r="I40" s="208"/>
      <c r="J40" s="219"/>
      <c r="K40" s="219"/>
      <c r="L40" s="219"/>
      <c r="M40" s="217"/>
      <c r="N40" s="218"/>
    </row>
    <row r="41" spans="1:14" ht="12.75">
      <c r="A41" s="212"/>
      <c r="B41" s="212"/>
      <c r="C41" s="212"/>
      <c r="D41" s="212"/>
      <c r="E41" s="212"/>
      <c r="F41" s="212"/>
      <c r="G41" s="415"/>
      <c r="H41" s="412"/>
      <c r="I41" s="208"/>
      <c r="J41" s="219"/>
      <c r="K41" s="219"/>
      <c r="L41" s="219"/>
      <c r="M41" s="218"/>
      <c r="N41" s="218"/>
    </row>
    <row r="42" spans="1:14" ht="12.75">
      <c r="A42" s="212"/>
      <c r="B42" s="212"/>
      <c r="C42" s="212"/>
      <c r="D42" s="212"/>
      <c r="E42" s="212"/>
      <c r="F42" s="212"/>
      <c r="G42" s="415"/>
      <c r="H42" s="413"/>
      <c r="I42" s="197"/>
      <c r="J42" s="218"/>
      <c r="K42" s="219"/>
      <c r="L42" s="219"/>
      <c r="M42" s="218"/>
      <c r="N42" s="218"/>
    </row>
    <row r="43" spans="1:14" ht="12.75">
      <c r="A43" s="215" t="s">
        <v>264</v>
      </c>
      <c r="B43" s="205">
        <v>0</v>
      </c>
      <c r="C43" s="205"/>
      <c r="D43" s="205">
        <v>-43166</v>
      </c>
      <c r="E43" s="205">
        <v>0</v>
      </c>
      <c r="F43" s="205">
        <v>0</v>
      </c>
      <c r="G43" s="415"/>
      <c r="H43" s="414"/>
      <c r="I43" s="208"/>
      <c r="J43" s="209"/>
      <c r="K43" s="206"/>
      <c r="L43" s="206"/>
      <c r="M43" s="209"/>
      <c r="N43" s="209"/>
    </row>
    <row r="44" spans="1:14" ht="12.75">
      <c r="A44" s="215" t="s">
        <v>265</v>
      </c>
      <c r="B44" s="212">
        <v>0</v>
      </c>
      <c r="C44" s="212"/>
      <c r="D44" s="212">
        <v>-33658</v>
      </c>
      <c r="E44" s="212">
        <v>0</v>
      </c>
      <c r="F44" s="212">
        <v>0</v>
      </c>
      <c r="G44" s="415"/>
      <c r="H44" s="234"/>
      <c r="I44" s="197"/>
      <c r="J44" s="213"/>
      <c r="K44" s="213"/>
      <c r="L44" s="213"/>
      <c r="M44" s="206"/>
      <c r="N44" s="206"/>
    </row>
    <row r="45" spans="1:14" ht="12.75" customHeight="1">
      <c r="A45" s="215" t="s">
        <v>304</v>
      </c>
      <c r="B45" s="215"/>
      <c r="C45" s="215">
        <v>1010</v>
      </c>
      <c r="D45" s="215">
        <v>0</v>
      </c>
      <c r="E45" s="212">
        <v>0</v>
      </c>
      <c r="F45" s="212">
        <v>0</v>
      </c>
      <c r="G45" s="415"/>
      <c r="H45" s="234"/>
      <c r="I45" s="197"/>
      <c r="J45" s="215"/>
      <c r="K45" s="215"/>
      <c r="L45" s="215"/>
      <c r="M45" s="213"/>
      <c r="N45" s="213"/>
    </row>
    <row r="46" spans="1:14" ht="12.75" customHeight="1">
      <c r="A46" s="215" t="s">
        <v>318</v>
      </c>
      <c r="B46" s="212">
        <v>0</v>
      </c>
      <c r="C46" s="212"/>
      <c r="D46" s="212"/>
      <c r="E46" s="212">
        <v>4611</v>
      </c>
      <c r="F46" s="212">
        <v>4611</v>
      </c>
      <c r="G46" s="415"/>
      <c r="H46" s="234"/>
      <c r="I46" s="197"/>
      <c r="J46" s="215"/>
      <c r="K46" s="213"/>
      <c r="L46" s="213"/>
      <c r="M46" s="213"/>
      <c r="N46" s="213"/>
    </row>
    <row r="47" spans="1:14" ht="12.75" customHeight="1">
      <c r="A47" s="214"/>
      <c r="B47" s="212"/>
      <c r="C47" s="212"/>
      <c r="D47" s="212"/>
      <c r="E47" s="212"/>
      <c r="F47" s="212"/>
      <c r="G47" s="415"/>
      <c r="H47" s="234"/>
      <c r="I47" s="197"/>
      <c r="J47" s="213"/>
      <c r="K47" s="213"/>
      <c r="L47" s="213"/>
      <c r="M47" s="213"/>
      <c r="N47" s="213"/>
    </row>
    <row r="48" spans="1:14" ht="12.75" customHeight="1">
      <c r="A48" s="210" t="s">
        <v>266</v>
      </c>
      <c r="B48" s="210">
        <f>SUM(B49)</f>
        <v>0</v>
      </c>
      <c r="C48" s="210">
        <f>SUM(C49)</f>
        <v>0</v>
      </c>
      <c r="D48" s="210">
        <f>SUM(D49)</f>
        <v>0</v>
      </c>
      <c r="E48" s="210">
        <f>SUM(E49)</f>
        <v>0</v>
      </c>
      <c r="F48" s="210">
        <f>SUM(F49)</f>
        <v>0</v>
      </c>
      <c r="G48" s="415"/>
      <c r="H48" s="196"/>
      <c r="I48" s="197"/>
      <c r="J48" s="198"/>
      <c r="K48" s="198"/>
      <c r="L48" s="198"/>
      <c r="M48" s="198"/>
      <c r="N48" s="198"/>
    </row>
    <row r="49" spans="1:14" ht="12.75" customHeight="1">
      <c r="A49" s="201" t="s">
        <v>267</v>
      </c>
      <c r="B49" s="212">
        <f>SUM(B50:B54)</f>
        <v>0</v>
      </c>
      <c r="C49" s="212">
        <f>SUM(C50:C54)</f>
        <v>0</v>
      </c>
      <c r="D49" s="212"/>
      <c r="E49" s="212">
        <f>SUM(E50:E54)</f>
        <v>0</v>
      </c>
      <c r="F49" s="212">
        <f>SUM(F50:F54)</f>
        <v>0</v>
      </c>
      <c r="G49" s="415"/>
      <c r="H49" s="412"/>
      <c r="I49" s="220"/>
      <c r="J49" s="215"/>
      <c r="K49" s="215"/>
      <c r="L49" s="215"/>
      <c r="M49" s="215"/>
      <c r="N49" s="215"/>
    </row>
    <row r="50" spans="1:14" ht="12.75" customHeight="1">
      <c r="A50" s="214" t="s">
        <v>268</v>
      </c>
      <c r="B50" s="212"/>
      <c r="C50" s="212"/>
      <c r="D50" s="212"/>
      <c r="E50" s="212"/>
      <c r="F50" s="212">
        <v>0</v>
      </c>
      <c r="G50" s="415"/>
      <c r="H50" s="413"/>
      <c r="I50" s="197"/>
      <c r="J50" s="213"/>
      <c r="K50" s="213"/>
      <c r="L50" s="213"/>
      <c r="M50" s="213"/>
      <c r="N50" s="213"/>
    </row>
    <row r="51" spans="1:14" ht="12.75" customHeight="1">
      <c r="A51" s="214" t="s">
        <v>269</v>
      </c>
      <c r="B51" s="212"/>
      <c r="C51" s="212"/>
      <c r="D51" s="212"/>
      <c r="E51" s="212"/>
      <c r="F51" s="212"/>
      <c r="G51" s="415"/>
      <c r="H51" s="414"/>
      <c r="I51" s="208"/>
      <c r="J51" s="215"/>
      <c r="K51" s="215"/>
      <c r="L51" s="215"/>
      <c r="M51" s="215"/>
      <c r="N51" s="215"/>
    </row>
    <row r="52" spans="1:14" ht="12.75" customHeight="1">
      <c r="A52" s="201" t="s">
        <v>270</v>
      </c>
      <c r="B52" s="212"/>
      <c r="C52" s="212"/>
      <c r="D52" s="212"/>
      <c r="E52" s="212"/>
      <c r="F52" s="212"/>
      <c r="G52" s="415"/>
      <c r="H52" s="221"/>
      <c r="I52" s="220"/>
      <c r="J52" s="215"/>
      <c r="K52" s="215"/>
      <c r="L52" s="215"/>
      <c r="M52" s="215"/>
      <c r="N52" s="215"/>
    </row>
    <row r="53" spans="1:14" ht="12.75" customHeight="1">
      <c r="A53" s="214"/>
      <c r="B53" s="212"/>
      <c r="C53" s="212"/>
      <c r="D53" s="212"/>
      <c r="E53" s="212"/>
      <c r="F53" s="212"/>
      <c r="G53" s="415"/>
      <c r="H53" s="222"/>
      <c r="I53" s="197"/>
      <c r="J53" s="213"/>
      <c r="K53" s="213"/>
      <c r="L53" s="213"/>
      <c r="M53" s="213"/>
      <c r="N53" s="213"/>
    </row>
    <row r="54" spans="1:14" ht="12.75" customHeight="1">
      <c r="A54" s="214"/>
      <c r="B54" s="212"/>
      <c r="C54" s="212"/>
      <c r="D54" s="212"/>
      <c r="E54" s="212"/>
      <c r="F54" s="212"/>
      <c r="G54" s="415"/>
      <c r="H54" s="226" t="s">
        <v>271</v>
      </c>
      <c r="I54" s="285" t="s">
        <v>236</v>
      </c>
      <c r="J54" s="223">
        <v>495</v>
      </c>
      <c r="K54" s="223">
        <v>470</v>
      </c>
      <c r="L54" s="223">
        <v>22</v>
      </c>
      <c r="M54" s="223">
        <v>498</v>
      </c>
      <c r="N54" s="223">
        <v>103</v>
      </c>
    </row>
    <row r="55" spans="1:14" ht="12.75" customHeight="1">
      <c r="A55" s="210" t="s">
        <v>272</v>
      </c>
      <c r="B55" s="211">
        <f>SUM(B56)</f>
        <v>35144</v>
      </c>
      <c r="C55" s="211">
        <f>SUM(C56)</f>
        <v>-53885</v>
      </c>
      <c r="D55" s="211">
        <f>SUM(D56)</f>
        <v>0</v>
      </c>
      <c r="E55" s="211">
        <f>SUM(E56)</f>
        <v>0</v>
      </c>
      <c r="F55" s="211">
        <f>SUM(F56)</f>
        <v>0</v>
      </c>
      <c r="G55" s="415"/>
      <c r="H55" s="226" t="s">
        <v>273</v>
      </c>
      <c r="I55" s="285" t="s">
        <v>236</v>
      </c>
      <c r="J55" s="223">
        <v>60</v>
      </c>
      <c r="K55" s="223">
        <v>70</v>
      </c>
      <c r="L55" s="223"/>
      <c r="M55" s="223">
        <v>120</v>
      </c>
      <c r="N55" s="223">
        <v>120</v>
      </c>
    </row>
    <row r="56" spans="1:14" ht="12.75" customHeight="1">
      <c r="A56" s="201" t="s">
        <v>274</v>
      </c>
      <c r="B56" s="225">
        <v>35144</v>
      </c>
      <c r="C56" s="225">
        <v>-53885</v>
      </c>
      <c r="D56" s="225">
        <v>0</v>
      </c>
      <c r="E56" s="205"/>
      <c r="F56" s="205"/>
      <c r="G56" s="415"/>
      <c r="H56" s="226" t="s">
        <v>275</v>
      </c>
      <c r="I56" s="285" t="s">
        <v>236</v>
      </c>
      <c r="J56" s="223">
        <v>570</v>
      </c>
      <c r="K56" s="223">
        <v>480</v>
      </c>
      <c r="L56" s="223"/>
      <c r="M56" s="223">
        <v>581</v>
      </c>
      <c r="N56" s="223">
        <v>50</v>
      </c>
    </row>
    <row r="57" spans="1:14" ht="12.75" customHeight="1">
      <c r="A57" s="212"/>
      <c r="B57" s="205"/>
      <c r="C57" s="205"/>
      <c r="D57" s="205"/>
      <c r="E57" s="205"/>
      <c r="F57" s="205"/>
      <c r="G57" s="415"/>
      <c r="H57" s="226" t="s">
        <v>276</v>
      </c>
      <c r="I57" s="285" t="s">
        <v>236</v>
      </c>
      <c r="J57" s="223">
        <v>1200</v>
      </c>
      <c r="K57" s="223">
        <v>300</v>
      </c>
      <c r="L57" s="223">
        <v>691</v>
      </c>
      <c r="M57" s="223">
        <v>1200</v>
      </c>
      <c r="N57" s="223">
        <v>87</v>
      </c>
    </row>
    <row r="58" spans="1:14" ht="12.75">
      <c r="A58" s="210" t="s">
        <v>277</v>
      </c>
      <c r="B58" s="210">
        <f>B62+B63</f>
        <v>0</v>
      </c>
      <c r="C58" s="210">
        <f>C62+C63</f>
        <v>0</v>
      </c>
      <c r="D58" s="210">
        <f>D62+D63</f>
        <v>0</v>
      </c>
      <c r="E58" s="210">
        <f>E62+E63</f>
        <v>0</v>
      </c>
      <c r="F58" s="210">
        <f>F62+F63</f>
        <v>0</v>
      </c>
      <c r="G58" s="415"/>
      <c r="H58" s="226" t="s">
        <v>307</v>
      </c>
      <c r="I58" s="285" t="s">
        <v>236</v>
      </c>
      <c r="J58" s="223">
        <v>400</v>
      </c>
      <c r="K58" s="223"/>
      <c r="L58" s="223">
        <v>133</v>
      </c>
      <c r="M58" s="223">
        <v>400</v>
      </c>
      <c r="N58" s="223">
        <v>159</v>
      </c>
    </row>
    <row r="59" spans="1:14" ht="12.75">
      <c r="A59" s="213"/>
      <c r="B59" s="213"/>
      <c r="C59" s="213"/>
      <c r="D59" s="213"/>
      <c r="E59" s="213"/>
      <c r="F59" s="213"/>
      <c r="G59" s="415"/>
      <c r="H59" s="233"/>
      <c r="I59" s="220"/>
      <c r="J59" s="214"/>
      <c r="K59" s="214"/>
      <c r="L59" s="214"/>
      <c r="M59" s="214"/>
      <c r="N59" s="214"/>
    </row>
    <row r="60" spans="1:14" ht="12.75">
      <c r="A60" s="213"/>
      <c r="B60" s="213"/>
      <c r="C60" s="213"/>
      <c r="D60" s="213"/>
      <c r="E60" s="213"/>
      <c r="F60" s="213"/>
      <c r="G60" s="415"/>
      <c r="H60" s="233"/>
      <c r="I60" s="220"/>
      <c r="J60" s="207"/>
      <c r="K60" s="207"/>
      <c r="L60" s="207"/>
      <c r="M60" s="207"/>
      <c r="N60" s="207"/>
    </row>
    <row r="61" spans="1:14" ht="12.75" customHeight="1">
      <c r="A61" s="224" t="s">
        <v>278</v>
      </c>
      <c r="B61" s="203">
        <f>SUM(B62:B63)</f>
        <v>0</v>
      </c>
      <c r="C61" s="203">
        <f>SUM(C62:C63)</f>
        <v>0</v>
      </c>
      <c r="D61" s="203">
        <f>SUM(D62:D63)</f>
        <v>0</v>
      </c>
      <c r="E61" s="203">
        <f>SUM(E62:E63)</f>
        <v>0</v>
      </c>
      <c r="F61" s="203">
        <f>SUM(F62:F63)</f>
        <v>0</v>
      </c>
      <c r="G61" s="415"/>
      <c r="H61" s="226" t="s">
        <v>279</v>
      </c>
      <c r="I61" s="285" t="s">
        <v>236</v>
      </c>
      <c r="J61" s="223">
        <v>5406</v>
      </c>
      <c r="K61" s="223">
        <v>5406</v>
      </c>
      <c r="L61" s="223">
        <v>5406</v>
      </c>
      <c r="M61" s="223">
        <v>5406</v>
      </c>
      <c r="N61" s="223"/>
    </row>
    <row r="62" spans="1:14" ht="12.75">
      <c r="A62" s="214" t="s">
        <v>445</v>
      </c>
      <c r="B62" s="225"/>
      <c r="C62" s="225"/>
      <c r="D62" s="225"/>
      <c r="E62" s="205"/>
      <c r="F62" s="205"/>
      <c r="G62" s="415"/>
      <c r="H62" s="288" t="s">
        <v>280</v>
      </c>
      <c r="I62" s="288"/>
      <c r="J62" s="223"/>
      <c r="K62" s="223"/>
      <c r="L62" s="223"/>
      <c r="M62" s="223"/>
      <c r="N62" s="223"/>
    </row>
    <row r="63" spans="1:14" ht="12.75">
      <c r="A63" s="207" t="s">
        <v>281</v>
      </c>
      <c r="B63" s="205">
        <v>0</v>
      </c>
      <c r="C63" s="205"/>
      <c r="D63" s="205">
        <v>0</v>
      </c>
      <c r="E63" s="205">
        <f>SUM(B63:D63)</f>
        <v>0</v>
      </c>
      <c r="F63" s="205"/>
      <c r="G63" s="415"/>
      <c r="H63" s="288" t="s">
        <v>282</v>
      </c>
      <c r="I63" s="288"/>
      <c r="J63" s="210"/>
      <c r="K63" s="210"/>
      <c r="L63" s="210"/>
      <c r="M63" s="210"/>
      <c r="N63" s="210"/>
    </row>
    <row r="64" spans="1:14" ht="12.75">
      <c r="A64" s="227" t="s">
        <v>283</v>
      </c>
      <c r="B64" s="228">
        <f>B8+B17+B25+B31+B48+B58+B55</f>
        <v>330637</v>
      </c>
      <c r="C64" s="228">
        <f>C8+C17+C25+C31+C48+C58+C55</f>
        <v>-28242</v>
      </c>
      <c r="D64" s="228">
        <f>D8+D17+D25+D31+D48+D58+D55</f>
        <v>-76824</v>
      </c>
      <c r="E64" s="228">
        <f>E8+E17+E25+E31+E48+E58+E55</f>
        <v>424259</v>
      </c>
      <c r="F64" s="228">
        <f>F8+F17+F25+F31+F48+F58+F55</f>
        <v>418853</v>
      </c>
      <c r="G64" s="229"/>
      <c r="H64" s="227" t="s">
        <v>284</v>
      </c>
      <c r="I64" s="228"/>
      <c r="J64" s="228">
        <f>SUM(J8,J54,J55,J56,J57,J58,J61:J63)</f>
        <v>330637</v>
      </c>
      <c r="K64" s="228">
        <f>SUM(K8,K54,K55,K56,K57,K58,K61:K63)</f>
        <v>305849</v>
      </c>
      <c r="L64" s="228">
        <f>SUM(L8,L54,L55,L56,L57,L58,L61:L63)</f>
        <v>282345</v>
      </c>
      <c r="M64" s="228">
        <f>SUM(M8,M54,M55,M56,M57,M58,M61:M63)</f>
        <v>403488</v>
      </c>
      <c r="N64" s="228">
        <f>SUM(N8,N54,N55,N56,N57,N58,N61:N63)</f>
        <v>393355</v>
      </c>
    </row>
    <row r="65" spans="1:14" ht="12.75" customHeight="1">
      <c r="A65" s="424" t="s">
        <v>285</v>
      </c>
      <c r="B65" s="424"/>
      <c r="C65" s="424"/>
      <c r="D65" s="424"/>
      <c r="E65" s="424"/>
      <c r="F65" s="424"/>
      <c r="G65" s="424"/>
      <c r="H65" s="424"/>
      <c r="I65" s="424"/>
      <c r="J65" s="424"/>
      <c r="K65" s="424"/>
      <c r="L65" s="424"/>
      <c r="M65" s="424"/>
      <c r="N65" s="240"/>
    </row>
    <row r="66" spans="1:14" ht="12.75">
      <c r="A66" s="425"/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240"/>
    </row>
  </sheetData>
  <sheetProtection/>
  <mergeCells count="19">
    <mergeCell ref="A65:M66"/>
    <mergeCell ref="H28:H30"/>
    <mergeCell ref="A1:M1"/>
    <mergeCell ref="K5:M5"/>
    <mergeCell ref="I5:J5"/>
    <mergeCell ref="H11:H13"/>
    <mergeCell ref="A4:M4"/>
    <mergeCell ref="H41:H43"/>
    <mergeCell ref="H49:H51"/>
    <mergeCell ref="H14:H16"/>
    <mergeCell ref="A2:M2"/>
    <mergeCell ref="H38:H40"/>
    <mergeCell ref="A3:M3"/>
    <mergeCell ref="H17:H19"/>
    <mergeCell ref="G8:G63"/>
    <mergeCell ref="H8:I8"/>
    <mergeCell ref="A6:F6"/>
    <mergeCell ref="H20:H22"/>
    <mergeCell ref="H6:N6"/>
  </mergeCells>
  <printOptions horizontalCentered="1"/>
  <pageMargins left="0" right="0" top="0.3937007874015748" bottom="0" header="0.5118110236220472" footer="0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6"/>
  <sheetViews>
    <sheetView view="pageBreakPreview" zoomScale="60" zoomScalePageLayoutView="0" workbookViewId="0" topLeftCell="A64">
      <selection activeCell="G79" sqref="G79"/>
    </sheetView>
  </sheetViews>
  <sheetFormatPr defaultColWidth="9.140625" defaultRowHeight="12.75"/>
  <cols>
    <col min="1" max="1" width="6.7109375" style="291" customWidth="1"/>
    <col min="2" max="2" width="32.421875" style="291" customWidth="1"/>
    <col min="3" max="3" width="15.57421875" style="291" customWidth="1"/>
    <col min="4" max="4" width="12.00390625" style="291" customWidth="1"/>
    <col min="5" max="5" width="12.8515625" style="291" customWidth="1"/>
    <col min="6" max="6" width="12.57421875" style="291" customWidth="1"/>
    <col min="7" max="16384" width="9.140625" style="291" customWidth="1"/>
  </cols>
  <sheetData>
    <row r="1" spans="1:6" ht="16.5" thickBot="1">
      <c r="A1" s="247"/>
      <c r="B1" s="248"/>
      <c r="C1" s="247"/>
      <c r="D1" s="247"/>
      <c r="E1" s="247"/>
      <c r="F1" s="290" t="s">
        <v>385</v>
      </c>
    </row>
    <row r="2" spans="1:6" ht="15.75">
      <c r="A2" s="443" t="s">
        <v>227</v>
      </c>
      <c r="B2" s="443"/>
      <c r="C2" s="443"/>
      <c r="D2" s="443"/>
      <c r="E2" s="443"/>
      <c r="F2" s="443"/>
    </row>
    <row r="3" spans="1:6" ht="15.75">
      <c r="A3" s="443" t="s">
        <v>319</v>
      </c>
      <c r="B3" s="443"/>
      <c r="C3" s="443"/>
      <c r="D3" s="443"/>
      <c r="E3" s="443"/>
      <c r="F3" s="443"/>
    </row>
    <row r="4" spans="1:6" ht="15.75">
      <c r="A4" s="443" t="s">
        <v>431</v>
      </c>
      <c r="B4" s="443"/>
      <c r="C4" s="443"/>
      <c r="D4" s="443"/>
      <c r="E4" s="443"/>
      <c r="F4" s="443"/>
    </row>
    <row r="5" spans="1:6" ht="15.75" thickBot="1">
      <c r="A5" s="444"/>
      <c r="B5" s="444"/>
      <c r="C5" s="444"/>
      <c r="D5" s="444"/>
      <c r="E5" s="444"/>
      <c r="F5" s="249"/>
    </row>
    <row r="6" spans="1:6" ht="15" customHeight="1">
      <c r="A6" s="437"/>
      <c r="B6" s="445" t="s">
        <v>320</v>
      </c>
      <c r="C6" s="446" t="s">
        <v>321</v>
      </c>
      <c r="D6" s="446"/>
      <c r="E6" s="446"/>
      <c r="F6" s="447" t="s">
        <v>454</v>
      </c>
    </row>
    <row r="7" spans="1:6" ht="15">
      <c r="A7" s="438"/>
      <c r="B7" s="435"/>
      <c r="C7" s="289"/>
      <c r="D7" s="289"/>
      <c r="E7" s="289"/>
      <c r="F7" s="439"/>
    </row>
    <row r="8" spans="1:6" ht="29.25" customHeight="1" thickBot="1">
      <c r="A8" s="438"/>
      <c r="B8" s="435"/>
      <c r="C8" s="292" t="s">
        <v>560</v>
      </c>
      <c r="D8" s="292"/>
      <c r="E8" s="292"/>
      <c r="F8" s="439"/>
    </row>
    <row r="9" spans="1:6" ht="15">
      <c r="A9" s="295" t="s">
        <v>4</v>
      </c>
      <c r="B9" s="305" t="s">
        <v>322</v>
      </c>
      <c r="C9" s="257">
        <f>SUM(C10:C19)</f>
        <v>14</v>
      </c>
      <c r="D9" s="257">
        <f>SUM(D10:D19)</f>
        <v>0</v>
      </c>
      <c r="E9" s="257">
        <f>SUM(E10:E19)</f>
        <v>0</v>
      </c>
      <c r="F9" s="306">
        <f>SUM(F10:F19)</f>
        <v>14</v>
      </c>
    </row>
    <row r="10" spans="1:6" ht="15">
      <c r="A10" s="296"/>
      <c r="B10" s="307" t="s">
        <v>323</v>
      </c>
      <c r="C10" s="250">
        <v>1</v>
      </c>
      <c r="D10" s="250"/>
      <c r="E10" s="250"/>
      <c r="F10" s="308">
        <f aca="true" t="shared" si="0" ref="F10:F19">SUM(C10,D10,E10,)</f>
        <v>1</v>
      </c>
    </row>
    <row r="11" spans="1:6" ht="15">
      <c r="A11" s="296"/>
      <c r="B11" s="307" t="s">
        <v>324</v>
      </c>
      <c r="C11" s="250">
        <v>1</v>
      </c>
      <c r="D11" s="250"/>
      <c r="E11" s="250"/>
      <c r="F11" s="308">
        <f t="shared" si="0"/>
        <v>1</v>
      </c>
    </row>
    <row r="12" spans="1:6" ht="15">
      <c r="A12" s="296"/>
      <c r="B12" s="307" t="s">
        <v>325</v>
      </c>
      <c r="C12" s="250">
        <v>1</v>
      </c>
      <c r="D12" s="250"/>
      <c r="E12" s="250"/>
      <c r="F12" s="308">
        <f t="shared" si="0"/>
        <v>1</v>
      </c>
    </row>
    <row r="13" spans="1:6" ht="15">
      <c r="A13" s="296"/>
      <c r="B13" s="307" t="s">
        <v>326</v>
      </c>
      <c r="C13" s="250">
        <v>1</v>
      </c>
      <c r="D13" s="250"/>
      <c r="E13" s="250"/>
      <c r="F13" s="308">
        <f t="shared" si="0"/>
        <v>1</v>
      </c>
    </row>
    <row r="14" spans="1:6" ht="15">
      <c r="A14" s="296"/>
      <c r="B14" s="307" t="s">
        <v>327</v>
      </c>
      <c r="C14" s="250">
        <v>3</v>
      </c>
      <c r="D14" s="250"/>
      <c r="E14" s="250"/>
      <c r="F14" s="308">
        <f t="shared" si="0"/>
        <v>3</v>
      </c>
    </row>
    <row r="15" spans="1:6" ht="29.25">
      <c r="A15" s="296"/>
      <c r="B15" s="307" t="s">
        <v>328</v>
      </c>
      <c r="C15" s="250">
        <v>1</v>
      </c>
      <c r="D15" s="250"/>
      <c r="E15" s="250"/>
      <c r="F15" s="308">
        <f t="shared" si="0"/>
        <v>1</v>
      </c>
    </row>
    <row r="16" spans="1:6" ht="15">
      <c r="A16" s="296"/>
      <c r="B16" s="307" t="s">
        <v>329</v>
      </c>
      <c r="C16" s="250">
        <v>1</v>
      </c>
      <c r="D16" s="250"/>
      <c r="E16" s="250"/>
      <c r="F16" s="308">
        <f t="shared" si="0"/>
        <v>1</v>
      </c>
    </row>
    <row r="17" spans="1:6" ht="15">
      <c r="A17" s="296"/>
      <c r="B17" s="307" t="s">
        <v>330</v>
      </c>
      <c r="C17" s="250">
        <v>1</v>
      </c>
      <c r="D17" s="250"/>
      <c r="E17" s="250"/>
      <c r="F17" s="308">
        <f t="shared" si="0"/>
        <v>1</v>
      </c>
    </row>
    <row r="18" spans="1:6" ht="15">
      <c r="A18" s="296"/>
      <c r="B18" s="307" t="s">
        <v>331</v>
      </c>
      <c r="C18" s="250">
        <v>2</v>
      </c>
      <c r="D18" s="250"/>
      <c r="E18" s="250"/>
      <c r="F18" s="308">
        <f t="shared" si="0"/>
        <v>2</v>
      </c>
    </row>
    <row r="19" spans="1:6" ht="15">
      <c r="A19" s="296"/>
      <c r="B19" s="307" t="s">
        <v>332</v>
      </c>
      <c r="C19" s="250">
        <v>2</v>
      </c>
      <c r="D19" s="250"/>
      <c r="E19" s="250"/>
      <c r="F19" s="308">
        <f t="shared" si="0"/>
        <v>2</v>
      </c>
    </row>
    <row r="20" spans="1:6" ht="15">
      <c r="A20" s="296"/>
      <c r="B20" s="307"/>
      <c r="C20" s="250"/>
      <c r="D20" s="250"/>
      <c r="E20" s="250"/>
      <c r="F20" s="308"/>
    </row>
    <row r="21" spans="1:6" ht="15" customHeight="1">
      <c r="A21" s="437"/>
      <c r="B21" s="434" t="s">
        <v>320</v>
      </c>
      <c r="C21" s="436" t="s">
        <v>321</v>
      </c>
      <c r="D21" s="436"/>
      <c r="E21" s="436"/>
      <c r="F21" s="439" t="s">
        <v>454</v>
      </c>
    </row>
    <row r="22" spans="1:6" ht="33.75" customHeight="1">
      <c r="A22" s="438"/>
      <c r="B22" s="435"/>
      <c r="C22" s="289" t="s">
        <v>455</v>
      </c>
      <c r="D22" s="289" t="s">
        <v>456</v>
      </c>
      <c r="E22" s="289" t="s">
        <v>457</v>
      </c>
      <c r="F22" s="439"/>
    </row>
    <row r="23" spans="1:6" ht="28.5" customHeight="1">
      <c r="A23" s="438"/>
      <c r="B23" s="435"/>
      <c r="C23" s="292" t="s">
        <v>561</v>
      </c>
      <c r="D23" s="292" t="s">
        <v>561</v>
      </c>
      <c r="E23" s="292" t="s">
        <v>561</v>
      </c>
      <c r="F23" s="439"/>
    </row>
    <row r="24" spans="1:6" ht="15">
      <c r="A24" s="254" t="s">
        <v>12</v>
      </c>
      <c r="B24" s="309" t="s">
        <v>333</v>
      </c>
      <c r="C24" s="253">
        <f>SUM(C25:C37)</f>
        <v>2</v>
      </c>
      <c r="D24" s="253">
        <f>SUM(D25:D37)</f>
        <v>14</v>
      </c>
      <c r="E24" s="253">
        <f>SUM(E25:E38)</f>
        <v>6.25</v>
      </c>
      <c r="F24" s="310">
        <f>SUM(F25:F38)</f>
        <v>22.25</v>
      </c>
    </row>
    <row r="25" spans="1:6" ht="15">
      <c r="A25" s="296"/>
      <c r="B25" s="307" t="s">
        <v>334</v>
      </c>
      <c r="C25" s="250">
        <v>1</v>
      </c>
      <c r="D25" s="250"/>
      <c r="E25" s="250"/>
      <c r="F25" s="308">
        <f aca="true" t="shared" si="1" ref="F25:F38">SUM(C25,D25,E25,)</f>
        <v>1</v>
      </c>
    </row>
    <row r="26" spans="1:6" ht="15">
      <c r="A26" s="296"/>
      <c r="B26" s="307" t="s">
        <v>335</v>
      </c>
      <c r="C26" s="250">
        <v>1</v>
      </c>
      <c r="D26" s="250"/>
      <c r="E26" s="250"/>
      <c r="F26" s="308">
        <f t="shared" si="1"/>
        <v>1</v>
      </c>
    </row>
    <row r="27" spans="1:6" ht="15">
      <c r="A27" s="296"/>
      <c r="B27" s="307" t="s">
        <v>336</v>
      </c>
      <c r="C27" s="250"/>
      <c r="D27" s="250">
        <v>1</v>
      </c>
      <c r="E27" s="250"/>
      <c r="F27" s="308">
        <f t="shared" si="1"/>
        <v>1</v>
      </c>
    </row>
    <row r="28" spans="1:6" ht="15">
      <c r="A28" s="296"/>
      <c r="B28" s="307" t="s">
        <v>337</v>
      </c>
      <c r="C28" s="250"/>
      <c r="D28" s="250">
        <v>1</v>
      </c>
      <c r="E28" s="250"/>
      <c r="F28" s="308">
        <f t="shared" si="1"/>
        <v>1</v>
      </c>
    </row>
    <row r="29" spans="1:6" ht="15">
      <c r="A29" s="296"/>
      <c r="B29" s="307" t="s">
        <v>338</v>
      </c>
      <c r="C29" s="250"/>
      <c r="D29" s="250">
        <v>2</v>
      </c>
      <c r="E29" s="255"/>
      <c r="F29" s="308">
        <f t="shared" si="1"/>
        <v>2</v>
      </c>
    </row>
    <row r="30" spans="1:6" ht="15">
      <c r="A30" s="296"/>
      <c r="B30" s="307" t="s">
        <v>339</v>
      </c>
      <c r="C30" s="250"/>
      <c r="D30" s="250">
        <v>3</v>
      </c>
      <c r="E30" s="250"/>
      <c r="F30" s="308">
        <f t="shared" si="1"/>
        <v>3</v>
      </c>
    </row>
    <row r="31" spans="1:6" ht="15">
      <c r="A31" s="296"/>
      <c r="B31" s="307" t="s">
        <v>340</v>
      </c>
      <c r="C31" s="250"/>
      <c r="D31" s="250"/>
      <c r="E31" s="250">
        <v>1.5</v>
      </c>
      <c r="F31" s="308">
        <f t="shared" si="1"/>
        <v>1.5</v>
      </c>
    </row>
    <row r="32" spans="1:6" ht="15">
      <c r="A32" s="296"/>
      <c r="B32" s="307" t="s">
        <v>341</v>
      </c>
      <c r="C32" s="250"/>
      <c r="D32" s="250">
        <v>2</v>
      </c>
      <c r="E32" s="250"/>
      <c r="F32" s="308">
        <f t="shared" si="1"/>
        <v>2</v>
      </c>
    </row>
    <row r="33" spans="1:6" ht="15">
      <c r="A33" s="296"/>
      <c r="B33" s="307" t="s">
        <v>458</v>
      </c>
      <c r="C33" s="250"/>
      <c r="D33" s="250"/>
      <c r="E33" s="250">
        <v>1</v>
      </c>
      <c r="F33" s="308">
        <f t="shared" si="1"/>
        <v>1</v>
      </c>
    </row>
    <row r="34" spans="1:6" ht="15">
      <c r="A34" s="296"/>
      <c r="B34" s="307" t="s">
        <v>342</v>
      </c>
      <c r="C34" s="250"/>
      <c r="D34" s="250"/>
      <c r="E34" s="250">
        <v>2</v>
      </c>
      <c r="F34" s="308">
        <f t="shared" si="1"/>
        <v>2</v>
      </c>
    </row>
    <row r="35" spans="1:6" ht="15">
      <c r="A35" s="296"/>
      <c r="B35" s="307" t="s">
        <v>343</v>
      </c>
      <c r="C35" s="250"/>
      <c r="D35" s="250">
        <v>2</v>
      </c>
      <c r="E35" s="250"/>
      <c r="F35" s="308">
        <f t="shared" si="1"/>
        <v>2</v>
      </c>
    </row>
    <row r="36" spans="1:6" ht="15">
      <c r="A36" s="296"/>
      <c r="B36" s="307" t="s">
        <v>344</v>
      </c>
      <c r="C36" s="250"/>
      <c r="D36" s="250">
        <v>3</v>
      </c>
      <c r="E36" s="250"/>
      <c r="F36" s="308">
        <f t="shared" si="1"/>
        <v>3</v>
      </c>
    </row>
    <row r="37" spans="1:6" ht="15">
      <c r="A37" s="297"/>
      <c r="B37" s="311" t="s">
        <v>345</v>
      </c>
      <c r="C37" s="256"/>
      <c r="D37" s="256"/>
      <c r="E37" s="256">
        <v>0.75</v>
      </c>
      <c r="F37" s="308">
        <f t="shared" si="1"/>
        <v>0.75</v>
      </c>
    </row>
    <row r="38" spans="1:6" ht="15">
      <c r="A38" s="298"/>
      <c r="B38" s="312" t="s">
        <v>332</v>
      </c>
      <c r="C38" s="252"/>
      <c r="D38" s="252"/>
      <c r="E38" s="252">
        <v>1</v>
      </c>
      <c r="F38" s="308">
        <f t="shared" si="1"/>
        <v>1</v>
      </c>
    </row>
    <row r="39" spans="1:6" ht="15">
      <c r="A39" s="299"/>
      <c r="B39" s="313"/>
      <c r="C39" s="293"/>
      <c r="D39" s="293"/>
      <c r="E39" s="293"/>
      <c r="F39" s="314"/>
    </row>
    <row r="40" spans="1:6" ht="15" customHeight="1">
      <c r="A40" s="437"/>
      <c r="B40" s="434" t="s">
        <v>320</v>
      </c>
      <c r="C40" s="436" t="s">
        <v>321</v>
      </c>
      <c r="D40" s="436"/>
      <c r="E40" s="436"/>
      <c r="F40" s="439" t="s">
        <v>454</v>
      </c>
    </row>
    <row r="41" spans="1:6" ht="42.75" customHeight="1">
      <c r="A41" s="438"/>
      <c r="B41" s="435"/>
      <c r="C41" s="289"/>
      <c r="D41" s="289" t="s">
        <v>459</v>
      </c>
      <c r="E41" s="289" t="s">
        <v>460</v>
      </c>
      <c r="F41" s="439"/>
    </row>
    <row r="42" spans="1:6" ht="28.5" customHeight="1">
      <c r="A42" s="438"/>
      <c r="B42" s="435"/>
      <c r="C42" s="292"/>
      <c r="D42" s="292" t="s">
        <v>561</v>
      </c>
      <c r="E42" s="292" t="s">
        <v>561</v>
      </c>
      <c r="F42" s="439"/>
    </row>
    <row r="43" spans="1:6" ht="15">
      <c r="A43" s="300" t="s">
        <v>12</v>
      </c>
      <c r="B43" s="315" t="s">
        <v>346</v>
      </c>
      <c r="C43" s="257"/>
      <c r="D43" s="257">
        <f>SUM(D44:D46)</f>
        <v>1</v>
      </c>
      <c r="E43" s="257">
        <f>SUM(E44:E46)</f>
        <v>5</v>
      </c>
      <c r="F43" s="316">
        <f>SUM(F44:F46)</f>
        <v>6</v>
      </c>
    </row>
    <row r="44" spans="1:6" ht="15">
      <c r="A44" s="296"/>
      <c r="B44" s="307" t="s">
        <v>347</v>
      </c>
      <c r="C44" s="250"/>
      <c r="D44" s="250"/>
      <c r="E44" s="250">
        <v>1</v>
      </c>
      <c r="F44" s="308">
        <f>C44+D44+E44</f>
        <v>1</v>
      </c>
    </row>
    <row r="45" spans="1:6" ht="15">
      <c r="A45" s="298"/>
      <c r="B45" s="312" t="s">
        <v>348</v>
      </c>
      <c r="C45" s="252"/>
      <c r="D45" s="252"/>
      <c r="E45" s="252">
        <v>2</v>
      </c>
      <c r="F45" s="251">
        <f>C45+D45+E45</f>
        <v>2</v>
      </c>
    </row>
    <row r="46" spans="1:6" ht="15">
      <c r="A46" s="298"/>
      <c r="B46" s="312" t="s">
        <v>349</v>
      </c>
      <c r="C46" s="252"/>
      <c r="D46" s="252">
        <v>1</v>
      </c>
      <c r="E46" s="252">
        <v>2</v>
      </c>
      <c r="F46" s="251">
        <f>C46+D46+E46</f>
        <v>3</v>
      </c>
    </row>
    <row r="47" spans="1:6" ht="15">
      <c r="A47" s="301"/>
      <c r="B47" s="317"/>
      <c r="C47" s="294"/>
      <c r="D47" s="294"/>
      <c r="E47" s="294"/>
      <c r="F47" s="318"/>
    </row>
    <row r="48" spans="1:6" ht="15" customHeight="1">
      <c r="A48" s="437"/>
      <c r="B48" s="434" t="s">
        <v>320</v>
      </c>
      <c r="C48" s="436" t="s">
        <v>321</v>
      </c>
      <c r="D48" s="436"/>
      <c r="E48" s="436"/>
      <c r="F48" s="439" t="s">
        <v>454</v>
      </c>
    </row>
    <row r="49" spans="1:6" ht="30" customHeight="1">
      <c r="A49" s="438"/>
      <c r="B49" s="435"/>
      <c r="C49" s="289"/>
      <c r="D49" s="289" t="s">
        <v>461</v>
      </c>
      <c r="E49" s="289"/>
      <c r="F49" s="439"/>
    </row>
    <row r="50" spans="1:6" ht="29.25" customHeight="1" thickBot="1">
      <c r="A50" s="438"/>
      <c r="B50" s="435"/>
      <c r="C50" s="292"/>
      <c r="D50" s="292" t="s">
        <v>561</v>
      </c>
      <c r="E50" s="292"/>
      <c r="F50" s="439"/>
    </row>
    <row r="51" spans="1:6" ht="15">
      <c r="A51" s="295" t="s">
        <v>350</v>
      </c>
      <c r="B51" s="305" t="s">
        <v>351</v>
      </c>
      <c r="C51" s="257"/>
      <c r="D51" s="257">
        <f>SUM(D52:D55)</f>
        <v>4</v>
      </c>
      <c r="E51" s="257"/>
      <c r="F51" s="306">
        <f>SUM(F52:F55)</f>
        <v>4</v>
      </c>
    </row>
    <row r="52" spans="1:6" ht="15">
      <c r="A52" s="296"/>
      <c r="B52" s="307" t="s">
        <v>347</v>
      </c>
      <c r="C52" s="250"/>
      <c r="D52" s="250">
        <v>1</v>
      </c>
      <c r="E52" s="250"/>
      <c r="F52" s="308">
        <f>SUM(C52,D52,E52,)</f>
        <v>1</v>
      </c>
    </row>
    <row r="53" spans="1:6" ht="15">
      <c r="A53" s="296"/>
      <c r="B53" s="307" t="s">
        <v>352</v>
      </c>
      <c r="C53" s="250"/>
      <c r="D53" s="250">
        <v>1</v>
      </c>
      <c r="E53" s="250"/>
      <c r="F53" s="308">
        <f>SUM(C53,D53,E53,)</f>
        <v>1</v>
      </c>
    </row>
    <row r="54" spans="1:6" ht="15">
      <c r="A54" s="296"/>
      <c r="B54" s="307" t="s">
        <v>353</v>
      </c>
      <c r="C54" s="250"/>
      <c r="D54" s="250">
        <v>1</v>
      </c>
      <c r="E54" s="250"/>
      <c r="F54" s="308">
        <f>SUM(C54,D54,E54,)</f>
        <v>1</v>
      </c>
    </row>
    <row r="55" spans="1:6" ht="14.25">
      <c r="A55" s="302"/>
      <c r="B55" s="319" t="s">
        <v>354</v>
      </c>
      <c r="C55" s="250"/>
      <c r="D55" s="250">
        <v>1</v>
      </c>
      <c r="E55" s="250"/>
      <c r="F55" s="308">
        <f>SUM(C55,D55,E55,)</f>
        <v>1</v>
      </c>
    </row>
    <row r="56" spans="1:6" ht="14.25">
      <c r="A56" s="303"/>
      <c r="B56" s="320"/>
      <c r="C56" s="256"/>
      <c r="D56" s="256"/>
      <c r="E56" s="256"/>
      <c r="F56" s="321"/>
    </row>
    <row r="57" spans="1:6" ht="15" customHeight="1">
      <c r="A57" s="437"/>
      <c r="B57" s="440" t="s">
        <v>320</v>
      </c>
      <c r="C57" s="441" t="s">
        <v>321</v>
      </c>
      <c r="D57" s="441"/>
      <c r="E57" s="441"/>
      <c r="F57" s="439" t="s">
        <v>454</v>
      </c>
    </row>
    <row r="58" spans="1:6" ht="35.25" customHeight="1">
      <c r="A58" s="438"/>
      <c r="B58" s="435"/>
      <c r="C58" s="289"/>
      <c r="D58" s="289" t="s">
        <v>461</v>
      </c>
      <c r="E58" s="289"/>
      <c r="F58" s="442"/>
    </row>
    <row r="59" spans="1:6" ht="28.5" customHeight="1">
      <c r="A59" s="438"/>
      <c r="B59" s="435"/>
      <c r="C59" s="292"/>
      <c r="D59" s="292" t="s">
        <v>561</v>
      </c>
      <c r="E59" s="292"/>
      <c r="F59" s="442"/>
    </row>
    <row r="60" spans="1:6" ht="15">
      <c r="A60" s="259" t="s">
        <v>355</v>
      </c>
      <c r="B60" s="322" t="s">
        <v>289</v>
      </c>
      <c r="C60" s="258"/>
      <c r="D60" s="258">
        <f>SUM(D61:D65)</f>
        <v>22</v>
      </c>
      <c r="E60" s="258"/>
      <c r="F60" s="323">
        <f>SUM(F61:F65)</f>
        <v>22</v>
      </c>
    </row>
    <row r="61" spans="1:6" ht="14.25">
      <c r="A61" s="303"/>
      <c r="B61" s="320" t="s">
        <v>347</v>
      </c>
      <c r="C61" s="256"/>
      <c r="D61" s="256">
        <v>1</v>
      </c>
      <c r="E61" s="256"/>
      <c r="F61" s="308">
        <f>SUM(C61,D61,E61,)</f>
        <v>1</v>
      </c>
    </row>
    <row r="62" spans="1:6" ht="14.25">
      <c r="A62" s="303"/>
      <c r="B62" s="320" t="s">
        <v>356</v>
      </c>
      <c r="C62" s="256"/>
      <c r="D62" s="256">
        <v>12</v>
      </c>
      <c r="E62" s="256"/>
      <c r="F62" s="308">
        <f>SUM(C62,D62,E62,)</f>
        <v>12</v>
      </c>
    </row>
    <row r="63" spans="1:6" ht="14.25">
      <c r="A63" s="303"/>
      <c r="B63" s="320" t="s">
        <v>357</v>
      </c>
      <c r="C63" s="256"/>
      <c r="D63" s="256">
        <v>6</v>
      </c>
      <c r="E63" s="256"/>
      <c r="F63" s="308">
        <f>SUM(C63,D63,E63,)</f>
        <v>6</v>
      </c>
    </row>
    <row r="64" spans="1:6" ht="14.25">
      <c r="A64" s="303"/>
      <c r="B64" s="324" t="s">
        <v>358</v>
      </c>
      <c r="C64" s="256"/>
      <c r="D64" s="256">
        <v>2</v>
      </c>
      <c r="E64" s="256"/>
      <c r="F64" s="308">
        <f>SUM(C64,D64,E64,)</f>
        <v>2</v>
      </c>
    </row>
    <row r="65" spans="1:6" ht="14.25">
      <c r="A65" s="303"/>
      <c r="B65" s="324" t="s">
        <v>359</v>
      </c>
      <c r="C65" s="256"/>
      <c r="D65" s="256">
        <v>1</v>
      </c>
      <c r="E65" s="256"/>
      <c r="F65" s="308">
        <f>SUM(C65,D65,E65,)</f>
        <v>1</v>
      </c>
    </row>
    <row r="66" spans="1:6" ht="14.25">
      <c r="A66" s="303"/>
      <c r="B66" s="324"/>
      <c r="C66" s="256"/>
      <c r="D66" s="256"/>
      <c r="E66" s="256"/>
      <c r="F66" s="321"/>
    </row>
    <row r="67" spans="1:6" ht="15" customHeight="1">
      <c r="A67" s="437"/>
      <c r="B67" s="434" t="s">
        <v>320</v>
      </c>
      <c r="C67" s="436" t="s">
        <v>321</v>
      </c>
      <c r="D67" s="436"/>
      <c r="E67" s="436"/>
      <c r="F67" s="439" t="s">
        <v>454</v>
      </c>
    </row>
    <row r="68" spans="1:6" ht="36.75" customHeight="1">
      <c r="A68" s="438"/>
      <c r="B68" s="435"/>
      <c r="C68" s="289"/>
      <c r="D68" s="289" t="s">
        <v>461</v>
      </c>
      <c r="E68" s="289"/>
      <c r="F68" s="439"/>
    </row>
    <row r="69" spans="1:6" ht="28.5" customHeight="1">
      <c r="A69" s="438"/>
      <c r="B69" s="435"/>
      <c r="C69" s="292"/>
      <c r="D69" s="292" t="s">
        <v>561</v>
      </c>
      <c r="E69" s="292"/>
      <c r="F69" s="439"/>
    </row>
    <row r="70" spans="1:6" ht="15">
      <c r="A70" s="259" t="s">
        <v>360</v>
      </c>
      <c r="B70" s="322" t="s">
        <v>296</v>
      </c>
      <c r="C70" s="258"/>
      <c r="D70" s="258">
        <f>SUM(D71:D75)</f>
        <v>8.075</v>
      </c>
      <c r="E70" s="258"/>
      <c r="F70" s="325">
        <f>SUM(F71:F75)</f>
        <v>8.075</v>
      </c>
    </row>
    <row r="71" spans="1:6" ht="14.25">
      <c r="A71" s="303"/>
      <c r="B71" s="320" t="s">
        <v>361</v>
      </c>
      <c r="C71" s="256"/>
      <c r="D71" s="256">
        <v>1</v>
      </c>
      <c r="E71" s="256"/>
      <c r="F71" s="308">
        <f>SUM(C71,D71,E71,)</f>
        <v>1</v>
      </c>
    </row>
    <row r="72" spans="1:6" ht="14.25">
      <c r="A72" s="303"/>
      <c r="B72" s="320" t="s">
        <v>362</v>
      </c>
      <c r="C72" s="256"/>
      <c r="D72" s="256">
        <v>6</v>
      </c>
      <c r="E72" s="256"/>
      <c r="F72" s="308">
        <f>SUM(C72,D72,E72,)</f>
        <v>6</v>
      </c>
    </row>
    <row r="73" spans="1:6" ht="14.25">
      <c r="A73" s="303"/>
      <c r="B73" s="320" t="s">
        <v>363</v>
      </c>
      <c r="C73" s="256"/>
      <c r="D73" s="256">
        <v>0.075</v>
      </c>
      <c r="E73" s="256"/>
      <c r="F73" s="308">
        <f>SUM(C73,D73,E73,)</f>
        <v>0.075</v>
      </c>
    </row>
    <row r="74" spans="1:6" ht="14.25">
      <c r="A74" s="303"/>
      <c r="B74" s="320" t="s">
        <v>342</v>
      </c>
      <c r="C74" s="256"/>
      <c r="D74" s="256">
        <v>0</v>
      </c>
      <c r="E74" s="256"/>
      <c r="F74" s="308">
        <f>SUM(C74,D74,E74,)</f>
        <v>0</v>
      </c>
    </row>
    <row r="75" spans="1:6" ht="14.25">
      <c r="A75" s="303"/>
      <c r="B75" s="320" t="s">
        <v>364</v>
      </c>
      <c r="C75" s="256"/>
      <c r="D75" s="256">
        <v>1</v>
      </c>
      <c r="E75" s="256"/>
      <c r="F75" s="308">
        <f>SUM(C75,D75,E75,)</f>
        <v>1</v>
      </c>
    </row>
    <row r="76" spans="1:6" ht="15.75" thickBot="1">
      <c r="A76" s="304"/>
      <c r="B76" s="326" t="s">
        <v>365</v>
      </c>
      <c r="C76" s="260">
        <f>C51+C43+C24+C9+C60+C70</f>
        <v>16</v>
      </c>
      <c r="D76" s="260">
        <f>D51+D43+D24+D9+D60+D70</f>
        <v>49.075</v>
      </c>
      <c r="E76" s="260">
        <f>E51+E43+E24+E9+E60+E70</f>
        <v>11.25</v>
      </c>
      <c r="F76" s="327">
        <f>F51+F43+F24+F9+F60+F70</f>
        <v>76.325</v>
      </c>
    </row>
  </sheetData>
  <sheetProtection/>
  <mergeCells count="28">
    <mergeCell ref="A2:F2"/>
    <mergeCell ref="A3:F3"/>
    <mergeCell ref="A4:F4"/>
    <mergeCell ref="A5:E5"/>
    <mergeCell ref="A6:A8"/>
    <mergeCell ref="B6:B8"/>
    <mergeCell ref="C6:E6"/>
    <mergeCell ref="F6:F8"/>
    <mergeCell ref="A21:A23"/>
    <mergeCell ref="B21:B23"/>
    <mergeCell ref="C21:E21"/>
    <mergeCell ref="F21:F23"/>
    <mergeCell ref="F40:F42"/>
    <mergeCell ref="A48:A50"/>
    <mergeCell ref="B48:B50"/>
    <mergeCell ref="C48:E48"/>
    <mergeCell ref="F48:F50"/>
    <mergeCell ref="A40:A42"/>
    <mergeCell ref="B40:B42"/>
    <mergeCell ref="C40:E40"/>
    <mergeCell ref="A67:A69"/>
    <mergeCell ref="B67:B69"/>
    <mergeCell ref="C67:E67"/>
    <mergeCell ref="F67:F69"/>
    <mergeCell ref="A57:A59"/>
    <mergeCell ref="B57:B59"/>
    <mergeCell ref="C57:E57"/>
    <mergeCell ref="F57:F59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60" workbookViewId="0" topLeftCell="A1">
      <selection activeCell="E13" sqref="E13"/>
    </sheetView>
  </sheetViews>
  <sheetFormatPr defaultColWidth="9.140625" defaultRowHeight="12.75"/>
  <cols>
    <col min="1" max="1" width="36.57421875" style="261" customWidth="1"/>
    <col min="2" max="2" width="18.140625" style="261" customWidth="1"/>
    <col min="3" max="3" width="18.7109375" style="261" customWidth="1"/>
    <col min="4" max="16384" width="9.140625" style="261" customWidth="1"/>
  </cols>
  <sheetData>
    <row r="1" ht="12.75">
      <c r="C1" s="262" t="s">
        <v>226</v>
      </c>
    </row>
    <row r="2" spans="1:3" ht="16.5">
      <c r="A2" s="448" t="s">
        <v>366</v>
      </c>
      <c r="B2" s="448"/>
      <c r="C2" s="448"/>
    </row>
    <row r="3" spans="1:3" ht="15.75">
      <c r="A3" s="449" t="s">
        <v>367</v>
      </c>
      <c r="B3" s="449"/>
      <c r="C3" s="449"/>
    </row>
    <row r="4" spans="1:3" ht="15.75">
      <c r="A4" s="449" t="s">
        <v>431</v>
      </c>
      <c r="B4" s="449"/>
      <c r="C4" s="449"/>
    </row>
    <row r="5" spans="1:3" ht="16.5" thickBot="1">
      <c r="A5" s="263"/>
      <c r="B5" s="263"/>
      <c r="C5" s="263" t="s">
        <v>368</v>
      </c>
    </row>
    <row r="6" spans="1:3" ht="32.25" thickBot="1">
      <c r="A6" s="264" t="s">
        <v>369</v>
      </c>
      <c r="B6" s="265" t="s">
        <v>370</v>
      </c>
      <c r="C6" s="266" t="s">
        <v>371</v>
      </c>
    </row>
    <row r="7" spans="1:3" ht="18">
      <c r="A7" s="267" t="s">
        <v>372</v>
      </c>
      <c r="B7" s="268">
        <f>SUM(B8:B9)</f>
        <v>382</v>
      </c>
      <c r="C7" s="269">
        <f>SUM(C8:C9)</f>
        <v>1910</v>
      </c>
    </row>
    <row r="8" spans="1:3" ht="28.5">
      <c r="A8" s="267" t="s">
        <v>373</v>
      </c>
      <c r="B8" s="270">
        <v>382</v>
      </c>
      <c r="C8" s="271">
        <v>1910</v>
      </c>
    </row>
    <row r="9" spans="1:3" ht="28.5">
      <c r="A9" s="267" t="s">
        <v>374</v>
      </c>
      <c r="B9" s="270">
        <v>0</v>
      </c>
      <c r="C9" s="271">
        <v>0</v>
      </c>
    </row>
    <row r="10" spans="1:3" ht="18">
      <c r="A10" s="267"/>
      <c r="B10" s="270"/>
      <c r="C10" s="271"/>
    </row>
    <row r="11" spans="1:3" ht="18.75" thickBot="1">
      <c r="A11" s="267"/>
      <c r="B11" s="270"/>
      <c r="C11" s="271"/>
    </row>
    <row r="12" spans="1:3" ht="17.25" thickBot="1">
      <c r="A12" s="272" t="s">
        <v>365</v>
      </c>
      <c r="B12" s="273">
        <f>SUM(B7)</f>
        <v>382</v>
      </c>
      <c r="C12" s="274">
        <f>SUM(C7)</f>
        <v>1910</v>
      </c>
    </row>
  </sheetData>
  <sheetProtection/>
  <mergeCells count="3"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G28" sqref="G28"/>
    </sheetView>
  </sheetViews>
  <sheetFormatPr defaultColWidth="9.140625" defaultRowHeight="12.75"/>
  <cols>
    <col min="1" max="1" width="8.140625" style="275" customWidth="1"/>
    <col min="2" max="2" width="72.00390625" style="275" customWidth="1"/>
    <col min="3" max="3" width="13.140625" style="275" customWidth="1"/>
    <col min="4" max="4" width="13.7109375" style="275" customWidth="1"/>
    <col min="5" max="5" width="14.140625" style="275" customWidth="1"/>
    <col min="6" max="16384" width="9.140625" style="275" customWidth="1"/>
  </cols>
  <sheetData>
    <row r="1" spans="1:5" ht="25.5" customHeight="1">
      <c r="A1" s="276"/>
      <c r="B1" s="452" t="s">
        <v>227</v>
      </c>
      <c r="C1" s="452"/>
      <c r="D1" s="452"/>
      <c r="E1" s="279" t="s">
        <v>429</v>
      </c>
    </row>
    <row r="2" spans="1:4" ht="15.75">
      <c r="A2" s="276"/>
      <c r="B2" s="277"/>
      <c r="C2" s="278"/>
      <c r="D2" s="279"/>
    </row>
    <row r="3" spans="1:4" ht="15.75">
      <c r="A3" s="276"/>
      <c r="B3" s="277"/>
      <c r="C3" s="278"/>
      <c r="D3" s="280"/>
    </row>
    <row r="4" spans="1:4" ht="15.75">
      <c r="A4" s="276"/>
      <c r="B4" s="452" t="s">
        <v>558</v>
      </c>
      <c r="C4" s="452"/>
      <c r="D4" s="452"/>
    </row>
    <row r="5" spans="1:5" ht="12.75">
      <c r="A5" s="276"/>
      <c r="B5" s="276"/>
      <c r="C5" s="276"/>
      <c r="D5" s="276"/>
      <c r="E5" s="275" t="s">
        <v>559</v>
      </c>
    </row>
    <row r="6" spans="1:5" ht="12.75">
      <c r="A6" s="450" t="s">
        <v>462</v>
      </c>
      <c r="B6" s="451"/>
      <c r="C6" s="451"/>
      <c r="D6" s="451"/>
      <c r="E6" s="451"/>
    </row>
    <row r="7" spans="1:5" ht="15">
      <c r="A7" s="328" t="s">
        <v>386</v>
      </c>
      <c r="B7" s="328" t="s">
        <v>0</v>
      </c>
      <c r="C7" s="328" t="s">
        <v>387</v>
      </c>
      <c r="D7" s="328" t="s">
        <v>463</v>
      </c>
      <c r="E7" s="328" t="s">
        <v>388</v>
      </c>
    </row>
    <row r="8" spans="1:5" ht="15">
      <c r="A8" s="328">
        <v>1</v>
      </c>
      <c r="B8" s="328">
        <v>2</v>
      </c>
      <c r="C8" s="328">
        <v>3</v>
      </c>
      <c r="D8" s="328">
        <v>4</v>
      </c>
      <c r="E8" s="328">
        <v>5</v>
      </c>
    </row>
    <row r="9" spans="1:5" ht="12.75">
      <c r="A9" s="329" t="s">
        <v>389</v>
      </c>
      <c r="B9" s="330" t="s">
        <v>464</v>
      </c>
      <c r="C9" s="331">
        <v>1865</v>
      </c>
      <c r="D9" s="331">
        <v>0</v>
      </c>
      <c r="E9" s="331">
        <v>1753</v>
      </c>
    </row>
    <row r="10" spans="1:5" ht="12.75">
      <c r="A10" s="329" t="s">
        <v>390</v>
      </c>
      <c r="B10" s="330" t="s">
        <v>465</v>
      </c>
      <c r="C10" s="331">
        <v>449</v>
      </c>
      <c r="D10" s="331">
        <v>0</v>
      </c>
      <c r="E10" s="331">
        <v>944</v>
      </c>
    </row>
    <row r="11" spans="1:5" ht="12.75">
      <c r="A11" s="332" t="s">
        <v>391</v>
      </c>
      <c r="B11" s="333" t="s">
        <v>466</v>
      </c>
      <c r="C11" s="334">
        <v>2314</v>
      </c>
      <c r="D11" s="334">
        <v>0</v>
      </c>
      <c r="E11" s="334">
        <v>2697</v>
      </c>
    </row>
    <row r="12" spans="1:5" ht="12.75">
      <c r="A12" s="329" t="s">
        <v>392</v>
      </c>
      <c r="B12" s="330" t="s">
        <v>467</v>
      </c>
      <c r="C12" s="331">
        <v>2538944</v>
      </c>
      <c r="D12" s="331">
        <v>0</v>
      </c>
      <c r="E12" s="331">
        <v>3298753</v>
      </c>
    </row>
    <row r="13" spans="1:5" ht="12.75">
      <c r="A13" s="329" t="s">
        <v>393</v>
      </c>
      <c r="B13" s="330" t="s">
        <v>468</v>
      </c>
      <c r="C13" s="331">
        <v>70281</v>
      </c>
      <c r="D13" s="331">
        <v>0</v>
      </c>
      <c r="E13" s="331">
        <v>125725</v>
      </c>
    </row>
    <row r="14" spans="1:5" ht="12.75">
      <c r="A14" s="329" t="s">
        <v>394</v>
      </c>
      <c r="B14" s="330" t="s">
        <v>469</v>
      </c>
      <c r="C14" s="331">
        <v>56178</v>
      </c>
      <c r="D14" s="331">
        <v>0</v>
      </c>
      <c r="E14" s="331">
        <v>18138</v>
      </c>
    </row>
    <row r="15" spans="1:5" ht="12.75">
      <c r="A15" s="332" t="s">
        <v>395</v>
      </c>
      <c r="B15" s="333" t="s">
        <v>470</v>
      </c>
      <c r="C15" s="334">
        <v>2665403</v>
      </c>
      <c r="D15" s="334">
        <v>0</v>
      </c>
      <c r="E15" s="334">
        <v>3442616</v>
      </c>
    </row>
    <row r="16" spans="1:5" ht="12.75">
      <c r="A16" s="329" t="s">
        <v>396</v>
      </c>
      <c r="B16" s="330" t="s">
        <v>471</v>
      </c>
      <c r="C16" s="331">
        <v>4083</v>
      </c>
      <c r="D16" s="331">
        <v>0</v>
      </c>
      <c r="E16" s="331">
        <v>1126</v>
      </c>
    </row>
    <row r="17" spans="1:5" ht="12.75">
      <c r="A17" s="329" t="s">
        <v>397</v>
      </c>
      <c r="B17" s="330" t="s">
        <v>472</v>
      </c>
      <c r="C17" s="331">
        <v>4083</v>
      </c>
      <c r="D17" s="331">
        <v>0</v>
      </c>
      <c r="E17" s="331">
        <v>1126</v>
      </c>
    </row>
    <row r="18" spans="1:5" ht="12.75">
      <c r="A18" s="332" t="s">
        <v>398</v>
      </c>
      <c r="B18" s="333" t="s">
        <v>473</v>
      </c>
      <c r="C18" s="334">
        <v>4083</v>
      </c>
      <c r="D18" s="334">
        <v>0</v>
      </c>
      <c r="E18" s="334">
        <v>1126</v>
      </c>
    </row>
    <row r="19" spans="1:5" ht="12.75">
      <c r="A19" s="332" t="s">
        <v>399</v>
      </c>
      <c r="B19" s="333" t="s">
        <v>474</v>
      </c>
      <c r="C19" s="334">
        <v>2671800</v>
      </c>
      <c r="D19" s="334">
        <v>0</v>
      </c>
      <c r="E19" s="334">
        <v>3446439</v>
      </c>
    </row>
    <row r="20" spans="1:5" ht="12.75">
      <c r="A20" s="329" t="s">
        <v>400</v>
      </c>
      <c r="B20" s="330" t="s">
        <v>475</v>
      </c>
      <c r="C20" s="331">
        <v>7625</v>
      </c>
      <c r="D20" s="331">
        <v>0</v>
      </c>
      <c r="E20" s="331">
        <v>8248</v>
      </c>
    </row>
    <row r="21" spans="1:5" ht="12.75">
      <c r="A21" s="332" t="s">
        <v>401</v>
      </c>
      <c r="B21" s="333" t="s">
        <v>476</v>
      </c>
      <c r="C21" s="334">
        <v>7625</v>
      </c>
      <c r="D21" s="334">
        <v>0</v>
      </c>
      <c r="E21" s="334">
        <v>8248</v>
      </c>
    </row>
    <row r="22" spans="1:5" ht="12.75">
      <c r="A22" s="332" t="s">
        <v>402</v>
      </c>
      <c r="B22" s="333" t="s">
        <v>477</v>
      </c>
      <c r="C22" s="334">
        <v>7625</v>
      </c>
      <c r="D22" s="334">
        <v>0</v>
      </c>
      <c r="E22" s="334">
        <v>8248</v>
      </c>
    </row>
    <row r="23" spans="1:5" ht="12.75">
      <c r="A23" s="329" t="s">
        <v>403</v>
      </c>
      <c r="B23" s="330" t="s">
        <v>478</v>
      </c>
      <c r="C23" s="331">
        <v>428</v>
      </c>
      <c r="D23" s="331">
        <v>0</v>
      </c>
      <c r="E23" s="331">
        <v>403</v>
      </c>
    </row>
    <row r="24" spans="1:5" ht="12.75">
      <c r="A24" s="332" t="s">
        <v>404</v>
      </c>
      <c r="B24" s="333" t="s">
        <v>479</v>
      </c>
      <c r="C24" s="334">
        <v>428</v>
      </c>
      <c r="D24" s="334">
        <v>0</v>
      </c>
      <c r="E24" s="334">
        <v>403</v>
      </c>
    </row>
    <row r="25" spans="1:5" ht="12.75">
      <c r="A25" s="329" t="s">
        <v>405</v>
      </c>
      <c r="B25" s="330" t="s">
        <v>480</v>
      </c>
      <c r="C25" s="331">
        <v>104222</v>
      </c>
      <c r="D25" s="331">
        <v>0</v>
      </c>
      <c r="E25" s="331">
        <v>116546</v>
      </c>
    </row>
    <row r="26" spans="1:5" ht="12.75">
      <c r="A26" s="332" t="s">
        <v>406</v>
      </c>
      <c r="B26" s="333" t="s">
        <v>481</v>
      </c>
      <c r="C26" s="334">
        <v>104222</v>
      </c>
      <c r="D26" s="334">
        <v>0</v>
      </c>
      <c r="E26" s="334">
        <v>116546</v>
      </c>
    </row>
    <row r="27" spans="1:5" ht="12.75">
      <c r="A27" s="332" t="s">
        <v>407</v>
      </c>
      <c r="B27" s="333" t="s">
        <v>482</v>
      </c>
      <c r="C27" s="334">
        <v>104650</v>
      </c>
      <c r="D27" s="334">
        <v>0</v>
      </c>
      <c r="E27" s="334">
        <v>116949</v>
      </c>
    </row>
    <row r="28" spans="1:5" ht="12.75">
      <c r="A28" s="329" t="s">
        <v>408</v>
      </c>
      <c r="B28" s="330" t="s">
        <v>483</v>
      </c>
      <c r="C28" s="331">
        <v>15945</v>
      </c>
      <c r="D28" s="331">
        <v>0</v>
      </c>
      <c r="E28" s="331">
        <v>18198</v>
      </c>
    </row>
    <row r="29" spans="1:5" ht="12.75">
      <c r="A29" s="329" t="s">
        <v>409</v>
      </c>
      <c r="B29" s="330" t="s">
        <v>484</v>
      </c>
      <c r="C29" s="331">
        <v>3321</v>
      </c>
      <c r="D29" s="331">
        <v>0</v>
      </c>
      <c r="E29" s="331">
        <v>3187</v>
      </c>
    </row>
    <row r="30" spans="1:5" ht="12.75">
      <c r="A30" s="329" t="s">
        <v>410</v>
      </c>
      <c r="B30" s="330" t="s">
        <v>485</v>
      </c>
      <c r="C30" s="331">
        <v>9153</v>
      </c>
      <c r="D30" s="331">
        <v>0</v>
      </c>
      <c r="E30" s="331">
        <v>12122</v>
      </c>
    </row>
    <row r="31" spans="1:5" ht="12.75">
      <c r="A31" s="329" t="s">
        <v>411</v>
      </c>
      <c r="B31" s="330" t="s">
        <v>486</v>
      </c>
      <c r="C31" s="331">
        <v>3471</v>
      </c>
      <c r="D31" s="331">
        <v>0</v>
      </c>
      <c r="E31" s="331">
        <v>2889</v>
      </c>
    </row>
    <row r="32" spans="1:5" ht="12.75">
      <c r="A32" s="329" t="s">
        <v>412</v>
      </c>
      <c r="B32" s="330" t="s">
        <v>487</v>
      </c>
      <c r="C32" s="331">
        <v>11347</v>
      </c>
      <c r="D32" s="331">
        <v>0</v>
      </c>
      <c r="E32" s="331">
        <v>9706</v>
      </c>
    </row>
    <row r="33" spans="1:5" ht="25.5">
      <c r="A33" s="329" t="s">
        <v>413</v>
      </c>
      <c r="B33" s="330" t="s">
        <v>488</v>
      </c>
      <c r="C33" s="331">
        <v>1264</v>
      </c>
      <c r="D33" s="331">
        <v>0</v>
      </c>
      <c r="E33" s="331">
        <v>0</v>
      </c>
    </row>
    <row r="34" spans="1:5" ht="12.75">
      <c r="A34" s="329" t="s">
        <v>414</v>
      </c>
      <c r="B34" s="330" t="s">
        <v>489</v>
      </c>
      <c r="C34" s="331">
        <v>9369</v>
      </c>
      <c r="D34" s="331">
        <v>0</v>
      </c>
      <c r="E34" s="331">
        <v>9545</v>
      </c>
    </row>
    <row r="35" spans="1:5" ht="12.75">
      <c r="A35" s="329" t="s">
        <v>415</v>
      </c>
      <c r="B35" s="330" t="s">
        <v>490</v>
      </c>
      <c r="C35" s="331">
        <v>93</v>
      </c>
      <c r="D35" s="331">
        <v>0</v>
      </c>
      <c r="E35" s="331">
        <v>0</v>
      </c>
    </row>
    <row r="36" spans="1:5" ht="25.5">
      <c r="A36" s="329" t="s">
        <v>416</v>
      </c>
      <c r="B36" s="330" t="s">
        <v>491</v>
      </c>
      <c r="C36" s="331">
        <v>134</v>
      </c>
      <c r="D36" s="331">
        <v>0</v>
      </c>
      <c r="E36" s="331">
        <v>134</v>
      </c>
    </row>
    <row r="37" spans="1:5" ht="12.75">
      <c r="A37" s="329" t="s">
        <v>417</v>
      </c>
      <c r="B37" s="330" t="s">
        <v>492</v>
      </c>
      <c r="C37" s="331">
        <v>487</v>
      </c>
      <c r="D37" s="331">
        <v>0</v>
      </c>
      <c r="E37" s="331">
        <v>27</v>
      </c>
    </row>
    <row r="38" spans="1:5" ht="25.5">
      <c r="A38" s="329" t="s">
        <v>418</v>
      </c>
      <c r="B38" s="330" t="s">
        <v>493</v>
      </c>
      <c r="C38" s="331">
        <v>4880</v>
      </c>
      <c r="D38" s="331">
        <v>0</v>
      </c>
      <c r="E38" s="331">
        <v>2</v>
      </c>
    </row>
    <row r="39" spans="1:5" ht="25.5">
      <c r="A39" s="329" t="s">
        <v>419</v>
      </c>
      <c r="B39" s="330" t="s">
        <v>494</v>
      </c>
      <c r="C39" s="331">
        <v>4880</v>
      </c>
      <c r="D39" s="331">
        <v>0</v>
      </c>
      <c r="E39" s="331">
        <v>2</v>
      </c>
    </row>
    <row r="40" spans="1:5" ht="25.5">
      <c r="A40" s="329" t="s">
        <v>420</v>
      </c>
      <c r="B40" s="330" t="s">
        <v>495</v>
      </c>
      <c r="C40" s="331">
        <v>603</v>
      </c>
      <c r="D40" s="331">
        <v>0</v>
      </c>
      <c r="E40" s="331">
        <v>0</v>
      </c>
    </row>
    <row r="41" spans="1:5" ht="25.5">
      <c r="A41" s="329" t="s">
        <v>421</v>
      </c>
      <c r="B41" s="330" t="s">
        <v>496</v>
      </c>
      <c r="C41" s="331">
        <v>603</v>
      </c>
      <c r="D41" s="331">
        <v>0</v>
      </c>
      <c r="E41" s="331">
        <v>0</v>
      </c>
    </row>
    <row r="42" spans="1:5" ht="12.75">
      <c r="A42" s="332" t="s">
        <v>422</v>
      </c>
      <c r="B42" s="333" t="s">
        <v>497</v>
      </c>
      <c r="C42" s="334">
        <v>32775</v>
      </c>
      <c r="D42" s="334">
        <v>0</v>
      </c>
      <c r="E42" s="334">
        <v>27906</v>
      </c>
    </row>
    <row r="43" spans="1:5" ht="12.75">
      <c r="A43" s="329" t="s">
        <v>423</v>
      </c>
      <c r="B43" s="330" t="s">
        <v>498</v>
      </c>
      <c r="C43" s="331">
        <v>3065</v>
      </c>
      <c r="D43" s="331">
        <v>0</v>
      </c>
      <c r="E43" s="331">
        <v>4483</v>
      </c>
    </row>
    <row r="44" spans="1:5" ht="12.75">
      <c r="A44" s="329" t="s">
        <v>424</v>
      </c>
      <c r="B44" s="330" t="s">
        <v>499</v>
      </c>
      <c r="C44" s="331">
        <v>691</v>
      </c>
      <c r="D44" s="331">
        <v>0</v>
      </c>
      <c r="E44" s="331">
        <v>1085</v>
      </c>
    </row>
    <row r="45" spans="1:5" ht="12.75">
      <c r="A45" s="329" t="s">
        <v>425</v>
      </c>
      <c r="B45" s="330" t="s">
        <v>500</v>
      </c>
      <c r="C45" s="331">
        <v>310</v>
      </c>
      <c r="D45" s="331">
        <v>0</v>
      </c>
      <c r="E45" s="331">
        <v>5</v>
      </c>
    </row>
    <row r="46" spans="1:5" ht="12.75">
      <c r="A46" s="329" t="s">
        <v>426</v>
      </c>
      <c r="B46" s="330" t="s">
        <v>501</v>
      </c>
      <c r="C46" s="331">
        <v>1293</v>
      </c>
      <c r="D46" s="331">
        <v>0</v>
      </c>
      <c r="E46" s="331">
        <v>3393</v>
      </c>
    </row>
    <row r="47" spans="1:5" ht="12.75">
      <c r="A47" s="329" t="s">
        <v>427</v>
      </c>
      <c r="B47" s="330" t="s">
        <v>502</v>
      </c>
      <c r="C47" s="331">
        <v>771</v>
      </c>
      <c r="D47" s="331">
        <v>0</v>
      </c>
      <c r="E47" s="331">
        <v>0</v>
      </c>
    </row>
    <row r="48" spans="1:5" ht="12.75">
      <c r="A48" s="329" t="s">
        <v>428</v>
      </c>
      <c r="B48" s="330" t="s">
        <v>503</v>
      </c>
      <c r="C48" s="331">
        <v>250</v>
      </c>
      <c r="D48" s="331">
        <v>0</v>
      </c>
      <c r="E48" s="331">
        <v>300</v>
      </c>
    </row>
    <row r="49" spans="1:5" ht="12.75">
      <c r="A49" s="332" t="s">
        <v>504</v>
      </c>
      <c r="B49" s="333" t="s">
        <v>505</v>
      </c>
      <c r="C49" s="334">
        <v>3315</v>
      </c>
      <c r="D49" s="334">
        <v>0</v>
      </c>
      <c r="E49" s="334">
        <v>4783</v>
      </c>
    </row>
    <row r="50" spans="1:5" ht="12.75">
      <c r="A50" s="332" t="s">
        <v>506</v>
      </c>
      <c r="B50" s="333" t="s">
        <v>507</v>
      </c>
      <c r="C50" s="334">
        <v>36090</v>
      </c>
      <c r="D50" s="334">
        <v>0</v>
      </c>
      <c r="E50" s="334">
        <v>32689</v>
      </c>
    </row>
    <row r="51" spans="1:5" ht="12.75">
      <c r="A51" s="329" t="s">
        <v>508</v>
      </c>
      <c r="B51" s="330" t="s">
        <v>509</v>
      </c>
      <c r="C51" s="331">
        <v>4037</v>
      </c>
      <c r="D51" s="331">
        <v>0</v>
      </c>
      <c r="E51" s="331">
        <v>1021</v>
      </c>
    </row>
    <row r="52" spans="1:5" ht="12.75">
      <c r="A52" s="332" t="s">
        <v>510</v>
      </c>
      <c r="B52" s="333" t="s">
        <v>511</v>
      </c>
      <c r="C52" s="334">
        <v>4037</v>
      </c>
      <c r="D52" s="334">
        <v>0</v>
      </c>
      <c r="E52" s="334">
        <v>1021</v>
      </c>
    </row>
    <row r="53" spans="1:5" ht="12.75">
      <c r="A53" s="332" t="s">
        <v>512</v>
      </c>
      <c r="B53" s="333" t="s">
        <v>513</v>
      </c>
      <c r="C53" s="334">
        <v>2824202</v>
      </c>
      <c r="D53" s="334">
        <v>0</v>
      </c>
      <c r="E53" s="334">
        <v>3605346</v>
      </c>
    </row>
    <row r="54" spans="1:5" ht="12.75">
      <c r="A54" s="329" t="s">
        <v>514</v>
      </c>
      <c r="B54" s="330" t="s">
        <v>515</v>
      </c>
      <c r="C54" s="331">
        <v>3150160</v>
      </c>
      <c r="D54" s="331">
        <v>0</v>
      </c>
      <c r="E54" s="331">
        <v>3150160</v>
      </c>
    </row>
    <row r="55" spans="1:5" ht="12.75">
      <c r="A55" s="329" t="s">
        <v>516</v>
      </c>
      <c r="B55" s="330" t="s">
        <v>517</v>
      </c>
      <c r="C55" s="331">
        <v>0</v>
      </c>
      <c r="D55" s="331">
        <v>0</v>
      </c>
      <c r="E55" s="331">
        <v>383834</v>
      </c>
    </row>
    <row r="56" spans="1:5" ht="12.75">
      <c r="A56" s="329" t="s">
        <v>518</v>
      </c>
      <c r="B56" s="330" t="s">
        <v>519</v>
      </c>
      <c r="C56" s="331">
        <v>149755</v>
      </c>
      <c r="D56" s="331">
        <v>0</v>
      </c>
      <c r="E56" s="331">
        <v>149755</v>
      </c>
    </row>
    <row r="57" spans="1:5" ht="12.75">
      <c r="A57" s="329" t="s">
        <v>520</v>
      </c>
      <c r="B57" s="330" t="s">
        <v>521</v>
      </c>
      <c r="C57" s="331">
        <v>-674419</v>
      </c>
      <c r="D57" s="331">
        <v>0</v>
      </c>
      <c r="E57" s="331">
        <v>-442133</v>
      </c>
    </row>
    <row r="58" spans="1:5" ht="12.75">
      <c r="A58" s="329" t="s">
        <v>522</v>
      </c>
      <c r="B58" s="330" t="s">
        <v>523</v>
      </c>
      <c r="C58" s="331">
        <v>146756</v>
      </c>
      <c r="D58" s="331">
        <v>0</v>
      </c>
      <c r="E58" s="331">
        <v>296956</v>
      </c>
    </row>
    <row r="59" spans="1:5" ht="12.75">
      <c r="A59" s="332" t="s">
        <v>524</v>
      </c>
      <c r="B59" s="333" t="s">
        <v>525</v>
      </c>
      <c r="C59" s="334">
        <v>2772252</v>
      </c>
      <c r="D59" s="334">
        <v>0</v>
      </c>
      <c r="E59" s="334">
        <v>3538572</v>
      </c>
    </row>
    <row r="60" spans="1:5" ht="12.75">
      <c r="A60" s="329" t="s">
        <v>526</v>
      </c>
      <c r="B60" s="330" t="s">
        <v>527</v>
      </c>
      <c r="C60" s="331">
        <v>2</v>
      </c>
      <c r="D60" s="331">
        <v>0</v>
      </c>
      <c r="E60" s="331">
        <v>0</v>
      </c>
    </row>
    <row r="61" spans="1:5" ht="12.75">
      <c r="A61" s="329" t="s">
        <v>528</v>
      </c>
      <c r="B61" s="330" t="s">
        <v>529</v>
      </c>
      <c r="C61" s="331">
        <v>26586</v>
      </c>
      <c r="D61" s="331">
        <v>0</v>
      </c>
      <c r="E61" s="331">
        <v>9845</v>
      </c>
    </row>
    <row r="62" spans="1:5" ht="12.75">
      <c r="A62" s="329" t="s">
        <v>530</v>
      </c>
      <c r="B62" s="330" t="s">
        <v>531</v>
      </c>
      <c r="C62" s="331">
        <v>4920</v>
      </c>
      <c r="D62" s="331">
        <v>0</v>
      </c>
      <c r="E62" s="331">
        <v>2447</v>
      </c>
    </row>
    <row r="63" spans="1:5" ht="12.75">
      <c r="A63" s="332" t="s">
        <v>532</v>
      </c>
      <c r="B63" s="333" t="s">
        <v>533</v>
      </c>
      <c r="C63" s="334">
        <v>31508</v>
      </c>
      <c r="D63" s="334">
        <v>0</v>
      </c>
      <c r="E63" s="334">
        <v>12292</v>
      </c>
    </row>
    <row r="64" spans="1:5" ht="25.5">
      <c r="A64" s="329" t="s">
        <v>534</v>
      </c>
      <c r="B64" s="330" t="s">
        <v>535</v>
      </c>
      <c r="C64" s="331">
        <v>9897</v>
      </c>
      <c r="D64" s="331">
        <v>0</v>
      </c>
      <c r="E64" s="331">
        <v>0</v>
      </c>
    </row>
    <row r="65" spans="1:5" ht="12.75">
      <c r="A65" s="332" t="s">
        <v>536</v>
      </c>
      <c r="B65" s="333" t="s">
        <v>537</v>
      </c>
      <c r="C65" s="334">
        <v>9897</v>
      </c>
      <c r="D65" s="334">
        <v>0</v>
      </c>
      <c r="E65" s="334">
        <v>0</v>
      </c>
    </row>
    <row r="66" spans="1:5" ht="12.75">
      <c r="A66" s="329" t="s">
        <v>538</v>
      </c>
      <c r="B66" s="330" t="s">
        <v>539</v>
      </c>
      <c r="C66" s="331">
        <v>8865</v>
      </c>
      <c r="D66" s="331">
        <v>0</v>
      </c>
      <c r="E66" s="331">
        <v>6890</v>
      </c>
    </row>
    <row r="67" spans="1:5" ht="12.75">
      <c r="A67" s="329" t="s">
        <v>540</v>
      </c>
      <c r="B67" s="330" t="s">
        <v>541</v>
      </c>
      <c r="C67" s="331">
        <v>8865</v>
      </c>
      <c r="D67" s="331">
        <v>0</v>
      </c>
      <c r="E67" s="331">
        <v>6890</v>
      </c>
    </row>
    <row r="68" spans="1:5" ht="12.75">
      <c r="A68" s="329" t="s">
        <v>542</v>
      </c>
      <c r="B68" s="330" t="s">
        <v>543</v>
      </c>
      <c r="C68" s="331">
        <v>1107</v>
      </c>
      <c r="D68" s="331">
        <v>0</v>
      </c>
      <c r="E68" s="331">
        <v>5287</v>
      </c>
    </row>
    <row r="69" spans="1:5" ht="12.75">
      <c r="A69" s="329" t="s">
        <v>544</v>
      </c>
      <c r="B69" s="330" t="s">
        <v>545</v>
      </c>
      <c r="C69" s="331">
        <v>573</v>
      </c>
      <c r="D69" s="331">
        <v>0</v>
      </c>
      <c r="E69" s="331">
        <v>1156</v>
      </c>
    </row>
    <row r="70" spans="1:5" ht="12.75">
      <c r="A70" s="332" t="s">
        <v>546</v>
      </c>
      <c r="B70" s="333" t="s">
        <v>547</v>
      </c>
      <c r="C70" s="334">
        <v>10545</v>
      </c>
      <c r="D70" s="334">
        <v>0</v>
      </c>
      <c r="E70" s="334">
        <v>13333</v>
      </c>
    </row>
    <row r="71" spans="1:5" ht="12.75">
      <c r="A71" s="332" t="s">
        <v>548</v>
      </c>
      <c r="B71" s="333" t="s">
        <v>549</v>
      </c>
      <c r="C71" s="334">
        <v>51950</v>
      </c>
      <c r="D71" s="334">
        <v>0</v>
      </c>
      <c r="E71" s="334">
        <v>25625</v>
      </c>
    </row>
    <row r="72" spans="1:5" ht="12.75">
      <c r="A72" s="329" t="s">
        <v>550</v>
      </c>
      <c r="B72" s="330" t="s">
        <v>551</v>
      </c>
      <c r="C72" s="331">
        <v>0</v>
      </c>
      <c r="D72" s="331">
        <v>0</v>
      </c>
      <c r="E72" s="331">
        <v>216</v>
      </c>
    </row>
    <row r="73" spans="1:5" ht="12.75">
      <c r="A73" s="329" t="s">
        <v>552</v>
      </c>
      <c r="B73" s="330" t="s">
        <v>553</v>
      </c>
      <c r="C73" s="331">
        <v>0</v>
      </c>
      <c r="D73" s="331">
        <v>0</v>
      </c>
      <c r="E73" s="331">
        <v>40933</v>
      </c>
    </row>
    <row r="74" spans="1:5" ht="12.75">
      <c r="A74" s="332" t="s">
        <v>554</v>
      </c>
      <c r="B74" s="333" t="s">
        <v>555</v>
      </c>
      <c r="C74" s="334">
        <v>0</v>
      </c>
      <c r="D74" s="334">
        <v>0</v>
      </c>
      <c r="E74" s="334">
        <v>41149</v>
      </c>
    </row>
    <row r="75" spans="1:5" ht="12.75">
      <c r="A75" s="332" t="s">
        <v>556</v>
      </c>
      <c r="B75" s="333" t="s">
        <v>557</v>
      </c>
      <c r="C75" s="334">
        <v>2824202</v>
      </c>
      <c r="D75" s="334">
        <v>0</v>
      </c>
      <c r="E75" s="334">
        <v>3605346</v>
      </c>
    </row>
  </sheetData>
  <sheetProtection/>
  <mergeCells count="3">
    <mergeCell ref="A6:E6"/>
    <mergeCell ref="B1:D1"/>
    <mergeCell ref="B4:D4"/>
  </mergeCells>
  <printOptions/>
  <pageMargins left="0.75" right="0.75" top="1" bottom="1" header="0.5" footer="0.5"/>
  <pageSetup horizontalDpi="300" verticalDpi="300" orientation="portrait" scale="74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view="pageBreakPreview" zoomScale="60" zoomScalePageLayoutView="0" workbookViewId="0" topLeftCell="A58">
      <selection activeCell="N13" sqref="N13"/>
    </sheetView>
  </sheetViews>
  <sheetFormatPr defaultColWidth="9.140625" defaultRowHeight="12.75"/>
  <cols>
    <col min="1" max="1" width="3.28125" style="3" customWidth="1"/>
    <col min="2" max="2" width="3.57421875" style="3" customWidth="1"/>
    <col min="3" max="3" width="0.2890625" style="1" customWidth="1"/>
    <col min="4" max="4" width="10.28125" style="2" bestFit="1" customWidth="1"/>
    <col min="5" max="5" width="50.140625" style="3" customWidth="1"/>
    <col min="6" max="6" width="18.421875" style="5" customWidth="1"/>
    <col min="7" max="7" width="17.00390625" style="4" hidden="1" customWidth="1"/>
    <col min="8" max="8" width="18.421875" style="3" hidden="1" customWidth="1"/>
    <col min="9" max="11" width="18.421875" style="3" customWidth="1"/>
    <col min="12" max="16384" width="9.140625" style="3" customWidth="1"/>
  </cols>
  <sheetData>
    <row r="1" spans="6:11" ht="30">
      <c r="F1" s="4"/>
      <c r="I1" s="4"/>
      <c r="K1" s="4" t="s">
        <v>376</v>
      </c>
    </row>
    <row r="3" spans="3:11" ht="15" customHeight="1">
      <c r="C3" s="338" t="s">
        <v>116</v>
      </c>
      <c r="D3" s="338"/>
      <c r="E3" s="338"/>
      <c r="F3" s="338"/>
      <c r="G3" s="338"/>
      <c r="H3" s="338"/>
      <c r="I3" s="338"/>
      <c r="J3" s="338"/>
      <c r="K3" s="338"/>
    </row>
    <row r="4" spans="3:11" ht="15" customHeight="1">
      <c r="C4" s="338" t="s">
        <v>18</v>
      </c>
      <c r="D4" s="338"/>
      <c r="E4" s="338"/>
      <c r="F4" s="338"/>
      <c r="G4" s="338"/>
      <c r="H4" s="338"/>
      <c r="I4" s="338"/>
      <c r="J4" s="338"/>
      <c r="K4" s="338"/>
    </row>
    <row r="5" spans="3:11" ht="15" customHeight="1">
      <c r="C5" s="338" t="s">
        <v>431</v>
      </c>
      <c r="D5" s="338"/>
      <c r="E5" s="338"/>
      <c r="F5" s="338"/>
      <c r="G5" s="338"/>
      <c r="H5" s="338"/>
      <c r="I5" s="338"/>
      <c r="J5" s="338"/>
      <c r="K5" s="338"/>
    </row>
    <row r="6" ht="15.75" customHeight="1" thickBot="1"/>
    <row r="7" spans="3:11" ht="21" customHeight="1" thickTop="1">
      <c r="C7" s="343" t="s">
        <v>0</v>
      </c>
      <c r="D7" s="344"/>
      <c r="E7" s="345"/>
      <c r="F7" s="336" t="s">
        <v>1</v>
      </c>
      <c r="G7" s="336" t="s">
        <v>299</v>
      </c>
      <c r="H7" s="336" t="s">
        <v>3</v>
      </c>
      <c r="I7" s="336" t="s">
        <v>2</v>
      </c>
      <c r="J7" s="336" t="s">
        <v>308</v>
      </c>
      <c r="K7" s="336" t="s">
        <v>309</v>
      </c>
    </row>
    <row r="8" spans="3:11" ht="29.25" customHeight="1" thickBot="1">
      <c r="C8" s="346"/>
      <c r="D8" s="347"/>
      <c r="E8" s="348"/>
      <c r="F8" s="337"/>
      <c r="G8" s="337"/>
      <c r="H8" s="337"/>
      <c r="I8" s="337"/>
      <c r="J8" s="337"/>
      <c r="K8" s="337"/>
    </row>
    <row r="9" spans="3:11" s="29" customFormat="1" ht="16.5" customHeight="1">
      <c r="C9" s="341" t="s">
        <v>4</v>
      </c>
      <c r="D9" s="342"/>
      <c r="E9" s="6" t="s">
        <v>5</v>
      </c>
      <c r="F9" s="7"/>
      <c r="G9" s="7"/>
      <c r="H9" s="7"/>
      <c r="I9" s="7"/>
      <c r="J9" s="7"/>
      <c r="K9" s="7"/>
    </row>
    <row r="10" spans="3:11" s="22" customFormat="1" ht="16.5" customHeight="1">
      <c r="C10" s="9"/>
      <c r="D10" s="10" t="s">
        <v>19</v>
      </c>
      <c r="E10" s="11" t="s">
        <v>7</v>
      </c>
      <c r="F10" s="12">
        <f>+F11+F19+F20</f>
        <v>0</v>
      </c>
      <c r="G10" s="12">
        <f>+G11+G19+G20</f>
        <v>2776</v>
      </c>
      <c r="H10" s="12">
        <f>+H11+H19+H20</f>
        <v>0</v>
      </c>
      <c r="I10" s="12">
        <f>+I11+I19+I20</f>
        <v>249</v>
      </c>
      <c r="J10" s="12">
        <f>+J11+J19+J20</f>
        <v>249</v>
      </c>
      <c r="K10" s="12">
        <f>J10/I10*100</f>
        <v>100</v>
      </c>
    </row>
    <row r="11" spans="3:11" s="22" customFormat="1" ht="16.5" customHeight="1">
      <c r="C11" s="9"/>
      <c r="D11" s="13" t="s">
        <v>20</v>
      </c>
      <c r="E11" s="14" t="s">
        <v>21</v>
      </c>
      <c r="F11" s="15">
        <f>+F12+F13+F14+F15+F16+F17</f>
        <v>0</v>
      </c>
      <c r="G11" s="15">
        <f>+G12+G13+G14+G15+G16+G17</f>
        <v>0</v>
      </c>
      <c r="H11" s="15">
        <f>+H12+H13+H14+H15+H16+H17</f>
        <v>0</v>
      </c>
      <c r="I11" s="15">
        <f>+I12+I13+I14+I15+I16+I17</f>
        <v>0</v>
      </c>
      <c r="J11" s="15"/>
      <c r="K11" s="15"/>
    </row>
    <row r="12" spans="3:11" s="22" customFormat="1" ht="16.5" customHeight="1">
      <c r="C12" s="9"/>
      <c r="D12" s="16" t="s">
        <v>22</v>
      </c>
      <c r="E12" s="17" t="s">
        <v>23</v>
      </c>
      <c r="F12" s="18"/>
      <c r="G12" s="18"/>
      <c r="H12" s="18"/>
      <c r="I12" s="18"/>
      <c r="J12" s="18"/>
      <c r="K12" s="18"/>
    </row>
    <row r="13" spans="3:11" s="22" customFormat="1" ht="15">
      <c r="C13" s="9"/>
      <c r="D13" s="16" t="s">
        <v>24</v>
      </c>
      <c r="E13" s="17" t="s">
        <v>25</v>
      </c>
      <c r="F13" s="18"/>
      <c r="G13" s="18"/>
      <c r="H13" s="18"/>
      <c r="I13" s="18"/>
      <c r="J13" s="18"/>
      <c r="K13" s="18"/>
    </row>
    <row r="14" spans="3:11" s="22" customFormat="1" ht="30">
      <c r="C14" s="9"/>
      <c r="D14" s="13" t="s">
        <v>26</v>
      </c>
      <c r="E14" s="14" t="s">
        <v>27</v>
      </c>
      <c r="F14" s="15"/>
      <c r="G14" s="15"/>
      <c r="H14" s="15"/>
      <c r="I14" s="15"/>
      <c r="J14" s="15"/>
      <c r="K14" s="15"/>
    </row>
    <row r="15" spans="3:11" s="22" customFormat="1" ht="16.5" customHeight="1">
      <c r="C15" s="9"/>
      <c r="D15" s="13" t="s">
        <v>28</v>
      </c>
      <c r="E15" s="14" t="s">
        <v>29</v>
      </c>
      <c r="F15" s="15"/>
      <c r="G15" s="15"/>
      <c r="H15" s="15"/>
      <c r="I15" s="15"/>
      <c r="J15" s="15"/>
      <c r="K15" s="15"/>
    </row>
    <row r="16" spans="3:11" s="22" customFormat="1" ht="16.5" customHeight="1">
      <c r="C16" s="9"/>
      <c r="D16" s="19" t="s">
        <v>30</v>
      </c>
      <c r="E16" s="20" t="s">
        <v>8</v>
      </c>
      <c r="F16" s="21"/>
      <c r="G16" s="21"/>
      <c r="H16" s="21"/>
      <c r="I16" s="21"/>
      <c r="J16" s="21"/>
      <c r="K16" s="21"/>
    </row>
    <row r="17" spans="3:11" s="22" customFormat="1" ht="16.5" customHeight="1">
      <c r="C17" s="9"/>
      <c r="D17" s="19" t="s">
        <v>31</v>
      </c>
      <c r="E17" s="20" t="s">
        <v>9</v>
      </c>
      <c r="F17" s="21"/>
      <c r="G17" s="21"/>
      <c r="H17" s="21"/>
      <c r="I17" s="21"/>
      <c r="J17" s="21"/>
      <c r="K17" s="21"/>
    </row>
    <row r="18" spans="3:11" s="22" customFormat="1" ht="16.5" customHeight="1">
      <c r="C18" s="9"/>
      <c r="D18" s="19"/>
      <c r="E18" s="20"/>
      <c r="F18" s="21"/>
      <c r="G18" s="21"/>
      <c r="H18" s="21"/>
      <c r="I18" s="21"/>
      <c r="J18" s="21"/>
      <c r="K18" s="21"/>
    </row>
    <row r="19" spans="3:11" s="23" customFormat="1" ht="16.5" customHeight="1">
      <c r="C19" s="24"/>
      <c r="D19" s="19" t="s">
        <v>32</v>
      </c>
      <c r="E19" s="20" t="s">
        <v>33</v>
      </c>
      <c r="F19" s="25"/>
      <c r="G19" s="25"/>
      <c r="H19" s="25"/>
      <c r="I19" s="25"/>
      <c r="J19" s="25"/>
      <c r="K19" s="25"/>
    </row>
    <row r="20" spans="3:11" s="23" customFormat="1" ht="15">
      <c r="C20" s="24"/>
      <c r="D20" s="26" t="s">
        <v>34</v>
      </c>
      <c r="E20" s="20" t="s">
        <v>112</v>
      </c>
      <c r="F20" s="25"/>
      <c r="G20" s="25">
        <v>2776</v>
      </c>
      <c r="H20" s="25">
        <v>0</v>
      </c>
      <c r="I20" s="25">
        <v>249</v>
      </c>
      <c r="J20" s="25">
        <v>249</v>
      </c>
      <c r="K20" s="25">
        <f>J20/I20*100</f>
        <v>100</v>
      </c>
    </row>
    <row r="21" spans="3:11" s="23" customFormat="1" ht="16.5" customHeight="1">
      <c r="C21" s="24"/>
      <c r="D21" s="27"/>
      <c r="E21" s="28"/>
      <c r="F21" s="25"/>
      <c r="G21" s="25"/>
      <c r="H21" s="25"/>
      <c r="I21" s="25"/>
      <c r="J21" s="25"/>
      <c r="K21" s="25"/>
    </row>
    <row r="22" spans="3:11" s="29" customFormat="1" ht="13.5" customHeight="1">
      <c r="C22" s="30"/>
      <c r="D22" s="31"/>
      <c r="E22" s="32"/>
      <c r="F22" s="33"/>
      <c r="G22" s="33"/>
      <c r="H22" s="33"/>
      <c r="I22" s="33"/>
      <c r="J22" s="33"/>
      <c r="K22" s="33"/>
    </row>
    <row r="23" spans="3:11" s="29" customFormat="1" ht="13.5" customHeight="1">
      <c r="C23" s="34"/>
      <c r="D23" s="10" t="s">
        <v>35</v>
      </c>
      <c r="E23" s="11" t="s">
        <v>6</v>
      </c>
      <c r="F23" s="12">
        <f>F24+F25+F26</f>
        <v>0</v>
      </c>
      <c r="G23" s="12">
        <f>G24+G25+G26</f>
        <v>0</v>
      </c>
      <c r="H23" s="12">
        <f>H24+H25+H26</f>
        <v>0</v>
      </c>
      <c r="I23" s="12">
        <f>I24+I25+I26</f>
        <v>0</v>
      </c>
      <c r="J23" s="12"/>
      <c r="K23" s="12"/>
    </row>
    <row r="24" spans="3:11" ht="13.5" customHeight="1">
      <c r="C24" s="36"/>
      <c r="D24" s="37" t="s">
        <v>36</v>
      </c>
      <c r="E24" s="14" t="s">
        <v>37</v>
      </c>
      <c r="F24" s="15"/>
      <c r="G24" s="15"/>
      <c r="H24" s="15"/>
      <c r="I24" s="15"/>
      <c r="J24" s="15"/>
      <c r="K24" s="15"/>
    </row>
    <row r="25" spans="3:11" ht="13.5" customHeight="1">
      <c r="C25" s="36"/>
      <c r="D25" s="37" t="s">
        <v>38</v>
      </c>
      <c r="E25" s="14" t="s">
        <v>39</v>
      </c>
      <c r="F25" s="15"/>
      <c r="G25" s="15"/>
      <c r="H25" s="15"/>
      <c r="I25" s="15"/>
      <c r="J25" s="15"/>
      <c r="K25" s="15"/>
    </row>
    <row r="26" spans="3:11" ht="13.5" customHeight="1">
      <c r="C26" s="36"/>
      <c r="D26" s="37" t="s">
        <v>40</v>
      </c>
      <c r="E26" s="14" t="s">
        <v>41</v>
      </c>
      <c r="F26" s="15"/>
      <c r="G26" s="15"/>
      <c r="H26" s="15"/>
      <c r="I26" s="15"/>
      <c r="J26" s="15"/>
      <c r="K26" s="15"/>
    </row>
    <row r="27" spans="3:11" ht="13.5" customHeight="1">
      <c r="C27" s="36"/>
      <c r="D27" s="37"/>
      <c r="E27" s="38"/>
      <c r="F27" s="15"/>
      <c r="G27" s="15"/>
      <c r="H27" s="15"/>
      <c r="I27" s="15"/>
      <c r="J27" s="15"/>
      <c r="K27" s="15"/>
    </row>
    <row r="28" spans="3:11" ht="12" customHeight="1">
      <c r="C28" s="39"/>
      <c r="D28" s="37"/>
      <c r="E28" s="38"/>
      <c r="F28" s="15"/>
      <c r="G28" s="15"/>
      <c r="H28" s="15"/>
      <c r="I28" s="15"/>
      <c r="J28" s="15"/>
      <c r="K28" s="15"/>
    </row>
    <row r="29" spans="1:11" ht="15">
      <c r="A29" s="40"/>
      <c r="B29" s="40"/>
      <c r="C29" s="41"/>
      <c r="D29" s="42" t="s">
        <v>42</v>
      </c>
      <c r="E29" s="43" t="s">
        <v>43</v>
      </c>
      <c r="F29" s="44">
        <f>+SUM(F30:F41)</f>
        <v>0</v>
      </c>
      <c r="G29" s="44">
        <f>+SUM(G30:G41)</f>
        <v>0</v>
      </c>
      <c r="H29" s="44">
        <f>+SUM(H30:H41)</f>
        <v>0</v>
      </c>
      <c r="I29" s="44">
        <f>+SUM(I30:I41)</f>
        <v>529</v>
      </c>
      <c r="J29" s="44">
        <f>+SUM(J30:J41)</f>
        <v>368</v>
      </c>
      <c r="K29" s="44">
        <f>J29/I29*100</f>
        <v>69.56521739130434</v>
      </c>
    </row>
    <row r="30" spans="1:11" s="23" customFormat="1" ht="13.5" customHeight="1">
      <c r="A30" s="45"/>
      <c r="B30" s="45"/>
      <c r="C30" s="46"/>
      <c r="D30" s="47" t="s">
        <v>44</v>
      </c>
      <c r="E30" s="48" t="s">
        <v>45</v>
      </c>
      <c r="F30" s="49"/>
      <c r="G30" s="49"/>
      <c r="H30" s="49"/>
      <c r="I30" s="49"/>
      <c r="J30" s="49"/>
      <c r="K30" s="49"/>
    </row>
    <row r="31" spans="1:11" s="23" customFormat="1" ht="13.5" customHeight="1">
      <c r="A31" s="45"/>
      <c r="B31" s="45"/>
      <c r="C31" s="46"/>
      <c r="D31" s="47" t="s">
        <v>46</v>
      </c>
      <c r="E31" s="48" t="s">
        <v>47</v>
      </c>
      <c r="F31" s="49"/>
      <c r="G31" s="49"/>
      <c r="H31" s="49"/>
      <c r="I31" s="49"/>
      <c r="J31" s="49"/>
      <c r="K31" s="49"/>
    </row>
    <row r="32" spans="1:11" s="23" customFormat="1" ht="13.5" customHeight="1">
      <c r="A32" s="45"/>
      <c r="B32" s="45"/>
      <c r="C32" s="46"/>
      <c r="D32" s="47" t="s">
        <v>48</v>
      </c>
      <c r="E32" s="48" t="s">
        <v>49</v>
      </c>
      <c r="F32" s="49"/>
      <c r="G32" s="49"/>
      <c r="H32" s="49"/>
      <c r="I32" s="49">
        <v>45</v>
      </c>
      <c r="J32" s="49">
        <v>45</v>
      </c>
      <c r="K32" s="25">
        <f>J32/I32*100</f>
        <v>100</v>
      </c>
    </row>
    <row r="33" spans="1:11" s="23" customFormat="1" ht="13.5" customHeight="1">
      <c r="A33" s="45"/>
      <c r="B33" s="45"/>
      <c r="C33" s="46"/>
      <c r="D33" s="47" t="s">
        <v>50</v>
      </c>
      <c r="E33" s="48" t="s">
        <v>51</v>
      </c>
      <c r="F33" s="49"/>
      <c r="G33" s="49"/>
      <c r="H33" s="49"/>
      <c r="I33" s="49"/>
      <c r="J33" s="49"/>
      <c r="K33" s="25"/>
    </row>
    <row r="34" spans="1:11" s="23" customFormat="1" ht="13.5" customHeight="1">
      <c r="A34" s="45"/>
      <c r="B34" s="45"/>
      <c r="C34" s="46"/>
      <c r="D34" s="47" t="s">
        <v>52</v>
      </c>
      <c r="E34" s="48" t="s">
        <v>53</v>
      </c>
      <c r="F34" s="49"/>
      <c r="G34" s="49"/>
      <c r="H34" s="49"/>
      <c r="I34" s="49"/>
      <c r="J34" s="49"/>
      <c r="K34" s="25"/>
    </row>
    <row r="35" spans="1:11" s="23" customFormat="1" ht="13.5" customHeight="1">
      <c r="A35" s="45"/>
      <c r="B35" s="45"/>
      <c r="C35" s="46"/>
      <c r="D35" s="47" t="s">
        <v>54</v>
      </c>
      <c r="E35" s="48" t="s">
        <v>55</v>
      </c>
      <c r="F35" s="49"/>
      <c r="G35" s="49"/>
      <c r="H35" s="49"/>
      <c r="I35" s="49">
        <v>12</v>
      </c>
      <c r="J35" s="49">
        <v>12</v>
      </c>
      <c r="K35" s="25">
        <f>J35/I35*100</f>
        <v>100</v>
      </c>
    </row>
    <row r="36" spans="1:11" ht="13.5" customHeight="1">
      <c r="A36" s="50"/>
      <c r="B36" s="50"/>
      <c r="C36" s="51"/>
      <c r="D36" s="52" t="s">
        <v>56</v>
      </c>
      <c r="E36" s="53" t="s">
        <v>57</v>
      </c>
      <c r="F36" s="54"/>
      <c r="G36" s="54"/>
      <c r="H36" s="54"/>
      <c r="I36" s="54">
        <v>134</v>
      </c>
      <c r="J36" s="54"/>
      <c r="K36" s="25">
        <f>J36/I36*100</f>
        <v>0</v>
      </c>
    </row>
    <row r="37" spans="1:11" s="23" customFormat="1" ht="13.5" customHeight="1">
      <c r="A37" s="50"/>
      <c r="B37" s="50"/>
      <c r="C37" s="51"/>
      <c r="D37" s="52" t="s">
        <v>58</v>
      </c>
      <c r="E37" s="53" t="s">
        <v>59</v>
      </c>
      <c r="F37" s="54"/>
      <c r="G37" s="54"/>
      <c r="H37" s="54"/>
      <c r="I37" s="54"/>
      <c r="J37" s="54"/>
      <c r="K37" s="25"/>
    </row>
    <row r="38" spans="1:11" s="23" customFormat="1" ht="13.5" customHeight="1">
      <c r="A38" s="50"/>
      <c r="B38" s="50"/>
      <c r="C38" s="51"/>
      <c r="D38" s="52" t="s">
        <v>60</v>
      </c>
      <c r="E38" s="53" t="s">
        <v>61</v>
      </c>
      <c r="F38" s="54"/>
      <c r="G38" s="54"/>
      <c r="H38" s="54"/>
      <c r="I38" s="54"/>
      <c r="J38" s="54"/>
      <c r="K38" s="25"/>
    </row>
    <row r="39" spans="1:11" s="23" customFormat="1" ht="13.5" customHeight="1">
      <c r="A39" s="50"/>
      <c r="B39" s="50"/>
      <c r="C39" s="51"/>
      <c r="D39" s="52" t="s">
        <v>62</v>
      </c>
      <c r="E39" s="53" t="s">
        <v>63</v>
      </c>
      <c r="F39" s="54"/>
      <c r="G39" s="54"/>
      <c r="H39" s="54"/>
      <c r="I39" s="54">
        <v>338</v>
      </c>
      <c r="J39" s="54">
        <v>311</v>
      </c>
      <c r="K39" s="25">
        <f>J39/I39*100</f>
        <v>92.01183431952663</v>
      </c>
    </row>
    <row r="40" spans="1:11" s="23" customFormat="1" ht="13.5" customHeight="1">
      <c r="A40" s="50"/>
      <c r="B40" s="50"/>
      <c r="C40" s="51"/>
      <c r="D40" s="52"/>
      <c r="E40" s="55"/>
      <c r="F40" s="54"/>
      <c r="G40" s="54"/>
      <c r="H40" s="54"/>
      <c r="I40" s="54"/>
      <c r="J40" s="54"/>
      <c r="K40" s="54"/>
    </row>
    <row r="41" spans="1:11" s="23" customFormat="1" ht="13.5" customHeight="1">
      <c r="A41" s="50"/>
      <c r="B41" s="50"/>
      <c r="C41" s="51"/>
      <c r="D41" s="52"/>
      <c r="E41" s="55"/>
      <c r="F41" s="54"/>
      <c r="G41" s="54"/>
      <c r="H41" s="54"/>
      <c r="I41" s="54"/>
      <c r="J41" s="54"/>
      <c r="K41" s="54"/>
    </row>
    <row r="42" spans="3:11" ht="13.5" customHeight="1">
      <c r="C42" s="34"/>
      <c r="D42" s="10" t="s">
        <v>64</v>
      </c>
      <c r="E42" s="11" t="s">
        <v>10</v>
      </c>
      <c r="F42" s="12">
        <f>+F43</f>
        <v>0</v>
      </c>
      <c r="G42" s="12">
        <f>+G43</f>
        <v>0</v>
      </c>
      <c r="H42" s="12">
        <f>+H43</f>
        <v>0</v>
      </c>
      <c r="I42" s="12">
        <f>+I43</f>
        <v>0</v>
      </c>
      <c r="J42" s="12">
        <f>+J43</f>
        <v>0</v>
      </c>
      <c r="K42" s="12"/>
    </row>
    <row r="43" spans="3:11" ht="13.5" customHeight="1">
      <c r="C43" s="36"/>
      <c r="D43" s="37" t="s">
        <v>65</v>
      </c>
      <c r="E43" s="14" t="s">
        <v>66</v>
      </c>
      <c r="F43" s="15"/>
      <c r="G43" s="15"/>
      <c r="H43" s="15"/>
      <c r="I43" s="15"/>
      <c r="J43" s="15"/>
      <c r="K43" s="15"/>
    </row>
    <row r="44" spans="3:11" ht="27" customHeight="1">
      <c r="C44" s="36"/>
      <c r="D44" s="37"/>
      <c r="E44" s="14"/>
      <c r="F44" s="15"/>
      <c r="G44" s="15"/>
      <c r="H44" s="15"/>
      <c r="I44" s="15"/>
      <c r="J44" s="15"/>
      <c r="K44" s="15"/>
    </row>
    <row r="45" spans="3:11" ht="28.5">
      <c r="C45" s="56"/>
      <c r="D45" s="57" t="s">
        <v>67</v>
      </c>
      <c r="E45" s="58" t="s">
        <v>11</v>
      </c>
      <c r="F45" s="59">
        <f>+F10+F23+F29+F42</f>
        <v>0</v>
      </c>
      <c r="G45" s="59">
        <f>+G10+G23+G29+G42</f>
        <v>2776</v>
      </c>
      <c r="H45" s="59">
        <f>+H10+H23+H29+H42</f>
        <v>0</v>
      </c>
      <c r="I45" s="59">
        <f>+I10+I23+I29+I42</f>
        <v>778</v>
      </c>
      <c r="J45" s="59">
        <f>+J10+J23+J29+J42</f>
        <v>617</v>
      </c>
      <c r="K45" s="59">
        <f>J45/I45*100</f>
        <v>79.30591259640103</v>
      </c>
    </row>
    <row r="46" spans="3:11" ht="30">
      <c r="C46" s="349" t="s">
        <v>12</v>
      </c>
      <c r="D46" s="350"/>
      <c r="E46" s="60" t="s">
        <v>13</v>
      </c>
      <c r="F46" s="8">
        <f>+F47+F55+F61</f>
        <v>0</v>
      </c>
      <c r="G46" s="8">
        <f>+G47+G55+G61</f>
        <v>0</v>
      </c>
      <c r="H46" s="8">
        <f>+H47+H55+H61</f>
        <v>0</v>
      </c>
      <c r="I46" s="8">
        <f>+I47+I55+I61</f>
        <v>0</v>
      </c>
      <c r="J46" s="8">
        <f>+J47+J55+J61</f>
        <v>0</v>
      </c>
      <c r="K46" s="8"/>
    </row>
    <row r="47" spans="3:11" ht="13.5" customHeight="1">
      <c r="C47" s="34"/>
      <c r="D47" s="10" t="s">
        <v>68</v>
      </c>
      <c r="E47" s="11" t="s">
        <v>15</v>
      </c>
      <c r="F47" s="35">
        <f>F48+F52</f>
        <v>0</v>
      </c>
      <c r="G47" s="35">
        <f>G48+G52</f>
        <v>0</v>
      </c>
      <c r="H47" s="35">
        <f>H48+H52</f>
        <v>0</v>
      </c>
      <c r="I47" s="35">
        <f>I48+I52</f>
        <v>0</v>
      </c>
      <c r="J47" s="35">
        <f>J48+J52</f>
        <v>0</v>
      </c>
      <c r="K47" s="35"/>
    </row>
    <row r="48" spans="3:11" s="23" customFormat="1" ht="13.5" customHeight="1">
      <c r="C48" s="61"/>
      <c r="D48" s="62" t="s">
        <v>69</v>
      </c>
      <c r="E48" s="17" t="s">
        <v>70</v>
      </c>
      <c r="F48" s="63">
        <f>+F50+F49</f>
        <v>0</v>
      </c>
      <c r="G48" s="63">
        <f>+G50+G49</f>
        <v>0</v>
      </c>
      <c r="H48" s="63">
        <f>+H50+H49</f>
        <v>0</v>
      </c>
      <c r="I48" s="63">
        <f>+I50+I49</f>
        <v>0</v>
      </c>
      <c r="J48" s="63"/>
      <c r="K48" s="63"/>
    </row>
    <row r="49" spans="3:11" s="23" customFormat="1" ht="15">
      <c r="C49" s="61"/>
      <c r="D49" s="62"/>
      <c r="E49" s="17" t="s">
        <v>71</v>
      </c>
      <c r="F49" s="63"/>
      <c r="G49" s="63"/>
      <c r="H49" s="63"/>
      <c r="I49" s="63"/>
      <c r="J49" s="63"/>
      <c r="K49" s="63"/>
    </row>
    <row r="50" spans="3:11" s="23" customFormat="1" ht="15">
      <c r="C50" s="61"/>
      <c r="D50" s="62"/>
      <c r="E50" s="17" t="s">
        <v>72</v>
      </c>
      <c r="F50" s="63"/>
      <c r="G50" s="63"/>
      <c r="H50" s="63"/>
      <c r="I50" s="63"/>
      <c r="J50" s="63"/>
      <c r="K50" s="63"/>
    </row>
    <row r="51" spans="3:11" s="23" customFormat="1" ht="15">
      <c r="C51" s="61"/>
      <c r="D51" s="62"/>
      <c r="E51" s="17"/>
      <c r="F51" s="63"/>
      <c r="G51" s="63"/>
      <c r="H51" s="63"/>
      <c r="I51" s="63"/>
      <c r="J51" s="63"/>
      <c r="K51" s="63"/>
    </row>
    <row r="52" spans="3:11" s="23" customFormat="1" ht="30">
      <c r="C52" s="61"/>
      <c r="D52" s="62" t="s">
        <v>73</v>
      </c>
      <c r="E52" s="17" t="s">
        <v>74</v>
      </c>
      <c r="F52" s="63"/>
      <c r="G52" s="63"/>
      <c r="H52" s="63"/>
      <c r="I52" s="63"/>
      <c r="J52" s="63"/>
      <c r="K52" s="63"/>
    </row>
    <row r="53" spans="3:11" s="23" customFormat="1" ht="13.5" customHeight="1">
      <c r="C53" s="61"/>
      <c r="D53" s="62"/>
      <c r="E53" s="17"/>
      <c r="F53" s="63"/>
      <c r="G53" s="63"/>
      <c r="H53" s="63"/>
      <c r="I53" s="63"/>
      <c r="J53" s="63"/>
      <c r="K53" s="63"/>
    </row>
    <row r="54" spans="3:11" s="23" customFormat="1" ht="13.5" customHeight="1">
      <c r="C54" s="61"/>
      <c r="D54" s="62"/>
      <c r="E54" s="17"/>
      <c r="F54" s="63"/>
      <c r="G54" s="63"/>
      <c r="H54" s="63"/>
      <c r="I54" s="63"/>
      <c r="J54" s="63"/>
      <c r="K54" s="63"/>
    </row>
    <row r="55" spans="1:11" s="23" customFormat="1" ht="13.5" customHeight="1">
      <c r="A55" s="3"/>
      <c r="B55" s="3"/>
      <c r="C55" s="34"/>
      <c r="D55" s="10" t="s">
        <v>75</v>
      </c>
      <c r="E55" s="64" t="s">
        <v>14</v>
      </c>
      <c r="F55" s="35">
        <v>0</v>
      </c>
      <c r="G55" s="35">
        <v>0</v>
      </c>
      <c r="H55" s="35">
        <v>0</v>
      </c>
      <c r="I55" s="35">
        <v>0</v>
      </c>
      <c r="J55" s="35"/>
      <c r="K55" s="35"/>
    </row>
    <row r="56" spans="1:11" s="23" customFormat="1" ht="13.5" customHeight="1">
      <c r="A56" s="3"/>
      <c r="B56" s="3"/>
      <c r="C56" s="65"/>
      <c r="D56" s="66" t="s">
        <v>76</v>
      </c>
      <c r="E56" s="67" t="s">
        <v>77</v>
      </c>
      <c r="F56" s="68"/>
      <c r="G56" s="68"/>
      <c r="H56" s="68"/>
      <c r="I56" s="68"/>
      <c r="J56" s="68"/>
      <c r="K56" s="68"/>
    </row>
    <row r="57" spans="1:11" s="23" customFormat="1" ht="13.5" customHeight="1">
      <c r="A57" s="3"/>
      <c r="B57" s="3"/>
      <c r="C57" s="65"/>
      <c r="D57" s="66" t="s">
        <v>78</v>
      </c>
      <c r="E57" s="67" t="s">
        <v>79</v>
      </c>
      <c r="F57" s="68"/>
      <c r="G57" s="68"/>
      <c r="H57" s="68"/>
      <c r="I57" s="68"/>
      <c r="J57" s="68"/>
      <c r="K57" s="68"/>
    </row>
    <row r="58" spans="1:11" s="23" customFormat="1" ht="13.5" customHeight="1">
      <c r="A58" s="3"/>
      <c r="B58" s="3"/>
      <c r="C58" s="65"/>
      <c r="D58" s="66" t="s">
        <v>80</v>
      </c>
      <c r="E58" s="69" t="s">
        <v>81</v>
      </c>
      <c r="F58" s="68"/>
      <c r="G58" s="68"/>
      <c r="H58" s="68"/>
      <c r="I58" s="68"/>
      <c r="J58" s="68"/>
      <c r="K58" s="68"/>
    </row>
    <row r="59" spans="3:11" s="23" customFormat="1" ht="13.5" customHeight="1">
      <c r="C59" s="61"/>
      <c r="D59" s="62" t="s">
        <v>82</v>
      </c>
      <c r="E59" s="17" t="s">
        <v>83</v>
      </c>
      <c r="F59" s="63"/>
      <c r="G59" s="63"/>
      <c r="H59" s="63"/>
      <c r="I59" s="63"/>
      <c r="J59" s="63"/>
      <c r="K59" s="63"/>
    </row>
    <row r="60" spans="3:11" s="23" customFormat="1" ht="13.5" customHeight="1">
      <c r="C60" s="70"/>
      <c r="D60" s="71"/>
      <c r="E60" s="72"/>
      <c r="F60" s="63"/>
      <c r="G60" s="63"/>
      <c r="H60" s="63"/>
      <c r="I60" s="63"/>
      <c r="J60" s="63"/>
      <c r="K60" s="63"/>
    </row>
    <row r="61" spans="3:11" ht="13.5" customHeight="1">
      <c r="C61" s="34"/>
      <c r="D61" s="10" t="s">
        <v>84</v>
      </c>
      <c r="E61" s="11" t="s">
        <v>16</v>
      </c>
      <c r="F61" s="35">
        <f>SUM(F62)</f>
        <v>0</v>
      </c>
      <c r="G61" s="35">
        <f>SUM(G62)</f>
        <v>0</v>
      </c>
      <c r="H61" s="35">
        <f>SUM(H62)</f>
        <v>0</v>
      </c>
      <c r="I61" s="35">
        <f>SUM(I62)</f>
        <v>0</v>
      </c>
      <c r="J61" s="35"/>
      <c r="K61" s="35"/>
    </row>
    <row r="62" spans="3:11" s="23" customFormat="1" ht="13.5" customHeight="1">
      <c r="C62" s="61"/>
      <c r="D62" s="62" t="s">
        <v>85</v>
      </c>
      <c r="E62" s="17" t="s">
        <v>86</v>
      </c>
      <c r="F62" s="63"/>
      <c r="G62" s="63"/>
      <c r="H62" s="63"/>
      <c r="I62" s="63"/>
      <c r="J62" s="63"/>
      <c r="K62" s="63"/>
    </row>
    <row r="63" spans="3:11" s="23" customFormat="1" ht="13.5" customHeight="1" thickBot="1">
      <c r="C63" s="61"/>
      <c r="D63" s="73"/>
      <c r="E63" s="74"/>
      <c r="F63" s="63"/>
      <c r="G63" s="63"/>
      <c r="H63" s="63"/>
      <c r="I63" s="63"/>
      <c r="J63" s="63"/>
      <c r="K63" s="63"/>
    </row>
    <row r="64" spans="3:11" s="23" customFormat="1" ht="30" thickBot="1" thickTop="1">
      <c r="C64" s="75"/>
      <c r="D64" s="76" t="s">
        <v>87</v>
      </c>
      <c r="E64" s="77" t="s">
        <v>88</v>
      </c>
      <c r="F64" s="78">
        <f>+F47+F55+F61</f>
        <v>0</v>
      </c>
      <c r="G64" s="78">
        <f>+G47+G55+G61</f>
        <v>0</v>
      </c>
      <c r="H64" s="78">
        <f>+H47+H55+H61</f>
        <v>0</v>
      </c>
      <c r="I64" s="78">
        <f>+I47+I55+I61</f>
        <v>0</v>
      </c>
      <c r="J64" s="78">
        <f>+J47+J55+J61</f>
        <v>0</v>
      </c>
      <c r="K64" s="78"/>
    </row>
    <row r="65" spans="3:11" s="79" customFormat="1" ht="19.5" customHeight="1" thickBot="1" thickTop="1">
      <c r="C65" s="80" t="s">
        <v>89</v>
      </c>
      <c r="D65" s="81" t="s">
        <v>90</v>
      </c>
      <c r="E65" s="81" t="s">
        <v>17</v>
      </c>
      <c r="F65" s="82">
        <f>+F64+F45</f>
        <v>0</v>
      </c>
      <c r="G65" s="82">
        <f>+G64+G45</f>
        <v>2776</v>
      </c>
      <c r="H65" s="82">
        <f>+H64+H45</f>
        <v>0</v>
      </c>
      <c r="I65" s="82">
        <f>+I64+I45</f>
        <v>778</v>
      </c>
      <c r="J65" s="82">
        <f>+J64+J45</f>
        <v>617</v>
      </c>
      <c r="K65" s="82">
        <f>J65/I65*100</f>
        <v>79.30591259640103</v>
      </c>
    </row>
    <row r="66" spans="3:11" s="22" customFormat="1" ht="19.5" customHeight="1">
      <c r="C66" s="83"/>
      <c r="D66" s="84" t="s">
        <v>91</v>
      </c>
      <c r="E66" s="84" t="s">
        <v>92</v>
      </c>
      <c r="F66" s="85">
        <f>+F67</f>
        <v>61544</v>
      </c>
      <c r="G66" s="85">
        <f>+G67</f>
        <v>1292</v>
      </c>
      <c r="H66" s="85">
        <f>+H67</f>
        <v>4619</v>
      </c>
      <c r="I66" s="85">
        <f>+I67</f>
        <v>69304</v>
      </c>
      <c r="J66" s="85">
        <f>+J67</f>
        <v>67736</v>
      </c>
      <c r="K66" s="85">
        <f>J66/I66*100</f>
        <v>97.73750432875448</v>
      </c>
    </row>
    <row r="67" spans="3:11" s="22" customFormat="1" ht="19.5" customHeight="1">
      <c r="C67" s="86"/>
      <c r="D67" s="87" t="s">
        <v>93</v>
      </c>
      <c r="E67" s="87" t="s">
        <v>94</v>
      </c>
      <c r="F67" s="88">
        <f>+F68+F71</f>
        <v>61544</v>
      </c>
      <c r="G67" s="88">
        <f>+G68+G71</f>
        <v>1292</v>
      </c>
      <c r="H67" s="88">
        <f>+H68+H71</f>
        <v>4619</v>
      </c>
      <c r="I67" s="88">
        <f>+I68+I71</f>
        <v>69304</v>
      </c>
      <c r="J67" s="88">
        <f>+J68+J71</f>
        <v>67736</v>
      </c>
      <c r="K67" s="88">
        <f>J67/I67*100</f>
        <v>97.73750432875448</v>
      </c>
    </row>
    <row r="68" spans="2:11" s="79" customFormat="1" ht="19.5" customHeight="1">
      <c r="B68" s="22"/>
      <c r="C68" s="86"/>
      <c r="D68" s="87" t="s">
        <v>101</v>
      </c>
      <c r="E68" s="87" t="s">
        <v>102</v>
      </c>
      <c r="F68" s="88">
        <f>+F69+F70</f>
        <v>0</v>
      </c>
      <c r="G68" s="88">
        <f>+G69+G70</f>
        <v>0</v>
      </c>
      <c r="H68" s="88">
        <f>+H69+H70</f>
        <v>0</v>
      </c>
      <c r="I68" s="88">
        <f>+I69+I70</f>
        <v>1395</v>
      </c>
      <c r="J68" s="88">
        <f>+J69+J70</f>
        <v>1395</v>
      </c>
      <c r="K68" s="88"/>
    </row>
    <row r="69" spans="2:11" s="79" customFormat="1" ht="19.5" customHeight="1">
      <c r="B69" s="22"/>
      <c r="C69" s="86"/>
      <c r="D69" s="87"/>
      <c r="E69" s="87" t="s">
        <v>103</v>
      </c>
      <c r="F69" s="88"/>
      <c r="G69" s="88"/>
      <c r="H69" s="88"/>
      <c r="I69" s="88">
        <v>1395</v>
      </c>
      <c r="J69" s="88">
        <v>1395</v>
      </c>
      <c r="K69" s="88"/>
    </row>
    <row r="70" spans="2:11" s="79" customFormat="1" ht="19.5" customHeight="1">
      <c r="B70" s="22"/>
      <c r="C70" s="86"/>
      <c r="D70" s="87"/>
      <c r="E70" s="87" t="s">
        <v>104</v>
      </c>
      <c r="F70" s="88"/>
      <c r="G70" s="88"/>
      <c r="H70" s="88"/>
      <c r="I70" s="88"/>
      <c r="J70" s="88"/>
      <c r="K70" s="88"/>
    </row>
    <row r="71" spans="2:11" s="79" customFormat="1" ht="19.5" customHeight="1">
      <c r="B71" s="22"/>
      <c r="C71" s="86"/>
      <c r="D71" s="87" t="s">
        <v>106</v>
      </c>
      <c r="E71" s="87" t="s">
        <v>107</v>
      </c>
      <c r="F71" s="88">
        <f>+F72+F73+F74</f>
        <v>61544</v>
      </c>
      <c r="G71" s="88">
        <f>+G72+G73+G74</f>
        <v>1292</v>
      </c>
      <c r="H71" s="88">
        <f>+H72+H73+H74</f>
        <v>4619</v>
      </c>
      <c r="I71" s="88">
        <f>+I72+I73+I74</f>
        <v>67909</v>
      </c>
      <c r="J71" s="88">
        <f>+J72+J73+J74</f>
        <v>66341</v>
      </c>
      <c r="K71" s="88">
        <f>J71/I71*100</f>
        <v>97.69102769883226</v>
      </c>
    </row>
    <row r="72" spans="3:11" ht="15" customHeight="1">
      <c r="C72" s="89" t="e">
        <f>IF(#REF!-#REF!=0,"",#REF!-#REF!)</f>
        <v>#REF!</v>
      </c>
      <c r="D72" s="90"/>
      <c r="E72" s="94" t="s">
        <v>114</v>
      </c>
      <c r="F72" s="100"/>
      <c r="G72" s="100"/>
      <c r="H72" s="100"/>
      <c r="I72" s="100"/>
      <c r="J72" s="100"/>
      <c r="K72" s="100"/>
    </row>
    <row r="73" spans="3:11" ht="15" customHeight="1">
      <c r="C73" s="95"/>
      <c r="D73" s="96"/>
      <c r="E73" s="97"/>
      <c r="F73" s="100"/>
      <c r="G73" s="100"/>
      <c r="H73" s="100"/>
      <c r="I73" s="100"/>
      <c r="J73" s="100"/>
      <c r="K73" s="100"/>
    </row>
    <row r="74" spans="3:11" ht="15" customHeight="1">
      <c r="C74" s="95"/>
      <c r="D74" s="96"/>
      <c r="E74" s="97" t="s">
        <v>108</v>
      </c>
      <c r="F74" s="100">
        <v>61544</v>
      </c>
      <c r="G74" s="100">
        <v>1292</v>
      </c>
      <c r="H74" s="100">
        <v>4619</v>
      </c>
      <c r="I74" s="100">
        <v>67909</v>
      </c>
      <c r="J74" s="100">
        <v>66341</v>
      </c>
      <c r="K74" s="100">
        <f>J74/I74*100</f>
        <v>97.69102769883226</v>
      </c>
    </row>
    <row r="75" spans="3:11" ht="15" customHeight="1">
      <c r="C75" s="95"/>
      <c r="D75" s="96"/>
      <c r="E75" s="97"/>
      <c r="F75" s="98"/>
      <c r="G75" s="98"/>
      <c r="H75" s="98"/>
      <c r="I75" s="98"/>
      <c r="J75" s="98"/>
      <c r="K75" s="98"/>
    </row>
    <row r="76" spans="3:11" ht="15">
      <c r="C76" s="95"/>
      <c r="D76" s="96"/>
      <c r="E76" s="97"/>
      <c r="F76" s="98"/>
      <c r="G76" s="98"/>
      <c r="H76" s="98"/>
      <c r="I76" s="98"/>
      <c r="J76" s="98"/>
      <c r="K76" s="98"/>
    </row>
    <row r="77" spans="3:11" s="79" customFormat="1" ht="18" customHeight="1" thickBot="1">
      <c r="C77" s="339" t="s">
        <v>105</v>
      </c>
      <c r="D77" s="340"/>
      <c r="E77" s="340"/>
      <c r="F77" s="93">
        <f>+F65+F66</f>
        <v>61544</v>
      </c>
      <c r="G77" s="93">
        <f>+G65+G66</f>
        <v>4068</v>
      </c>
      <c r="H77" s="93">
        <f>+H65+H66</f>
        <v>4619</v>
      </c>
      <c r="I77" s="93">
        <f>+I65+I66</f>
        <v>70082</v>
      </c>
      <c r="J77" s="93">
        <f>+J65+J66</f>
        <v>68353</v>
      </c>
      <c r="K77" s="93">
        <f>J77/I77*100</f>
        <v>97.53289004309238</v>
      </c>
    </row>
  </sheetData>
  <sheetProtection/>
  <mergeCells count="13">
    <mergeCell ref="J7:J8"/>
    <mergeCell ref="H7:H8"/>
    <mergeCell ref="I7:I8"/>
    <mergeCell ref="C46:D46"/>
    <mergeCell ref="C77:E77"/>
    <mergeCell ref="C7:E8"/>
    <mergeCell ref="F7:F8"/>
    <mergeCell ref="K7:K8"/>
    <mergeCell ref="C3:K3"/>
    <mergeCell ref="C4:K4"/>
    <mergeCell ref="C5:K5"/>
    <mergeCell ref="C9:D9"/>
    <mergeCell ref="G7:G8"/>
  </mergeCells>
  <printOptions/>
  <pageMargins left="0.75" right="0.75" top="1" bottom="1" header="0.5" footer="0.5"/>
  <pageSetup horizontalDpi="600" verticalDpi="600" orientation="portrait" paperSize="9" scale="61" r:id="rId1"/>
  <rowBreaks count="1" manualBreakCount="1">
    <brk id="45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0" sqref="K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view="pageBreakPreview" zoomScale="60" zoomScalePageLayoutView="0" workbookViewId="0" topLeftCell="A55">
      <selection activeCell="N14" sqref="N14"/>
    </sheetView>
  </sheetViews>
  <sheetFormatPr defaultColWidth="9.140625" defaultRowHeight="12.75"/>
  <cols>
    <col min="1" max="1" width="3.28125" style="3" customWidth="1"/>
    <col min="2" max="2" width="3.57421875" style="3" customWidth="1"/>
    <col min="3" max="3" width="0.2890625" style="1" customWidth="1"/>
    <col min="4" max="4" width="10.28125" style="2" bestFit="1" customWidth="1"/>
    <col min="5" max="5" width="50.140625" style="3" customWidth="1"/>
    <col min="6" max="6" width="12.28125" style="5" customWidth="1"/>
    <col min="7" max="7" width="12.28125" style="4" hidden="1" customWidth="1"/>
    <col min="8" max="8" width="12.28125" style="3" hidden="1" customWidth="1"/>
    <col min="9" max="11" width="12.28125" style="3" customWidth="1"/>
    <col min="12" max="16384" width="9.140625" style="3" customWidth="1"/>
  </cols>
  <sheetData>
    <row r="1" spans="6:11" ht="30">
      <c r="F1" s="4"/>
      <c r="I1" s="4"/>
      <c r="K1" s="4" t="s">
        <v>377</v>
      </c>
    </row>
    <row r="3" spans="3:11" ht="15" customHeight="1">
      <c r="C3" s="338" t="s">
        <v>196</v>
      </c>
      <c r="D3" s="338"/>
      <c r="E3" s="338"/>
      <c r="F3" s="338"/>
      <c r="G3" s="338"/>
      <c r="H3" s="338"/>
      <c r="I3" s="338"/>
      <c r="J3" s="338"/>
      <c r="K3" s="338"/>
    </row>
    <row r="4" spans="3:11" ht="15" customHeight="1">
      <c r="C4" s="338" t="s">
        <v>18</v>
      </c>
      <c r="D4" s="338"/>
      <c r="E4" s="338"/>
      <c r="F4" s="338"/>
      <c r="G4" s="338"/>
      <c r="H4" s="338"/>
      <c r="I4" s="338"/>
      <c r="J4" s="338"/>
      <c r="K4" s="338"/>
    </row>
    <row r="5" spans="3:11" ht="15" customHeight="1">
      <c r="C5" s="338" t="s">
        <v>435</v>
      </c>
      <c r="D5" s="338"/>
      <c r="E5" s="338"/>
      <c r="F5" s="338"/>
      <c r="G5" s="338"/>
      <c r="H5" s="338"/>
      <c r="I5" s="338"/>
      <c r="J5" s="338"/>
      <c r="K5" s="338"/>
    </row>
    <row r="6" ht="15.75" customHeight="1" thickBot="1"/>
    <row r="7" spans="3:11" ht="21" customHeight="1" thickTop="1">
      <c r="C7" s="343" t="s">
        <v>0</v>
      </c>
      <c r="D7" s="344"/>
      <c r="E7" s="345"/>
      <c r="F7" s="336" t="s">
        <v>1</v>
      </c>
      <c r="G7" s="351" t="s">
        <v>299</v>
      </c>
      <c r="H7" s="336" t="s">
        <v>3</v>
      </c>
      <c r="I7" s="336" t="s">
        <v>2</v>
      </c>
      <c r="J7" s="336" t="s">
        <v>308</v>
      </c>
      <c r="K7" s="336" t="s">
        <v>309</v>
      </c>
    </row>
    <row r="8" spans="3:11" ht="29.25" customHeight="1" thickBot="1">
      <c r="C8" s="346"/>
      <c r="D8" s="347"/>
      <c r="E8" s="348"/>
      <c r="F8" s="337"/>
      <c r="G8" s="352"/>
      <c r="H8" s="337"/>
      <c r="I8" s="337"/>
      <c r="J8" s="337"/>
      <c r="K8" s="337"/>
    </row>
    <row r="9" spans="3:11" s="29" customFormat="1" ht="16.5" customHeight="1">
      <c r="C9" s="341" t="s">
        <v>4</v>
      </c>
      <c r="D9" s="342"/>
      <c r="E9" s="6" t="s">
        <v>5</v>
      </c>
      <c r="F9" s="7"/>
      <c r="G9" s="7"/>
      <c r="H9" s="7"/>
      <c r="I9" s="7"/>
      <c r="J9" s="7"/>
      <c r="K9" s="7"/>
    </row>
    <row r="10" spans="3:11" s="22" customFormat="1" ht="16.5" customHeight="1">
      <c r="C10" s="9"/>
      <c r="D10" s="10" t="s">
        <v>19</v>
      </c>
      <c r="E10" s="11" t="s">
        <v>7</v>
      </c>
      <c r="F10" s="12">
        <f>+F11+F19+F20</f>
        <v>0</v>
      </c>
      <c r="G10" s="12">
        <f>+G11+G19+G20</f>
        <v>0</v>
      </c>
      <c r="H10" s="12">
        <f>+H11+H19+H20</f>
        <v>100</v>
      </c>
      <c r="I10" s="12">
        <f>+I11+I19+I20</f>
        <v>0</v>
      </c>
      <c r="J10" s="12">
        <f>+J11+J19+J20</f>
        <v>504</v>
      </c>
      <c r="K10" s="12"/>
    </row>
    <row r="11" spans="3:11" s="22" customFormat="1" ht="16.5" customHeight="1">
      <c r="C11" s="9"/>
      <c r="D11" s="13" t="s">
        <v>20</v>
      </c>
      <c r="E11" s="14" t="s">
        <v>21</v>
      </c>
      <c r="F11" s="15">
        <f>+F12+F13+F14+F15+F16+F17</f>
        <v>0</v>
      </c>
      <c r="G11" s="15">
        <f>+G12+G13+G14+G15+G16+G17</f>
        <v>0</v>
      </c>
      <c r="H11" s="15">
        <f>+H12+H13+H14+H15+H16+H17</f>
        <v>0</v>
      </c>
      <c r="I11" s="15">
        <f>+I12+I13+I14+I15+I16+I17</f>
        <v>0</v>
      </c>
      <c r="J11" s="15"/>
      <c r="K11" s="15"/>
    </row>
    <row r="12" spans="3:11" s="22" customFormat="1" ht="16.5" customHeight="1">
      <c r="C12" s="9"/>
      <c r="D12" s="16" t="s">
        <v>22</v>
      </c>
      <c r="E12" s="17" t="s">
        <v>23</v>
      </c>
      <c r="F12" s="18"/>
      <c r="G12" s="18"/>
      <c r="H12" s="18"/>
      <c r="I12" s="18"/>
      <c r="J12" s="18"/>
      <c r="K12" s="18"/>
    </row>
    <row r="13" spans="3:11" s="22" customFormat="1" ht="15">
      <c r="C13" s="9"/>
      <c r="D13" s="16" t="s">
        <v>24</v>
      </c>
      <c r="E13" s="17" t="s">
        <v>25</v>
      </c>
      <c r="F13" s="18"/>
      <c r="G13" s="18"/>
      <c r="H13" s="18"/>
      <c r="I13" s="18"/>
      <c r="J13" s="18"/>
      <c r="K13" s="18"/>
    </row>
    <row r="14" spans="3:11" s="22" customFormat="1" ht="30">
      <c r="C14" s="9"/>
      <c r="D14" s="13" t="s">
        <v>26</v>
      </c>
      <c r="E14" s="14" t="s">
        <v>27</v>
      </c>
      <c r="F14" s="15"/>
      <c r="G14" s="15"/>
      <c r="H14" s="15"/>
      <c r="I14" s="15"/>
      <c r="J14" s="15"/>
      <c r="K14" s="15"/>
    </row>
    <row r="15" spans="3:11" s="22" customFormat="1" ht="16.5" customHeight="1">
      <c r="C15" s="9"/>
      <c r="D15" s="13" t="s">
        <v>28</v>
      </c>
      <c r="E15" s="14" t="s">
        <v>29</v>
      </c>
      <c r="F15" s="15"/>
      <c r="G15" s="15"/>
      <c r="H15" s="15"/>
      <c r="I15" s="15"/>
      <c r="J15" s="15"/>
      <c r="K15" s="15"/>
    </row>
    <row r="16" spans="3:11" s="22" customFormat="1" ht="16.5" customHeight="1">
      <c r="C16" s="9"/>
      <c r="D16" s="19" t="s">
        <v>30</v>
      </c>
      <c r="E16" s="20" t="s">
        <v>8</v>
      </c>
      <c r="F16" s="21"/>
      <c r="G16" s="21"/>
      <c r="H16" s="21"/>
      <c r="I16" s="21"/>
      <c r="J16" s="21"/>
      <c r="K16" s="21"/>
    </row>
    <row r="17" spans="3:11" s="22" customFormat="1" ht="16.5" customHeight="1">
      <c r="C17" s="9"/>
      <c r="D17" s="19" t="s">
        <v>31</v>
      </c>
      <c r="E17" s="20" t="s">
        <v>9</v>
      </c>
      <c r="F17" s="21"/>
      <c r="G17" s="21"/>
      <c r="H17" s="21"/>
      <c r="I17" s="21"/>
      <c r="J17" s="21"/>
      <c r="K17" s="21"/>
    </row>
    <row r="18" spans="3:11" s="22" customFormat="1" ht="16.5" customHeight="1">
      <c r="C18" s="9"/>
      <c r="D18" s="19"/>
      <c r="E18" s="20"/>
      <c r="F18" s="21"/>
      <c r="G18" s="21"/>
      <c r="H18" s="21"/>
      <c r="I18" s="21"/>
      <c r="J18" s="21"/>
      <c r="K18" s="21"/>
    </row>
    <row r="19" spans="3:11" s="23" customFormat="1" ht="16.5" customHeight="1">
      <c r="C19" s="24"/>
      <c r="D19" s="19" t="s">
        <v>32</v>
      </c>
      <c r="E19" s="20" t="s">
        <v>33</v>
      </c>
      <c r="F19" s="25"/>
      <c r="G19" s="25"/>
      <c r="H19" s="25"/>
      <c r="I19" s="25"/>
      <c r="J19" s="25"/>
      <c r="K19" s="25"/>
    </row>
    <row r="20" spans="3:11" s="23" customFormat="1" ht="15">
      <c r="C20" s="24"/>
      <c r="D20" s="26" t="s">
        <v>34</v>
      </c>
      <c r="E20" s="20" t="s">
        <v>112</v>
      </c>
      <c r="F20" s="25"/>
      <c r="G20" s="25"/>
      <c r="H20" s="25">
        <v>100</v>
      </c>
      <c r="I20" s="25"/>
      <c r="J20" s="25">
        <v>504</v>
      </c>
      <c r="K20" s="25"/>
    </row>
    <row r="21" spans="3:11" s="23" customFormat="1" ht="16.5" customHeight="1">
      <c r="C21" s="24"/>
      <c r="D21" s="27"/>
      <c r="E21" s="28"/>
      <c r="F21" s="25"/>
      <c r="G21" s="25"/>
      <c r="H21" s="25"/>
      <c r="I21" s="25"/>
      <c r="J21" s="25"/>
      <c r="K21" s="25"/>
    </row>
    <row r="22" spans="3:11" s="29" customFormat="1" ht="13.5" customHeight="1">
      <c r="C22" s="30"/>
      <c r="D22" s="31"/>
      <c r="E22" s="32"/>
      <c r="F22" s="33"/>
      <c r="G22" s="33"/>
      <c r="H22" s="33"/>
      <c r="I22" s="33"/>
      <c r="J22" s="33"/>
      <c r="K22" s="33"/>
    </row>
    <row r="23" spans="3:11" s="29" customFormat="1" ht="13.5" customHeight="1">
      <c r="C23" s="34"/>
      <c r="D23" s="10" t="s">
        <v>35</v>
      </c>
      <c r="E23" s="11" t="s">
        <v>6</v>
      </c>
      <c r="F23" s="12">
        <f>F24+F25+F26</f>
        <v>0</v>
      </c>
      <c r="G23" s="12">
        <f>G24+G25+G26</f>
        <v>0</v>
      </c>
      <c r="H23" s="12">
        <f>H24+H25+H26</f>
        <v>0</v>
      </c>
      <c r="I23" s="12">
        <f>I24+I25+I26</f>
        <v>0</v>
      </c>
      <c r="J23" s="12"/>
      <c r="K23" s="12"/>
    </row>
    <row r="24" spans="3:11" ht="13.5" customHeight="1">
      <c r="C24" s="36"/>
      <c r="D24" s="37" t="s">
        <v>36</v>
      </c>
      <c r="E24" s="14" t="s">
        <v>37</v>
      </c>
      <c r="F24" s="15"/>
      <c r="G24" s="15"/>
      <c r="H24" s="15"/>
      <c r="I24" s="15"/>
      <c r="J24" s="15"/>
      <c r="K24" s="15"/>
    </row>
    <row r="25" spans="3:11" ht="13.5" customHeight="1">
      <c r="C25" s="36"/>
      <c r="D25" s="37" t="s">
        <v>38</v>
      </c>
      <c r="E25" s="14" t="s">
        <v>39</v>
      </c>
      <c r="F25" s="15"/>
      <c r="G25" s="15"/>
      <c r="H25" s="15"/>
      <c r="I25" s="15"/>
      <c r="J25" s="15"/>
      <c r="K25" s="15"/>
    </row>
    <row r="26" spans="3:11" ht="13.5" customHeight="1">
      <c r="C26" s="36"/>
      <c r="D26" s="37" t="s">
        <v>40</v>
      </c>
      <c r="E26" s="14" t="s">
        <v>41</v>
      </c>
      <c r="F26" s="15"/>
      <c r="G26" s="15"/>
      <c r="H26" s="15"/>
      <c r="I26" s="15"/>
      <c r="J26" s="15"/>
      <c r="K26" s="15"/>
    </row>
    <row r="27" spans="3:11" ht="13.5" customHeight="1">
      <c r="C27" s="36"/>
      <c r="D27" s="37"/>
      <c r="E27" s="38"/>
      <c r="F27" s="15"/>
      <c r="G27" s="15"/>
      <c r="H27" s="15"/>
      <c r="I27" s="15"/>
      <c r="J27" s="15"/>
      <c r="K27" s="15"/>
    </row>
    <row r="28" spans="3:11" ht="12" customHeight="1">
      <c r="C28" s="39"/>
      <c r="D28" s="37"/>
      <c r="E28" s="38"/>
      <c r="F28" s="15"/>
      <c r="G28" s="15"/>
      <c r="H28" s="15"/>
      <c r="I28" s="15"/>
      <c r="J28" s="15"/>
      <c r="K28" s="15"/>
    </row>
    <row r="29" spans="1:11" ht="15">
      <c r="A29" s="40"/>
      <c r="B29" s="40"/>
      <c r="C29" s="41"/>
      <c r="D29" s="42" t="s">
        <v>42</v>
      </c>
      <c r="E29" s="43" t="s">
        <v>43</v>
      </c>
      <c r="F29" s="44">
        <f>+SUM(F30:F41)</f>
        <v>1505</v>
      </c>
      <c r="G29" s="44">
        <f>+SUM(G30:G41)</f>
        <v>0</v>
      </c>
      <c r="H29" s="44">
        <f>+SUM(H30:H41)</f>
        <v>925</v>
      </c>
      <c r="I29" s="44">
        <f>+SUM(I30:I41)</f>
        <v>1505</v>
      </c>
      <c r="J29" s="44">
        <f>+SUM(J30:J41)</f>
        <v>532</v>
      </c>
      <c r="K29" s="44">
        <f>J29/I29*100</f>
        <v>35.348837209302324</v>
      </c>
    </row>
    <row r="30" spans="1:11" s="23" customFormat="1" ht="13.5" customHeight="1">
      <c r="A30" s="45"/>
      <c r="B30" s="45"/>
      <c r="C30" s="46"/>
      <c r="D30" s="47" t="s">
        <v>44</v>
      </c>
      <c r="E30" s="48" t="s">
        <v>45</v>
      </c>
      <c r="F30" s="49"/>
      <c r="G30" s="49"/>
      <c r="H30" s="49"/>
      <c r="I30" s="49"/>
      <c r="J30" s="49"/>
      <c r="K30" s="49"/>
    </row>
    <row r="31" spans="1:11" s="23" customFormat="1" ht="13.5" customHeight="1">
      <c r="A31" s="45"/>
      <c r="B31" s="45"/>
      <c r="C31" s="46"/>
      <c r="D31" s="47" t="s">
        <v>46</v>
      </c>
      <c r="E31" s="48" t="s">
        <v>47</v>
      </c>
      <c r="F31" s="49">
        <v>1210</v>
      </c>
      <c r="G31" s="49"/>
      <c r="H31" s="49">
        <v>738</v>
      </c>
      <c r="I31" s="49">
        <v>1210</v>
      </c>
      <c r="J31" s="49">
        <v>423</v>
      </c>
      <c r="K31" s="49">
        <f>J31/I31*100</f>
        <v>34.95867768595041</v>
      </c>
    </row>
    <row r="32" spans="1:11" s="23" customFormat="1" ht="13.5" customHeight="1">
      <c r="A32" s="45"/>
      <c r="B32" s="45"/>
      <c r="C32" s="46"/>
      <c r="D32" s="47" t="s">
        <v>48</v>
      </c>
      <c r="E32" s="48" t="s">
        <v>49</v>
      </c>
      <c r="F32" s="49"/>
      <c r="G32" s="49"/>
      <c r="H32" s="49"/>
      <c r="I32" s="49"/>
      <c r="J32" s="49"/>
      <c r="K32" s="49"/>
    </row>
    <row r="33" spans="1:11" s="23" customFormat="1" ht="13.5" customHeight="1">
      <c r="A33" s="45"/>
      <c r="B33" s="45"/>
      <c r="C33" s="46"/>
      <c r="D33" s="47" t="s">
        <v>50</v>
      </c>
      <c r="E33" s="48" t="s">
        <v>51</v>
      </c>
      <c r="F33" s="49"/>
      <c r="G33" s="49"/>
      <c r="H33" s="49"/>
      <c r="I33" s="49"/>
      <c r="J33" s="49"/>
      <c r="K33" s="49"/>
    </row>
    <row r="34" spans="1:11" s="23" customFormat="1" ht="13.5" customHeight="1">
      <c r="A34" s="45"/>
      <c r="B34" s="45"/>
      <c r="C34" s="46"/>
      <c r="D34" s="47" t="s">
        <v>52</v>
      </c>
      <c r="E34" s="48" t="s">
        <v>53</v>
      </c>
      <c r="F34" s="49"/>
      <c r="G34" s="49"/>
      <c r="H34" s="49"/>
      <c r="I34" s="49"/>
      <c r="J34" s="49"/>
      <c r="K34" s="49"/>
    </row>
    <row r="35" spans="1:11" s="23" customFormat="1" ht="13.5" customHeight="1">
      <c r="A35" s="45"/>
      <c r="B35" s="45"/>
      <c r="C35" s="46"/>
      <c r="D35" s="47" t="s">
        <v>54</v>
      </c>
      <c r="E35" s="48" t="s">
        <v>55</v>
      </c>
      <c r="F35" s="49">
        <v>295</v>
      </c>
      <c r="G35" s="49"/>
      <c r="H35" s="49">
        <v>187</v>
      </c>
      <c r="I35" s="49">
        <v>295</v>
      </c>
      <c r="J35" s="49">
        <v>109</v>
      </c>
      <c r="K35" s="49">
        <f>J35/I35*100</f>
        <v>36.94915254237288</v>
      </c>
    </row>
    <row r="36" spans="1:11" ht="13.5" customHeight="1">
      <c r="A36" s="50"/>
      <c r="B36" s="50"/>
      <c r="C36" s="51"/>
      <c r="D36" s="52" t="s">
        <v>56</v>
      </c>
      <c r="E36" s="53" t="s">
        <v>57</v>
      </c>
      <c r="F36" s="54"/>
      <c r="G36" s="54"/>
      <c r="H36" s="54"/>
      <c r="I36" s="54"/>
      <c r="J36" s="54"/>
      <c r="K36" s="54"/>
    </row>
    <row r="37" spans="1:11" s="23" customFormat="1" ht="13.5" customHeight="1">
      <c r="A37" s="50"/>
      <c r="B37" s="50"/>
      <c r="C37" s="51"/>
      <c r="D37" s="52" t="s">
        <v>58</v>
      </c>
      <c r="E37" s="53" t="s">
        <v>59</v>
      </c>
      <c r="F37" s="54"/>
      <c r="G37" s="54"/>
      <c r="H37" s="54"/>
      <c r="I37" s="54"/>
      <c r="J37" s="54"/>
      <c r="K37" s="54"/>
    </row>
    <row r="38" spans="1:11" s="23" customFormat="1" ht="13.5" customHeight="1">
      <c r="A38" s="50"/>
      <c r="B38" s="50"/>
      <c r="C38" s="51"/>
      <c r="D38" s="52" t="s">
        <v>60</v>
      </c>
      <c r="E38" s="53" t="s">
        <v>61</v>
      </c>
      <c r="F38" s="54"/>
      <c r="G38" s="54"/>
      <c r="H38" s="54"/>
      <c r="I38" s="54"/>
      <c r="J38" s="54"/>
      <c r="K38" s="54"/>
    </row>
    <row r="39" spans="1:11" s="23" customFormat="1" ht="13.5" customHeight="1">
      <c r="A39" s="50"/>
      <c r="B39" s="50"/>
      <c r="C39" s="51"/>
      <c r="D39" s="52" t="s">
        <v>62</v>
      </c>
      <c r="E39" s="53" t="s">
        <v>63</v>
      </c>
      <c r="F39" s="54"/>
      <c r="G39" s="54"/>
      <c r="H39" s="54"/>
      <c r="I39" s="54"/>
      <c r="J39" s="54"/>
      <c r="K39" s="54"/>
    </row>
    <row r="40" spans="1:11" s="23" customFormat="1" ht="13.5" customHeight="1">
      <c r="A40" s="50"/>
      <c r="B40" s="50"/>
      <c r="C40" s="51"/>
      <c r="D40" s="52"/>
      <c r="E40" s="55"/>
      <c r="F40" s="54"/>
      <c r="G40" s="54"/>
      <c r="H40" s="54"/>
      <c r="I40" s="54"/>
      <c r="J40" s="54"/>
      <c r="K40" s="54"/>
    </row>
    <row r="41" spans="1:11" s="23" customFormat="1" ht="13.5" customHeight="1">
      <c r="A41" s="50"/>
      <c r="B41" s="50"/>
      <c r="C41" s="51"/>
      <c r="D41" s="52"/>
      <c r="E41" s="55"/>
      <c r="F41" s="54"/>
      <c r="G41" s="54"/>
      <c r="H41" s="54"/>
      <c r="I41" s="54"/>
      <c r="J41" s="54"/>
      <c r="K41" s="54"/>
    </row>
    <row r="42" spans="3:11" ht="13.5" customHeight="1">
      <c r="C42" s="34"/>
      <c r="D42" s="10" t="s">
        <v>64</v>
      </c>
      <c r="E42" s="11" t="s">
        <v>10</v>
      </c>
      <c r="F42" s="12">
        <f>+F43</f>
        <v>0</v>
      </c>
      <c r="G42" s="12">
        <f>+G43</f>
        <v>0</v>
      </c>
      <c r="H42" s="12">
        <f>+H43</f>
        <v>0</v>
      </c>
      <c r="I42" s="12">
        <f>+I43</f>
        <v>0</v>
      </c>
      <c r="J42" s="12">
        <f>+J43</f>
        <v>0</v>
      </c>
      <c r="K42" s="12"/>
    </row>
    <row r="43" spans="3:11" ht="13.5" customHeight="1">
      <c r="C43" s="36"/>
      <c r="D43" s="37" t="s">
        <v>65</v>
      </c>
      <c r="E43" s="14" t="s">
        <v>66</v>
      </c>
      <c r="F43" s="15"/>
      <c r="G43" s="15"/>
      <c r="H43" s="15"/>
      <c r="I43" s="15"/>
      <c r="J43" s="15"/>
      <c r="K43" s="15"/>
    </row>
    <row r="44" spans="3:11" ht="27" customHeight="1">
      <c r="C44" s="36"/>
      <c r="D44" s="37"/>
      <c r="E44" s="14"/>
      <c r="F44" s="15"/>
      <c r="G44" s="15"/>
      <c r="H44" s="15"/>
      <c r="I44" s="15"/>
      <c r="J44" s="15"/>
      <c r="K44" s="15"/>
    </row>
    <row r="45" spans="3:11" ht="28.5">
      <c r="C45" s="56"/>
      <c r="D45" s="57" t="s">
        <v>67</v>
      </c>
      <c r="E45" s="58" t="s">
        <v>11</v>
      </c>
      <c r="F45" s="59">
        <f>+F10+F23+F29+F42</f>
        <v>1505</v>
      </c>
      <c r="G45" s="59">
        <f>+G10+G23+G29+G42</f>
        <v>0</v>
      </c>
      <c r="H45" s="59">
        <f>+H10+H23+H29+H42</f>
        <v>1025</v>
      </c>
      <c r="I45" s="59">
        <f>+I10+I23+I29+I42</f>
        <v>1505</v>
      </c>
      <c r="J45" s="59">
        <f>+J10+J23+J29+J42</f>
        <v>1036</v>
      </c>
      <c r="K45" s="59">
        <f>J45/I45*100</f>
        <v>68.83720930232559</v>
      </c>
    </row>
    <row r="46" spans="3:11" ht="30">
      <c r="C46" s="349" t="s">
        <v>12</v>
      </c>
      <c r="D46" s="350"/>
      <c r="E46" s="60" t="s">
        <v>13</v>
      </c>
      <c r="F46" s="8">
        <f>+F47+F55+F61</f>
        <v>0</v>
      </c>
      <c r="G46" s="8">
        <f>+G47+G55+G61</f>
        <v>0</v>
      </c>
      <c r="H46" s="8">
        <f>+H47+H55+H61</f>
        <v>0</v>
      </c>
      <c r="I46" s="8">
        <f>+I47+I55+I61</f>
        <v>0</v>
      </c>
      <c r="J46" s="8">
        <f>+J47+J55+J61</f>
        <v>0</v>
      </c>
      <c r="K46" s="8"/>
    </row>
    <row r="47" spans="3:11" ht="13.5" customHeight="1">
      <c r="C47" s="34"/>
      <c r="D47" s="10" t="s">
        <v>68</v>
      </c>
      <c r="E47" s="11" t="s">
        <v>15</v>
      </c>
      <c r="F47" s="35">
        <f>F48+F49</f>
        <v>0</v>
      </c>
      <c r="G47" s="35">
        <f>G48+G49</f>
        <v>0</v>
      </c>
      <c r="H47" s="35">
        <f>H48+H49</f>
        <v>0</v>
      </c>
      <c r="I47" s="35">
        <f>I48+I49</f>
        <v>0</v>
      </c>
      <c r="J47" s="35">
        <f>J48+J49</f>
        <v>0</v>
      </c>
      <c r="K47" s="35"/>
    </row>
    <row r="48" spans="3:11" s="23" customFormat="1" ht="13.5" customHeight="1">
      <c r="C48" s="61"/>
      <c r="D48" s="62" t="s">
        <v>69</v>
      </c>
      <c r="E48" s="17" t="s">
        <v>70</v>
      </c>
      <c r="F48" s="63"/>
      <c r="G48" s="63"/>
      <c r="H48" s="63"/>
      <c r="I48" s="63"/>
      <c r="J48" s="63"/>
      <c r="K48" s="63"/>
    </row>
    <row r="49" spans="3:11" s="23" customFormat="1" ht="15">
      <c r="C49" s="61"/>
      <c r="D49" s="62"/>
      <c r="E49" s="17" t="s">
        <v>71</v>
      </c>
      <c r="F49" s="63"/>
      <c r="G49" s="63"/>
      <c r="H49" s="63"/>
      <c r="I49" s="63"/>
      <c r="J49" s="63"/>
      <c r="K49" s="63"/>
    </row>
    <row r="50" spans="3:11" s="23" customFormat="1" ht="15">
      <c r="C50" s="61"/>
      <c r="D50" s="62"/>
      <c r="E50" s="17" t="s">
        <v>72</v>
      </c>
      <c r="F50" s="63"/>
      <c r="G50" s="63"/>
      <c r="H50" s="63"/>
      <c r="I50" s="63"/>
      <c r="J50" s="63"/>
      <c r="K50" s="63"/>
    </row>
    <row r="51" spans="3:11" s="23" customFormat="1" ht="15">
      <c r="C51" s="61"/>
      <c r="D51" s="62"/>
      <c r="E51" s="17"/>
      <c r="F51" s="63"/>
      <c r="G51" s="63"/>
      <c r="H51" s="63"/>
      <c r="I51" s="63"/>
      <c r="J51" s="63"/>
      <c r="K51" s="63"/>
    </row>
    <row r="52" spans="3:11" s="23" customFormat="1" ht="30">
      <c r="C52" s="61"/>
      <c r="D52" s="62" t="s">
        <v>73</v>
      </c>
      <c r="E52" s="17" t="s">
        <v>74</v>
      </c>
      <c r="F52" s="63"/>
      <c r="G52" s="63"/>
      <c r="H52" s="63"/>
      <c r="I52" s="63"/>
      <c r="J52" s="63"/>
      <c r="K52" s="63"/>
    </row>
    <row r="53" spans="3:11" s="23" customFormat="1" ht="13.5" customHeight="1">
      <c r="C53" s="61"/>
      <c r="D53" s="62"/>
      <c r="E53" s="17"/>
      <c r="F53" s="63"/>
      <c r="G53" s="63"/>
      <c r="H53" s="63"/>
      <c r="I53" s="63"/>
      <c r="J53" s="63"/>
      <c r="K53" s="63"/>
    </row>
    <row r="54" spans="3:11" s="23" customFormat="1" ht="13.5" customHeight="1">
      <c r="C54" s="61"/>
      <c r="D54" s="62"/>
      <c r="E54" s="17"/>
      <c r="F54" s="63"/>
      <c r="G54" s="63"/>
      <c r="H54" s="63"/>
      <c r="I54" s="63"/>
      <c r="J54" s="63"/>
      <c r="K54" s="63"/>
    </row>
    <row r="55" spans="1:11" s="23" customFormat="1" ht="13.5" customHeight="1">
      <c r="A55" s="3"/>
      <c r="B55" s="3"/>
      <c r="C55" s="34"/>
      <c r="D55" s="10" t="s">
        <v>75</v>
      </c>
      <c r="E55" s="64" t="s">
        <v>14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/>
    </row>
    <row r="56" spans="1:11" s="23" customFormat="1" ht="13.5" customHeight="1">
      <c r="A56" s="3"/>
      <c r="B56" s="3"/>
      <c r="C56" s="65"/>
      <c r="D56" s="66" t="s">
        <v>76</v>
      </c>
      <c r="E56" s="67" t="s">
        <v>77</v>
      </c>
      <c r="F56" s="68"/>
      <c r="G56" s="68"/>
      <c r="H56" s="68"/>
      <c r="I56" s="68"/>
      <c r="J56" s="68"/>
      <c r="K56" s="68"/>
    </row>
    <row r="57" spans="1:11" s="23" customFormat="1" ht="13.5" customHeight="1">
      <c r="A57" s="3"/>
      <c r="B57" s="3"/>
      <c r="C57" s="65"/>
      <c r="D57" s="66" t="s">
        <v>78</v>
      </c>
      <c r="E57" s="67" t="s">
        <v>79</v>
      </c>
      <c r="F57" s="68"/>
      <c r="G57" s="68"/>
      <c r="H57" s="68"/>
      <c r="I57" s="68"/>
      <c r="J57" s="68"/>
      <c r="K57" s="68"/>
    </row>
    <row r="58" spans="1:11" s="23" customFormat="1" ht="13.5" customHeight="1">
      <c r="A58" s="3"/>
      <c r="B58" s="3"/>
      <c r="C58" s="65"/>
      <c r="D58" s="66" t="s">
        <v>80</v>
      </c>
      <c r="E58" s="69" t="s">
        <v>81</v>
      </c>
      <c r="F58" s="68"/>
      <c r="G58" s="68"/>
      <c r="H58" s="68"/>
      <c r="I58" s="68"/>
      <c r="J58" s="68"/>
      <c r="K58" s="68"/>
    </row>
    <row r="59" spans="3:11" s="23" customFormat="1" ht="13.5" customHeight="1">
      <c r="C59" s="61"/>
      <c r="D59" s="62" t="s">
        <v>82</v>
      </c>
      <c r="E59" s="17" t="s">
        <v>83</v>
      </c>
      <c r="F59" s="63"/>
      <c r="G59" s="63"/>
      <c r="H59" s="63"/>
      <c r="I59" s="63"/>
      <c r="J59" s="63"/>
      <c r="K59" s="63"/>
    </row>
    <row r="60" spans="3:11" s="23" customFormat="1" ht="13.5" customHeight="1">
      <c r="C60" s="70"/>
      <c r="D60" s="71"/>
      <c r="E60" s="72"/>
      <c r="F60" s="63"/>
      <c r="G60" s="63"/>
      <c r="H60" s="63"/>
      <c r="I60" s="63"/>
      <c r="J60" s="63"/>
      <c r="K60" s="63"/>
    </row>
    <row r="61" spans="3:11" ht="13.5" customHeight="1">
      <c r="C61" s="34"/>
      <c r="D61" s="10" t="s">
        <v>84</v>
      </c>
      <c r="E61" s="11" t="s">
        <v>16</v>
      </c>
      <c r="F61" s="35">
        <f>SUM(F62)</f>
        <v>0</v>
      </c>
      <c r="G61" s="35">
        <f>SUM(G62)</f>
        <v>0</v>
      </c>
      <c r="H61" s="35">
        <f>SUM(H62)</f>
        <v>0</v>
      </c>
      <c r="I61" s="35">
        <f>SUM(I62)</f>
        <v>0</v>
      </c>
      <c r="J61" s="35">
        <f>SUM(J62)</f>
        <v>0</v>
      </c>
      <c r="K61" s="35"/>
    </row>
    <row r="62" spans="3:11" s="23" customFormat="1" ht="13.5" customHeight="1">
      <c r="C62" s="61"/>
      <c r="D62" s="62" t="s">
        <v>85</v>
      </c>
      <c r="E62" s="17" t="s">
        <v>86</v>
      </c>
      <c r="F62" s="63"/>
      <c r="G62" s="63"/>
      <c r="H62" s="63"/>
      <c r="I62" s="63"/>
      <c r="J62" s="63"/>
      <c r="K62" s="63"/>
    </row>
    <row r="63" spans="3:11" s="23" customFormat="1" ht="13.5" customHeight="1" thickBot="1">
      <c r="C63" s="61"/>
      <c r="D63" s="73"/>
      <c r="E63" s="74"/>
      <c r="F63" s="63"/>
      <c r="G63" s="63"/>
      <c r="H63" s="63"/>
      <c r="I63" s="63"/>
      <c r="J63" s="63"/>
      <c r="K63" s="63"/>
    </row>
    <row r="64" spans="3:11" s="23" customFormat="1" ht="30" thickBot="1" thickTop="1">
      <c r="C64" s="75"/>
      <c r="D64" s="76" t="s">
        <v>87</v>
      </c>
      <c r="E64" s="77" t="s">
        <v>88</v>
      </c>
      <c r="F64" s="78">
        <f>+F47+F55+F61</f>
        <v>0</v>
      </c>
      <c r="G64" s="78">
        <f>+G47+G55+G61</f>
        <v>0</v>
      </c>
      <c r="H64" s="78">
        <f>+H47+H55+H61</f>
        <v>0</v>
      </c>
      <c r="I64" s="78">
        <f>+I47+I55+I61</f>
        <v>0</v>
      </c>
      <c r="J64" s="78">
        <f>+J47+J55+J61</f>
        <v>0</v>
      </c>
      <c r="K64" s="78"/>
    </row>
    <row r="65" spans="3:11" s="79" customFormat="1" ht="19.5" customHeight="1" thickBot="1" thickTop="1">
      <c r="C65" s="80" t="s">
        <v>89</v>
      </c>
      <c r="D65" s="81" t="s">
        <v>90</v>
      </c>
      <c r="E65" s="81" t="s">
        <v>17</v>
      </c>
      <c r="F65" s="82">
        <f>+F64+F45</f>
        <v>1505</v>
      </c>
      <c r="G65" s="82">
        <f>+G64+G45</f>
        <v>0</v>
      </c>
      <c r="H65" s="82">
        <f>+H64+H45</f>
        <v>1025</v>
      </c>
      <c r="I65" s="82">
        <f>+I64+I45</f>
        <v>1505</v>
      </c>
      <c r="J65" s="82">
        <f>+J64+J45</f>
        <v>1036</v>
      </c>
      <c r="K65" s="82">
        <f>J65/I65*100</f>
        <v>68.83720930232559</v>
      </c>
    </row>
    <row r="66" spans="3:11" s="22" customFormat="1" ht="19.5" customHeight="1">
      <c r="C66" s="83"/>
      <c r="D66" s="84" t="s">
        <v>91</v>
      </c>
      <c r="E66" s="84" t="s">
        <v>92</v>
      </c>
      <c r="F66" s="85">
        <f>SUM(F71,F68,F67)</f>
        <v>17316</v>
      </c>
      <c r="G66" s="85">
        <f>SUM(G71,G68,G67)</f>
        <v>190</v>
      </c>
      <c r="H66" s="85">
        <f>SUM(H71,H68,H67)</f>
        <v>428</v>
      </c>
      <c r="I66" s="85">
        <f>SUM(I71,I68,I67)</f>
        <v>17467</v>
      </c>
      <c r="J66" s="85">
        <f>SUM(J71,J68,J67)</f>
        <v>15098</v>
      </c>
      <c r="K66" s="85">
        <f>J66/I66*100</f>
        <v>86.43728173126468</v>
      </c>
    </row>
    <row r="67" spans="3:11" s="22" customFormat="1" ht="19.5" customHeight="1">
      <c r="C67" s="86"/>
      <c r="D67" s="87" t="s">
        <v>93</v>
      </c>
      <c r="E67" s="87" t="s">
        <v>94</v>
      </c>
      <c r="F67" s="88"/>
      <c r="G67" s="88"/>
      <c r="H67" s="88"/>
      <c r="I67" s="88"/>
      <c r="J67" s="88"/>
      <c r="K67" s="88"/>
    </row>
    <row r="68" spans="2:11" s="79" customFormat="1" ht="19.5" customHeight="1">
      <c r="B68" s="22"/>
      <c r="C68" s="86"/>
      <c r="D68" s="87" t="s">
        <v>101</v>
      </c>
      <c r="E68" s="87" t="s">
        <v>102</v>
      </c>
      <c r="F68" s="88">
        <f>+F69+F70</f>
        <v>0</v>
      </c>
      <c r="G68" s="88">
        <f>+G69+G70</f>
        <v>0</v>
      </c>
      <c r="H68" s="88">
        <f>+H69+H70</f>
        <v>0</v>
      </c>
      <c r="I68" s="88">
        <f>+I69+I70</f>
        <v>0</v>
      </c>
      <c r="J68" s="88"/>
      <c r="K68" s="88"/>
    </row>
    <row r="69" spans="2:11" s="79" customFormat="1" ht="19.5" customHeight="1">
      <c r="B69" s="22"/>
      <c r="C69" s="86"/>
      <c r="D69" s="87"/>
      <c r="E69" s="87" t="s">
        <v>103</v>
      </c>
      <c r="F69" s="88"/>
      <c r="G69" s="88"/>
      <c r="H69" s="88"/>
      <c r="I69" s="88"/>
      <c r="J69" s="88"/>
      <c r="K69" s="88"/>
    </row>
    <row r="70" spans="2:11" s="79" customFormat="1" ht="19.5" customHeight="1">
      <c r="B70" s="22"/>
      <c r="C70" s="86"/>
      <c r="D70" s="87"/>
      <c r="E70" s="87" t="s">
        <v>104</v>
      </c>
      <c r="F70" s="88"/>
      <c r="G70" s="88"/>
      <c r="H70" s="88"/>
      <c r="I70" s="88"/>
      <c r="J70" s="88"/>
      <c r="K70" s="88"/>
    </row>
    <row r="71" spans="2:11" s="79" customFormat="1" ht="19.5" customHeight="1">
      <c r="B71" s="22"/>
      <c r="C71" s="86"/>
      <c r="D71" s="87" t="s">
        <v>106</v>
      </c>
      <c r="E71" s="87" t="s">
        <v>107</v>
      </c>
      <c r="F71" s="88">
        <f>+F72+F73+F74</f>
        <v>17316</v>
      </c>
      <c r="G71" s="88">
        <f>+G72+G73+G74</f>
        <v>190</v>
      </c>
      <c r="H71" s="88">
        <f>+H72+H73+H74</f>
        <v>428</v>
      </c>
      <c r="I71" s="88">
        <f>+I72+I73+I74</f>
        <v>17467</v>
      </c>
      <c r="J71" s="88">
        <f>+J72+J73+J74</f>
        <v>15098</v>
      </c>
      <c r="K71" s="88">
        <f>J71/I71*100</f>
        <v>86.43728173126468</v>
      </c>
    </row>
    <row r="72" spans="3:11" ht="15" customHeight="1">
      <c r="C72" s="89" t="e">
        <f>IF(#REF!-#REF!=0,"",#REF!-#REF!)</f>
        <v>#REF!</v>
      </c>
      <c r="D72" s="90"/>
      <c r="E72" s="94" t="s">
        <v>109</v>
      </c>
      <c r="F72" s="92"/>
      <c r="G72" s="92"/>
      <c r="H72" s="92"/>
      <c r="I72" s="92"/>
      <c r="J72" s="92"/>
      <c r="K72" s="92"/>
    </row>
    <row r="73" spans="3:11" ht="15" customHeight="1">
      <c r="C73" s="95"/>
      <c r="D73" s="96"/>
      <c r="E73" s="97"/>
      <c r="F73" s="98"/>
      <c r="G73" s="98"/>
      <c r="H73" s="98"/>
      <c r="I73" s="98"/>
      <c r="J73" s="98"/>
      <c r="K73" s="98"/>
    </row>
    <row r="74" spans="3:11" ht="15" customHeight="1">
      <c r="C74" s="95"/>
      <c r="D74" s="96"/>
      <c r="E74" s="97" t="s">
        <v>108</v>
      </c>
      <c r="F74" s="98">
        <v>17316</v>
      </c>
      <c r="G74" s="98">
        <v>190</v>
      </c>
      <c r="H74" s="98">
        <v>428</v>
      </c>
      <c r="I74" s="98">
        <v>17467</v>
      </c>
      <c r="J74" s="98">
        <v>15098</v>
      </c>
      <c r="K74" s="98">
        <f>J74/I74*100</f>
        <v>86.43728173126468</v>
      </c>
    </row>
    <row r="75" spans="3:11" ht="15" customHeight="1">
      <c r="C75" s="95"/>
      <c r="D75" s="96"/>
      <c r="E75" s="97"/>
      <c r="F75" s="98"/>
      <c r="G75" s="98"/>
      <c r="H75" s="98"/>
      <c r="I75" s="98"/>
      <c r="J75" s="98"/>
      <c r="K75" s="98"/>
    </row>
    <row r="76" spans="3:11" ht="15">
      <c r="C76" s="95"/>
      <c r="D76" s="96"/>
      <c r="E76" s="97"/>
      <c r="F76" s="98"/>
      <c r="G76" s="98"/>
      <c r="H76" s="98"/>
      <c r="I76" s="98"/>
      <c r="J76" s="98"/>
      <c r="K76" s="98"/>
    </row>
    <row r="77" spans="3:11" s="79" customFormat="1" ht="18" customHeight="1" thickBot="1">
      <c r="C77" s="339" t="s">
        <v>105</v>
      </c>
      <c r="D77" s="340"/>
      <c r="E77" s="340"/>
      <c r="F77" s="93">
        <f>+F65+F66</f>
        <v>18821</v>
      </c>
      <c r="G77" s="93">
        <f>+G65+G66</f>
        <v>190</v>
      </c>
      <c r="H77" s="93">
        <f>+H65+H66</f>
        <v>1453</v>
      </c>
      <c r="I77" s="93">
        <f>+I65+I66</f>
        <v>18972</v>
      </c>
      <c r="J77" s="93">
        <f>+J65+J66</f>
        <v>16134</v>
      </c>
      <c r="K77" s="93">
        <f>J77/I77*100</f>
        <v>85.04111321948135</v>
      </c>
    </row>
  </sheetData>
  <sheetProtection/>
  <mergeCells count="13">
    <mergeCell ref="J7:J8"/>
    <mergeCell ref="H7:H8"/>
    <mergeCell ref="I7:I8"/>
    <mergeCell ref="C46:D46"/>
    <mergeCell ref="C77:E77"/>
    <mergeCell ref="C7:E8"/>
    <mergeCell ref="F7:F8"/>
    <mergeCell ref="K7:K8"/>
    <mergeCell ref="C3:K3"/>
    <mergeCell ref="C4:K4"/>
    <mergeCell ref="C5:K5"/>
    <mergeCell ref="C9:D9"/>
    <mergeCell ref="G7:G8"/>
  </mergeCells>
  <printOptions/>
  <pageMargins left="0.75" right="0.75" top="1" bottom="1" header="0.5" footer="0.5"/>
  <pageSetup horizontalDpi="600" verticalDpi="600" orientation="portrait" paperSize="9" scale="74" r:id="rId1"/>
  <rowBreaks count="1" manualBreakCount="1">
    <brk id="4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view="pageBreakPreview" zoomScale="60" zoomScalePageLayoutView="0" workbookViewId="0" topLeftCell="A52">
      <selection activeCell="N19" sqref="N19"/>
    </sheetView>
  </sheetViews>
  <sheetFormatPr defaultColWidth="9.140625" defaultRowHeight="12.75"/>
  <cols>
    <col min="1" max="1" width="3.28125" style="0" customWidth="1"/>
    <col min="2" max="2" width="3.57421875" style="0" customWidth="1"/>
    <col min="3" max="3" width="0.2890625" style="0" customWidth="1"/>
    <col min="4" max="4" width="10.28125" style="0" bestFit="1" customWidth="1"/>
    <col min="5" max="5" width="50.140625" style="0" customWidth="1"/>
    <col min="6" max="6" width="12.28125" style="0" customWidth="1"/>
    <col min="7" max="8" width="12.28125" style="0" hidden="1" customWidth="1"/>
    <col min="9" max="11" width="12.28125" style="0" customWidth="1"/>
  </cols>
  <sheetData>
    <row r="1" spans="1:11" ht="30">
      <c r="A1" s="3"/>
      <c r="B1" s="3"/>
      <c r="C1" s="1"/>
      <c r="D1" s="2"/>
      <c r="E1" s="3"/>
      <c r="F1" s="4"/>
      <c r="G1" s="4"/>
      <c r="I1" s="4"/>
      <c r="K1" s="4" t="s">
        <v>378</v>
      </c>
    </row>
    <row r="2" spans="1:7" ht="15">
      <c r="A2" s="3"/>
      <c r="B2" s="3"/>
      <c r="C2" s="1"/>
      <c r="D2" s="2"/>
      <c r="E2" s="3"/>
      <c r="F2" s="5"/>
      <c r="G2" s="4"/>
    </row>
    <row r="3" spans="1:11" ht="15" customHeight="1">
      <c r="A3" s="3"/>
      <c r="B3" s="3"/>
      <c r="C3" s="338" t="s">
        <v>117</v>
      </c>
      <c r="D3" s="338"/>
      <c r="E3" s="338"/>
      <c r="F3" s="338"/>
      <c r="G3" s="338"/>
      <c r="H3" s="338"/>
      <c r="I3" s="338"/>
      <c r="J3" s="338"/>
      <c r="K3" s="338"/>
    </row>
    <row r="4" spans="1:11" ht="15" customHeight="1">
      <c r="A4" s="3"/>
      <c r="B4" s="3"/>
      <c r="C4" s="338" t="s">
        <v>18</v>
      </c>
      <c r="D4" s="338"/>
      <c r="E4" s="338"/>
      <c r="F4" s="338"/>
      <c r="G4" s="338"/>
      <c r="H4" s="338"/>
      <c r="I4" s="338"/>
      <c r="J4" s="338"/>
      <c r="K4" s="338"/>
    </row>
    <row r="5" spans="1:11" ht="15" customHeight="1">
      <c r="A5" s="3"/>
      <c r="B5" s="3"/>
      <c r="C5" s="338" t="s">
        <v>431</v>
      </c>
      <c r="D5" s="338"/>
      <c r="E5" s="338"/>
      <c r="F5" s="338"/>
      <c r="G5" s="338"/>
      <c r="H5" s="338"/>
      <c r="I5" s="338"/>
      <c r="J5" s="338"/>
      <c r="K5" s="338"/>
    </row>
    <row r="6" spans="1:7" ht="15.75" thickBot="1">
      <c r="A6" s="3"/>
      <c r="B6" s="3"/>
      <c r="C6" s="1"/>
      <c r="D6" s="2"/>
      <c r="E6" s="3"/>
      <c r="F6" s="5"/>
      <c r="G6" s="4"/>
    </row>
    <row r="7" spans="1:11" ht="15.75" customHeight="1" thickTop="1">
      <c r="A7" s="3"/>
      <c r="B7" s="3"/>
      <c r="C7" s="343" t="s">
        <v>0</v>
      </c>
      <c r="D7" s="344"/>
      <c r="E7" s="345"/>
      <c r="F7" s="336" t="s">
        <v>1</v>
      </c>
      <c r="G7" s="336" t="s">
        <v>299</v>
      </c>
      <c r="H7" s="336" t="s">
        <v>3</v>
      </c>
      <c r="I7" s="336" t="s">
        <v>1</v>
      </c>
      <c r="J7" s="336" t="s">
        <v>308</v>
      </c>
      <c r="K7" s="336" t="s">
        <v>309</v>
      </c>
    </row>
    <row r="8" spans="1:11" ht="15.75" thickBot="1">
      <c r="A8" s="3"/>
      <c r="B8" s="3"/>
      <c r="C8" s="346"/>
      <c r="D8" s="347"/>
      <c r="E8" s="348"/>
      <c r="F8" s="337"/>
      <c r="G8" s="337"/>
      <c r="H8" s="337"/>
      <c r="I8" s="337"/>
      <c r="J8" s="337"/>
      <c r="K8" s="337"/>
    </row>
    <row r="9" spans="1:11" ht="15">
      <c r="A9" s="29"/>
      <c r="B9" s="29"/>
      <c r="C9" s="341" t="s">
        <v>4</v>
      </c>
      <c r="D9" s="342"/>
      <c r="E9" s="6" t="s">
        <v>5</v>
      </c>
      <c r="F9" s="7"/>
      <c r="G9" s="7"/>
      <c r="H9" s="7"/>
      <c r="I9" s="7"/>
      <c r="J9" s="7"/>
      <c r="K9" s="7"/>
    </row>
    <row r="10" spans="1:11" ht="15">
      <c r="A10" s="22"/>
      <c r="B10" s="22"/>
      <c r="C10" s="9"/>
      <c r="D10" s="10" t="s">
        <v>19</v>
      </c>
      <c r="E10" s="11" t="s">
        <v>7</v>
      </c>
      <c r="F10" s="12">
        <f>+F11+F19+F20</f>
        <v>0</v>
      </c>
      <c r="G10" s="12">
        <f>+G11+G19+G20</f>
        <v>0</v>
      </c>
      <c r="H10" s="12">
        <f>+H11+H19+H20</f>
        <v>0</v>
      </c>
      <c r="I10" s="12">
        <f>+I11+I19+I20</f>
        <v>0</v>
      </c>
      <c r="J10" s="12">
        <f>+J11+J19+J20</f>
        <v>0</v>
      </c>
      <c r="K10" s="12"/>
    </row>
    <row r="11" spans="1:11" ht="15">
      <c r="A11" s="22"/>
      <c r="B11" s="22"/>
      <c r="C11" s="9"/>
      <c r="D11" s="13" t="s">
        <v>20</v>
      </c>
      <c r="E11" s="14" t="s">
        <v>21</v>
      </c>
      <c r="F11" s="15">
        <f>+F12+F13+F14+F15+F16+F17</f>
        <v>0</v>
      </c>
      <c r="G11" s="15">
        <f>+G12+G13+G14+G15+G16+G17</f>
        <v>0</v>
      </c>
      <c r="H11" s="15">
        <f>+H12+H13+H14+H15+H16+H17</f>
        <v>0</v>
      </c>
      <c r="I11" s="15">
        <f>+I12+I13+I14+I15+I16+I17</f>
        <v>0</v>
      </c>
      <c r="J11" s="15"/>
      <c r="K11" s="15"/>
    </row>
    <row r="12" spans="1:11" ht="15">
      <c r="A12" s="22"/>
      <c r="B12" s="22"/>
      <c r="C12" s="9"/>
      <c r="D12" s="16" t="s">
        <v>22</v>
      </c>
      <c r="E12" s="17" t="s">
        <v>23</v>
      </c>
      <c r="F12" s="18"/>
      <c r="G12" s="18"/>
      <c r="H12" s="18"/>
      <c r="I12" s="18"/>
      <c r="J12" s="18"/>
      <c r="K12" s="18"/>
    </row>
    <row r="13" spans="1:11" ht="15">
      <c r="A13" s="22"/>
      <c r="B13" s="22"/>
      <c r="C13" s="9"/>
      <c r="D13" s="16" t="s">
        <v>24</v>
      </c>
      <c r="E13" s="17" t="s">
        <v>25</v>
      </c>
      <c r="F13" s="18"/>
      <c r="G13" s="18"/>
      <c r="H13" s="18"/>
      <c r="I13" s="18"/>
      <c r="J13" s="18"/>
      <c r="K13" s="18"/>
    </row>
    <row r="14" spans="1:11" ht="30">
      <c r="A14" s="22"/>
      <c r="B14" s="22"/>
      <c r="C14" s="9"/>
      <c r="D14" s="13" t="s">
        <v>26</v>
      </c>
      <c r="E14" s="14" t="s">
        <v>27</v>
      </c>
      <c r="F14" s="15"/>
      <c r="G14" s="15"/>
      <c r="H14" s="15"/>
      <c r="I14" s="15"/>
      <c r="J14" s="15"/>
      <c r="K14" s="15"/>
    </row>
    <row r="15" spans="1:11" ht="15">
      <c r="A15" s="22"/>
      <c r="B15" s="22"/>
      <c r="C15" s="9"/>
      <c r="D15" s="13" t="s">
        <v>28</v>
      </c>
      <c r="E15" s="14" t="s">
        <v>29</v>
      </c>
      <c r="F15" s="15"/>
      <c r="G15" s="15"/>
      <c r="H15" s="15"/>
      <c r="I15" s="15"/>
      <c r="J15" s="15"/>
      <c r="K15" s="15"/>
    </row>
    <row r="16" spans="1:11" ht="15">
      <c r="A16" s="22"/>
      <c r="B16" s="22"/>
      <c r="C16" s="9"/>
      <c r="D16" s="19" t="s">
        <v>30</v>
      </c>
      <c r="E16" s="20" t="s">
        <v>8</v>
      </c>
      <c r="F16" s="21"/>
      <c r="G16" s="21"/>
      <c r="H16" s="21"/>
      <c r="I16" s="21"/>
      <c r="J16" s="21"/>
      <c r="K16" s="21"/>
    </row>
    <row r="17" spans="1:11" ht="15">
      <c r="A17" s="22"/>
      <c r="B17" s="22"/>
      <c r="C17" s="9"/>
      <c r="D17" s="19" t="s">
        <v>31</v>
      </c>
      <c r="E17" s="20" t="s">
        <v>9</v>
      </c>
      <c r="F17" s="21"/>
      <c r="G17" s="21"/>
      <c r="H17" s="21"/>
      <c r="I17" s="21"/>
      <c r="J17" s="21"/>
      <c r="K17" s="21"/>
    </row>
    <row r="18" spans="1:11" ht="15">
      <c r="A18" s="22"/>
      <c r="B18" s="22"/>
      <c r="C18" s="9"/>
      <c r="D18" s="19"/>
      <c r="E18" s="20"/>
      <c r="F18" s="21"/>
      <c r="G18" s="21"/>
      <c r="H18" s="21"/>
      <c r="I18" s="21"/>
      <c r="J18" s="21"/>
      <c r="K18" s="21"/>
    </row>
    <row r="19" spans="1:11" ht="15">
      <c r="A19" s="23"/>
      <c r="B19" s="23"/>
      <c r="C19" s="24"/>
      <c r="D19" s="19" t="s">
        <v>32</v>
      </c>
      <c r="E19" s="20" t="s">
        <v>33</v>
      </c>
      <c r="F19" s="25"/>
      <c r="G19" s="25"/>
      <c r="H19" s="25"/>
      <c r="I19" s="25"/>
      <c r="J19" s="25"/>
      <c r="K19" s="25"/>
    </row>
    <row r="20" spans="1:11" ht="15">
      <c r="A20" s="23"/>
      <c r="B20" s="23"/>
      <c r="C20" s="24"/>
      <c r="D20" s="26" t="s">
        <v>34</v>
      </c>
      <c r="E20" s="20" t="s">
        <v>112</v>
      </c>
      <c r="F20" s="25"/>
      <c r="G20" s="25"/>
      <c r="H20" s="25"/>
      <c r="I20" s="25"/>
      <c r="J20" s="25"/>
      <c r="K20" s="25"/>
    </row>
    <row r="21" spans="1:11" ht="15">
      <c r="A21" s="23"/>
      <c r="B21" s="23"/>
      <c r="C21" s="24"/>
      <c r="D21" s="27"/>
      <c r="E21" s="28"/>
      <c r="F21" s="25"/>
      <c r="G21" s="25"/>
      <c r="H21" s="25"/>
      <c r="I21" s="25"/>
      <c r="J21" s="25"/>
      <c r="K21" s="25"/>
    </row>
    <row r="22" spans="1:11" ht="15">
      <c r="A22" s="29"/>
      <c r="B22" s="29"/>
      <c r="C22" s="30"/>
      <c r="D22" s="31"/>
      <c r="E22" s="32"/>
      <c r="F22" s="33"/>
      <c r="G22" s="33"/>
      <c r="H22" s="33"/>
      <c r="I22" s="33"/>
      <c r="J22" s="33"/>
      <c r="K22" s="33"/>
    </row>
    <row r="23" spans="1:11" ht="14.25">
      <c r="A23" s="29"/>
      <c r="B23" s="29"/>
      <c r="C23" s="34"/>
      <c r="D23" s="10" t="s">
        <v>35</v>
      </c>
      <c r="E23" s="11" t="s">
        <v>6</v>
      </c>
      <c r="F23" s="12">
        <f>F24+F25+F26</f>
        <v>0</v>
      </c>
      <c r="G23" s="12">
        <f>G24+G25+G26</f>
        <v>0</v>
      </c>
      <c r="H23" s="12">
        <f>H24+H25+H26</f>
        <v>0</v>
      </c>
      <c r="I23" s="12">
        <f>I24+I25+I26</f>
        <v>0</v>
      </c>
      <c r="J23" s="12">
        <f>J24+J25+J26</f>
        <v>0</v>
      </c>
      <c r="K23" s="12"/>
    </row>
    <row r="24" spans="1:11" ht="15">
      <c r="A24" s="3"/>
      <c r="B24" s="3"/>
      <c r="C24" s="36"/>
      <c r="D24" s="37" t="s">
        <v>36</v>
      </c>
      <c r="E24" s="14" t="s">
        <v>37</v>
      </c>
      <c r="F24" s="15"/>
      <c r="G24" s="15"/>
      <c r="H24" s="15"/>
      <c r="I24" s="15"/>
      <c r="J24" s="15"/>
      <c r="K24" s="15"/>
    </row>
    <row r="25" spans="1:11" ht="15">
      <c r="A25" s="3"/>
      <c r="B25" s="3"/>
      <c r="C25" s="36"/>
      <c r="D25" s="37" t="s">
        <v>38</v>
      </c>
      <c r="E25" s="14" t="s">
        <v>39</v>
      </c>
      <c r="F25" s="15"/>
      <c r="G25" s="15"/>
      <c r="H25" s="15"/>
      <c r="I25" s="15"/>
      <c r="J25" s="15"/>
      <c r="K25" s="15"/>
    </row>
    <row r="26" spans="1:11" ht="15">
      <c r="A26" s="3"/>
      <c r="B26" s="3"/>
      <c r="C26" s="36"/>
      <c r="D26" s="37" t="s">
        <v>40</v>
      </c>
      <c r="E26" s="14" t="s">
        <v>41</v>
      </c>
      <c r="F26" s="15"/>
      <c r="G26" s="15"/>
      <c r="H26" s="15"/>
      <c r="I26" s="15"/>
      <c r="J26" s="15"/>
      <c r="K26" s="15"/>
    </row>
    <row r="27" spans="1:11" ht="15">
      <c r="A27" s="3"/>
      <c r="B27" s="3"/>
      <c r="C27" s="36"/>
      <c r="D27" s="37"/>
      <c r="E27" s="38"/>
      <c r="F27" s="15"/>
      <c r="G27" s="15"/>
      <c r="H27" s="15"/>
      <c r="I27" s="15"/>
      <c r="J27" s="15"/>
      <c r="K27" s="15"/>
    </row>
    <row r="28" spans="1:11" ht="15">
      <c r="A28" s="3"/>
      <c r="B28" s="3"/>
      <c r="C28" s="39"/>
      <c r="D28" s="37"/>
      <c r="E28" s="38"/>
      <c r="F28" s="15"/>
      <c r="G28" s="15"/>
      <c r="H28" s="15"/>
      <c r="I28" s="15"/>
      <c r="J28" s="15"/>
      <c r="K28" s="15"/>
    </row>
    <row r="29" spans="1:11" ht="14.25">
      <c r="A29" s="40"/>
      <c r="B29" s="40"/>
      <c r="C29" s="41"/>
      <c r="D29" s="42" t="s">
        <v>42</v>
      </c>
      <c r="E29" s="43" t="s">
        <v>43</v>
      </c>
      <c r="F29" s="44">
        <f>+SUM(F30:F41)</f>
        <v>71380</v>
      </c>
      <c r="G29" s="44">
        <f>+SUM(G30:G41)</f>
        <v>3285</v>
      </c>
      <c r="H29" s="44">
        <f>+SUM(H30:H41)</f>
        <v>-1275</v>
      </c>
      <c r="I29" s="44">
        <f>+SUM(I30:I41)</f>
        <v>71380</v>
      </c>
      <c r="J29" s="44">
        <f>+SUM(J30:J41)</f>
        <v>78597</v>
      </c>
      <c r="K29" s="44">
        <f>J29/I29*100</f>
        <v>110.11067525917623</v>
      </c>
    </row>
    <row r="30" spans="1:11" ht="15">
      <c r="A30" s="45"/>
      <c r="B30" s="45"/>
      <c r="C30" s="46"/>
      <c r="D30" s="47" t="s">
        <v>44</v>
      </c>
      <c r="E30" s="48" t="s">
        <v>45</v>
      </c>
      <c r="F30" s="49"/>
      <c r="G30" s="49"/>
      <c r="H30" s="49"/>
      <c r="I30" s="49"/>
      <c r="J30" s="49"/>
      <c r="K30" s="49"/>
    </row>
    <row r="31" spans="1:11" ht="15">
      <c r="A31" s="45"/>
      <c r="B31" s="45"/>
      <c r="C31" s="46"/>
      <c r="D31" s="47" t="s">
        <v>46</v>
      </c>
      <c r="E31" s="48" t="s">
        <v>47</v>
      </c>
      <c r="F31" s="49">
        <v>48165</v>
      </c>
      <c r="G31" s="49">
        <v>2586</v>
      </c>
      <c r="H31" s="49">
        <v>5133</v>
      </c>
      <c r="I31" s="49">
        <v>48165</v>
      </c>
      <c r="J31" s="49">
        <v>61102</v>
      </c>
      <c r="K31" s="49">
        <f>J31/I31*100</f>
        <v>126.85975293262743</v>
      </c>
    </row>
    <row r="32" spans="1:11" ht="15">
      <c r="A32" s="45"/>
      <c r="B32" s="45"/>
      <c r="C32" s="46"/>
      <c r="D32" s="47" t="s">
        <v>48</v>
      </c>
      <c r="E32" s="48" t="s">
        <v>49</v>
      </c>
      <c r="F32" s="49"/>
      <c r="G32" s="49"/>
      <c r="H32" s="49"/>
      <c r="I32" s="49"/>
      <c r="J32" s="49"/>
      <c r="K32" s="49"/>
    </row>
    <row r="33" spans="1:11" ht="15">
      <c r="A33" s="45"/>
      <c r="B33" s="45"/>
      <c r="C33" s="46"/>
      <c r="D33" s="47" t="s">
        <v>50</v>
      </c>
      <c r="E33" s="48" t="s">
        <v>51</v>
      </c>
      <c r="F33" s="49"/>
      <c r="G33" s="49"/>
      <c r="H33" s="49"/>
      <c r="I33" s="49"/>
      <c r="J33" s="49"/>
      <c r="K33" s="49"/>
    </row>
    <row r="34" spans="1:11" ht="15">
      <c r="A34" s="45"/>
      <c r="B34" s="45"/>
      <c r="C34" s="46"/>
      <c r="D34" s="47" t="s">
        <v>52</v>
      </c>
      <c r="E34" s="48" t="s">
        <v>53</v>
      </c>
      <c r="F34" s="49"/>
      <c r="G34" s="49"/>
      <c r="H34" s="49"/>
      <c r="I34" s="49"/>
      <c r="J34" s="49"/>
      <c r="K34" s="49"/>
    </row>
    <row r="35" spans="1:11" ht="15">
      <c r="A35" s="45"/>
      <c r="B35" s="45"/>
      <c r="C35" s="46"/>
      <c r="D35" s="47" t="s">
        <v>54</v>
      </c>
      <c r="E35" s="48" t="s">
        <v>55</v>
      </c>
      <c r="F35" s="49">
        <v>13005</v>
      </c>
      <c r="G35" s="49">
        <v>699</v>
      </c>
      <c r="H35" s="49">
        <v>1406</v>
      </c>
      <c r="I35" s="49">
        <v>13005</v>
      </c>
      <c r="J35" s="49">
        <v>17243</v>
      </c>
      <c r="K35" s="49">
        <f>J35/I35*100</f>
        <v>132.58746635909267</v>
      </c>
    </row>
    <row r="36" spans="1:11" ht="15">
      <c r="A36" s="50"/>
      <c r="B36" s="50"/>
      <c r="C36" s="51"/>
      <c r="D36" s="52" t="s">
        <v>56</v>
      </c>
      <c r="E36" s="53" t="s">
        <v>57</v>
      </c>
      <c r="F36" s="54">
        <v>10210</v>
      </c>
      <c r="G36" s="54"/>
      <c r="H36" s="54">
        <v>-8372</v>
      </c>
      <c r="I36" s="54">
        <v>10210</v>
      </c>
      <c r="J36" s="54"/>
      <c r="K36" s="54"/>
    </row>
    <row r="37" spans="1:11" ht="15">
      <c r="A37" s="50"/>
      <c r="B37" s="50"/>
      <c r="C37" s="51"/>
      <c r="D37" s="52" t="s">
        <v>58</v>
      </c>
      <c r="E37" s="53" t="s">
        <v>59</v>
      </c>
      <c r="F37" s="54"/>
      <c r="G37" s="54"/>
      <c r="H37" s="54"/>
      <c r="I37" s="54"/>
      <c r="J37" s="54">
        <v>7</v>
      </c>
      <c r="K37" s="54"/>
    </row>
    <row r="38" spans="1:11" ht="15">
      <c r="A38" s="50"/>
      <c r="B38" s="50"/>
      <c r="C38" s="51"/>
      <c r="D38" s="52" t="s">
        <v>60</v>
      </c>
      <c r="E38" s="53" t="s">
        <v>61</v>
      </c>
      <c r="F38" s="54"/>
      <c r="G38" s="54"/>
      <c r="H38" s="54"/>
      <c r="I38" s="54"/>
      <c r="J38" s="54"/>
      <c r="K38" s="54"/>
    </row>
    <row r="39" spans="1:11" ht="15">
      <c r="A39" s="50"/>
      <c r="B39" s="50"/>
      <c r="C39" s="51"/>
      <c r="D39" s="52" t="s">
        <v>62</v>
      </c>
      <c r="E39" s="53" t="s">
        <v>63</v>
      </c>
      <c r="F39" s="54"/>
      <c r="G39" s="54"/>
      <c r="H39" s="54">
        <v>558</v>
      </c>
      <c r="I39" s="54">
        <v>0</v>
      </c>
      <c r="J39" s="54">
        <v>245</v>
      </c>
      <c r="K39" s="54"/>
    </row>
    <row r="40" spans="1:11" ht="15">
      <c r="A40" s="50"/>
      <c r="B40" s="50"/>
      <c r="C40" s="51"/>
      <c r="D40" s="52"/>
      <c r="E40" s="55"/>
      <c r="F40" s="54"/>
      <c r="G40" s="54"/>
      <c r="H40" s="54"/>
      <c r="I40" s="54"/>
      <c r="J40" s="54"/>
      <c r="K40" s="54"/>
    </row>
    <row r="41" spans="1:11" ht="15">
      <c r="A41" s="50"/>
      <c r="B41" s="50"/>
      <c r="C41" s="51"/>
      <c r="D41" s="52"/>
      <c r="E41" s="55"/>
      <c r="F41" s="54"/>
      <c r="G41" s="54"/>
      <c r="H41" s="54"/>
      <c r="I41" s="54"/>
      <c r="J41" s="54"/>
      <c r="K41" s="54"/>
    </row>
    <row r="42" spans="1:11" ht="15">
      <c r="A42" s="3"/>
      <c r="B42" s="3"/>
      <c r="C42" s="34"/>
      <c r="D42" s="10" t="s">
        <v>64</v>
      </c>
      <c r="E42" s="11" t="s">
        <v>10</v>
      </c>
      <c r="F42" s="12">
        <f>+F43</f>
        <v>0</v>
      </c>
      <c r="G42" s="12">
        <f>+G43</f>
        <v>0</v>
      </c>
      <c r="H42" s="12">
        <f>+H43</f>
        <v>0</v>
      </c>
      <c r="I42" s="12">
        <f>+I43</f>
        <v>0</v>
      </c>
      <c r="J42" s="12"/>
      <c r="K42" s="12"/>
    </row>
    <row r="43" spans="1:11" ht="15">
      <c r="A43" s="3"/>
      <c r="B43" s="3"/>
      <c r="C43" s="36"/>
      <c r="D43" s="37" t="s">
        <v>65</v>
      </c>
      <c r="E43" s="14" t="s">
        <v>66</v>
      </c>
      <c r="F43" s="15"/>
      <c r="G43" s="15"/>
      <c r="H43" s="15"/>
      <c r="I43" s="15"/>
      <c r="J43" s="15"/>
      <c r="K43" s="15"/>
    </row>
    <row r="44" spans="1:11" ht="15">
      <c r="A44" s="3"/>
      <c r="B44" s="3"/>
      <c r="C44" s="36"/>
      <c r="D44" s="37"/>
      <c r="E44" s="14"/>
      <c r="F44" s="15"/>
      <c r="G44" s="15"/>
      <c r="H44" s="15"/>
      <c r="I44" s="15"/>
      <c r="J44" s="15"/>
      <c r="K44" s="15"/>
    </row>
    <row r="45" spans="1:11" ht="28.5">
      <c r="A45" s="3"/>
      <c r="B45" s="3"/>
      <c r="C45" s="56"/>
      <c r="D45" s="57" t="s">
        <v>67</v>
      </c>
      <c r="E45" s="58" t="s">
        <v>11</v>
      </c>
      <c r="F45" s="59">
        <f>+F10+F23+F29+F42</f>
        <v>71380</v>
      </c>
      <c r="G45" s="59">
        <f>+G10+G23+G29+G42</f>
        <v>3285</v>
      </c>
      <c r="H45" s="59">
        <f>+H10+H23+H29+H42</f>
        <v>-1275</v>
      </c>
      <c r="I45" s="59">
        <f>+I10+I23+I29+I42</f>
        <v>71380</v>
      </c>
      <c r="J45" s="59">
        <f>+J10+J23+J29+J42</f>
        <v>78597</v>
      </c>
      <c r="K45" s="59">
        <f>J45/I45*100</f>
        <v>110.11067525917623</v>
      </c>
    </row>
    <row r="46" spans="1:11" ht="30">
      <c r="A46" s="3"/>
      <c r="B46" s="3"/>
      <c r="C46" s="349" t="s">
        <v>12</v>
      </c>
      <c r="D46" s="350"/>
      <c r="E46" s="60" t="s">
        <v>13</v>
      </c>
      <c r="F46" s="8">
        <f>+F47+F55+F61</f>
        <v>0</v>
      </c>
      <c r="G46" s="8">
        <f>+G47+G55+G61</f>
        <v>0</v>
      </c>
      <c r="H46" s="8">
        <f>+H47+H55+H61</f>
        <v>0</v>
      </c>
      <c r="I46" s="8">
        <f>+I47+I55+I61</f>
        <v>0</v>
      </c>
      <c r="J46" s="8">
        <f>+J47+J55+J61</f>
        <v>0</v>
      </c>
      <c r="K46" s="8"/>
    </row>
    <row r="47" spans="1:11" ht="28.5">
      <c r="A47" s="3"/>
      <c r="B47" s="3"/>
      <c r="C47" s="34"/>
      <c r="D47" s="10" t="s">
        <v>68</v>
      </c>
      <c r="E47" s="11" t="s">
        <v>15</v>
      </c>
      <c r="F47" s="35">
        <f>F48+F49</f>
        <v>0</v>
      </c>
      <c r="G47" s="35">
        <f>G48+G49</f>
        <v>0</v>
      </c>
      <c r="H47" s="35">
        <f>H48+H49</f>
        <v>0</v>
      </c>
      <c r="I47" s="35">
        <f>I48+I49</f>
        <v>0</v>
      </c>
      <c r="J47" s="35">
        <f>J48+J49</f>
        <v>0</v>
      </c>
      <c r="K47" s="35"/>
    </row>
    <row r="48" spans="1:11" ht="15">
      <c r="A48" s="23"/>
      <c r="B48" s="23"/>
      <c r="C48" s="61"/>
      <c r="D48" s="62" t="s">
        <v>69</v>
      </c>
      <c r="E48" s="17" t="s">
        <v>70</v>
      </c>
      <c r="F48" s="63"/>
      <c r="G48" s="63"/>
      <c r="H48" s="63"/>
      <c r="I48" s="63"/>
      <c r="J48" s="63"/>
      <c r="K48" s="63"/>
    </row>
    <row r="49" spans="1:11" ht="15">
      <c r="A49" s="23"/>
      <c r="B49" s="23"/>
      <c r="C49" s="61"/>
      <c r="D49" s="62"/>
      <c r="E49" s="17" t="s">
        <v>71</v>
      </c>
      <c r="F49" s="63"/>
      <c r="G49" s="63"/>
      <c r="H49" s="63"/>
      <c r="I49" s="63"/>
      <c r="J49" s="63"/>
      <c r="K49" s="63"/>
    </row>
    <row r="50" spans="1:11" ht="15">
      <c r="A50" s="23"/>
      <c r="B50" s="23"/>
      <c r="C50" s="61"/>
      <c r="D50" s="62"/>
      <c r="E50" s="17" t="s">
        <v>72</v>
      </c>
      <c r="F50" s="63"/>
      <c r="G50" s="63"/>
      <c r="H50" s="63"/>
      <c r="I50" s="63"/>
      <c r="J50" s="63"/>
      <c r="K50" s="63"/>
    </row>
    <row r="51" spans="1:11" ht="15">
      <c r="A51" s="23"/>
      <c r="B51" s="23"/>
      <c r="C51" s="61"/>
      <c r="D51" s="62"/>
      <c r="E51" s="17"/>
      <c r="F51" s="63"/>
      <c r="G51" s="63"/>
      <c r="H51" s="63"/>
      <c r="I51" s="63"/>
      <c r="J51" s="63"/>
      <c r="K51" s="63"/>
    </row>
    <row r="52" spans="1:11" ht="30">
      <c r="A52" s="23"/>
      <c r="B52" s="23"/>
      <c r="C52" s="61"/>
      <c r="D52" s="62" t="s">
        <v>73</v>
      </c>
      <c r="E52" s="17" t="s">
        <v>74</v>
      </c>
      <c r="F52" s="63"/>
      <c r="G52" s="63"/>
      <c r="H52" s="63"/>
      <c r="I52" s="63"/>
      <c r="J52" s="63"/>
      <c r="K52" s="63"/>
    </row>
    <row r="53" spans="1:11" ht="15">
      <c r="A53" s="23"/>
      <c r="B53" s="23"/>
      <c r="C53" s="61"/>
      <c r="D53" s="62"/>
      <c r="E53" s="17"/>
      <c r="F53" s="63"/>
      <c r="G53" s="63"/>
      <c r="H53" s="63"/>
      <c r="I53" s="63"/>
      <c r="J53" s="63"/>
      <c r="K53" s="63"/>
    </row>
    <row r="54" spans="1:11" ht="15">
      <c r="A54" s="23"/>
      <c r="B54" s="23"/>
      <c r="C54" s="61"/>
      <c r="D54" s="62"/>
      <c r="E54" s="17"/>
      <c r="F54" s="63"/>
      <c r="G54" s="63"/>
      <c r="H54" s="63"/>
      <c r="I54" s="63"/>
      <c r="J54" s="63"/>
      <c r="K54" s="63"/>
    </row>
    <row r="55" spans="1:11" ht="15">
      <c r="A55" s="3"/>
      <c r="B55" s="3"/>
      <c r="C55" s="34"/>
      <c r="D55" s="10" t="s">
        <v>75</v>
      </c>
      <c r="E55" s="64" t="s">
        <v>14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/>
    </row>
    <row r="56" spans="1:11" ht="15">
      <c r="A56" s="3"/>
      <c r="B56" s="3"/>
      <c r="C56" s="65"/>
      <c r="D56" s="66" t="s">
        <v>76</v>
      </c>
      <c r="E56" s="67" t="s">
        <v>77</v>
      </c>
      <c r="F56" s="68"/>
      <c r="G56" s="68"/>
      <c r="H56" s="68"/>
      <c r="I56" s="68"/>
      <c r="J56" s="68"/>
      <c r="K56" s="68"/>
    </row>
    <row r="57" spans="1:11" ht="15">
      <c r="A57" s="3"/>
      <c r="B57" s="3"/>
      <c r="C57" s="65"/>
      <c r="D57" s="66" t="s">
        <v>78</v>
      </c>
      <c r="E57" s="67" t="s">
        <v>79</v>
      </c>
      <c r="F57" s="68"/>
      <c r="G57" s="68"/>
      <c r="H57" s="68"/>
      <c r="I57" s="68"/>
      <c r="J57" s="68"/>
      <c r="K57" s="68"/>
    </row>
    <row r="58" spans="1:11" ht="15">
      <c r="A58" s="3"/>
      <c r="B58" s="3"/>
      <c r="C58" s="65"/>
      <c r="D58" s="66" t="s">
        <v>80</v>
      </c>
      <c r="E58" s="69" t="s">
        <v>81</v>
      </c>
      <c r="F58" s="68"/>
      <c r="G58" s="68"/>
      <c r="H58" s="68"/>
      <c r="I58" s="68"/>
      <c r="J58" s="68"/>
      <c r="K58" s="68"/>
    </row>
    <row r="59" spans="1:11" ht="15">
      <c r="A59" s="23"/>
      <c r="B59" s="23"/>
      <c r="C59" s="61"/>
      <c r="D59" s="62" t="s">
        <v>82</v>
      </c>
      <c r="E59" s="17" t="s">
        <v>83</v>
      </c>
      <c r="F59" s="63"/>
      <c r="G59" s="63"/>
      <c r="H59" s="63"/>
      <c r="I59" s="63"/>
      <c r="J59" s="63"/>
      <c r="K59" s="63"/>
    </row>
    <row r="60" spans="1:11" ht="15">
      <c r="A60" s="23"/>
      <c r="B60" s="23"/>
      <c r="C60" s="70"/>
      <c r="D60" s="71"/>
      <c r="E60" s="72"/>
      <c r="F60" s="63"/>
      <c r="G60" s="63"/>
      <c r="H60" s="63"/>
      <c r="I60" s="63"/>
      <c r="J60" s="63"/>
      <c r="K60" s="63"/>
    </row>
    <row r="61" spans="1:11" ht="15">
      <c r="A61" s="3"/>
      <c r="B61" s="3"/>
      <c r="C61" s="34"/>
      <c r="D61" s="10" t="s">
        <v>84</v>
      </c>
      <c r="E61" s="11" t="s">
        <v>16</v>
      </c>
      <c r="F61" s="35">
        <f>SUM(F62)</f>
        <v>0</v>
      </c>
      <c r="G61" s="35">
        <f>SUM(G62)</f>
        <v>0</v>
      </c>
      <c r="H61" s="35">
        <f>SUM(H62)</f>
        <v>0</v>
      </c>
      <c r="I61" s="35">
        <f>SUM(I62)</f>
        <v>0</v>
      </c>
      <c r="J61" s="35">
        <f>SUM(J62)</f>
        <v>0</v>
      </c>
      <c r="K61" s="35"/>
    </row>
    <row r="62" spans="1:11" ht="15">
      <c r="A62" s="23"/>
      <c r="B62" s="23"/>
      <c r="C62" s="61"/>
      <c r="D62" s="62" t="s">
        <v>85</v>
      </c>
      <c r="E62" s="17" t="s">
        <v>86</v>
      </c>
      <c r="F62" s="63"/>
      <c r="G62" s="63"/>
      <c r="H62" s="63"/>
      <c r="I62" s="63"/>
      <c r="J62" s="63"/>
      <c r="K62" s="63"/>
    </row>
    <row r="63" spans="1:11" ht="15.75" thickBot="1">
      <c r="A63" s="23"/>
      <c r="B63" s="23"/>
      <c r="C63" s="61"/>
      <c r="D63" s="73"/>
      <c r="E63" s="74"/>
      <c r="F63" s="63"/>
      <c r="G63" s="63"/>
      <c r="H63" s="63"/>
      <c r="I63" s="63"/>
      <c r="J63" s="63"/>
      <c r="K63" s="63"/>
    </row>
    <row r="64" spans="1:11" ht="30" thickBot="1" thickTop="1">
      <c r="A64" s="23"/>
      <c r="B64" s="23"/>
      <c r="C64" s="75"/>
      <c r="D64" s="76" t="s">
        <v>87</v>
      </c>
      <c r="E64" s="77" t="s">
        <v>88</v>
      </c>
      <c r="F64" s="78">
        <f>+F47+F55+F61</f>
        <v>0</v>
      </c>
      <c r="G64" s="78">
        <f>+G47+G55+G61</f>
        <v>0</v>
      </c>
      <c r="H64" s="78">
        <f>+H47+H55+H61</f>
        <v>0</v>
      </c>
      <c r="I64" s="78">
        <f>+I47+I55+I61</f>
        <v>0</v>
      </c>
      <c r="J64" s="78">
        <f>+J47+J55+J61</f>
        <v>0</v>
      </c>
      <c r="K64" s="78"/>
    </row>
    <row r="65" spans="1:11" ht="17.25" thickBot="1" thickTop="1">
      <c r="A65" s="79"/>
      <c r="B65" s="79"/>
      <c r="C65" s="80" t="s">
        <v>89</v>
      </c>
      <c r="D65" s="81" t="s">
        <v>90</v>
      </c>
      <c r="E65" s="81" t="s">
        <v>17</v>
      </c>
      <c r="F65" s="82">
        <f>+F64+F45</f>
        <v>71380</v>
      </c>
      <c r="G65" s="82">
        <f>+G64+G45</f>
        <v>3285</v>
      </c>
      <c r="H65" s="82">
        <f>+H64+H45</f>
        <v>-1275</v>
      </c>
      <c r="I65" s="82">
        <f>+I64+I45</f>
        <v>71380</v>
      </c>
      <c r="J65" s="82">
        <f>+J64+J45</f>
        <v>78597</v>
      </c>
      <c r="K65" s="82">
        <f>J65/I65*100</f>
        <v>110.11067525917623</v>
      </c>
    </row>
    <row r="66" spans="1:11" ht="15.75">
      <c r="A66" s="22"/>
      <c r="B66" s="22"/>
      <c r="C66" s="83"/>
      <c r="D66" s="84" t="s">
        <v>91</v>
      </c>
      <c r="E66" s="84" t="s">
        <v>92</v>
      </c>
      <c r="F66" s="85">
        <f>+F67</f>
        <v>3887</v>
      </c>
      <c r="G66" s="85">
        <f>+G67</f>
        <v>828</v>
      </c>
      <c r="H66" s="85">
        <f>+H67</f>
        <v>13444</v>
      </c>
      <c r="I66" s="85">
        <f>+I67</f>
        <v>32410</v>
      </c>
      <c r="J66" s="85">
        <f>+J67</f>
        <v>21200</v>
      </c>
      <c r="K66" s="85">
        <f>J66/I66*100</f>
        <v>65.41190990435051</v>
      </c>
    </row>
    <row r="67" spans="1:11" ht="15.75">
      <c r="A67" s="22"/>
      <c r="B67" s="22"/>
      <c r="C67" s="86"/>
      <c r="D67" s="87" t="s">
        <v>93</v>
      </c>
      <c r="E67" s="87" t="s">
        <v>94</v>
      </c>
      <c r="F67" s="88">
        <f>+F68+F71</f>
        <v>3887</v>
      </c>
      <c r="G67" s="88">
        <f>+G68+G71</f>
        <v>828</v>
      </c>
      <c r="H67" s="88">
        <f>+H68+H71</f>
        <v>13444</v>
      </c>
      <c r="I67" s="88">
        <f>+I68+I71</f>
        <v>32410</v>
      </c>
      <c r="J67" s="88">
        <f>+J68+J71</f>
        <v>21200</v>
      </c>
      <c r="K67" s="88">
        <f>J67/I67*100</f>
        <v>65.41190990435051</v>
      </c>
    </row>
    <row r="68" spans="1:11" ht="15.75">
      <c r="A68" s="79"/>
      <c r="B68" s="22"/>
      <c r="C68" s="86"/>
      <c r="D68" s="87" t="s">
        <v>101</v>
      </c>
      <c r="E68" s="87" t="s">
        <v>102</v>
      </c>
      <c r="F68" s="88">
        <f>+F69+F70</f>
        <v>0</v>
      </c>
      <c r="G68" s="88">
        <f>+G69+G70</f>
        <v>0</v>
      </c>
      <c r="H68" s="88">
        <f>+H69+H70</f>
        <v>0</v>
      </c>
      <c r="I68" s="88">
        <f>+I69+I70</f>
        <v>10282</v>
      </c>
      <c r="J68" s="88">
        <f>+J69+J70</f>
        <v>10282</v>
      </c>
      <c r="K68" s="88">
        <f>J68/I68*100</f>
        <v>100</v>
      </c>
    </row>
    <row r="69" spans="1:11" ht="15.75">
      <c r="A69" s="79"/>
      <c r="B69" s="22"/>
      <c r="C69" s="86"/>
      <c r="D69" s="87"/>
      <c r="E69" s="87" t="s">
        <v>103</v>
      </c>
      <c r="F69" s="88"/>
      <c r="G69" s="88"/>
      <c r="H69" s="88"/>
      <c r="I69" s="88">
        <v>10282</v>
      </c>
      <c r="J69" s="88">
        <v>10282</v>
      </c>
      <c r="K69" s="88">
        <f>J69/I69*100</f>
        <v>100</v>
      </c>
    </row>
    <row r="70" spans="1:11" ht="15.75">
      <c r="A70" s="79"/>
      <c r="B70" s="22"/>
      <c r="C70" s="86"/>
      <c r="D70" s="87"/>
      <c r="E70" s="87" t="s">
        <v>104</v>
      </c>
      <c r="F70" s="88"/>
      <c r="G70" s="88"/>
      <c r="H70" s="88"/>
      <c r="I70" s="88"/>
      <c r="J70" s="88"/>
      <c r="K70" s="88"/>
    </row>
    <row r="71" spans="1:11" ht="15.75">
      <c r="A71" s="79"/>
      <c r="B71" s="22"/>
      <c r="C71" s="86"/>
      <c r="D71" s="87" t="s">
        <v>106</v>
      </c>
      <c r="E71" s="87" t="s">
        <v>107</v>
      </c>
      <c r="F71" s="88">
        <f>+F72+F73+F74</f>
        <v>3887</v>
      </c>
      <c r="G71" s="88">
        <f>+G72+G73+G74</f>
        <v>828</v>
      </c>
      <c r="H71" s="88">
        <f>+H72+H73+H74</f>
        <v>13444</v>
      </c>
      <c r="I71" s="88">
        <f>+I72+I73+I74</f>
        <v>22128</v>
      </c>
      <c r="J71" s="88">
        <f>+J72+J73+J74</f>
        <v>10918</v>
      </c>
      <c r="K71" s="88">
        <f>J71/I71*100</f>
        <v>49.34020245842372</v>
      </c>
    </row>
    <row r="72" spans="1:11" ht="30">
      <c r="A72" s="3"/>
      <c r="B72" s="3"/>
      <c r="C72" s="89" t="e">
        <f>IF(#REF!-#REF!=0,"",#REF!-#REF!)</f>
        <v>#REF!</v>
      </c>
      <c r="D72" s="90"/>
      <c r="E72" s="94" t="s">
        <v>110</v>
      </c>
      <c r="F72" s="92"/>
      <c r="G72" s="92"/>
      <c r="H72" s="92"/>
      <c r="I72" s="92"/>
      <c r="J72" s="92"/>
      <c r="K72" s="92"/>
    </row>
    <row r="73" spans="1:11" ht="15">
      <c r="A73" s="3"/>
      <c r="B73" s="3"/>
      <c r="C73" s="95"/>
      <c r="D73" s="96"/>
      <c r="E73" s="97" t="s">
        <v>111</v>
      </c>
      <c r="F73" s="98"/>
      <c r="G73" s="98"/>
      <c r="H73" s="98"/>
      <c r="I73" s="98"/>
      <c r="J73" s="98"/>
      <c r="K73" s="98"/>
    </row>
    <row r="74" spans="1:11" ht="15">
      <c r="A74" s="3"/>
      <c r="B74" s="3"/>
      <c r="C74" s="95"/>
      <c r="D74" s="96"/>
      <c r="E74" s="97" t="s">
        <v>108</v>
      </c>
      <c r="F74" s="98">
        <v>3887</v>
      </c>
      <c r="G74" s="98">
        <v>828</v>
      </c>
      <c r="H74" s="98">
        <v>13444</v>
      </c>
      <c r="I74" s="98">
        <v>22128</v>
      </c>
      <c r="J74" s="98">
        <v>10918</v>
      </c>
      <c r="K74" s="98">
        <f>J74/I74*100</f>
        <v>49.34020245842372</v>
      </c>
    </row>
    <row r="75" spans="1:11" ht="15">
      <c r="A75" s="3"/>
      <c r="B75" s="3"/>
      <c r="C75" s="95"/>
      <c r="D75" s="96"/>
      <c r="E75" s="97"/>
      <c r="F75" s="98"/>
      <c r="G75" s="98"/>
      <c r="H75" s="98"/>
      <c r="I75" s="98"/>
      <c r="J75" s="98"/>
      <c r="K75" s="98"/>
    </row>
    <row r="76" spans="1:11" ht="15">
      <c r="A76" s="3"/>
      <c r="B76" s="3"/>
      <c r="C76" s="95"/>
      <c r="D76" s="96"/>
      <c r="E76" s="97"/>
      <c r="F76" s="98"/>
      <c r="G76" s="98"/>
      <c r="H76" s="98"/>
      <c r="I76" s="98"/>
      <c r="J76" s="98"/>
      <c r="K76" s="98"/>
    </row>
    <row r="77" spans="1:11" ht="15.75" thickBot="1">
      <c r="A77" s="79"/>
      <c r="B77" s="79"/>
      <c r="C77" s="339" t="s">
        <v>105</v>
      </c>
      <c r="D77" s="340"/>
      <c r="E77" s="340"/>
      <c r="F77" s="93">
        <f>+F65+F66</f>
        <v>75267</v>
      </c>
      <c r="G77" s="93">
        <f>+G65+G66</f>
        <v>4113</v>
      </c>
      <c r="H77" s="93">
        <f>+H65+H66</f>
        <v>12169</v>
      </c>
      <c r="I77" s="93">
        <f>+I65+I66</f>
        <v>103790</v>
      </c>
      <c r="J77" s="93">
        <f>+J65+J66</f>
        <v>99797</v>
      </c>
      <c r="K77" s="93">
        <f>J77/I77*100</f>
        <v>96.15280855573755</v>
      </c>
    </row>
  </sheetData>
  <sheetProtection/>
  <mergeCells count="13">
    <mergeCell ref="J7:J8"/>
    <mergeCell ref="H7:H8"/>
    <mergeCell ref="G7:G8"/>
    <mergeCell ref="C9:D9"/>
    <mergeCell ref="C46:D46"/>
    <mergeCell ref="C77:E77"/>
    <mergeCell ref="I7:I8"/>
    <mergeCell ref="K7:K8"/>
    <mergeCell ref="C3:K3"/>
    <mergeCell ref="C4:K4"/>
    <mergeCell ref="C5:K5"/>
    <mergeCell ref="C7:E8"/>
    <mergeCell ref="F7:F8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view="pageBreakPreview" zoomScale="60" zoomScalePageLayoutView="0" workbookViewId="0" topLeftCell="A49">
      <selection activeCell="M15" sqref="M15:N15"/>
    </sheetView>
  </sheetViews>
  <sheetFormatPr defaultColWidth="9.140625" defaultRowHeight="12.75"/>
  <cols>
    <col min="1" max="1" width="3.28125" style="3" customWidth="1"/>
    <col min="2" max="2" width="3.57421875" style="3" customWidth="1"/>
    <col min="3" max="3" width="0.5625" style="1" customWidth="1"/>
    <col min="4" max="4" width="10.28125" style="2" bestFit="1" customWidth="1"/>
    <col min="5" max="5" width="50.140625" style="3" customWidth="1"/>
    <col min="6" max="6" width="12.28125" style="5" customWidth="1"/>
    <col min="7" max="7" width="12.28125" style="4" hidden="1" customWidth="1"/>
    <col min="8" max="8" width="12.28125" style="3" hidden="1" customWidth="1"/>
    <col min="9" max="11" width="12.28125" style="3" customWidth="1"/>
    <col min="12" max="16384" width="9.140625" style="3" customWidth="1"/>
  </cols>
  <sheetData>
    <row r="1" spans="6:11" ht="30">
      <c r="F1" s="4"/>
      <c r="I1" s="4"/>
      <c r="K1" s="4" t="s">
        <v>379</v>
      </c>
    </row>
    <row r="3" spans="3:11" ht="15" customHeight="1">
      <c r="C3" s="338" t="s">
        <v>289</v>
      </c>
      <c r="D3" s="338"/>
      <c r="E3" s="338"/>
      <c r="F3" s="338"/>
      <c r="G3" s="338"/>
      <c r="H3" s="338"/>
      <c r="I3" s="338"/>
      <c r="J3" s="338"/>
      <c r="K3" s="338"/>
    </row>
    <row r="4" spans="3:11" ht="15" customHeight="1">
      <c r="C4" s="338" t="s">
        <v>18</v>
      </c>
      <c r="D4" s="338"/>
      <c r="E4" s="338"/>
      <c r="F4" s="338"/>
      <c r="G4" s="338"/>
      <c r="H4" s="338"/>
      <c r="I4" s="338"/>
      <c r="J4" s="338"/>
      <c r="K4" s="338"/>
    </row>
    <row r="5" spans="3:11" ht="15" customHeight="1">
      <c r="C5" s="338" t="s">
        <v>431</v>
      </c>
      <c r="D5" s="338"/>
      <c r="E5" s="338"/>
      <c r="F5" s="338"/>
      <c r="G5" s="338"/>
      <c r="H5" s="338"/>
      <c r="I5" s="338"/>
      <c r="J5" s="338"/>
      <c r="K5" s="338"/>
    </row>
    <row r="6" ht="15.75" customHeight="1" thickBot="1"/>
    <row r="7" spans="3:11" ht="21" customHeight="1" thickTop="1">
      <c r="C7" s="343" t="s">
        <v>0</v>
      </c>
      <c r="D7" s="344"/>
      <c r="E7" s="345"/>
      <c r="F7" s="336" t="s">
        <v>1</v>
      </c>
      <c r="G7" s="336" t="s">
        <v>299</v>
      </c>
      <c r="H7" s="336" t="s">
        <v>3</v>
      </c>
      <c r="I7" s="336" t="s">
        <v>2</v>
      </c>
      <c r="J7" s="336" t="s">
        <v>308</v>
      </c>
      <c r="K7" s="336" t="s">
        <v>309</v>
      </c>
    </row>
    <row r="8" spans="3:11" ht="29.25" customHeight="1" thickBot="1">
      <c r="C8" s="346"/>
      <c r="D8" s="347"/>
      <c r="E8" s="348"/>
      <c r="F8" s="337"/>
      <c r="G8" s="337"/>
      <c r="H8" s="337"/>
      <c r="I8" s="337"/>
      <c r="J8" s="337"/>
      <c r="K8" s="337"/>
    </row>
    <row r="9" spans="3:11" s="29" customFormat="1" ht="16.5" customHeight="1">
      <c r="C9" s="341" t="s">
        <v>4</v>
      </c>
      <c r="D9" s="342"/>
      <c r="E9" s="6" t="s">
        <v>5</v>
      </c>
      <c r="F9" s="7"/>
      <c r="G9" s="7"/>
      <c r="H9" s="7"/>
      <c r="I9" s="7"/>
      <c r="J9" s="7"/>
      <c r="K9" s="7"/>
    </row>
    <row r="10" spans="3:11" s="22" customFormat="1" ht="16.5" customHeight="1">
      <c r="C10" s="9"/>
      <c r="D10" s="10" t="s">
        <v>19</v>
      </c>
      <c r="E10" s="11" t="s">
        <v>7</v>
      </c>
      <c r="F10" s="12">
        <f>+F11+F19+F20</f>
        <v>0</v>
      </c>
      <c r="G10" s="12">
        <f>+G11+G19+G20</f>
        <v>0</v>
      </c>
      <c r="H10" s="12">
        <f>+H11+H19+H20</f>
        <v>143</v>
      </c>
      <c r="I10" s="12">
        <f>+I11+I19+I20</f>
        <v>50</v>
      </c>
      <c r="J10" s="12">
        <f>+J11+J19+J20</f>
        <v>50</v>
      </c>
      <c r="K10" s="12">
        <f>J10/I10*100</f>
        <v>100</v>
      </c>
    </row>
    <row r="11" spans="3:11" s="22" customFormat="1" ht="16.5" customHeight="1">
      <c r="C11" s="9"/>
      <c r="D11" s="13" t="s">
        <v>20</v>
      </c>
      <c r="E11" s="14" t="s">
        <v>21</v>
      </c>
      <c r="F11" s="15">
        <f>+F12+F13+F14+F15+F16+F17</f>
        <v>0</v>
      </c>
      <c r="G11" s="15">
        <f>+G12+G13+G14+G15+G16+G17</f>
        <v>0</v>
      </c>
      <c r="H11" s="15">
        <f>+H12+H13+H14+H15+H16+H17</f>
        <v>0</v>
      </c>
      <c r="I11" s="15">
        <f>+I12+I13+I14+I15+I16+I17</f>
        <v>0</v>
      </c>
      <c r="J11" s="15"/>
      <c r="K11" s="15"/>
    </row>
    <row r="12" spans="3:11" s="22" customFormat="1" ht="16.5" customHeight="1">
      <c r="C12" s="9"/>
      <c r="D12" s="16" t="s">
        <v>22</v>
      </c>
      <c r="E12" s="17" t="s">
        <v>23</v>
      </c>
      <c r="F12" s="18"/>
      <c r="G12" s="18"/>
      <c r="H12" s="18"/>
      <c r="I12" s="18"/>
      <c r="J12" s="18"/>
      <c r="K12" s="18"/>
    </row>
    <row r="13" spans="3:11" s="22" customFormat="1" ht="15">
      <c r="C13" s="9"/>
      <c r="D13" s="16" t="s">
        <v>24</v>
      </c>
      <c r="E13" s="17" t="s">
        <v>25</v>
      </c>
      <c r="F13" s="18"/>
      <c r="G13" s="18"/>
      <c r="H13" s="18"/>
      <c r="I13" s="18"/>
      <c r="J13" s="18"/>
      <c r="K13" s="18"/>
    </row>
    <row r="14" spans="3:11" s="22" customFormat="1" ht="30">
      <c r="C14" s="9"/>
      <c r="D14" s="13" t="s">
        <v>26</v>
      </c>
      <c r="E14" s="14" t="s">
        <v>27</v>
      </c>
      <c r="F14" s="15"/>
      <c r="G14" s="15"/>
      <c r="H14" s="15"/>
      <c r="I14" s="15"/>
      <c r="J14" s="15"/>
      <c r="K14" s="15"/>
    </row>
    <row r="15" spans="3:11" s="22" customFormat="1" ht="16.5" customHeight="1">
      <c r="C15" s="9"/>
      <c r="D15" s="13" t="s">
        <v>28</v>
      </c>
      <c r="E15" s="14" t="s">
        <v>29</v>
      </c>
      <c r="F15" s="15"/>
      <c r="G15" s="15"/>
      <c r="H15" s="15"/>
      <c r="I15" s="15"/>
      <c r="J15" s="15"/>
      <c r="K15" s="15"/>
    </row>
    <row r="16" spans="3:11" s="22" customFormat="1" ht="16.5" customHeight="1">
      <c r="C16" s="9"/>
      <c r="D16" s="19" t="s">
        <v>30</v>
      </c>
      <c r="E16" s="20" t="s">
        <v>8</v>
      </c>
      <c r="F16" s="21"/>
      <c r="G16" s="21"/>
      <c r="H16" s="21"/>
      <c r="I16" s="21"/>
      <c r="J16" s="21"/>
      <c r="K16" s="21"/>
    </row>
    <row r="17" spans="3:11" s="22" customFormat="1" ht="16.5" customHeight="1">
      <c r="C17" s="9"/>
      <c r="D17" s="19" t="s">
        <v>31</v>
      </c>
      <c r="E17" s="20" t="s">
        <v>9</v>
      </c>
      <c r="F17" s="21"/>
      <c r="G17" s="21"/>
      <c r="H17" s="21"/>
      <c r="I17" s="21"/>
      <c r="J17" s="21"/>
      <c r="K17" s="21"/>
    </row>
    <row r="18" spans="3:11" s="22" customFormat="1" ht="16.5" customHeight="1">
      <c r="C18" s="9"/>
      <c r="D18" s="19"/>
      <c r="E18" s="20"/>
      <c r="F18" s="21"/>
      <c r="G18" s="21"/>
      <c r="H18" s="21"/>
      <c r="I18" s="21"/>
      <c r="J18" s="21"/>
      <c r="K18" s="21"/>
    </row>
    <row r="19" spans="3:11" s="23" customFormat="1" ht="16.5" customHeight="1">
      <c r="C19" s="24"/>
      <c r="D19" s="19" t="s">
        <v>32</v>
      </c>
      <c r="E19" s="20" t="s">
        <v>33</v>
      </c>
      <c r="F19" s="25"/>
      <c r="G19" s="25"/>
      <c r="H19" s="25"/>
      <c r="I19" s="25"/>
      <c r="J19" s="25"/>
      <c r="K19" s="25"/>
    </row>
    <row r="20" spans="3:11" s="23" customFormat="1" ht="15">
      <c r="C20" s="24"/>
      <c r="D20" s="26" t="s">
        <v>34</v>
      </c>
      <c r="E20" s="20" t="s">
        <v>112</v>
      </c>
      <c r="F20" s="25"/>
      <c r="G20" s="25"/>
      <c r="H20" s="25">
        <v>143</v>
      </c>
      <c r="I20" s="25">
        <v>50</v>
      </c>
      <c r="J20" s="25">
        <v>50</v>
      </c>
      <c r="K20" s="25">
        <f>J20/I20*100</f>
        <v>100</v>
      </c>
    </row>
    <row r="21" spans="3:11" s="23" customFormat="1" ht="16.5" customHeight="1">
      <c r="C21" s="24"/>
      <c r="D21" s="27"/>
      <c r="E21" s="28"/>
      <c r="F21" s="25"/>
      <c r="G21" s="25"/>
      <c r="H21" s="25"/>
      <c r="I21" s="25"/>
      <c r="J21" s="25"/>
      <c r="K21" s="25"/>
    </row>
    <row r="22" spans="3:11" s="29" customFormat="1" ht="13.5" customHeight="1">
      <c r="C22" s="30"/>
      <c r="D22" s="31"/>
      <c r="E22" s="32"/>
      <c r="F22" s="33"/>
      <c r="G22" s="33"/>
      <c r="H22" s="33"/>
      <c r="I22" s="33"/>
      <c r="J22" s="33"/>
      <c r="K22" s="33"/>
    </row>
    <row r="23" spans="3:11" s="29" customFormat="1" ht="13.5" customHeight="1">
      <c r="C23" s="34"/>
      <c r="D23" s="10" t="s">
        <v>35</v>
      </c>
      <c r="E23" s="11" t="s">
        <v>6</v>
      </c>
      <c r="F23" s="12">
        <f>F24+F25+F26</f>
        <v>0</v>
      </c>
      <c r="G23" s="12">
        <f>G24+G25+G26</f>
        <v>0</v>
      </c>
      <c r="H23" s="12">
        <f>H24+H25+H26</f>
        <v>0</v>
      </c>
      <c r="I23" s="12">
        <f>I24+I25+I26</f>
        <v>0</v>
      </c>
      <c r="J23" s="12">
        <f>J24+J25+J26</f>
        <v>0</v>
      </c>
      <c r="K23" s="12"/>
    </row>
    <row r="24" spans="3:11" ht="13.5" customHeight="1">
      <c r="C24" s="36"/>
      <c r="D24" s="37" t="s">
        <v>36</v>
      </c>
      <c r="E24" s="14" t="s">
        <v>37</v>
      </c>
      <c r="F24" s="15"/>
      <c r="G24" s="15"/>
      <c r="H24" s="15"/>
      <c r="I24" s="15"/>
      <c r="J24" s="15"/>
      <c r="K24" s="15"/>
    </row>
    <row r="25" spans="3:11" ht="13.5" customHeight="1">
      <c r="C25" s="36"/>
      <c r="D25" s="37" t="s">
        <v>38</v>
      </c>
      <c r="E25" s="14" t="s">
        <v>39</v>
      </c>
      <c r="F25" s="15"/>
      <c r="G25" s="15"/>
      <c r="H25" s="15"/>
      <c r="I25" s="15"/>
      <c r="J25" s="15"/>
      <c r="K25" s="15"/>
    </row>
    <row r="26" spans="3:11" ht="13.5" customHeight="1">
      <c r="C26" s="36"/>
      <c r="D26" s="37" t="s">
        <v>40</v>
      </c>
      <c r="E26" s="14" t="s">
        <v>41</v>
      </c>
      <c r="F26" s="15"/>
      <c r="G26" s="15"/>
      <c r="H26" s="15"/>
      <c r="I26" s="15"/>
      <c r="J26" s="15"/>
      <c r="K26" s="15"/>
    </row>
    <row r="27" spans="3:11" ht="13.5" customHeight="1">
      <c r="C27" s="36"/>
      <c r="D27" s="37"/>
      <c r="E27" s="38"/>
      <c r="F27" s="15"/>
      <c r="G27" s="15"/>
      <c r="H27" s="15"/>
      <c r="I27" s="15"/>
      <c r="J27" s="15"/>
      <c r="K27" s="15"/>
    </row>
    <row r="28" spans="3:11" ht="12" customHeight="1">
      <c r="C28" s="39"/>
      <c r="D28" s="37"/>
      <c r="E28" s="38"/>
      <c r="F28" s="15"/>
      <c r="G28" s="15"/>
      <c r="H28" s="15"/>
      <c r="I28" s="15"/>
      <c r="J28" s="15"/>
      <c r="K28" s="15"/>
    </row>
    <row r="29" spans="1:11" ht="15">
      <c r="A29" s="40"/>
      <c r="B29" s="40"/>
      <c r="C29" s="41"/>
      <c r="D29" s="42" t="s">
        <v>42</v>
      </c>
      <c r="E29" s="43" t="s">
        <v>43</v>
      </c>
      <c r="F29" s="44">
        <f>+SUM(F30:F41)</f>
        <v>0</v>
      </c>
      <c r="G29" s="44">
        <f>+SUM(G30:G41)</f>
        <v>0</v>
      </c>
      <c r="H29" s="44">
        <f>+SUM(H30:H41)</f>
        <v>0</v>
      </c>
      <c r="I29" s="44">
        <f>+SUM(I30:I41)</f>
        <v>209</v>
      </c>
      <c r="J29" s="44">
        <f>+SUM(J30:J41)</f>
        <v>209</v>
      </c>
      <c r="K29" s="44">
        <f>J29/I29*100</f>
        <v>100</v>
      </c>
    </row>
    <row r="30" spans="1:11" s="23" customFormat="1" ht="13.5" customHeight="1">
      <c r="A30" s="45"/>
      <c r="B30" s="45"/>
      <c r="C30" s="46"/>
      <c r="D30" s="47" t="s">
        <v>44</v>
      </c>
      <c r="E30" s="48" t="s">
        <v>45</v>
      </c>
      <c r="F30" s="49"/>
      <c r="G30" s="49"/>
      <c r="H30" s="49"/>
      <c r="I30" s="49"/>
      <c r="J30" s="49"/>
      <c r="K30" s="49"/>
    </row>
    <row r="31" spans="1:11" s="23" customFormat="1" ht="13.5" customHeight="1">
      <c r="A31" s="45"/>
      <c r="B31" s="45"/>
      <c r="C31" s="46"/>
      <c r="D31" s="47" t="s">
        <v>46</v>
      </c>
      <c r="E31" s="48" t="s">
        <v>47</v>
      </c>
      <c r="F31" s="49"/>
      <c r="G31" s="49"/>
      <c r="H31" s="49"/>
      <c r="I31" s="49"/>
      <c r="J31" s="49"/>
      <c r="K31" s="49"/>
    </row>
    <row r="32" spans="1:11" s="23" customFormat="1" ht="13.5" customHeight="1">
      <c r="A32" s="45"/>
      <c r="B32" s="45"/>
      <c r="C32" s="46"/>
      <c r="D32" s="47" t="s">
        <v>48</v>
      </c>
      <c r="E32" s="48" t="s">
        <v>49</v>
      </c>
      <c r="F32" s="49"/>
      <c r="G32" s="49"/>
      <c r="H32" s="49"/>
      <c r="I32" s="49"/>
      <c r="J32" s="49"/>
      <c r="K32" s="49"/>
    </row>
    <row r="33" spans="1:11" s="23" customFormat="1" ht="13.5" customHeight="1">
      <c r="A33" s="45"/>
      <c r="B33" s="45"/>
      <c r="C33" s="46"/>
      <c r="D33" s="47" t="s">
        <v>50</v>
      </c>
      <c r="E33" s="48" t="s">
        <v>51</v>
      </c>
      <c r="F33" s="49"/>
      <c r="G33" s="49"/>
      <c r="H33" s="49"/>
      <c r="I33" s="49"/>
      <c r="J33" s="49"/>
      <c r="K33" s="49"/>
    </row>
    <row r="34" spans="1:11" s="23" customFormat="1" ht="13.5" customHeight="1">
      <c r="A34" s="45"/>
      <c r="B34" s="45"/>
      <c r="C34" s="46"/>
      <c r="D34" s="47" t="s">
        <v>52</v>
      </c>
      <c r="E34" s="48" t="s">
        <v>53</v>
      </c>
      <c r="F34" s="49"/>
      <c r="G34" s="49"/>
      <c r="H34" s="49"/>
      <c r="I34" s="49"/>
      <c r="J34" s="49"/>
      <c r="K34" s="49"/>
    </row>
    <row r="35" spans="1:11" s="23" customFormat="1" ht="13.5" customHeight="1">
      <c r="A35" s="45"/>
      <c r="B35" s="45"/>
      <c r="C35" s="46"/>
      <c r="D35" s="47" t="s">
        <v>54</v>
      </c>
      <c r="E35" s="48" t="s">
        <v>55</v>
      </c>
      <c r="F35" s="49"/>
      <c r="G35" s="49"/>
      <c r="H35" s="49"/>
      <c r="I35" s="49">
        <v>42</v>
      </c>
      <c r="J35" s="49">
        <v>42</v>
      </c>
      <c r="K35" s="25">
        <f>J35/I35*100</f>
        <v>100</v>
      </c>
    </row>
    <row r="36" spans="1:11" ht="13.5" customHeight="1">
      <c r="A36" s="50"/>
      <c r="B36" s="50"/>
      <c r="C36" s="51"/>
      <c r="D36" s="52" t="s">
        <v>56</v>
      </c>
      <c r="E36" s="53" t="s">
        <v>57</v>
      </c>
      <c r="F36" s="54"/>
      <c r="G36" s="54"/>
      <c r="H36" s="54"/>
      <c r="I36" s="54"/>
      <c r="J36" s="54"/>
      <c r="K36" s="25"/>
    </row>
    <row r="37" spans="1:11" s="23" customFormat="1" ht="13.5" customHeight="1">
      <c r="A37" s="50"/>
      <c r="B37" s="50"/>
      <c r="C37" s="51"/>
      <c r="D37" s="52" t="s">
        <v>58</v>
      </c>
      <c r="E37" s="53" t="s">
        <v>59</v>
      </c>
      <c r="F37" s="54"/>
      <c r="G37" s="54"/>
      <c r="H37" s="54"/>
      <c r="I37" s="54"/>
      <c r="J37" s="54"/>
      <c r="K37" s="25"/>
    </row>
    <row r="38" spans="1:11" s="23" customFormat="1" ht="13.5" customHeight="1">
      <c r="A38" s="50"/>
      <c r="B38" s="50"/>
      <c r="C38" s="51"/>
      <c r="D38" s="52" t="s">
        <v>60</v>
      </c>
      <c r="E38" s="53" t="s">
        <v>61</v>
      </c>
      <c r="F38" s="54"/>
      <c r="G38" s="54"/>
      <c r="H38" s="54"/>
      <c r="I38" s="54"/>
      <c r="J38" s="54"/>
      <c r="K38" s="25"/>
    </row>
    <row r="39" spans="1:11" s="23" customFormat="1" ht="13.5" customHeight="1">
      <c r="A39" s="50"/>
      <c r="B39" s="50"/>
      <c r="C39" s="51"/>
      <c r="D39" s="52" t="s">
        <v>62</v>
      </c>
      <c r="E39" s="53" t="s">
        <v>63</v>
      </c>
      <c r="F39" s="54"/>
      <c r="G39" s="54"/>
      <c r="H39" s="54"/>
      <c r="I39" s="54">
        <v>167</v>
      </c>
      <c r="J39" s="54">
        <v>167</v>
      </c>
      <c r="K39" s="25">
        <f>J39/I39*100</f>
        <v>100</v>
      </c>
    </row>
    <row r="40" spans="1:11" s="23" customFormat="1" ht="13.5" customHeight="1">
      <c r="A40" s="50"/>
      <c r="B40" s="50"/>
      <c r="C40" s="51"/>
      <c r="D40" s="52"/>
      <c r="E40" s="55"/>
      <c r="F40" s="54"/>
      <c r="G40" s="54"/>
      <c r="H40" s="54"/>
      <c r="I40" s="54"/>
      <c r="J40" s="54"/>
      <c r="K40" s="54"/>
    </row>
    <row r="41" spans="1:11" s="23" customFormat="1" ht="13.5" customHeight="1">
      <c r="A41" s="50"/>
      <c r="B41" s="50"/>
      <c r="C41" s="51"/>
      <c r="D41" s="52"/>
      <c r="E41" s="55"/>
      <c r="F41" s="54"/>
      <c r="G41" s="54"/>
      <c r="H41" s="54"/>
      <c r="I41" s="54"/>
      <c r="J41" s="54"/>
      <c r="K41" s="54"/>
    </row>
    <row r="42" spans="3:11" ht="13.5" customHeight="1">
      <c r="C42" s="34"/>
      <c r="D42" s="10" t="s">
        <v>64</v>
      </c>
      <c r="E42" s="11" t="s">
        <v>10</v>
      </c>
      <c r="F42" s="12">
        <f>+F43</f>
        <v>0</v>
      </c>
      <c r="G42" s="12">
        <f>+G43</f>
        <v>0</v>
      </c>
      <c r="H42" s="12">
        <f>+H43</f>
        <v>0</v>
      </c>
      <c r="I42" s="12">
        <f>+I43</f>
        <v>50</v>
      </c>
      <c r="J42" s="12">
        <f>+J43</f>
        <v>50</v>
      </c>
      <c r="K42" s="12">
        <f>J42/I42*100</f>
        <v>100</v>
      </c>
    </row>
    <row r="43" spans="3:11" ht="13.5" customHeight="1">
      <c r="C43" s="36"/>
      <c r="D43" s="37" t="s">
        <v>65</v>
      </c>
      <c r="E43" s="14" t="s">
        <v>66</v>
      </c>
      <c r="F43" s="15"/>
      <c r="G43" s="15"/>
      <c r="H43" s="15"/>
      <c r="I43" s="15">
        <v>50</v>
      </c>
      <c r="J43" s="15">
        <v>50</v>
      </c>
      <c r="K43" s="15">
        <f>J43/I43*100</f>
        <v>100</v>
      </c>
    </row>
    <row r="44" spans="3:11" ht="27" customHeight="1">
      <c r="C44" s="36"/>
      <c r="D44" s="37"/>
      <c r="E44" s="14"/>
      <c r="F44" s="15"/>
      <c r="G44" s="15"/>
      <c r="H44" s="15"/>
      <c r="I44" s="15"/>
      <c r="J44" s="15"/>
      <c r="K44" s="15"/>
    </row>
    <row r="45" spans="3:11" ht="28.5">
      <c r="C45" s="56"/>
      <c r="D45" s="57" t="s">
        <v>67</v>
      </c>
      <c r="E45" s="58" t="s">
        <v>11</v>
      </c>
      <c r="F45" s="59">
        <f>+F10+F23+F29+F42</f>
        <v>0</v>
      </c>
      <c r="G45" s="59">
        <f>+G10+G23+G29+G42</f>
        <v>0</v>
      </c>
      <c r="H45" s="59">
        <f>+H10+H23+H29+H42</f>
        <v>143</v>
      </c>
      <c r="I45" s="59">
        <f>+I10+I23+I29+I42</f>
        <v>309</v>
      </c>
      <c r="J45" s="59">
        <f>+J10+J23+J29+J42</f>
        <v>309</v>
      </c>
      <c r="K45" s="59">
        <f>J45/I45*100</f>
        <v>100</v>
      </c>
    </row>
    <row r="46" spans="3:11" ht="30">
      <c r="C46" s="349" t="s">
        <v>12</v>
      </c>
      <c r="D46" s="350"/>
      <c r="E46" s="60" t="s">
        <v>13</v>
      </c>
      <c r="F46" s="8">
        <f>+F47+F55+F61</f>
        <v>0</v>
      </c>
      <c r="G46" s="8">
        <f>+G47+G55+G61</f>
        <v>0</v>
      </c>
      <c r="H46" s="8">
        <f>+H47+H55+H61</f>
        <v>0</v>
      </c>
      <c r="I46" s="8">
        <f>+I47+I55+I61</f>
        <v>0</v>
      </c>
      <c r="J46" s="8">
        <f>+J47+J55+J61</f>
        <v>0</v>
      </c>
      <c r="K46" s="8"/>
    </row>
    <row r="47" spans="3:11" ht="13.5" customHeight="1">
      <c r="C47" s="34"/>
      <c r="D47" s="10" t="s">
        <v>68</v>
      </c>
      <c r="E47" s="11" t="s">
        <v>15</v>
      </c>
      <c r="F47" s="35">
        <f>F48+F49</f>
        <v>0</v>
      </c>
      <c r="G47" s="35">
        <f>G48+G49</f>
        <v>0</v>
      </c>
      <c r="H47" s="35">
        <f>H48+H49</f>
        <v>0</v>
      </c>
      <c r="I47" s="35">
        <f>I48+I49</f>
        <v>0</v>
      </c>
      <c r="J47" s="35">
        <f>J48+J49</f>
        <v>0</v>
      </c>
      <c r="K47" s="35"/>
    </row>
    <row r="48" spans="3:11" s="23" customFormat="1" ht="13.5" customHeight="1">
      <c r="C48" s="61"/>
      <c r="D48" s="62" t="s">
        <v>69</v>
      </c>
      <c r="E48" s="17" t="s">
        <v>70</v>
      </c>
      <c r="F48" s="63"/>
      <c r="G48" s="63"/>
      <c r="H48" s="63"/>
      <c r="I48" s="63"/>
      <c r="J48" s="63"/>
      <c r="K48" s="63"/>
    </row>
    <row r="49" spans="3:11" s="23" customFormat="1" ht="15">
      <c r="C49" s="61"/>
      <c r="D49" s="62"/>
      <c r="E49" s="17" t="s">
        <v>71</v>
      </c>
      <c r="F49" s="63"/>
      <c r="G49" s="63"/>
      <c r="H49" s="63"/>
      <c r="I49" s="63"/>
      <c r="J49" s="63"/>
      <c r="K49" s="63"/>
    </row>
    <row r="50" spans="3:11" s="23" customFormat="1" ht="15">
      <c r="C50" s="61"/>
      <c r="D50" s="62"/>
      <c r="E50" s="17" t="s">
        <v>72</v>
      </c>
      <c r="F50" s="63"/>
      <c r="G50" s="63"/>
      <c r="H50" s="63"/>
      <c r="I50" s="63"/>
      <c r="J50" s="63"/>
      <c r="K50" s="63"/>
    </row>
    <row r="51" spans="3:11" s="23" customFormat="1" ht="15">
      <c r="C51" s="61"/>
      <c r="D51" s="62"/>
      <c r="E51" s="17"/>
      <c r="F51" s="63"/>
      <c r="G51" s="63"/>
      <c r="H51" s="63"/>
      <c r="I51" s="63"/>
      <c r="J51" s="63"/>
      <c r="K51" s="63"/>
    </row>
    <row r="52" spans="3:11" s="23" customFormat="1" ht="30">
      <c r="C52" s="61"/>
      <c r="D52" s="62" t="s">
        <v>73</v>
      </c>
      <c r="E52" s="17" t="s">
        <v>74</v>
      </c>
      <c r="F52" s="63"/>
      <c r="G52" s="63"/>
      <c r="H52" s="63"/>
      <c r="I52" s="63"/>
      <c r="J52" s="63"/>
      <c r="K52" s="63"/>
    </row>
    <row r="53" spans="3:11" s="23" customFormat="1" ht="13.5" customHeight="1">
      <c r="C53" s="61"/>
      <c r="D53" s="62"/>
      <c r="E53" s="17"/>
      <c r="F53" s="63"/>
      <c r="G53" s="63"/>
      <c r="H53" s="63"/>
      <c r="I53" s="63"/>
      <c r="J53" s="63"/>
      <c r="K53" s="63"/>
    </row>
    <row r="54" spans="3:11" s="23" customFormat="1" ht="13.5" customHeight="1">
      <c r="C54" s="61"/>
      <c r="D54" s="62"/>
      <c r="E54" s="17"/>
      <c r="F54" s="63"/>
      <c r="G54" s="63"/>
      <c r="H54" s="63"/>
      <c r="I54" s="63"/>
      <c r="J54" s="63"/>
      <c r="K54" s="63"/>
    </row>
    <row r="55" spans="1:11" s="23" customFormat="1" ht="13.5" customHeight="1">
      <c r="A55" s="3"/>
      <c r="B55" s="3"/>
      <c r="C55" s="34"/>
      <c r="D55" s="10" t="s">
        <v>75</v>
      </c>
      <c r="E55" s="64" t="s">
        <v>14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/>
    </row>
    <row r="56" spans="1:11" s="23" customFormat="1" ht="13.5" customHeight="1">
      <c r="A56" s="3"/>
      <c r="B56" s="3"/>
      <c r="C56" s="65"/>
      <c r="D56" s="66" t="s">
        <v>76</v>
      </c>
      <c r="E56" s="67" t="s">
        <v>77</v>
      </c>
      <c r="F56" s="68"/>
      <c r="G56" s="68"/>
      <c r="H56" s="68"/>
      <c r="I56" s="68"/>
      <c r="J56" s="68"/>
      <c r="K56" s="68"/>
    </row>
    <row r="57" spans="1:11" s="23" customFormat="1" ht="13.5" customHeight="1">
      <c r="A57" s="3"/>
      <c r="B57" s="3"/>
      <c r="C57" s="65"/>
      <c r="D57" s="66" t="s">
        <v>78</v>
      </c>
      <c r="E57" s="67" t="s">
        <v>79</v>
      </c>
      <c r="F57" s="68"/>
      <c r="G57" s="68"/>
      <c r="H57" s="68"/>
      <c r="I57" s="68"/>
      <c r="J57" s="68"/>
      <c r="K57" s="68"/>
    </row>
    <row r="58" spans="1:11" s="23" customFormat="1" ht="13.5" customHeight="1">
      <c r="A58" s="3"/>
      <c r="B58" s="3"/>
      <c r="C58" s="65"/>
      <c r="D58" s="66" t="s">
        <v>80</v>
      </c>
      <c r="E58" s="69" t="s">
        <v>81</v>
      </c>
      <c r="F58" s="68"/>
      <c r="G58" s="68"/>
      <c r="H58" s="68"/>
      <c r="I58" s="68"/>
      <c r="J58" s="68"/>
      <c r="K58" s="68"/>
    </row>
    <row r="59" spans="3:11" s="23" customFormat="1" ht="13.5" customHeight="1">
      <c r="C59" s="61"/>
      <c r="D59" s="62" t="s">
        <v>82</v>
      </c>
      <c r="E59" s="17" t="s">
        <v>83</v>
      </c>
      <c r="F59" s="63"/>
      <c r="G59" s="63"/>
      <c r="H59" s="63"/>
      <c r="I59" s="63"/>
      <c r="J59" s="63"/>
      <c r="K59" s="63"/>
    </row>
    <row r="60" spans="3:11" s="23" customFormat="1" ht="13.5" customHeight="1">
      <c r="C60" s="70"/>
      <c r="D60" s="71"/>
      <c r="E60" s="72"/>
      <c r="F60" s="63"/>
      <c r="G60" s="63"/>
      <c r="H60" s="63"/>
      <c r="I60" s="63"/>
      <c r="J60" s="63"/>
      <c r="K60" s="63"/>
    </row>
    <row r="61" spans="3:11" ht="13.5" customHeight="1">
      <c r="C61" s="34"/>
      <c r="D61" s="10" t="s">
        <v>84</v>
      </c>
      <c r="E61" s="11" t="s">
        <v>16</v>
      </c>
      <c r="F61" s="35">
        <f>SUM(F62)</f>
        <v>0</v>
      </c>
      <c r="G61" s="35">
        <f>SUM(G62)</f>
        <v>0</v>
      </c>
      <c r="H61" s="35">
        <f>SUM(H62)</f>
        <v>0</v>
      </c>
      <c r="I61" s="35">
        <f>SUM(I62)</f>
        <v>0</v>
      </c>
      <c r="J61" s="35">
        <f>SUM(J62)</f>
        <v>0</v>
      </c>
      <c r="K61" s="35"/>
    </row>
    <row r="62" spans="3:11" s="23" customFormat="1" ht="13.5" customHeight="1">
      <c r="C62" s="61"/>
      <c r="D62" s="62" t="s">
        <v>85</v>
      </c>
      <c r="E62" s="17" t="s">
        <v>86</v>
      </c>
      <c r="F62" s="63"/>
      <c r="G62" s="63"/>
      <c r="H62" s="63"/>
      <c r="I62" s="63"/>
      <c r="J62" s="63"/>
      <c r="K62" s="63"/>
    </row>
    <row r="63" spans="3:11" s="23" customFormat="1" ht="13.5" customHeight="1" thickBot="1">
      <c r="C63" s="61"/>
      <c r="D63" s="73"/>
      <c r="E63" s="74"/>
      <c r="F63" s="63"/>
      <c r="G63" s="63"/>
      <c r="H63" s="63"/>
      <c r="I63" s="63"/>
      <c r="J63" s="63"/>
      <c r="K63" s="63"/>
    </row>
    <row r="64" spans="3:11" s="23" customFormat="1" ht="30" thickBot="1" thickTop="1">
      <c r="C64" s="75"/>
      <c r="D64" s="76" t="s">
        <v>87</v>
      </c>
      <c r="E64" s="77" t="s">
        <v>88</v>
      </c>
      <c r="F64" s="78">
        <f>+F47+F55+F61</f>
        <v>0</v>
      </c>
      <c r="G64" s="78">
        <f>+G47+G55+G61</f>
        <v>0</v>
      </c>
      <c r="H64" s="78">
        <f>+H47+H55+H61</f>
        <v>0</v>
      </c>
      <c r="I64" s="78">
        <f>+I47+I55+I61</f>
        <v>0</v>
      </c>
      <c r="J64" s="78">
        <f>+J47+J55+J61</f>
        <v>0</v>
      </c>
      <c r="K64" s="78"/>
    </row>
    <row r="65" spans="3:11" s="79" customFormat="1" ht="19.5" customHeight="1" thickBot="1" thickTop="1">
      <c r="C65" s="80" t="s">
        <v>89</v>
      </c>
      <c r="D65" s="81" t="s">
        <v>90</v>
      </c>
      <c r="E65" s="81" t="s">
        <v>17</v>
      </c>
      <c r="F65" s="82">
        <f>+F64+F45</f>
        <v>0</v>
      </c>
      <c r="G65" s="82">
        <f>+G64+G45</f>
        <v>0</v>
      </c>
      <c r="H65" s="82">
        <f>+H64+H45</f>
        <v>143</v>
      </c>
      <c r="I65" s="82">
        <f>+I64+I45</f>
        <v>309</v>
      </c>
      <c r="J65" s="82">
        <f>+J64+J45</f>
        <v>309</v>
      </c>
      <c r="K65" s="82">
        <f>J65/I65*100</f>
        <v>100</v>
      </c>
    </row>
    <row r="66" spans="3:11" s="22" customFormat="1" ht="19.5" customHeight="1">
      <c r="C66" s="83"/>
      <c r="D66" s="84" t="s">
        <v>91</v>
      </c>
      <c r="E66" s="84" t="s">
        <v>92</v>
      </c>
      <c r="F66" s="85">
        <f>+F67</f>
        <v>83006</v>
      </c>
      <c r="G66" s="85">
        <f>+G67</f>
        <v>4889</v>
      </c>
      <c r="H66" s="85">
        <f>+H67</f>
        <v>-3363</v>
      </c>
      <c r="I66" s="85">
        <f>+I67</f>
        <v>83676</v>
      </c>
      <c r="J66" s="85">
        <f>+J67</f>
        <v>82796</v>
      </c>
      <c r="K66" s="85">
        <f>J66/I66*100</f>
        <v>98.94832448969836</v>
      </c>
    </row>
    <row r="67" spans="3:11" s="22" customFormat="1" ht="19.5" customHeight="1">
      <c r="C67" s="86"/>
      <c r="D67" s="87" t="s">
        <v>93</v>
      </c>
      <c r="E67" s="87" t="s">
        <v>94</v>
      </c>
      <c r="F67" s="88">
        <f>+F68+F71</f>
        <v>83006</v>
      </c>
      <c r="G67" s="88">
        <f>+G68+G71</f>
        <v>4889</v>
      </c>
      <c r="H67" s="88">
        <f>+H68+H71</f>
        <v>-3363</v>
      </c>
      <c r="I67" s="88">
        <f>+I68+I71</f>
        <v>83676</v>
      </c>
      <c r="J67" s="88">
        <f>+J68+J71</f>
        <v>82796</v>
      </c>
      <c r="K67" s="88">
        <f>J67/I67*100</f>
        <v>98.94832448969836</v>
      </c>
    </row>
    <row r="68" spans="2:11" s="79" customFormat="1" ht="19.5" customHeight="1">
      <c r="B68" s="22"/>
      <c r="C68" s="86"/>
      <c r="D68" s="87" t="s">
        <v>101</v>
      </c>
      <c r="E68" s="87" t="s">
        <v>102</v>
      </c>
      <c r="F68" s="88">
        <f>+F69+F70</f>
        <v>0</v>
      </c>
      <c r="G68" s="88">
        <f>+G69+G70</f>
        <v>0</v>
      </c>
      <c r="H68" s="88">
        <f>+H69+H70</f>
        <v>0</v>
      </c>
      <c r="I68" s="88">
        <f>+I69+I70</f>
        <v>670</v>
      </c>
      <c r="J68" s="88">
        <f>+J69+J70</f>
        <v>670</v>
      </c>
      <c r="K68" s="88">
        <f>J68/I68*100</f>
        <v>100</v>
      </c>
    </row>
    <row r="69" spans="2:11" s="79" customFormat="1" ht="19.5" customHeight="1">
      <c r="B69" s="22"/>
      <c r="C69" s="86"/>
      <c r="D69" s="87"/>
      <c r="E69" s="87" t="s">
        <v>103</v>
      </c>
      <c r="F69" s="88"/>
      <c r="G69" s="88"/>
      <c r="H69" s="88"/>
      <c r="I69" s="88">
        <v>670</v>
      </c>
      <c r="J69" s="88">
        <v>670</v>
      </c>
      <c r="K69" s="88">
        <f>J69/I69*100</f>
        <v>100</v>
      </c>
    </row>
    <row r="70" spans="2:11" s="79" customFormat="1" ht="19.5" customHeight="1">
      <c r="B70" s="22"/>
      <c r="C70" s="86"/>
      <c r="D70" s="87"/>
      <c r="E70" s="87" t="s">
        <v>104</v>
      </c>
      <c r="F70" s="88"/>
      <c r="G70" s="88"/>
      <c r="H70" s="88"/>
      <c r="I70" s="88"/>
      <c r="J70" s="88"/>
      <c r="K70" s="88"/>
    </row>
    <row r="71" spans="2:11" s="79" customFormat="1" ht="19.5" customHeight="1">
      <c r="B71" s="22"/>
      <c r="C71" s="86"/>
      <c r="D71" s="87" t="s">
        <v>106</v>
      </c>
      <c r="E71" s="87" t="s">
        <v>107</v>
      </c>
      <c r="F71" s="88">
        <f>+F72+F73+F74</f>
        <v>83006</v>
      </c>
      <c r="G71" s="88">
        <f>+G72+G73+G74</f>
        <v>4889</v>
      </c>
      <c r="H71" s="88">
        <f>+H72+H73+H74</f>
        <v>-3363</v>
      </c>
      <c r="I71" s="88">
        <f>+I72+I73+I74</f>
        <v>83006</v>
      </c>
      <c r="J71" s="88">
        <f>+J72+J73+J74</f>
        <v>82126</v>
      </c>
      <c r="K71" s="88">
        <f>J71/I71*100</f>
        <v>98.93983567452955</v>
      </c>
    </row>
    <row r="72" spans="3:11" ht="15" customHeight="1">
      <c r="C72" s="89" t="e">
        <f>IF(#REF!-#REF!=0,"",#REF!-#REF!)</f>
        <v>#REF!</v>
      </c>
      <c r="D72" s="90"/>
      <c r="E72" s="94" t="s">
        <v>110</v>
      </c>
      <c r="F72" s="92"/>
      <c r="G72" s="92"/>
      <c r="H72" s="92"/>
      <c r="I72" s="92"/>
      <c r="J72" s="92"/>
      <c r="K72" s="92"/>
    </row>
    <row r="73" spans="3:11" ht="15" customHeight="1">
      <c r="C73" s="95"/>
      <c r="D73" s="96"/>
      <c r="E73" s="97" t="s">
        <v>111</v>
      </c>
      <c r="F73" s="98"/>
      <c r="G73" s="98"/>
      <c r="H73" s="98"/>
      <c r="I73" s="98"/>
      <c r="J73" s="98"/>
      <c r="K73" s="98"/>
    </row>
    <row r="74" spans="3:11" ht="15" customHeight="1">
      <c r="C74" s="95"/>
      <c r="D74" s="96"/>
      <c r="E74" s="97" t="s">
        <v>108</v>
      </c>
      <c r="F74" s="98">
        <v>83006</v>
      </c>
      <c r="G74" s="98">
        <v>4889</v>
      </c>
      <c r="H74" s="98">
        <v>-3363</v>
      </c>
      <c r="I74" s="98">
        <v>83006</v>
      </c>
      <c r="J74" s="98">
        <v>82126</v>
      </c>
      <c r="K74" s="98">
        <f>J74/I74*100</f>
        <v>98.93983567452955</v>
      </c>
    </row>
    <row r="75" spans="3:11" ht="15" customHeight="1">
      <c r="C75" s="95"/>
      <c r="D75" s="96"/>
      <c r="E75" s="97"/>
      <c r="F75" s="98"/>
      <c r="G75" s="98"/>
      <c r="H75" s="98"/>
      <c r="I75" s="98"/>
      <c r="J75" s="98"/>
      <c r="K75" s="98"/>
    </row>
    <row r="76" spans="3:11" ht="15">
      <c r="C76" s="95"/>
      <c r="D76" s="96"/>
      <c r="E76" s="97"/>
      <c r="F76" s="98"/>
      <c r="G76" s="98"/>
      <c r="H76" s="98"/>
      <c r="I76" s="98"/>
      <c r="J76" s="98"/>
      <c r="K76" s="98"/>
    </row>
    <row r="77" spans="3:11" s="79" customFormat="1" ht="18" customHeight="1" thickBot="1">
      <c r="C77" s="339" t="s">
        <v>105</v>
      </c>
      <c r="D77" s="340"/>
      <c r="E77" s="340"/>
      <c r="F77" s="93">
        <f>+F65+F66</f>
        <v>83006</v>
      </c>
      <c r="G77" s="93">
        <f>+G65+G66</f>
        <v>4889</v>
      </c>
      <c r="H77" s="93">
        <f>+H65+H66</f>
        <v>-3220</v>
      </c>
      <c r="I77" s="93">
        <f>+I65+I66</f>
        <v>83985</v>
      </c>
      <c r="J77" s="93">
        <f>+J65+J66</f>
        <v>83105</v>
      </c>
      <c r="K77" s="93">
        <f>J77/I77*100</f>
        <v>98.95219384413883</v>
      </c>
    </row>
  </sheetData>
  <sheetProtection/>
  <mergeCells count="13">
    <mergeCell ref="J7:J8"/>
    <mergeCell ref="H7:H8"/>
    <mergeCell ref="I7:I8"/>
    <mergeCell ref="C46:D46"/>
    <mergeCell ref="C77:E77"/>
    <mergeCell ref="C7:E8"/>
    <mergeCell ref="F7:F8"/>
    <mergeCell ref="K7:K8"/>
    <mergeCell ref="C3:K3"/>
    <mergeCell ref="C4:K4"/>
    <mergeCell ref="C5:K5"/>
    <mergeCell ref="C9:D9"/>
    <mergeCell ref="G7:G8"/>
  </mergeCells>
  <printOptions/>
  <pageMargins left="0.75" right="0.75" top="1" bottom="1" header="0.5" footer="0.5"/>
  <pageSetup horizontalDpi="600" verticalDpi="600" orientation="portrait" paperSize="9" scale="74" r:id="rId1"/>
  <rowBreaks count="1" manualBreakCount="1">
    <brk id="4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7"/>
  <sheetViews>
    <sheetView view="pageBreakPreview" zoomScale="60" zoomScalePageLayoutView="0" workbookViewId="0" topLeftCell="A60">
      <selection activeCell="M75" sqref="M75"/>
    </sheetView>
  </sheetViews>
  <sheetFormatPr defaultColWidth="9.140625" defaultRowHeight="12.75"/>
  <cols>
    <col min="1" max="1" width="3.28125" style="3" customWidth="1"/>
    <col min="2" max="2" width="3.57421875" style="3" customWidth="1"/>
    <col min="3" max="3" width="0.5625" style="1" customWidth="1"/>
    <col min="4" max="4" width="10.28125" style="2" bestFit="1" customWidth="1"/>
    <col min="5" max="5" width="50.140625" style="3" customWidth="1"/>
    <col min="6" max="6" width="12.28125" style="5" customWidth="1"/>
    <col min="7" max="7" width="12.28125" style="4" hidden="1" customWidth="1"/>
    <col min="8" max="8" width="12.28125" style="3" hidden="1" customWidth="1"/>
    <col min="9" max="11" width="12.28125" style="3" customWidth="1"/>
    <col min="12" max="16384" width="9.140625" style="3" customWidth="1"/>
  </cols>
  <sheetData>
    <row r="1" spans="6:11" ht="30">
      <c r="F1" s="4"/>
      <c r="I1" s="4"/>
      <c r="K1" s="4" t="s">
        <v>380</v>
      </c>
    </row>
    <row r="3" spans="3:11" ht="15" customHeight="1">
      <c r="C3" s="338" t="s">
        <v>296</v>
      </c>
      <c r="D3" s="338"/>
      <c r="E3" s="338"/>
      <c r="F3" s="338"/>
      <c r="G3" s="338"/>
      <c r="H3" s="338"/>
      <c r="I3" s="338"/>
      <c r="J3" s="338"/>
      <c r="K3" s="338"/>
    </row>
    <row r="4" spans="3:11" ht="15" customHeight="1">
      <c r="C4" s="338" t="s">
        <v>18</v>
      </c>
      <c r="D4" s="338"/>
      <c r="E4" s="338"/>
      <c r="F4" s="338"/>
      <c r="G4" s="338"/>
      <c r="H4" s="338"/>
      <c r="I4" s="338"/>
      <c r="J4" s="338"/>
      <c r="K4" s="338"/>
    </row>
    <row r="5" spans="3:11" ht="15" customHeight="1">
      <c r="C5" s="338" t="s">
        <v>431</v>
      </c>
      <c r="D5" s="338"/>
      <c r="E5" s="338"/>
      <c r="F5" s="338"/>
      <c r="G5" s="338"/>
      <c r="H5" s="338"/>
      <c r="I5" s="338"/>
      <c r="J5" s="338"/>
      <c r="K5" s="338"/>
    </row>
    <row r="6" ht="15.75" customHeight="1" thickBot="1"/>
    <row r="7" spans="3:11" ht="21" customHeight="1" thickTop="1">
      <c r="C7" s="343" t="s">
        <v>0</v>
      </c>
      <c r="D7" s="344"/>
      <c r="E7" s="345"/>
      <c r="F7" s="336" t="s">
        <v>1</v>
      </c>
      <c r="G7" s="336" t="s">
        <v>299</v>
      </c>
      <c r="H7" s="336" t="s">
        <v>3</v>
      </c>
      <c r="I7" s="336" t="s">
        <v>2</v>
      </c>
      <c r="J7" s="336" t="s">
        <v>308</v>
      </c>
      <c r="K7" s="336" t="s">
        <v>309</v>
      </c>
    </row>
    <row r="8" spans="3:11" ht="29.25" customHeight="1" thickBot="1">
      <c r="C8" s="346"/>
      <c r="D8" s="347"/>
      <c r="E8" s="348"/>
      <c r="F8" s="337"/>
      <c r="G8" s="337"/>
      <c r="H8" s="337"/>
      <c r="I8" s="337"/>
      <c r="J8" s="337"/>
      <c r="K8" s="337"/>
    </row>
    <row r="9" spans="3:11" s="29" customFormat="1" ht="16.5" customHeight="1">
      <c r="C9" s="341" t="s">
        <v>4</v>
      </c>
      <c r="D9" s="342"/>
      <c r="E9" s="6" t="s">
        <v>5</v>
      </c>
      <c r="F9" s="7"/>
      <c r="G9" s="7"/>
      <c r="H9" s="7"/>
      <c r="I9" s="7"/>
      <c r="J9" s="7"/>
      <c r="K9" s="7"/>
    </row>
    <row r="10" spans="3:11" s="22" customFormat="1" ht="16.5" customHeight="1">
      <c r="C10" s="9"/>
      <c r="D10" s="10" t="s">
        <v>19</v>
      </c>
      <c r="E10" s="11" t="s">
        <v>7</v>
      </c>
      <c r="F10" s="12">
        <f>+F11+F19+F20</f>
        <v>0</v>
      </c>
      <c r="G10" s="12">
        <f>+G11+G19+G20</f>
        <v>0</v>
      </c>
      <c r="H10" s="12">
        <f>+H11+H19+H20</f>
        <v>0</v>
      </c>
      <c r="I10" s="12">
        <f>+I11+I19+I20</f>
        <v>0</v>
      </c>
      <c r="J10" s="12"/>
      <c r="K10" s="12"/>
    </row>
    <row r="11" spans="3:11" s="22" customFormat="1" ht="16.5" customHeight="1">
      <c r="C11" s="9"/>
      <c r="D11" s="13" t="s">
        <v>20</v>
      </c>
      <c r="E11" s="14" t="s">
        <v>21</v>
      </c>
      <c r="F11" s="15">
        <f>+F12+F13+F14+F15+F16+F17</f>
        <v>0</v>
      </c>
      <c r="G11" s="15">
        <f>+G12+G13+G14+G15+G16+G17</f>
        <v>0</v>
      </c>
      <c r="H11" s="15">
        <f>+H12+H13+H14+H15+H16+H17</f>
        <v>0</v>
      </c>
      <c r="I11" s="15">
        <f>+I12+I13+I14+I15+I16+I17</f>
        <v>0</v>
      </c>
      <c r="J11" s="15"/>
      <c r="K11" s="15"/>
    </row>
    <row r="12" spans="3:11" s="22" customFormat="1" ht="16.5" customHeight="1">
      <c r="C12" s="9"/>
      <c r="D12" s="16" t="s">
        <v>22</v>
      </c>
      <c r="E12" s="17" t="s">
        <v>23</v>
      </c>
      <c r="F12" s="18"/>
      <c r="G12" s="18"/>
      <c r="H12" s="18"/>
      <c r="I12" s="18"/>
      <c r="J12" s="18"/>
      <c r="K12" s="18"/>
    </row>
    <row r="13" spans="3:11" s="22" customFormat="1" ht="15">
      <c r="C13" s="9"/>
      <c r="D13" s="16" t="s">
        <v>24</v>
      </c>
      <c r="E13" s="17" t="s">
        <v>25</v>
      </c>
      <c r="F13" s="18"/>
      <c r="G13" s="18"/>
      <c r="H13" s="18"/>
      <c r="I13" s="18"/>
      <c r="J13" s="18"/>
      <c r="K13" s="18"/>
    </row>
    <row r="14" spans="3:11" s="22" customFormat="1" ht="30">
      <c r="C14" s="9"/>
      <c r="D14" s="13" t="s">
        <v>26</v>
      </c>
      <c r="E14" s="14" t="s">
        <v>27</v>
      </c>
      <c r="F14" s="15"/>
      <c r="G14" s="15"/>
      <c r="H14" s="15"/>
      <c r="I14" s="15"/>
      <c r="J14" s="15"/>
      <c r="K14" s="15"/>
    </row>
    <row r="15" spans="3:11" s="22" customFormat="1" ht="16.5" customHeight="1">
      <c r="C15" s="9"/>
      <c r="D15" s="13" t="s">
        <v>28</v>
      </c>
      <c r="E15" s="14" t="s">
        <v>29</v>
      </c>
      <c r="F15" s="15"/>
      <c r="G15" s="15"/>
      <c r="H15" s="15"/>
      <c r="I15" s="15"/>
      <c r="J15" s="15"/>
      <c r="K15" s="15"/>
    </row>
    <row r="16" spans="3:11" s="22" customFormat="1" ht="16.5" customHeight="1">
      <c r="C16" s="9"/>
      <c r="D16" s="19" t="s">
        <v>30</v>
      </c>
      <c r="E16" s="20" t="s">
        <v>8</v>
      </c>
      <c r="F16" s="21"/>
      <c r="G16" s="21"/>
      <c r="H16" s="21"/>
      <c r="I16" s="21"/>
      <c r="J16" s="21"/>
      <c r="K16" s="21"/>
    </row>
    <row r="17" spans="3:11" s="22" customFormat="1" ht="16.5" customHeight="1">
      <c r="C17" s="9"/>
      <c r="D17" s="19" t="s">
        <v>31</v>
      </c>
      <c r="E17" s="20" t="s">
        <v>9</v>
      </c>
      <c r="F17" s="21"/>
      <c r="G17" s="21"/>
      <c r="H17" s="21"/>
      <c r="I17" s="21"/>
      <c r="J17" s="21"/>
      <c r="K17" s="21"/>
    </row>
    <row r="18" spans="3:11" s="22" customFormat="1" ht="16.5" customHeight="1">
      <c r="C18" s="9"/>
      <c r="D18" s="19"/>
      <c r="E18" s="20"/>
      <c r="F18" s="21"/>
      <c r="G18" s="21"/>
      <c r="H18" s="21"/>
      <c r="I18" s="21"/>
      <c r="J18" s="21"/>
      <c r="K18" s="21"/>
    </row>
    <row r="19" spans="3:11" s="23" customFormat="1" ht="16.5" customHeight="1">
      <c r="C19" s="24"/>
      <c r="D19" s="19" t="s">
        <v>32</v>
      </c>
      <c r="E19" s="20" t="s">
        <v>33</v>
      </c>
      <c r="F19" s="25"/>
      <c r="G19" s="25"/>
      <c r="H19" s="25"/>
      <c r="I19" s="25"/>
      <c r="J19" s="25"/>
      <c r="K19" s="25"/>
    </row>
    <row r="20" spans="3:11" s="23" customFormat="1" ht="15">
      <c r="C20" s="24"/>
      <c r="D20" s="26" t="s">
        <v>34</v>
      </c>
      <c r="E20" s="20" t="s">
        <v>112</v>
      </c>
      <c r="F20" s="25"/>
      <c r="G20" s="25"/>
      <c r="H20" s="25"/>
      <c r="I20" s="25"/>
      <c r="J20" s="25"/>
      <c r="K20" s="25"/>
    </row>
    <row r="21" spans="3:11" s="23" customFormat="1" ht="16.5" customHeight="1">
      <c r="C21" s="24"/>
      <c r="D21" s="27"/>
      <c r="E21" s="28"/>
      <c r="F21" s="25"/>
      <c r="G21" s="25"/>
      <c r="H21" s="25"/>
      <c r="I21" s="25"/>
      <c r="J21" s="25"/>
      <c r="K21" s="25"/>
    </row>
    <row r="22" spans="3:11" s="29" customFormat="1" ht="13.5" customHeight="1">
      <c r="C22" s="30"/>
      <c r="D22" s="31"/>
      <c r="E22" s="32"/>
      <c r="F22" s="33"/>
      <c r="G22" s="33"/>
      <c r="H22" s="33"/>
      <c r="I22" s="33"/>
      <c r="J22" s="33"/>
      <c r="K22" s="33"/>
    </row>
    <row r="23" spans="3:11" s="29" customFormat="1" ht="13.5" customHeight="1">
      <c r="C23" s="34"/>
      <c r="D23" s="10" t="s">
        <v>35</v>
      </c>
      <c r="E23" s="11" t="s">
        <v>6</v>
      </c>
      <c r="F23" s="12">
        <f>F24+F25+F26</f>
        <v>0</v>
      </c>
      <c r="G23" s="12">
        <f>G24+G25+G26</f>
        <v>0</v>
      </c>
      <c r="H23" s="12">
        <f>H24+H25+H26</f>
        <v>0</v>
      </c>
      <c r="I23" s="12">
        <f>I24+I25+I26</f>
        <v>0</v>
      </c>
      <c r="J23" s="12"/>
      <c r="K23" s="12"/>
    </row>
    <row r="24" spans="3:11" ht="13.5" customHeight="1">
      <c r="C24" s="36"/>
      <c r="D24" s="37" t="s">
        <v>36</v>
      </c>
      <c r="E24" s="14" t="s">
        <v>37</v>
      </c>
      <c r="F24" s="15"/>
      <c r="G24" s="15"/>
      <c r="H24" s="15"/>
      <c r="I24" s="15"/>
      <c r="J24" s="15"/>
      <c r="K24" s="15"/>
    </row>
    <row r="25" spans="3:11" ht="13.5" customHeight="1">
      <c r="C25" s="36"/>
      <c r="D25" s="37" t="s">
        <v>38</v>
      </c>
      <c r="E25" s="14" t="s">
        <v>39</v>
      </c>
      <c r="F25" s="15"/>
      <c r="G25" s="15"/>
      <c r="H25" s="15"/>
      <c r="I25" s="15"/>
      <c r="J25" s="15"/>
      <c r="K25" s="15"/>
    </row>
    <row r="26" spans="3:11" ht="13.5" customHeight="1">
      <c r="C26" s="36"/>
      <c r="D26" s="37" t="s">
        <v>40</v>
      </c>
      <c r="E26" s="14" t="s">
        <v>41</v>
      </c>
      <c r="F26" s="15"/>
      <c r="G26" s="15"/>
      <c r="H26" s="15"/>
      <c r="I26" s="15"/>
      <c r="J26" s="15"/>
      <c r="K26" s="15"/>
    </row>
    <row r="27" spans="3:11" ht="13.5" customHeight="1">
      <c r="C27" s="36"/>
      <c r="D27" s="37"/>
      <c r="E27" s="38"/>
      <c r="F27" s="15"/>
      <c r="G27" s="15"/>
      <c r="H27" s="15"/>
      <c r="I27" s="15"/>
      <c r="J27" s="15"/>
      <c r="K27" s="15"/>
    </row>
    <row r="28" spans="3:11" ht="12" customHeight="1">
      <c r="C28" s="39"/>
      <c r="D28" s="37"/>
      <c r="E28" s="38"/>
      <c r="F28" s="15"/>
      <c r="G28" s="15"/>
      <c r="H28" s="15"/>
      <c r="I28" s="15"/>
      <c r="J28" s="15"/>
      <c r="K28" s="15"/>
    </row>
    <row r="29" spans="1:11" ht="15">
      <c r="A29" s="40"/>
      <c r="B29" s="40"/>
      <c r="C29" s="41"/>
      <c r="D29" s="42" t="s">
        <v>42</v>
      </c>
      <c r="E29" s="43" t="s">
        <v>43</v>
      </c>
      <c r="F29" s="44">
        <f>+SUM(F30:F41)</f>
        <v>0</v>
      </c>
      <c r="G29" s="44">
        <f>+SUM(G30:G41)</f>
        <v>0</v>
      </c>
      <c r="H29" s="44">
        <f>+SUM(H30:H41)</f>
        <v>0</v>
      </c>
      <c r="I29" s="44">
        <f>+SUM(I30:I41)</f>
        <v>7</v>
      </c>
      <c r="J29" s="44">
        <f>+SUM(J30:J41)</f>
        <v>7</v>
      </c>
      <c r="K29" s="44">
        <f>J29/I29*100</f>
        <v>100</v>
      </c>
    </row>
    <row r="30" spans="1:11" s="23" customFormat="1" ht="13.5" customHeight="1">
      <c r="A30" s="45"/>
      <c r="B30" s="45"/>
      <c r="C30" s="46"/>
      <c r="D30" s="47" t="s">
        <v>44</v>
      </c>
      <c r="E30" s="48" t="s">
        <v>45</v>
      </c>
      <c r="F30" s="49"/>
      <c r="G30" s="49"/>
      <c r="H30" s="49"/>
      <c r="I30" s="49"/>
      <c r="J30" s="49"/>
      <c r="K30" s="49"/>
    </row>
    <row r="31" spans="1:11" s="23" customFormat="1" ht="13.5" customHeight="1">
      <c r="A31" s="45"/>
      <c r="B31" s="45"/>
      <c r="C31" s="46"/>
      <c r="D31" s="47" t="s">
        <v>46</v>
      </c>
      <c r="E31" s="48" t="s">
        <v>47</v>
      </c>
      <c r="F31" s="49"/>
      <c r="G31" s="49"/>
      <c r="H31" s="49"/>
      <c r="I31" s="49">
        <v>7</v>
      </c>
      <c r="J31" s="49">
        <v>7</v>
      </c>
      <c r="K31" s="88">
        <f>J31/I31*100</f>
        <v>100</v>
      </c>
    </row>
    <row r="32" spans="1:11" s="23" customFormat="1" ht="13.5" customHeight="1">
      <c r="A32" s="45"/>
      <c r="B32" s="45"/>
      <c r="C32" s="46"/>
      <c r="D32" s="47" t="s">
        <v>48</v>
      </c>
      <c r="E32" s="48" t="s">
        <v>49</v>
      </c>
      <c r="F32" s="49"/>
      <c r="G32" s="49"/>
      <c r="H32" s="49"/>
      <c r="I32" s="49"/>
      <c r="J32" s="49"/>
      <c r="K32" s="49"/>
    </row>
    <row r="33" spans="1:11" s="23" customFormat="1" ht="13.5" customHeight="1">
      <c r="A33" s="45"/>
      <c r="B33" s="45"/>
      <c r="C33" s="46"/>
      <c r="D33" s="47" t="s">
        <v>50</v>
      </c>
      <c r="E33" s="48" t="s">
        <v>51</v>
      </c>
      <c r="F33" s="49"/>
      <c r="G33" s="49"/>
      <c r="H33" s="49"/>
      <c r="I33" s="49"/>
      <c r="J33" s="49"/>
      <c r="K33" s="49"/>
    </row>
    <row r="34" spans="1:11" s="23" customFormat="1" ht="13.5" customHeight="1">
      <c r="A34" s="45"/>
      <c r="B34" s="45"/>
      <c r="C34" s="46"/>
      <c r="D34" s="47" t="s">
        <v>52</v>
      </c>
      <c r="E34" s="48" t="s">
        <v>53</v>
      </c>
      <c r="F34" s="49"/>
      <c r="G34" s="49"/>
      <c r="H34" s="49"/>
      <c r="I34" s="49"/>
      <c r="J34" s="49"/>
      <c r="K34" s="49"/>
    </row>
    <row r="35" spans="1:11" s="23" customFormat="1" ht="13.5" customHeight="1">
      <c r="A35" s="45"/>
      <c r="B35" s="45"/>
      <c r="C35" s="46"/>
      <c r="D35" s="47" t="s">
        <v>54</v>
      </c>
      <c r="E35" s="48" t="s">
        <v>55</v>
      </c>
      <c r="F35" s="49"/>
      <c r="G35" s="49"/>
      <c r="H35" s="49"/>
      <c r="I35" s="49"/>
      <c r="J35" s="49"/>
      <c r="K35" s="49"/>
    </row>
    <row r="36" spans="1:11" ht="13.5" customHeight="1">
      <c r="A36" s="50"/>
      <c r="B36" s="50"/>
      <c r="C36" s="51"/>
      <c r="D36" s="52" t="s">
        <v>56</v>
      </c>
      <c r="E36" s="53" t="s">
        <v>57</v>
      </c>
      <c r="F36" s="54"/>
      <c r="G36" s="54"/>
      <c r="H36" s="54"/>
      <c r="I36" s="54"/>
      <c r="J36" s="54"/>
      <c r="K36" s="54"/>
    </row>
    <row r="37" spans="1:11" s="23" customFormat="1" ht="13.5" customHeight="1">
      <c r="A37" s="50"/>
      <c r="B37" s="50"/>
      <c r="C37" s="51"/>
      <c r="D37" s="52" t="s">
        <v>58</v>
      </c>
      <c r="E37" s="53" t="s">
        <v>59</v>
      </c>
      <c r="F37" s="54"/>
      <c r="G37" s="54"/>
      <c r="H37" s="54"/>
      <c r="I37" s="54"/>
      <c r="J37" s="54"/>
      <c r="K37" s="54"/>
    </row>
    <row r="38" spans="1:11" s="23" customFormat="1" ht="13.5" customHeight="1">
      <c r="A38" s="50"/>
      <c r="B38" s="50"/>
      <c r="C38" s="51"/>
      <c r="D38" s="52" t="s">
        <v>60</v>
      </c>
      <c r="E38" s="53" t="s">
        <v>61</v>
      </c>
      <c r="F38" s="54"/>
      <c r="G38" s="54"/>
      <c r="H38" s="54"/>
      <c r="I38" s="54"/>
      <c r="J38" s="54"/>
      <c r="K38" s="54"/>
    </row>
    <row r="39" spans="1:11" s="23" customFormat="1" ht="13.5" customHeight="1">
      <c r="A39" s="50"/>
      <c r="B39" s="50"/>
      <c r="C39" s="51"/>
      <c r="D39" s="52" t="s">
        <v>62</v>
      </c>
      <c r="E39" s="53" t="s">
        <v>63</v>
      </c>
      <c r="F39" s="54"/>
      <c r="G39" s="54"/>
      <c r="H39" s="54"/>
      <c r="I39" s="54"/>
      <c r="J39" s="54"/>
      <c r="K39" s="54"/>
    </row>
    <row r="40" spans="1:11" s="23" customFormat="1" ht="13.5" customHeight="1">
      <c r="A40" s="50"/>
      <c r="B40" s="50"/>
      <c r="C40" s="51"/>
      <c r="D40" s="52"/>
      <c r="E40" s="55"/>
      <c r="F40" s="54"/>
      <c r="G40" s="54"/>
      <c r="H40" s="54"/>
      <c r="I40" s="54"/>
      <c r="J40" s="54"/>
      <c r="K40" s="54"/>
    </row>
    <row r="41" spans="1:11" s="23" customFormat="1" ht="13.5" customHeight="1">
      <c r="A41" s="50"/>
      <c r="B41" s="50"/>
      <c r="C41" s="51"/>
      <c r="D41" s="52"/>
      <c r="E41" s="55"/>
      <c r="F41" s="54"/>
      <c r="G41" s="54"/>
      <c r="H41" s="54"/>
      <c r="I41" s="54"/>
      <c r="J41" s="54"/>
      <c r="K41" s="54"/>
    </row>
    <row r="42" spans="3:11" ht="13.5" customHeight="1">
      <c r="C42" s="34"/>
      <c r="D42" s="10" t="s">
        <v>64</v>
      </c>
      <c r="E42" s="11" t="s">
        <v>10</v>
      </c>
      <c r="F42" s="12">
        <f>+F43</f>
        <v>0</v>
      </c>
      <c r="G42" s="12">
        <f>+G43</f>
        <v>0</v>
      </c>
      <c r="H42" s="12">
        <f>+H43</f>
        <v>0</v>
      </c>
      <c r="I42" s="12">
        <f>+I43</f>
        <v>0</v>
      </c>
      <c r="J42" s="12"/>
      <c r="K42" s="12"/>
    </row>
    <row r="43" spans="3:11" ht="13.5" customHeight="1">
      <c r="C43" s="36"/>
      <c r="D43" s="37" t="s">
        <v>65</v>
      </c>
      <c r="E43" s="14" t="s">
        <v>66</v>
      </c>
      <c r="F43" s="15"/>
      <c r="G43" s="15"/>
      <c r="H43" s="15"/>
      <c r="I43" s="15"/>
      <c r="J43" s="15"/>
      <c r="K43" s="15"/>
    </row>
    <row r="44" spans="3:11" ht="27" customHeight="1">
      <c r="C44" s="36"/>
      <c r="D44" s="37"/>
      <c r="E44" s="14"/>
      <c r="F44" s="15"/>
      <c r="G44" s="15"/>
      <c r="H44" s="15"/>
      <c r="I44" s="15"/>
      <c r="J44" s="15"/>
      <c r="K44" s="15"/>
    </row>
    <row r="45" spans="3:11" ht="28.5">
      <c r="C45" s="56"/>
      <c r="D45" s="57" t="s">
        <v>67</v>
      </c>
      <c r="E45" s="58" t="s">
        <v>11</v>
      </c>
      <c r="F45" s="59">
        <f>+F10+F23+F29+F42</f>
        <v>0</v>
      </c>
      <c r="G45" s="59">
        <f>+G10+G23+G29+G42</f>
        <v>0</v>
      </c>
      <c r="H45" s="59">
        <f>+H10+H23+H29+H42</f>
        <v>0</v>
      </c>
      <c r="I45" s="59">
        <f>+I10+I23+I29+I42</f>
        <v>7</v>
      </c>
      <c r="J45" s="59">
        <f>+J10+J23+J29+J42</f>
        <v>7</v>
      </c>
      <c r="K45" s="59">
        <f>J45/I45*100</f>
        <v>100</v>
      </c>
    </row>
    <row r="46" spans="3:11" ht="30">
      <c r="C46" s="349" t="s">
        <v>12</v>
      </c>
      <c r="D46" s="350"/>
      <c r="E46" s="60" t="s">
        <v>13</v>
      </c>
      <c r="F46" s="8">
        <f>+F47+F55+F61</f>
        <v>0</v>
      </c>
      <c r="G46" s="8">
        <f>+G47+G55+G61</f>
        <v>0</v>
      </c>
      <c r="H46" s="8">
        <f>+H47+H55+H61</f>
        <v>0</v>
      </c>
      <c r="I46" s="8">
        <f>+I47+I55+I61</f>
        <v>0</v>
      </c>
      <c r="J46" s="8">
        <f>+J47+J55+J61</f>
        <v>0</v>
      </c>
      <c r="K46" s="8"/>
    </row>
    <row r="47" spans="3:11" ht="13.5" customHeight="1">
      <c r="C47" s="34"/>
      <c r="D47" s="10" t="s">
        <v>68</v>
      </c>
      <c r="E47" s="11" t="s">
        <v>15</v>
      </c>
      <c r="F47" s="35">
        <f>F48+F49</f>
        <v>0</v>
      </c>
      <c r="G47" s="35">
        <f>G48+G49</f>
        <v>0</v>
      </c>
      <c r="H47" s="35">
        <f>H48+H49</f>
        <v>0</v>
      </c>
      <c r="I47" s="35">
        <f>I48+I49</f>
        <v>0</v>
      </c>
      <c r="J47" s="35">
        <f>J48+J49</f>
        <v>0</v>
      </c>
      <c r="K47" s="35"/>
    </row>
    <row r="48" spans="3:11" s="23" customFormat="1" ht="13.5" customHeight="1">
      <c r="C48" s="61"/>
      <c r="D48" s="62" t="s">
        <v>69</v>
      </c>
      <c r="E48" s="17" t="s">
        <v>70</v>
      </c>
      <c r="F48" s="63"/>
      <c r="G48" s="63"/>
      <c r="H48" s="63"/>
      <c r="I48" s="63"/>
      <c r="J48" s="63"/>
      <c r="K48" s="63"/>
    </row>
    <row r="49" spans="3:11" s="23" customFormat="1" ht="15">
      <c r="C49" s="61"/>
      <c r="D49" s="62"/>
      <c r="E49" s="17" t="s">
        <v>71</v>
      </c>
      <c r="F49" s="63"/>
      <c r="G49" s="63"/>
      <c r="H49" s="63"/>
      <c r="I49" s="63"/>
      <c r="J49" s="63"/>
      <c r="K49" s="63"/>
    </row>
    <row r="50" spans="3:11" s="23" customFormat="1" ht="15">
      <c r="C50" s="61"/>
      <c r="D50" s="62"/>
      <c r="E50" s="17" t="s">
        <v>72</v>
      </c>
      <c r="F50" s="63"/>
      <c r="G50" s="63"/>
      <c r="H50" s="63"/>
      <c r="I50" s="63"/>
      <c r="J50" s="63"/>
      <c r="K50" s="63"/>
    </row>
    <row r="51" spans="3:11" s="23" customFormat="1" ht="15">
      <c r="C51" s="61"/>
      <c r="D51" s="62"/>
      <c r="E51" s="17"/>
      <c r="F51" s="63"/>
      <c r="G51" s="63"/>
      <c r="H51" s="63"/>
      <c r="I51" s="63"/>
      <c r="J51" s="63"/>
      <c r="K51" s="63"/>
    </row>
    <row r="52" spans="3:11" s="23" customFormat="1" ht="30">
      <c r="C52" s="61"/>
      <c r="D52" s="62" t="s">
        <v>73</v>
      </c>
      <c r="E52" s="17" t="s">
        <v>74</v>
      </c>
      <c r="F52" s="63"/>
      <c r="G52" s="63"/>
      <c r="H52" s="63"/>
      <c r="I52" s="63"/>
      <c r="J52" s="63"/>
      <c r="K52" s="63"/>
    </row>
    <row r="53" spans="3:11" s="23" customFormat="1" ht="13.5" customHeight="1">
      <c r="C53" s="61"/>
      <c r="D53" s="62"/>
      <c r="E53" s="17"/>
      <c r="F53" s="63"/>
      <c r="G53" s="63"/>
      <c r="H53" s="63"/>
      <c r="I53" s="63"/>
      <c r="J53" s="63"/>
      <c r="K53" s="63"/>
    </row>
    <row r="54" spans="3:11" s="23" customFormat="1" ht="13.5" customHeight="1">
      <c r="C54" s="61"/>
      <c r="D54" s="62"/>
      <c r="E54" s="17"/>
      <c r="F54" s="63"/>
      <c r="G54" s="63"/>
      <c r="H54" s="63"/>
      <c r="I54" s="63"/>
      <c r="J54" s="63"/>
      <c r="K54" s="63"/>
    </row>
    <row r="55" spans="1:11" s="23" customFormat="1" ht="13.5" customHeight="1">
      <c r="A55" s="3"/>
      <c r="B55" s="3"/>
      <c r="C55" s="34"/>
      <c r="D55" s="10" t="s">
        <v>75</v>
      </c>
      <c r="E55" s="64" t="s">
        <v>14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/>
    </row>
    <row r="56" spans="1:11" s="23" customFormat="1" ht="13.5" customHeight="1">
      <c r="A56" s="3"/>
      <c r="B56" s="3"/>
      <c r="C56" s="65"/>
      <c r="D56" s="66" t="s">
        <v>76</v>
      </c>
      <c r="E56" s="67" t="s">
        <v>77</v>
      </c>
      <c r="F56" s="68"/>
      <c r="G56" s="68"/>
      <c r="H56" s="68"/>
      <c r="I56" s="68"/>
      <c r="J56" s="68"/>
      <c r="K56" s="68"/>
    </row>
    <row r="57" spans="1:11" s="23" customFormat="1" ht="13.5" customHeight="1">
      <c r="A57" s="3"/>
      <c r="B57" s="3"/>
      <c r="C57" s="65"/>
      <c r="D57" s="66" t="s">
        <v>78</v>
      </c>
      <c r="E57" s="67" t="s">
        <v>79</v>
      </c>
      <c r="F57" s="68"/>
      <c r="G57" s="68"/>
      <c r="H57" s="68"/>
      <c r="I57" s="68"/>
      <c r="J57" s="68"/>
      <c r="K57" s="68"/>
    </row>
    <row r="58" spans="1:11" s="23" customFormat="1" ht="13.5" customHeight="1">
      <c r="A58" s="3"/>
      <c r="B58" s="3"/>
      <c r="C58" s="65"/>
      <c r="D58" s="66" t="s">
        <v>80</v>
      </c>
      <c r="E58" s="69" t="s">
        <v>81</v>
      </c>
      <c r="F58" s="68"/>
      <c r="G58" s="68"/>
      <c r="H58" s="68"/>
      <c r="I58" s="68"/>
      <c r="J58" s="68"/>
      <c r="K58" s="68"/>
    </row>
    <row r="59" spans="3:11" s="23" customFormat="1" ht="13.5" customHeight="1">
      <c r="C59" s="61"/>
      <c r="D59" s="62" t="s">
        <v>82</v>
      </c>
      <c r="E59" s="17" t="s">
        <v>83</v>
      </c>
      <c r="F59" s="63"/>
      <c r="G59" s="63"/>
      <c r="H59" s="63"/>
      <c r="I59" s="63"/>
      <c r="J59" s="63"/>
      <c r="K59" s="63"/>
    </row>
    <row r="60" spans="3:11" s="23" customFormat="1" ht="13.5" customHeight="1">
      <c r="C60" s="70"/>
      <c r="D60" s="71"/>
      <c r="E60" s="72"/>
      <c r="F60" s="63"/>
      <c r="G60" s="63"/>
      <c r="H60" s="63"/>
      <c r="I60" s="63"/>
      <c r="J60" s="63"/>
      <c r="K60" s="63"/>
    </row>
    <row r="61" spans="3:11" ht="13.5" customHeight="1">
      <c r="C61" s="34"/>
      <c r="D61" s="10" t="s">
        <v>84</v>
      </c>
      <c r="E61" s="11" t="s">
        <v>16</v>
      </c>
      <c r="F61" s="35">
        <f>SUM(F62)</f>
        <v>0</v>
      </c>
      <c r="G61" s="35">
        <f>SUM(G62)</f>
        <v>0</v>
      </c>
      <c r="H61" s="35">
        <f>SUM(H62)</f>
        <v>0</v>
      </c>
      <c r="I61" s="35">
        <f>SUM(I62)</f>
        <v>0</v>
      </c>
      <c r="J61" s="35">
        <f>SUM(J62)</f>
        <v>0</v>
      </c>
      <c r="K61" s="35"/>
    </row>
    <row r="62" spans="3:11" s="23" customFormat="1" ht="13.5" customHeight="1">
      <c r="C62" s="61"/>
      <c r="D62" s="62" t="s">
        <v>85</v>
      </c>
      <c r="E62" s="17" t="s">
        <v>86</v>
      </c>
      <c r="F62" s="63"/>
      <c r="G62" s="63"/>
      <c r="H62" s="63"/>
      <c r="I62" s="63"/>
      <c r="J62" s="63"/>
      <c r="K62" s="63"/>
    </row>
    <row r="63" spans="3:11" s="23" customFormat="1" ht="13.5" customHeight="1" thickBot="1">
      <c r="C63" s="61"/>
      <c r="D63" s="73"/>
      <c r="E63" s="74"/>
      <c r="F63" s="63"/>
      <c r="G63" s="63"/>
      <c r="H63" s="63"/>
      <c r="I63" s="63"/>
      <c r="J63" s="63"/>
      <c r="K63" s="63"/>
    </row>
    <row r="64" spans="3:11" s="23" customFormat="1" ht="30" thickBot="1" thickTop="1">
      <c r="C64" s="75"/>
      <c r="D64" s="76" t="s">
        <v>87</v>
      </c>
      <c r="E64" s="77" t="s">
        <v>88</v>
      </c>
      <c r="F64" s="78">
        <f>+F47+F55+F61</f>
        <v>0</v>
      </c>
      <c r="G64" s="78">
        <f>+G47+G55+G61</f>
        <v>0</v>
      </c>
      <c r="H64" s="78">
        <f>+H47+H55+H61</f>
        <v>0</v>
      </c>
      <c r="I64" s="78">
        <f>+I47+I55+I61</f>
        <v>0</v>
      </c>
      <c r="J64" s="78">
        <f>+J47+J55+J61</f>
        <v>0</v>
      </c>
      <c r="K64" s="78"/>
    </row>
    <row r="65" spans="3:11" s="79" customFormat="1" ht="19.5" customHeight="1" thickBot="1" thickTop="1">
      <c r="C65" s="80" t="s">
        <v>89</v>
      </c>
      <c r="D65" s="81" t="s">
        <v>90</v>
      </c>
      <c r="E65" s="81" t="s">
        <v>17</v>
      </c>
      <c r="F65" s="82">
        <f>+F64+F45</f>
        <v>0</v>
      </c>
      <c r="G65" s="82">
        <f>+G64+G45</f>
        <v>0</v>
      </c>
      <c r="H65" s="82">
        <f>+H64+H45</f>
        <v>0</v>
      </c>
      <c r="I65" s="82">
        <f>+I64+I45</f>
        <v>7</v>
      </c>
      <c r="J65" s="82">
        <f>+J64+J45</f>
        <v>7</v>
      </c>
      <c r="K65" s="82"/>
    </row>
    <row r="66" spans="3:11" s="22" customFormat="1" ht="19.5" customHeight="1">
      <c r="C66" s="83"/>
      <c r="D66" s="84" t="s">
        <v>91</v>
      </c>
      <c r="E66" s="84" t="s">
        <v>92</v>
      </c>
      <c r="F66" s="85">
        <f>+F67</f>
        <v>25303</v>
      </c>
      <c r="G66" s="85">
        <f>+G67</f>
        <v>25303</v>
      </c>
      <c r="H66" s="85">
        <f>+H67</f>
        <v>25303</v>
      </c>
      <c r="I66" s="85">
        <f>+I67</f>
        <v>25428</v>
      </c>
      <c r="J66" s="85">
        <f>+J67</f>
        <v>16918</v>
      </c>
      <c r="K66" s="85">
        <f>J66/I66*100</f>
        <v>66.53295579675948</v>
      </c>
    </row>
    <row r="67" spans="3:11" s="22" customFormat="1" ht="19.5" customHeight="1">
      <c r="C67" s="86"/>
      <c r="D67" s="87" t="s">
        <v>93</v>
      </c>
      <c r="E67" s="87" t="s">
        <v>94</v>
      </c>
      <c r="F67" s="88">
        <f>+F68+F71</f>
        <v>25303</v>
      </c>
      <c r="G67" s="88">
        <f>+G68+G71</f>
        <v>25303</v>
      </c>
      <c r="H67" s="88">
        <f>+H68+H71</f>
        <v>25303</v>
      </c>
      <c r="I67" s="88">
        <f>+I68+I71</f>
        <v>25428</v>
      </c>
      <c r="J67" s="88">
        <f>+J68+J71</f>
        <v>16918</v>
      </c>
      <c r="K67" s="88">
        <f>J67/I67*100</f>
        <v>66.53295579675948</v>
      </c>
    </row>
    <row r="68" spans="2:11" s="79" customFormat="1" ht="19.5" customHeight="1">
      <c r="B68" s="22"/>
      <c r="C68" s="86"/>
      <c r="D68" s="87" t="s">
        <v>101</v>
      </c>
      <c r="E68" s="87" t="s">
        <v>102</v>
      </c>
      <c r="F68" s="88">
        <f>+F69+F70</f>
        <v>0</v>
      </c>
      <c r="G68" s="88">
        <f>+G69+G70</f>
        <v>0</v>
      </c>
      <c r="H68" s="88">
        <f>+H69+H70</f>
        <v>0</v>
      </c>
      <c r="I68" s="88">
        <f>+I69+I70</f>
        <v>125</v>
      </c>
      <c r="J68" s="88">
        <f>+J69+J70</f>
        <v>125</v>
      </c>
      <c r="K68" s="88"/>
    </row>
    <row r="69" spans="2:11" s="79" customFormat="1" ht="19.5" customHeight="1">
      <c r="B69" s="22"/>
      <c r="C69" s="86"/>
      <c r="D69" s="87"/>
      <c r="E69" s="87" t="s">
        <v>103</v>
      </c>
      <c r="F69" s="88"/>
      <c r="G69" s="88"/>
      <c r="H69" s="88"/>
      <c r="I69" s="88">
        <v>125</v>
      </c>
      <c r="J69" s="88">
        <v>125</v>
      </c>
      <c r="K69" s="88"/>
    </row>
    <row r="70" spans="2:11" s="79" customFormat="1" ht="19.5" customHeight="1">
      <c r="B70" s="22"/>
      <c r="C70" s="86"/>
      <c r="D70" s="87"/>
      <c r="E70" s="87" t="s">
        <v>104</v>
      </c>
      <c r="F70" s="88"/>
      <c r="G70" s="88"/>
      <c r="H70" s="88"/>
      <c r="I70" s="88"/>
      <c r="J70" s="88"/>
      <c r="K70" s="88"/>
    </row>
    <row r="71" spans="2:11" s="79" customFormat="1" ht="19.5" customHeight="1">
      <c r="B71" s="22"/>
      <c r="C71" s="86"/>
      <c r="D71" s="87" t="s">
        <v>106</v>
      </c>
      <c r="E71" s="87" t="s">
        <v>107</v>
      </c>
      <c r="F71" s="88">
        <f>+F72+F73+F74</f>
        <v>25303</v>
      </c>
      <c r="G71" s="88">
        <f>+G72+G73+G74</f>
        <v>25303</v>
      </c>
      <c r="H71" s="88">
        <f>+H72+H73+H74</f>
        <v>25303</v>
      </c>
      <c r="I71" s="88">
        <f>+I72+I73+I74</f>
        <v>25303</v>
      </c>
      <c r="J71" s="88">
        <f>+J72+J73+J74</f>
        <v>16793</v>
      </c>
      <c r="K71" s="88">
        <f>J71/I71*100</f>
        <v>66.36762439236455</v>
      </c>
    </row>
    <row r="72" spans="3:11" ht="15" customHeight="1">
      <c r="C72" s="89" t="e">
        <f>IF(#REF!-#REF!=0,"",#REF!-#REF!)</f>
        <v>#REF!</v>
      </c>
      <c r="D72" s="90"/>
      <c r="E72" s="94" t="s">
        <v>110</v>
      </c>
      <c r="F72" s="92"/>
      <c r="G72" s="92"/>
      <c r="H72" s="92"/>
      <c r="I72" s="92"/>
      <c r="J72" s="92"/>
      <c r="K72" s="92"/>
    </row>
    <row r="73" spans="3:11" ht="15" customHeight="1">
      <c r="C73" s="95"/>
      <c r="D73" s="96"/>
      <c r="E73" s="97" t="s">
        <v>111</v>
      </c>
      <c r="F73" s="98"/>
      <c r="G73" s="98"/>
      <c r="H73" s="98"/>
      <c r="I73" s="98"/>
      <c r="J73" s="98"/>
      <c r="K73" s="98"/>
    </row>
    <row r="74" spans="3:11" ht="15" customHeight="1">
      <c r="C74" s="95"/>
      <c r="D74" s="96"/>
      <c r="E74" s="97" t="s">
        <v>108</v>
      </c>
      <c r="F74" s="98">
        <v>25303</v>
      </c>
      <c r="G74" s="98">
        <v>25303</v>
      </c>
      <c r="H74" s="98">
        <v>25303</v>
      </c>
      <c r="I74" s="98">
        <v>25303</v>
      </c>
      <c r="J74" s="98">
        <v>16793</v>
      </c>
      <c r="K74" s="98">
        <f>J74/I74*100</f>
        <v>66.36762439236455</v>
      </c>
    </row>
    <row r="75" spans="3:11" ht="15" customHeight="1">
      <c r="C75" s="95"/>
      <c r="D75" s="96"/>
      <c r="E75" s="97"/>
      <c r="F75" s="98"/>
      <c r="G75" s="98"/>
      <c r="H75" s="98"/>
      <c r="I75" s="98"/>
      <c r="J75" s="98"/>
      <c r="K75" s="98"/>
    </row>
    <row r="76" spans="3:11" ht="15">
      <c r="C76" s="95"/>
      <c r="D76" s="96"/>
      <c r="E76" s="97"/>
      <c r="F76" s="98"/>
      <c r="G76" s="98"/>
      <c r="H76" s="98"/>
      <c r="I76" s="98"/>
      <c r="J76" s="98"/>
      <c r="K76" s="98"/>
    </row>
    <row r="77" spans="3:11" s="79" customFormat="1" ht="18" customHeight="1" thickBot="1">
      <c r="C77" s="339" t="s">
        <v>105</v>
      </c>
      <c r="D77" s="340"/>
      <c r="E77" s="340"/>
      <c r="F77" s="93">
        <f>+F65+F66</f>
        <v>25303</v>
      </c>
      <c r="G77" s="93">
        <f>+G65+G66</f>
        <v>25303</v>
      </c>
      <c r="H77" s="93">
        <f>+H65+H66</f>
        <v>25303</v>
      </c>
      <c r="I77" s="93">
        <f>+I65+I66</f>
        <v>25435</v>
      </c>
      <c r="J77" s="93">
        <f>+J65+J66</f>
        <v>16925</v>
      </c>
      <c r="K77" s="93">
        <f>J77/I77*100</f>
        <v>66.54216630627089</v>
      </c>
    </row>
  </sheetData>
  <sheetProtection/>
  <mergeCells count="13">
    <mergeCell ref="C9:D9"/>
    <mergeCell ref="C46:D46"/>
    <mergeCell ref="C77:E77"/>
    <mergeCell ref="C7:E8"/>
    <mergeCell ref="F7:F8"/>
    <mergeCell ref="G7:G8"/>
    <mergeCell ref="H7:H8"/>
    <mergeCell ref="J7:J8"/>
    <mergeCell ref="K7:K8"/>
    <mergeCell ref="C3:K3"/>
    <mergeCell ref="C4:K4"/>
    <mergeCell ref="C5:K5"/>
    <mergeCell ref="I7:I8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4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77"/>
  <sheetViews>
    <sheetView view="pageBreakPreview" zoomScale="60" zoomScalePageLayoutView="0" workbookViewId="0" topLeftCell="C50">
      <selection activeCell="I32" sqref="I32"/>
    </sheetView>
  </sheetViews>
  <sheetFormatPr defaultColWidth="9.140625" defaultRowHeight="12.75"/>
  <cols>
    <col min="1" max="1" width="9.140625" style="0" hidden="1" customWidth="1"/>
    <col min="2" max="2" width="12.00390625" style="0" hidden="1" customWidth="1"/>
    <col min="3" max="3" width="0.42578125" style="0" customWidth="1"/>
    <col min="5" max="5" width="47.57421875" style="0" bestFit="1" customWidth="1"/>
    <col min="6" max="6" width="16.8515625" style="0" customWidth="1"/>
    <col min="7" max="7" width="15.57421875" style="0" hidden="1" customWidth="1"/>
    <col min="8" max="8" width="16.8515625" style="0" hidden="1" customWidth="1"/>
    <col min="9" max="11" width="16.8515625" style="0" customWidth="1"/>
  </cols>
  <sheetData>
    <row r="1" spans="3:11" ht="15">
      <c r="C1" s="1"/>
      <c r="D1" s="2"/>
      <c r="E1" s="3"/>
      <c r="F1" s="4"/>
      <c r="G1" s="4"/>
      <c r="I1" s="4"/>
      <c r="K1" s="4" t="s">
        <v>381</v>
      </c>
    </row>
    <row r="3" spans="3:11" ht="15" customHeight="1">
      <c r="C3" s="338" t="s">
        <v>118</v>
      </c>
      <c r="D3" s="338"/>
      <c r="E3" s="338"/>
      <c r="F3" s="338"/>
      <c r="G3" s="338"/>
      <c r="H3" s="338"/>
      <c r="I3" s="338"/>
      <c r="J3" s="338"/>
      <c r="K3" s="338"/>
    </row>
    <row r="4" spans="3:11" ht="15" customHeight="1">
      <c r="C4" s="338" t="s">
        <v>18</v>
      </c>
      <c r="D4" s="338"/>
      <c r="E4" s="338"/>
      <c r="F4" s="338"/>
      <c r="G4" s="338"/>
      <c r="H4" s="338"/>
      <c r="I4" s="338"/>
      <c r="J4" s="338"/>
      <c r="K4" s="338"/>
    </row>
    <row r="5" spans="3:11" ht="15" customHeight="1">
      <c r="C5" s="338" t="s">
        <v>431</v>
      </c>
      <c r="D5" s="338"/>
      <c r="E5" s="338"/>
      <c r="F5" s="338"/>
      <c r="G5" s="338"/>
      <c r="H5" s="338"/>
      <c r="I5" s="338"/>
      <c r="J5" s="338"/>
      <c r="K5" s="338"/>
    </row>
    <row r="6" spans="3:7" ht="15.75" thickBot="1">
      <c r="C6" s="1"/>
      <c r="D6" s="2"/>
      <c r="E6" s="3"/>
      <c r="F6" s="5"/>
      <c r="G6" s="4"/>
    </row>
    <row r="7" spans="3:11" ht="13.5" customHeight="1" thickTop="1">
      <c r="C7" s="343" t="s">
        <v>0</v>
      </c>
      <c r="D7" s="344"/>
      <c r="E7" s="345"/>
      <c r="F7" s="336" t="s">
        <v>1</v>
      </c>
      <c r="G7" s="336" t="s">
        <v>299</v>
      </c>
      <c r="H7" s="336" t="s">
        <v>3</v>
      </c>
      <c r="I7" s="336" t="s">
        <v>2</v>
      </c>
      <c r="J7" s="336" t="s">
        <v>308</v>
      </c>
      <c r="K7" s="336" t="s">
        <v>309</v>
      </c>
    </row>
    <row r="8" spans="3:11" ht="13.5" customHeight="1" thickBot="1">
      <c r="C8" s="346"/>
      <c r="D8" s="347"/>
      <c r="E8" s="348"/>
      <c r="F8" s="337"/>
      <c r="G8" s="337"/>
      <c r="H8" s="337"/>
      <c r="I8" s="337"/>
      <c r="J8" s="337"/>
      <c r="K8" s="337"/>
    </row>
    <row r="9" spans="3:11" ht="30">
      <c r="C9" s="341" t="s">
        <v>4</v>
      </c>
      <c r="D9" s="342"/>
      <c r="E9" s="6" t="s">
        <v>5</v>
      </c>
      <c r="F9" s="7"/>
      <c r="G9" s="7"/>
      <c r="H9" s="7"/>
      <c r="I9" s="7"/>
      <c r="J9" s="7"/>
      <c r="K9" s="7"/>
    </row>
    <row r="10" spans="3:11" ht="28.5">
      <c r="C10" s="9"/>
      <c r="D10" s="10" t="s">
        <v>19</v>
      </c>
      <c r="E10" s="11" t="s">
        <v>7</v>
      </c>
      <c r="F10" s="12">
        <f>+F11+F19+F20</f>
        <v>515393</v>
      </c>
      <c r="G10" s="12">
        <f>+G11+G19+G20</f>
        <v>134516</v>
      </c>
      <c r="H10" s="12">
        <f>+H11+H19+H20</f>
        <v>97840</v>
      </c>
      <c r="I10" s="12">
        <f>+I11+I19+I20</f>
        <v>661066</v>
      </c>
      <c r="J10" s="12">
        <f>+J11+J19+J20</f>
        <v>661570</v>
      </c>
      <c r="K10" s="12">
        <f>J10/I10*100</f>
        <v>100.07624049641035</v>
      </c>
    </row>
    <row r="11" spans="3:11" ht="15">
      <c r="C11" s="9"/>
      <c r="D11" s="13" t="s">
        <v>20</v>
      </c>
      <c r="E11" s="14" t="s">
        <v>21</v>
      </c>
      <c r="F11" s="18">
        <f>+'Önk. önmaga'!F11+'Polghiv.'!F11+Művház!F11+Konyha!F11+'Csodavár Óvoda'!F11</f>
        <v>296178</v>
      </c>
      <c r="G11" s="18">
        <f>+'Önk. önmaga'!G11+'Polghiv.'!G11+Művház!G11+Konyha!G11+'Csodavár Óvoda'!G11</f>
        <v>19914</v>
      </c>
      <c r="H11" s="18">
        <f>+'Önk. önmaga'!H11+'Polghiv.'!H11+Művház!H11+Konyha!H11+'Csodavár Óvoda'!H11</f>
        <v>64392</v>
      </c>
      <c r="I11" s="18">
        <f>+'Önk. önmaga'!I11+'Polghiv.'!I11+Művház!I11+Konyha!I11+'Csodavár Óvoda'!I11</f>
        <v>347790</v>
      </c>
      <c r="J11" s="18">
        <f>+'Önk. önmaga'!J11+'Polghiv.'!J11+Művház!J11+Konyha!J11+'Csodavár Óvoda'!J11</f>
        <v>347790</v>
      </c>
      <c r="K11" s="18">
        <f>J11/I11*100</f>
        <v>100</v>
      </c>
    </row>
    <row r="12" spans="3:11" ht="15">
      <c r="C12" s="9"/>
      <c r="D12" s="16" t="s">
        <v>22</v>
      </c>
      <c r="E12" s="17" t="s">
        <v>23</v>
      </c>
      <c r="F12" s="18">
        <f>+'Önk. önmaga'!F12+'Polghiv.'!F12+Művház!F12+Konyha!F12+'Csodavár Óvoda'!F12</f>
        <v>115492</v>
      </c>
      <c r="G12" s="18">
        <f>+'Önk. önmaga'!G12+'Polghiv.'!G12+Művház!G12+Konyha!G12+'Csodavár Óvoda'!G12</f>
        <v>0</v>
      </c>
      <c r="H12" s="18">
        <f>+'Önk. önmaga'!H12+'Polghiv.'!H12+Művház!H12+Konyha!H12+'Csodavár Óvoda'!H12</f>
        <v>0</v>
      </c>
      <c r="I12" s="18">
        <f>+'Önk. önmaga'!I12+'Polghiv.'!I12+Művház!I12+Konyha!I12+'Csodavár Óvoda'!I12</f>
        <v>115892</v>
      </c>
      <c r="J12" s="18">
        <f>+'Önk. önmaga'!J12+'Polghiv.'!J12+Művház!J12+Konyha!J12+'Csodavár Óvoda'!J12</f>
        <v>115892</v>
      </c>
      <c r="K12" s="18">
        <f aca="true" t="shared" si="0" ref="K12:K20">J12/I12*100</f>
        <v>100</v>
      </c>
    </row>
    <row r="13" spans="3:11" ht="15">
      <c r="C13" s="9"/>
      <c r="D13" s="16" t="s">
        <v>24</v>
      </c>
      <c r="E13" s="17" t="s">
        <v>25</v>
      </c>
      <c r="F13" s="18">
        <f>+'Önk. önmaga'!F13+'Polghiv.'!F13+Művház!F13+Konyha!F13+'Csodavár Óvoda'!F13</f>
        <v>80436</v>
      </c>
      <c r="G13" s="18">
        <f>+'Önk. önmaga'!G13+'Polghiv.'!G13+Művház!G13+Konyha!G13+'Csodavár Óvoda'!G13</f>
        <v>3556</v>
      </c>
      <c r="H13" s="18">
        <f>+'Önk. önmaga'!H13+'Polghiv.'!H13+Művház!H13+Konyha!H13+'Csodavár Óvoda'!H13</f>
        <v>487</v>
      </c>
      <c r="I13" s="18">
        <f>+'Önk. önmaga'!I13+'Polghiv.'!I13+Művház!I13+Konyha!I13+'Csodavár Óvoda'!I13</f>
        <v>85050</v>
      </c>
      <c r="J13" s="18">
        <f>+'Önk. önmaga'!J13+'Polghiv.'!J13+Művház!J13+Konyha!J13+'Csodavár Óvoda'!J13</f>
        <v>85050</v>
      </c>
      <c r="K13" s="18">
        <f t="shared" si="0"/>
        <v>100</v>
      </c>
    </row>
    <row r="14" spans="3:11" ht="30">
      <c r="C14" s="9"/>
      <c r="D14" s="13" t="s">
        <v>26</v>
      </c>
      <c r="E14" s="14" t="s">
        <v>27</v>
      </c>
      <c r="F14" s="18">
        <f>+'Önk. önmaga'!F14+'Polghiv.'!F14+Művház!F14+Konyha!F14+'Csodavár Óvoda'!F14</f>
        <v>94922</v>
      </c>
      <c r="G14" s="18">
        <f>+'Önk. önmaga'!G14+'Polghiv.'!G14+Művház!G14+Konyha!G14+'Csodavár Óvoda'!G14</f>
        <v>5790</v>
      </c>
      <c r="H14" s="18">
        <f>+'Önk. önmaga'!H14+'Polghiv.'!H14+Művház!H14+Konyha!H14+'Csodavár Óvoda'!H14</f>
        <v>43619</v>
      </c>
      <c r="I14" s="18">
        <f>+'Önk. önmaga'!I14+'Polghiv.'!I14+Művház!I14+Konyha!I14+'Csodavár Óvoda'!I14</f>
        <v>112634</v>
      </c>
      <c r="J14" s="18">
        <f>+'Önk. önmaga'!J14+'Polghiv.'!J14+Művház!J14+Konyha!J14+'Csodavár Óvoda'!J14</f>
        <v>112634</v>
      </c>
      <c r="K14" s="18">
        <f t="shared" si="0"/>
        <v>100</v>
      </c>
    </row>
    <row r="15" spans="3:11" ht="15">
      <c r="C15" s="9"/>
      <c r="D15" s="13" t="s">
        <v>28</v>
      </c>
      <c r="E15" s="14" t="s">
        <v>29</v>
      </c>
      <c r="F15" s="18">
        <f>+'Önk. önmaga'!F15+'Polghiv.'!F15+Művház!F15+Konyha!F15+'Csodavár Óvoda'!F15</f>
        <v>5328</v>
      </c>
      <c r="G15" s="18">
        <f>+'Önk. önmaga'!G15+'Polghiv.'!G15+Művház!G15+Konyha!G15+'Csodavár Óvoda'!G15</f>
        <v>0</v>
      </c>
      <c r="H15" s="18">
        <f>+'Önk. önmaga'!H15+'Polghiv.'!H15+Művház!H15+Konyha!H15+'Csodavár Óvoda'!H15</f>
        <v>0</v>
      </c>
      <c r="I15" s="18">
        <f>+'Önk. önmaga'!I15+'Polghiv.'!I15+Művház!I15+Konyha!I15+'Csodavár Óvoda'!I15</f>
        <v>5587</v>
      </c>
      <c r="J15" s="18">
        <f>+'Önk. önmaga'!J15+'Polghiv.'!J15+Művház!J15+Konyha!J15+'Csodavár Óvoda'!J15</f>
        <v>5587</v>
      </c>
      <c r="K15" s="18">
        <f t="shared" si="0"/>
        <v>100</v>
      </c>
    </row>
    <row r="16" spans="3:11" ht="15">
      <c r="C16" s="9"/>
      <c r="D16" s="19" t="s">
        <v>30</v>
      </c>
      <c r="E16" s="20" t="s">
        <v>8</v>
      </c>
      <c r="F16" s="18">
        <f>+'Önk. önmaga'!F16+'Polghiv.'!F16+Művház!F16+Konyha!F16+'Csodavár Óvoda'!F16</f>
        <v>0</v>
      </c>
      <c r="G16" s="18">
        <f>+'Önk. önmaga'!G16+'Polghiv.'!G16+Művház!G16+Konyha!G16+'Csodavár Óvoda'!G16</f>
        <v>3018</v>
      </c>
      <c r="H16" s="18">
        <f>+'Önk. önmaga'!H16+'Polghiv.'!H16+Művház!H16+Konyha!H16+'Csodavár Óvoda'!H16</f>
        <v>2794</v>
      </c>
      <c r="I16" s="18">
        <f>+'Önk. önmaga'!I16+'Polghiv.'!I16+Művház!I16+Konyha!I16+'Csodavár Óvoda'!I16</f>
        <v>28188</v>
      </c>
      <c r="J16" s="18">
        <f>+'Önk. önmaga'!J16+'Polghiv.'!J16+Művház!J16+Konyha!J16+'Csodavár Óvoda'!J16</f>
        <v>28188</v>
      </c>
      <c r="K16" s="18">
        <f t="shared" si="0"/>
        <v>100</v>
      </c>
    </row>
    <row r="17" spans="1:11" ht="15">
      <c r="A17" s="22"/>
      <c r="B17" s="22"/>
      <c r="C17" s="9"/>
      <c r="D17" s="19" t="s">
        <v>31</v>
      </c>
      <c r="E17" s="20" t="s">
        <v>9</v>
      </c>
      <c r="F17" s="18">
        <f>+'Önk. önmaga'!F17+'Polghiv.'!F17+Művház!F17+Konyha!F17+'Csodavár Óvoda'!F17</f>
        <v>0</v>
      </c>
      <c r="G17" s="18">
        <f>+'Önk. önmaga'!G17+'Polghiv.'!G17+Művház!G17+Konyha!G17+'Csodavár Óvoda'!G17</f>
        <v>7550</v>
      </c>
      <c r="H17" s="18">
        <f>+'Önk. önmaga'!H17+'Polghiv.'!H17+Művház!H17+Konyha!H17+'Csodavár Óvoda'!H17</f>
        <v>17492</v>
      </c>
      <c r="I17" s="18">
        <f>+'Önk. önmaga'!I17+'Polghiv.'!I17+Művház!I17+Konyha!I17+'Csodavár Óvoda'!I17</f>
        <v>439</v>
      </c>
      <c r="J17" s="18">
        <f>+'Önk. önmaga'!J17+'Polghiv.'!J17+Művház!J17+Konyha!J17+'Csodavár Óvoda'!J17</f>
        <v>439</v>
      </c>
      <c r="K17" s="18">
        <f t="shared" si="0"/>
        <v>100</v>
      </c>
    </row>
    <row r="18" spans="1:11" ht="15">
      <c r="A18" s="22"/>
      <c r="B18" s="22"/>
      <c r="C18" s="9"/>
      <c r="D18" s="19"/>
      <c r="E18" s="20"/>
      <c r="F18" s="18">
        <f>+'Önk. önmaga'!F18+'Polghiv.'!F18+Művház!F18+Konyha!F18+'Csodavár Óvoda'!F18</f>
        <v>0</v>
      </c>
      <c r="G18" s="18">
        <f>+'Önk. önmaga'!G18+'Polghiv.'!G18+Művház!G18+Konyha!G18+'Csodavár Óvoda'!G18</f>
        <v>0</v>
      </c>
      <c r="H18" s="18">
        <f>+'Önk. önmaga'!H18+'Polghiv.'!H18+Művház!H18+Konyha!H18+'Csodavár Óvoda'!H18</f>
        <v>0</v>
      </c>
      <c r="I18" s="18">
        <f>+'Önk. önmaga'!I18+'Polghiv.'!I18+Művház!I18+Konyha!I18+'Csodavár Óvoda'!I18</f>
        <v>0</v>
      </c>
      <c r="J18" s="18">
        <f>+'Önk. önmaga'!J18+'Polghiv.'!J18+Művház!J18+Konyha!J18+'Csodavár Óvoda'!J18</f>
        <v>0</v>
      </c>
      <c r="K18" s="18"/>
    </row>
    <row r="19" spans="1:11" ht="15">
      <c r="A19" s="23"/>
      <c r="B19" s="23"/>
      <c r="C19" s="24"/>
      <c r="D19" s="19" t="s">
        <v>32</v>
      </c>
      <c r="E19" s="20" t="s">
        <v>33</v>
      </c>
      <c r="F19" s="18">
        <f>+'Önk. önmaga'!F19+'Polghiv.'!F19+Művház!F19+Konyha!F19+'Csodavár Óvoda'!F19</f>
        <v>0</v>
      </c>
      <c r="G19" s="18">
        <f>+'Önk. önmaga'!G19+'Polghiv.'!G19+Művház!G19+Konyha!G19+'Csodavár Óvoda'!G19</f>
        <v>0</v>
      </c>
      <c r="H19" s="18">
        <f>+'Önk. önmaga'!H19+'Polghiv.'!H19+Művház!H19+Konyha!H19+'Csodavár Óvoda'!H19</f>
        <v>0</v>
      </c>
      <c r="I19" s="18">
        <f>+'Önk. önmaga'!I19+'Polghiv.'!I19+Művház!I19+Konyha!I19+'Csodavár Óvoda'!I19</f>
        <v>0</v>
      </c>
      <c r="J19" s="18">
        <f>+'Önk. önmaga'!J19+'Polghiv.'!J19+Művház!J19+Konyha!J19+'Csodavár Óvoda'!J19</f>
        <v>0</v>
      </c>
      <c r="K19" s="18"/>
    </row>
    <row r="20" spans="1:11" ht="30">
      <c r="A20" s="23"/>
      <c r="B20" s="23"/>
      <c r="C20" s="24"/>
      <c r="D20" s="26" t="s">
        <v>34</v>
      </c>
      <c r="E20" s="20" t="s">
        <v>112</v>
      </c>
      <c r="F20" s="18">
        <f>+'Önk. önmaga'!F20+'Polghiv.'!F20+Művház!F20+Konyha!F20+'Csodavár Óvoda'!F20</f>
        <v>219215</v>
      </c>
      <c r="G20" s="18">
        <f>+'Önk. önmaga'!G20+'Polghiv.'!G20+Művház!G20+Konyha!G20+'Csodavár Óvoda'!G20</f>
        <v>114602</v>
      </c>
      <c r="H20" s="18">
        <f>+'Önk. önmaga'!H20+'Polghiv.'!H20+Művház!H20+Konyha!H20+'Csodavár Óvoda'!H20</f>
        <v>33448</v>
      </c>
      <c r="I20" s="18">
        <f>+'Önk. önmaga'!I20+'Polghiv.'!I20+Művház!I20+Konyha!I20+'Csodavár Óvoda'!I20</f>
        <v>313276</v>
      </c>
      <c r="J20" s="18">
        <f>+'Önk. önmaga'!J20+'Polghiv.'!J20+Művház!J20+Konyha!J20+'Csodavár Óvoda'!J20</f>
        <v>313780</v>
      </c>
      <c r="K20" s="18">
        <f t="shared" si="0"/>
        <v>100.16088050153857</v>
      </c>
    </row>
    <row r="21" spans="1:11" ht="15">
      <c r="A21" s="23"/>
      <c r="B21" s="23"/>
      <c r="C21" s="24"/>
      <c r="D21" s="27"/>
      <c r="E21" s="28"/>
      <c r="F21" s="25"/>
      <c r="G21" s="25"/>
      <c r="H21" s="25"/>
      <c r="I21" s="25"/>
      <c r="J21" s="25"/>
      <c r="K21" s="25"/>
    </row>
    <row r="22" spans="1:11" ht="15">
      <c r="A22" s="29"/>
      <c r="B22" s="29"/>
      <c r="C22" s="30"/>
      <c r="D22" s="31"/>
      <c r="E22" s="32"/>
      <c r="F22" s="33"/>
      <c r="G22" s="33"/>
      <c r="H22" s="33"/>
      <c r="I22" s="33"/>
      <c r="J22" s="33"/>
      <c r="K22" s="33"/>
    </row>
    <row r="23" spans="1:11" ht="14.25">
      <c r="A23" s="29"/>
      <c r="B23" s="29"/>
      <c r="C23" s="34"/>
      <c r="D23" s="10" t="s">
        <v>35</v>
      </c>
      <c r="E23" s="11" t="s">
        <v>6</v>
      </c>
      <c r="F23" s="12">
        <f>+SUM(F24:F28)</f>
        <v>57000</v>
      </c>
      <c r="G23" s="12">
        <f>+SUM(G24:G28)</f>
        <v>0</v>
      </c>
      <c r="H23" s="12">
        <f>+SUM(H24:H28)</f>
        <v>7815</v>
      </c>
      <c r="I23" s="12">
        <f>+SUM(I24:I28)</f>
        <v>83698</v>
      </c>
      <c r="J23" s="12">
        <f>+SUM(J24:J28)</f>
        <v>65500</v>
      </c>
      <c r="K23" s="12">
        <f>J23/I23*100</f>
        <v>78.25754498315372</v>
      </c>
    </row>
    <row r="24" spans="1:11" ht="15">
      <c r="A24" s="3"/>
      <c r="B24" s="3"/>
      <c r="C24" s="36"/>
      <c r="D24" s="37" t="s">
        <v>36</v>
      </c>
      <c r="E24" s="14" t="s">
        <v>37</v>
      </c>
      <c r="F24" s="18">
        <f>+'Önk. önmaga'!F24+'Polghiv.'!F24+Művház!F24+Konyha!F24+'Csodavár Óvoda'!F24</f>
        <v>13000</v>
      </c>
      <c r="G24" s="18">
        <f>+'Önk. önmaga'!G24+'Polghiv.'!G24+Művház!G24+Konyha!G24+'Csodavár Óvoda'!G24</f>
        <v>0</v>
      </c>
      <c r="H24" s="18">
        <f>+'Önk. önmaga'!H24+'Polghiv.'!H24+Művház!H24+Konyha!H24+'Csodavár Óvoda'!H24</f>
        <v>911</v>
      </c>
      <c r="I24" s="18">
        <f>+'Önk. önmaga'!I24+'Polghiv.'!I24+Művház!I24+Konyha!I24+'Csodavár Óvoda'!I24</f>
        <v>16852</v>
      </c>
      <c r="J24" s="18">
        <f>+'Önk. önmaga'!J24+'Polghiv.'!J24+Művház!J24+Konyha!J24+'Csodavár Óvoda'!J24</f>
        <v>13665</v>
      </c>
      <c r="K24" s="18">
        <f>J24/I24*100</f>
        <v>81.08829812485166</v>
      </c>
    </row>
    <row r="25" spans="1:11" ht="15">
      <c r="A25" s="3"/>
      <c r="B25" s="3"/>
      <c r="C25" s="36"/>
      <c r="D25" s="37" t="s">
        <v>38</v>
      </c>
      <c r="E25" s="14" t="s">
        <v>39</v>
      </c>
      <c r="F25" s="18">
        <f>+'Önk. önmaga'!F25+'Polghiv.'!F25+Művház!F25+Konyha!F25+'Csodavár Óvoda'!F25</f>
        <v>44000</v>
      </c>
      <c r="G25" s="18">
        <f>+'Önk. önmaga'!G25+'Polghiv.'!G25+Művház!G25+Konyha!G25+'Csodavár Óvoda'!G25</f>
        <v>0</v>
      </c>
      <c r="H25" s="18">
        <f>+'Önk. önmaga'!H25+'Polghiv.'!H25+Művház!H25+Konyha!H25+'Csodavár Óvoda'!H25</f>
        <v>5117</v>
      </c>
      <c r="I25" s="18">
        <f>+'Önk. önmaga'!I25+'Polghiv.'!I25+Művház!I25+Konyha!I25+'Csodavár Óvoda'!I25</f>
        <v>59284</v>
      </c>
      <c r="J25" s="18">
        <f>+'Önk. önmaga'!J25+'Polghiv.'!J25+Művház!J25+Konyha!J25+'Csodavár Óvoda'!J25</f>
        <v>47162</v>
      </c>
      <c r="K25" s="18">
        <f>J25/I25*100</f>
        <v>79.55266176371364</v>
      </c>
    </row>
    <row r="26" spans="1:11" ht="15">
      <c r="A26" s="3"/>
      <c r="B26" s="3"/>
      <c r="C26" s="36"/>
      <c r="D26" s="37" t="s">
        <v>40</v>
      </c>
      <c r="E26" s="14" t="s">
        <v>41</v>
      </c>
      <c r="F26" s="18">
        <f>+'Önk. önmaga'!F26+'Polghiv.'!F26+Művház!F26+Konyha!F26+'Csodavár Óvoda'!F26</f>
        <v>0</v>
      </c>
      <c r="G26" s="18">
        <f>+'Önk. önmaga'!G26+'Polghiv.'!G26+Művház!G26+Konyha!G26+'Csodavár Óvoda'!G26</f>
        <v>0</v>
      </c>
      <c r="H26" s="18">
        <f>+'Önk. önmaga'!H26+'Polghiv.'!H26+Művház!H26+Konyha!H26+'Csodavár Óvoda'!H26</f>
        <v>1787</v>
      </c>
      <c r="I26" s="18">
        <f>+'Önk. önmaga'!I26+'Polghiv.'!I26+Művház!I26+Konyha!I26+'Csodavár Óvoda'!I26</f>
        <v>7562</v>
      </c>
      <c r="J26" s="18">
        <f>+'Önk. önmaga'!J26+'Polghiv.'!J26+Művház!J26+Konyha!J26+'Csodavár Óvoda'!J26</f>
        <v>4673</v>
      </c>
      <c r="K26" s="18">
        <f>J26/I26*100</f>
        <v>61.795821211319755</v>
      </c>
    </row>
    <row r="27" spans="1:11" ht="15">
      <c r="A27" s="3"/>
      <c r="B27" s="3"/>
      <c r="C27" s="36"/>
      <c r="D27" s="37"/>
      <c r="E27" s="38"/>
      <c r="F27" s="15"/>
      <c r="G27" s="15"/>
      <c r="H27" s="15"/>
      <c r="I27" s="15"/>
      <c r="J27" s="15"/>
      <c r="K27" s="15"/>
    </row>
    <row r="28" spans="1:11" ht="15">
      <c r="A28" s="3"/>
      <c r="B28" s="3"/>
      <c r="C28" s="39"/>
      <c r="D28" s="37"/>
      <c r="E28" s="38"/>
      <c r="F28" s="15"/>
      <c r="G28" s="15"/>
      <c r="H28" s="15"/>
      <c r="I28" s="15"/>
      <c r="J28" s="15"/>
      <c r="K28" s="15"/>
    </row>
    <row r="29" spans="1:11" ht="14.25">
      <c r="A29" s="40"/>
      <c r="B29" s="40"/>
      <c r="C29" s="41"/>
      <c r="D29" s="42" t="s">
        <v>42</v>
      </c>
      <c r="E29" s="43" t="s">
        <v>43</v>
      </c>
      <c r="F29" s="44">
        <f>+SUM(F30:F40)</f>
        <v>114004</v>
      </c>
      <c r="G29" s="44">
        <f>+SUM(G30:G40)</f>
        <v>3285</v>
      </c>
      <c r="H29" s="44">
        <f>+SUM(H30:H40)</f>
        <v>2316</v>
      </c>
      <c r="I29" s="44">
        <f>+SUM(I30:I40)</f>
        <v>137654</v>
      </c>
      <c r="J29" s="44">
        <f>+SUM(J30:J40)</f>
        <v>130609</v>
      </c>
      <c r="K29" s="44">
        <f aca="true" t="shared" si="1" ref="K29:K57">J29/I29*100</f>
        <v>94.88209568919174</v>
      </c>
    </row>
    <row r="30" spans="1:11" ht="15">
      <c r="A30" s="45"/>
      <c r="B30" s="45"/>
      <c r="C30" s="46"/>
      <c r="D30" s="47" t="s">
        <v>44</v>
      </c>
      <c r="E30" s="48" t="s">
        <v>45</v>
      </c>
      <c r="F30" s="18">
        <f>+'Önk. önmaga'!F30+'Polghiv.'!F30+Művház!F30+Konyha!F30+'Csodavár Óvoda'!F30</f>
        <v>0</v>
      </c>
      <c r="G30" s="18">
        <f>+'Önk. önmaga'!G30+'Polghiv.'!G30+Művház!G30+Konyha!G30+'Csodavár Óvoda'!G30</f>
        <v>0</v>
      </c>
      <c r="H30" s="18">
        <f>+'Önk. önmaga'!H30+'Polghiv.'!H30+Művház!H30+Konyha!H30+'Csodavár Óvoda'!H30</f>
        <v>0</v>
      </c>
      <c r="I30" s="18">
        <f>+'Önk. önmaga'!I30+'Polghiv.'!I30+Művház!I30+Konyha!I30+'Csodavár Óvoda'!I30</f>
        <v>0</v>
      </c>
      <c r="J30" s="18">
        <f>+'Önk. önmaga'!J30+'Polghiv.'!J30+Művház!J30+Konyha!J30+'Csodavár Óvoda'!J30</f>
        <v>0</v>
      </c>
      <c r="K30" s="18"/>
    </row>
    <row r="31" spans="1:11" ht="15">
      <c r="A31" s="45"/>
      <c r="B31" s="45"/>
      <c r="C31" s="46"/>
      <c r="D31" s="47" t="s">
        <v>46</v>
      </c>
      <c r="E31" s="48" t="s">
        <v>47</v>
      </c>
      <c r="F31" s="18">
        <f>+'Önk. önmaga'!F31+'Polghiv.'!F31+Művház!F31+Konyha!F31+'Csodavár Óvoda'!F31</f>
        <v>51425</v>
      </c>
      <c r="G31" s="18">
        <f>+'Önk. önmaga'!G31+'Polghiv.'!G31+Művház!G31+Konyha!G31+'Csodavár Óvoda'!G31</f>
        <v>2586</v>
      </c>
      <c r="H31" s="18">
        <f>+'Önk. önmaga'!H31+'Polghiv.'!H31+Művház!H31+Konyha!H31+'Csodavár Óvoda'!H31</f>
        <v>5871</v>
      </c>
      <c r="I31" s="18">
        <f>+'Önk. önmaga'!I31+'Polghiv.'!I31+Művház!I31+Konyha!I31+'Csodavár Óvoda'!I31+Bölcsőde!I31</f>
        <v>62161</v>
      </c>
      <c r="J31" s="18">
        <f>+'Önk. önmaga'!J31+'Polghiv.'!J31+Művház!J31+Konyha!J31+'Csodavár Óvoda'!J31+Bölcsőde!J31</f>
        <v>74311</v>
      </c>
      <c r="K31" s="18">
        <f t="shared" si="1"/>
        <v>119.54601759945946</v>
      </c>
    </row>
    <row r="32" spans="1:11" ht="15">
      <c r="A32" s="45"/>
      <c r="B32" s="45"/>
      <c r="C32" s="46"/>
      <c r="D32" s="47" t="s">
        <v>48</v>
      </c>
      <c r="E32" s="48" t="s">
        <v>49</v>
      </c>
      <c r="F32" s="18">
        <f>+'Önk. önmaga'!F32+'Polghiv.'!F32+Művház!F32+Konyha!F32+'Csodavár Óvoda'!F32</f>
        <v>661</v>
      </c>
      <c r="G32" s="18">
        <f>+'Önk. önmaga'!G32+'Polghiv.'!G32+Művház!G32+Konyha!G32+'Csodavár Óvoda'!G32</f>
        <v>0</v>
      </c>
      <c r="H32" s="18">
        <f>+'Önk. önmaga'!H32+'Polghiv.'!H32+Művház!H32+Konyha!H32+'Csodavár Óvoda'!H32</f>
        <v>0</v>
      </c>
      <c r="I32" s="18">
        <f>+'Önk. önmaga'!I32+'Polghiv.'!I32+Művház!I32+Konyha!I32+'Csodavár Óvoda'!I32</f>
        <v>616</v>
      </c>
      <c r="J32" s="18">
        <f>+'Önk. önmaga'!J32+'Polghiv.'!J32+Művház!J32+Konyha!J32+'Csodavár Óvoda'!J32</f>
        <v>616</v>
      </c>
      <c r="K32" s="18">
        <f t="shared" si="1"/>
        <v>100</v>
      </c>
    </row>
    <row r="33" spans="1:11" ht="15">
      <c r="A33" s="45"/>
      <c r="B33" s="45"/>
      <c r="C33" s="46"/>
      <c r="D33" s="47" t="s">
        <v>50</v>
      </c>
      <c r="E33" s="48" t="s">
        <v>51</v>
      </c>
      <c r="F33" s="18">
        <f>+'Önk. önmaga'!F33+'Polghiv.'!F33+Művház!F33+Konyha!F33+'Csodavár Óvoda'!F33</f>
        <v>0</v>
      </c>
      <c r="G33" s="18">
        <f>+'Önk. önmaga'!G33+'Polghiv.'!G33+Művház!G33+Konyha!G33+'Csodavár Óvoda'!G33</f>
        <v>0</v>
      </c>
      <c r="H33" s="18">
        <f>+'Önk. önmaga'!H33+'Polghiv.'!H33+Művház!H33+Konyha!H33+'Csodavár Óvoda'!H33</f>
        <v>0</v>
      </c>
      <c r="I33" s="18">
        <f>+'Önk. önmaga'!I33+'Polghiv.'!I33+Művház!I33+Konyha!I33+'Csodavár Óvoda'!I33</f>
        <v>15627</v>
      </c>
      <c r="J33" s="18">
        <f>+'Önk. önmaga'!J33+'Polghiv.'!J33+Művház!J33+Konyha!J33+'Csodavár Óvoda'!J33</f>
        <v>6082</v>
      </c>
      <c r="K33" s="18"/>
    </row>
    <row r="34" spans="1:11" ht="15">
      <c r="A34" s="45"/>
      <c r="B34" s="45"/>
      <c r="C34" s="46"/>
      <c r="D34" s="47" t="s">
        <v>52</v>
      </c>
      <c r="E34" s="48" t="s">
        <v>53</v>
      </c>
      <c r="F34" s="18">
        <f>+'Önk. önmaga'!F34+'Polghiv.'!F34+Művház!F34+Konyha!F34+'Csodavár Óvoda'!F34</f>
        <v>16087</v>
      </c>
      <c r="G34" s="18">
        <f>+'Önk. önmaga'!G34+'Polghiv.'!G34+Művház!G34+Konyha!G34+'Csodavár Óvoda'!G34</f>
        <v>0</v>
      </c>
      <c r="H34" s="18">
        <f>+'Önk. önmaga'!H34+'Polghiv.'!H34+Művház!H34+Konyha!H34+'Csodavár Óvoda'!H34</f>
        <v>2063</v>
      </c>
      <c r="I34" s="18">
        <f>+'Önk. önmaga'!I34+'Polghiv.'!I34+Művház!I34+Konyha!I34+'Csodavár Óvoda'!I34</f>
        <v>15639</v>
      </c>
      <c r="J34" s="18">
        <f>+'Önk. önmaga'!J34+'Polghiv.'!J34+Művház!J34+Konyha!J34+'Csodavár Óvoda'!J34</f>
        <v>15639</v>
      </c>
      <c r="K34" s="18">
        <f t="shared" si="1"/>
        <v>100</v>
      </c>
    </row>
    <row r="35" spans="1:11" ht="15">
      <c r="A35" s="45"/>
      <c r="B35" s="45"/>
      <c r="C35" s="46"/>
      <c r="D35" s="47" t="s">
        <v>54</v>
      </c>
      <c r="E35" s="48" t="s">
        <v>55</v>
      </c>
      <c r="F35" s="18">
        <f>+'Önk. önmaga'!F35+'Polghiv.'!F35+Művház!F35+Konyha!F35+'Csodavár Óvoda'!F35</f>
        <v>17816</v>
      </c>
      <c r="G35" s="18">
        <f>+'Önk. önmaga'!G35+'Polghiv.'!G35+Művház!G35+Konyha!G35+'Csodavár Óvoda'!G35</f>
        <v>699</v>
      </c>
      <c r="H35" s="18">
        <f>+'Önk. önmaga'!H35+'Polghiv.'!H35+Művház!H35+Konyha!H35+'Csodavár Óvoda'!H35</f>
        <v>1593</v>
      </c>
      <c r="I35" s="18">
        <f>+'Önk. önmaga'!I35+'Polghiv.'!I35+Művház!I35+Konyha!I35+'Csodavár Óvoda'!I35</f>
        <v>17870</v>
      </c>
      <c r="J35" s="18">
        <f>+'Önk. önmaga'!J35+'Polghiv.'!J35+Művház!J35+Konyha!J35+'Csodavár Óvoda'!J35</f>
        <v>24234</v>
      </c>
      <c r="K35" s="18">
        <f t="shared" si="1"/>
        <v>135.61275881365418</v>
      </c>
    </row>
    <row r="36" spans="1:11" ht="15">
      <c r="A36" s="50"/>
      <c r="B36" s="50"/>
      <c r="C36" s="51"/>
      <c r="D36" s="52" t="s">
        <v>56</v>
      </c>
      <c r="E36" s="53" t="s">
        <v>57</v>
      </c>
      <c r="F36" s="18">
        <f>+'Önk. önmaga'!F36+'Polghiv.'!F36+Művház!F36+Konyha!F36+'Csodavár Óvoda'!F36</f>
        <v>17480</v>
      </c>
      <c r="G36" s="18">
        <f>+'Önk. önmaga'!G36+'Polghiv.'!G36+Művház!G36+Konyha!G36+'Csodavár Óvoda'!G36</f>
        <v>0</v>
      </c>
      <c r="H36" s="18">
        <f>+'Önk. önmaga'!H36+'Polghiv.'!H36+Művház!H36+Konyha!H36+'Csodavár Óvoda'!H36</f>
        <v>-7769</v>
      </c>
      <c r="I36" s="18">
        <f>+'Önk. önmaga'!I36+'Polghiv.'!I36+Művház!I36+Konyha!I36+'Csodavár Óvoda'!I36</f>
        <v>10344</v>
      </c>
      <c r="J36" s="18">
        <f>+'Önk. önmaga'!J36+'Polghiv.'!J36+Művház!J36+Konyha!J36+'Csodavár Óvoda'!J36</f>
        <v>0</v>
      </c>
      <c r="K36" s="18">
        <f t="shared" si="1"/>
        <v>0</v>
      </c>
    </row>
    <row r="37" spans="1:11" ht="15">
      <c r="A37" s="50"/>
      <c r="B37" s="50"/>
      <c r="C37" s="51"/>
      <c r="D37" s="52" t="s">
        <v>58</v>
      </c>
      <c r="E37" s="53" t="s">
        <v>59</v>
      </c>
      <c r="F37" s="18">
        <f>+'Önk. önmaga'!F37+'Polghiv.'!F37+Művház!F37+Konyha!F37+'Csodavár Óvoda'!F37</f>
        <v>0</v>
      </c>
      <c r="G37" s="18">
        <f>+'Önk. önmaga'!G37+'Polghiv.'!G37+Művház!G37+Konyha!G37+'Csodavár Óvoda'!G37</f>
        <v>0</v>
      </c>
      <c r="H37" s="18">
        <f>+'Önk. önmaga'!H37+'Polghiv.'!H37+Művház!H37+Konyha!H37+'Csodavár Óvoda'!H37</f>
        <v>0</v>
      </c>
      <c r="I37" s="18">
        <f>+'Önk. önmaga'!I37+'Polghiv.'!I37+Művház!I37+Konyha!I37+'Csodavár Óvoda'!I37</f>
        <v>687</v>
      </c>
      <c r="J37" s="18">
        <f>+'Önk. önmaga'!J37+'Polghiv.'!J37+Művház!J37+Konyha!J37+'Csodavár Óvoda'!J37</f>
        <v>694</v>
      </c>
      <c r="K37" s="18"/>
    </row>
    <row r="38" spans="1:11" ht="15">
      <c r="A38" s="50"/>
      <c r="B38" s="50"/>
      <c r="C38" s="51"/>
      <c r="D38" s="52" t="s">
        <v>60</v>
      </c>
      <c r="E38" s="53" t="s">
        <v>61</v>
      </c>
      <c r="F38" s="18">
        <f>+'Önk. önmaga'!F38+'Polghiv.'!F38+Művház!F38+Konyha!F38+'Csodavár Óvoda'!F38</f>
        <v>5895</v>
      </c>
      <c r="G38" s="18">
        <f>+'Önk. önmaga'!G38+'Polghiv.'!G38+Művház!G38+Konyha!G38+'Csodavár Óvoda'!G38</f>
        <v>0</v>
      </c>
      <c r="H38" s="18">
        <f>+'Önk. önmaga'!H38+'Polghiv.'!H38+Művház!H38+Konyha!H38+'Csodavár Óvoda'!H38</f>
        <v>0</v>
      </c>
      <c r="I38" s="18">
        <f>+'Önk. önmaga'!I38+'Polghiv.'!I38+Művház!I38+Konyha!I38+'Csodavár Óvoda'!I38</f>
        <v>5895</v>
      </c>
      <c r="J38" s="18">
        <f>+'Önk. önmaga'!J38+'Polghiv.'!J38+Művház!J38+Konyha!J38+'Csodavár Óvoda'!J38</f>
        <v>0</v>
      </c>
      <c r="K38" s="18">
        <f t="shared" si="1"/>
        <v>0</v>
      </c>
    </row>
    <row r="39" spans="1:11" ht="15">
      <c r="A39" s="50"/>
      <c r="B39" s="50"/>
      <c r="C39" s="51"/>
      <c r="D39" s="52" t="s">
        <v>62</v>
      </c>
      <c r="E39" s="53" t="s">
        <v>63</v>
      </c>
      <c r="F39" s="18">
        <f>+'Önk. önmaga'!F39+'Polghiv.'!F39+Művház!F39+Konyha!F39+'Csodavár Óvoda'!F39</f>
        <v>4640</v>
      </c>
      <c r="G39" s="18">
        <f>+'Önk. önmaga'!G39+'Polghiv.'!G39+Művház!G39+Konyha!G39+'Csodavár Óvoda'!G39</f>
        <v>0</v>
      </c>
      <c r="H39" s="18">
        <f>+'Önk. önmaga'!H39+'Polghiv.'!H39+Művház!H39+Konyha!H39+'Csodavár Óvoda'!H39</f>
        <v>558</v>
      </c>
      <c r="I39" s="18">
        <f>+'Önk. önmaga'!I39+'Polghiv.'!I39+Művház!I39+Konyha!I39+'Csodavár Óvoda'!I39</f>
        <v>8815</v>
      </c>
      <c r="J39" s="18">
        <f>+'Önk. önmaga'!J39+'Polghiv.'!J39+Művház!J39+Konyha!J39+'Csodavár Óvoda'!J39</f>
        <v>9033</v>
      </c>
      <c r="K39" s="18">
        <f t="shared" si="1"/>
        <v>102.47305728871243</v>
      </c>
    </row>
    <row r="40" spans="1:11" ht="15">
      <c r="A40" s="50"/>
      <c r="B40" s="50"/>
      <c r="C40" s="51"/>
      <c r="D40" s="52"/>
      <c r="E40" s="55"/>
      <c r="F40" s="18">
        <f>+'Önk. önmaga'!F40+'Polghiv.'!F40+Művház!F40+Konyha!F40+'Csodavár Óvoda'!F40</f>
        <v>0</v>
      </c>
      <c r="G40" s="18">
        <f>+'Önk. önmaga'!G40+'Polghiv.'!G40+Művház!G40+Konyha!G40+'Csodavár Óvoda'!G40</f>
        <v>0</v>
      </c>
      <c r="H40" s="18">
        <f>+'Önk. önmaga'!H40+'Polghiv.'!H40+Művház!H40+Konyha!H40+'Csodavár Óvoda'!H40</f>
        <v>0</v>
      </c>
      <c r="I40" s="18">
        <f>+'Önk. önmaga'!I40+'Polghiv.'!I40+Művház!I40+Konyha!I40+'Csodavár Óvoda'!I40</f>
        <v>0</v>
      </c>
      <c r="J40" s="18">
        <f>+'Önk. önmaga'!J40+'Polghiv.'!J40+Művház!J40+Konyha!J40+'Csodavár Óvoda'!J40</f>
        <v>0</v>
      </c>
      <c r="K40" s="18"/>
    </row>
    <row r="41" spans="1:11" ht="15">
      <c r="A41" s="50"/>
      <c r="B41" s="50"/>
      <c r="C41" s="51"/>
      <c r="D41" s="52"/>
      <c r="E41" s="55"/>
      <c r="F41" s="18">
        <f>+'Önk. önmaga'!F41+'Polghiv.'!F41+Művház!F41+Konyha!F41+'Csodavár Óvoda'!F41</f>
        <v>0</v>
      </c>
      <c r="G41" s="18">
        <f>+'Önk. önmaga'!G41+'Polghiv.'!G41+Művház!G41+Konyha!G41+'Csodavár Óvoda'!G41</f>
        <v>0</v>
      </c>
      <c r="H41" s="18">
        <f>+'Önk. önmaga'!H41+'Polghiv.'!H41+Művház!H41+Konyha!H41+'Csodavár Óvoda'!H41</f>
        <v>0</v>
      </c>
      <c r="I41" s="18">
        <f>+'Önk. önmaga'!I41+'Polghiv.'!I41+Művház!I41+Konyha!I41+'Csodavár Óvoda'!I41</f>
        <v>0</v>
      </c>
      <c r="J41" s="18">
        <f>+'Önk. önmaga'!J41+'Polghiv.'!J41+Művház!J41+Konyha!J41+'Csodavár Óvoda'!J41</f>
        <v>0</v>
      </c>
      <c r="K41" s="18"/>
    </row>
    <row r="42" spans="1:11" ht="15">
      <c r="A42" s="3"/>
      <c r="B42" s="3"/>
      <c r="C42" s="34"/>
      <c r="D42" s="10" t="s">
        <v>64</v>
      </c>
      <c r="E42" s="11" t="s">
        <v>10</v>
      </c>
      <c r="F42" s="12">
        <f>SUM(F43:F44)</f>
        <v>24</v>
      </c>
      <c r="G42" s="12">
        <f>SUM(G43:G44)</f>
        <v>0</v>
      </c>
      <c r="H42" s="12">
        <f>SUM(H43:H44)</f>
        <v>0</v>
      </c>
      <c r="I42" s="12">
        <f>SUM(I43:I44)</f>
        <v>35224</v>
      </c>
      <c r="J42" s="12">
        <f>SUM(J43:J44)</f>
        <v>35228</v>
      </c>
      <c r="K42" s="12">
        <f t="shared" si="1"/>
        <v>100.01135589370884</v>
      </c>
    </row>
    <row r="43" spans="1:11" ht="15">
      <c r="A43" s="3"/>
      <c r="B43" s="3"/>
      <c r="C43" s="36"/>
      <c r="D43" s="37" t="s">
        <v>65</v>
      </c>
      <c r="E43" s="14" t="s">
        <v>66</v>
      </c>
      <c r="F43" s="15">
        <f>+'Önk. önmaga'!F43+'Polghiv.'!F43+Művház!F43+'Csodavár Óvoda'!F43</f>
        <v>24</v>
      </c>
      <c r="G43" s="15">
        <f>+'Önk. önmaga'!G43+'Polghiv.'!G43+Művház!G43+'Csodavár Óvoda'!G43</f>
        <v>0</v>
      </c>
      <c r="H43" s="15">
        <f>+'Önk. önmaga'!H43+'Polghiv.'!H43+Művház!H43+'Csodavár Óvoda'!H43</f>
        <v>0</v>
      </c>
      <c r="I43" s="15">
        <f>+'Önk. önmaga'!I43+'Polghiv.'!I43+Művház!I43+'Csodavár Óvoda'!I43</f>
        <v>34505</v>
      </c>
      <c r="J43" s="15">
        <f>+'Önk. önmaga'!J43+'Polghiv.'!J43+Művház!J43+'Csodavár Óvoda'!J43</f>
        <v>34505</v>
      </c>
      <c r="K43" s="15">
        <f t="shared" si="1"/>
        <v>100</v>
      </c>
    </row>
    <row r="44" spans="1:11" ht="15">
      <c r="A44" s="3"/>
      <c r="B44" s="3"/>
      <c r="C44" s="36"/>
      <c r="D44" s="37" t="s">
        <v>432</v>
      </c>
      <c r="E44" s="17" t="s">
        <v>433</v>
      </c>
      <c r="F44" s="15">
        <f>+'Önk. önmaga'!F44+'Polghiv.'!F44+Művház!F44+'Csodavár Óvoda'!F44</f>
        <v>0</v>
      </c>
      <c r="G44" s="15">
        <f>+'Önk. önmaga'!G44+'Polghiv.'!G44+Művház!G44+'Csodavár Óvoda'!G44</f>
        <v>0</v>
      </c>
      <c r="H44" s="15">
        <f>+'Önk. önmaga'!H44+'Polghiv.'!H44+Művház!H44+'Csodavár Óvoda'!H44</f>
        <v>0</v>
      </c>
      <c r="I44" s="15">
        <f>+'Önk. önmaga'!I44+'Polghiv.'!I44+Művház!I44+'Csodavár Óvoda'!I44</f>
        <v>719</v>
      </c>
      <c r="J44" s="15">
        <f>+'Önk. önmaga'!J44+'Polghiv.'!J44+Művház!J44+'Csodavár Óvoda'!J44</f>
        <v>723</v>
      </c>
      <c r="K44" s="15">
        <f t="shared" si="1"/>
        <v>100.55632823365785</v>
      </c>
    </row>
    <row r="45" spans="1:11" ht="28.5">
      <c r="A45" s="3"/>
      <c r="B45" s="3"/>
      <c r="C45" s="56"/>
      <c r="D45" s="57" t="s">
        <v>67</v>
      </c>
      <c r="E45" s="58" t="s">
        <v>11</v>
      </c>
      <c r="F45" s="59">
        <f>+F42+F29+F23+F10</f>
        <v>686421</v>
      </c>
      <c r="G45" s="59">
        <f>+G42+G29+G23+G10</f>
        <v>137801</v>
      </c>
      <c r="H45" s="59">
        <f>+H42+H29+H23+H10</f>
        <v>107971</v>
      </c>
      <c r="I45" s="59">
        <f>+I42+I29+I23+I10</f>
        <v>917642</v>
      </c>
      <c r="J45" s="59">
        <f>+J42+J29+J23+J10</f>
        <v>892907</v>
      </c>
      <c r="K45" s="59">
        <f t="shared" si="1"/>
        <v>97.30450437098564</v>
      </c>
    </row>
    <row r="46" spans="1:11" ht="30">
      <c r="A46" s="3"/>
      <c r="B46" s="3"/>
      <c r="C46" s="349" t="s">
        <v>12</v>
      </c>
      <c r="D46" s="350"/>
      <c r="E46" s="60" t="s">
        <v>13</v>
      </c>
      <c r="F46" s="8"/>
      <c r="G46" s="8"/>
      <c r="H46" s="8"/>
      <c r="I46" s="8"/>
      <c r="J46" s="8"/>
      <c r="K46" s="8"/>
    </row>
    <row r="47" spans="1:11" ht="28.5">
      <c r="A47" s="3"/>
      <c r="B47" s="3"/>
      <c r="C47" s="34"/>
      <c r="D47" s="10" t="s">
        <v>68</v>
      </c>
      <c r="E47" s="11" t="s">
        <v>15</v>
      </c>
      <c r="F47" s="35">
        <f>+F48+F52</f>
        <v>290087</v>
      </c>
      <c r="G47" s="35">
        <f>+G48+G52</f>
        <v>25643</v>
      </c>
      <c r="H47" s="35">
        <f>+H48+H52</f>
        <v>-76824</v>
      </c>
      <c r="I47" s="35">
        <f>+I48+I52</f>
        <v>418763</v>
      </c>
      <c r="J47" s="35">
        <f>+J48+J52</f>
        <v>418763</v>
      </c>
      <c r="K47" s="35">
        <f t="shared" si="1"/>
        <v>100</v>
      </c>
    </row>
    <row r="48" spans="1:11" ht="15">
      <c r="A48" s="23"/>
      <c r="B48" s="23"/>
      <c r="C48" s="61"/>
      <c r="D48" s="62" t="s">
        <v>69</v>
      </c>
      <c r="E48" s="17" t="s">
        <v>70</v>
      </c>
      <c r="F48" s="18">
        <f>+'Önk. önmaga'!F48+'Polghiv.'!F48+Művház!F48+Konyha!F48+'Csodavár Óvoda'!F48</f>
        <v>24160</v>
      </c>
      <c r="G48" s="18">
        <f>+'Önk. önmaga'!G48+'Polghiv.'!G48+Művház!G48+Konyha!G48+'Csodavár Óvoda'!G48</f>
        <v>18198</v>
      </c>
      <c r="H48" s="18">
        <f>+'Önk. önmaga'!H48+'Polghiv.'!H48+Művház!H48+Konyha!H48+'Csodavár Óvoda'!H48</f>
        <v>-12297</v>
      </c>
      <c r="I48" s="18">
        <f>+'Önk. önmaga'!I48+'Polghiv.'!I48+Művház!I48+Konyha!I48+'Csodavár Óvoda'!I48</f>
        <v>16986</v>
      </c>
      <c r="J48" s="18">
        <f>+'Önk. önmaga'!J48+'Polghiv.'!J48+Művház!J48+Konyha!J48+'Csodavár Óvoda'!J48</f>
        <v>16986</v>
      </c>
      <c r="K48" s="18">
        <f t="shared" si="1"/>
        <v>100</v>
      </c>
    </row>
    <row r="49" spans="1:11" ht="15">
      <c r="A49" s="23"/>
      <c r="B49" s="23"/>
      <c r="C49" s="61"/>
      <c r="D49" s="62"/>
      <c r="E49" s="17" t="s">
        <v>71</v>
      </c>
      <c r="F49" s="18">
        <f>+'Önk. önmaga'!F49+'Polghiv.'!F49+Művház!F49+Konyha!F49+'Csodavár Óvoda'!F49</f>
        <v>24160</v>
      </c>
      <c r="G49" s="18">
        <f>+'Önk. önmaga'!G49+'Polghiv.'!G49+Művház!G49+Konyha!G49+'Csodavár Óvoda'!G49</f>
        <v>18198</v>
      </c>
      <c r="H49" s="18">
        <f>+'Önk. önmaga'!H49+'Polghiv.'!H49+Művház!H49+Konyha!H49+'Csodavár Óvoda'!H49</f>
        <v>-12297</v>
      </c>
      <c r="I49" s="18">
        <f>+'Önk. önmaga'!I49+'Polghiv.'!I49+Művház!I49+Konyha!I49+'Csodavár Óvoda'!I49</f>
        <v>16986</v>
      </c>
      <c r="J49" s="18">
        <f>+'Önk. önmaga'!J49+'Polghiv.'!J49+Művház!J49+Konyha!J49+'Csodavár Óvoda'!J49</f>
        <v>16986</v>
      </c>
      <c r="K49" s="18">
        <f t="shared" si="1"/>
        <v>100</v>
      </c>
    </row>
    <row r="50" spans="1:11" ht="15">
      <c r="A50" s="23"/>
      <c r="B50" s="23"/>
      <c r="C50" s="61"/>
      <c r="D50" s="62"/>
      <c r="E50" s="17"/>
      <c r="F50" s="18">
        <f>+'Önk. önmaga'!F50+'Polghiv.'!F50+Művház!F50+Konyha!F50+'Csodavár Óvoda'!F50</f>
        <v>0</v>
      </c>
      <c r="G50" s="18">
        <f>+'Önk. önmaga'!G50+'Polghiv.'!G50+Művház!G50+Konyha!G50+'Csodavár Óvoda'!G50</f>
        <v>0</v>
      </c>
      <c r="H50" s="18">
        <f>+'Önk. önmaga'!H50+'Polghiv.'!H50+Művház!H50+Konyha!H50+'Csodavár Óvoda'!H50</f>
        <v>0</v>
      </c>
      <c r="I50" s="18">
        <f>+'Önk. önmaga'!I50+'Polghiv.'!I50+Művház!I50+Konyha!I50+'Csodavár Óvoda'!I50</f>
        <v>0</v>
      </c>
      <c r="J50" s="18">
        <f>+'Önk. önmaga'!J50+'Polghiv.'!J50+Művház!J50+Konyha!J50+'Csodavár Óvoda'!J50</f>
        <v>0</v>
      </c>
      <c r="K50" s="18"/>
    </row>
    <row r="51" spans="1:11" ht="15">
      <c r="A51" s="23"/>
      <c r="B51" s="23"/>
      <c r="C51" s="61"/>
      <c r="D51" s="62"/>
      <c r="E51" s="17"/>
      <c r="F51" s="18">
        <f>+'Önk. önmaga'!F51+'Polghiv.'!F51+Művház!F51+Konyha!F51+'Csodavár Óvoda'!F51</f>
        <v>0</v>
      </c>
      <c r="G51" s="18">
        <f>+'Önk. önmaga'!G51+'Polghiv.'!G51+Művház!G51+Konyha!G51+'Csodavár Óvoda'!G51</f>
        <v>0</v>
      </c>
      <c r="H51" s="18">
        <f>+'Önk. önmaga'!H51+'Polghiv.'!H51+Művház!H51+Konyha!H51+'Csodavár Óvoda'!H51</f>
        <v>0</v>
      </c>
      <c r="I51" s="18">
        <f>+'Önk. önmaga'!I51+'Polghiv.'!I51+Művház!I51+Konyha!I51+'Csodavár Óvoda'!I51</f>
        <v>0</v>
      </c>
      <c r="J51" s="18">
        <f>+'Önk. önmaga'!J51+'Polghiv.'!J51+Művház!J51+Konyha!J51+'Csodavár Óvoda'!J51</f>
        <v>0</v>
      </c>
      <c r="K51" s="18"/>
    </row>
    <row r="52" spans="1:11" ht="30">
      <c r="A52" s="23"/>
      <c r="B52" s="23"/>
      <c r="C52" s="61"/>
      <c r="D52" s="62" t="s">
        <v>73</v>
      </c>
      <c r="E52" s="17" t="s">
        <v>74</v>
      </c>
      <c r="F52" s="18">
        <f>+'Önk. önmaga'!F52+'Polghiv.'!F52+Művház!F52+Konyha!F52+'Csodavár Óvoda'!F52</f>
        <v>265927</v>
      </c>
      <c r="G52" s="18">
        <f>+'Önk. önmaga'!G52+'Polghiv.'!G52+Művház!G52+Konyha!G52+'Csodavár Óvoda'!G52</f>
        <v>7445</v>
      </c>
      <c r="H52" s="18">
        <f>+'Önk. önmaga'!H52+'Polghiv.'!H52+Művház!H52+Konyha!H52+'Csodavár Óvoda'!H52</f>
        <v>-64527</v>
      </c>
      <c r="I52" s="18">
        <f>+'Önk. önmaga'!I52+'Polghiv.'!I52+Művház!I52+Konyha!I52+'Csodavár Óvoda'!I52</f>
        <v>401777</v>
      </c>
      <c r="J52" s="18">
        <f>+'Önk. önmaga'!J52+'Polghiv.'!J52+Művház!J52+Konyha!J52+'Csodavár Óvoda'!J52</f>
        <v>401777</v>
      </c>
      <c r="K52" s="18">
        <f t="shared" si="1"/>
        <v>100</v>
      </c>
    </row>
    <row r="53" spans="1:11" ht="15">
      <c r="A53" s="23"/>
      <c r="B53" s="23"/>
      <c r="C53" s="61"/>
      <c r="D53" s="62"/>
      <c r="E53" s="17"/>
      <c r="F53" s="18">
        <f>+'Önk. önmaga'!F53+'Polghiv.'!F53+Művház!F53+Konyha!F53+'Csodavár Óvoda'!F53</f>
        <v>0</v>
      </c>
      <c r="G53" s="18">
        <f>+'Önk. önmaga'!G53+'Polghiv.'!G53+Művház!G53+Konyha!G53+'Csodavár Óvoda'!G53</f>
        <v>0</v>
      </c>
      <c r="H53" s="18">
        <f>+'Önk. önmaga'!H53+'Polghiv.'!H53+Művház!H53+Konyha!H53+'Csodavár Óvoda'!H53</f>
        <v>0</v>
      </c>
      <c r="I53" s="18">
        <f>+'Önk. önmaga'!I53+'Polghiv.'!I53+Művház!I53+Konyha!I53+'Csodavár Óvoda'!I53</f>
        <v>0</v>
      </c>
      <c r="J53" s="18">
        <f>+'Önk. önmaga'!J53+'Polghiv.'!J53+Művház!J53+Konyha!J53+'Csodavár Óvoda'!J53</f>
        <v>0</v>
      </c>
      <c r="K53" s="18"/>
    </row>
    <row r="54" spans="1:11" ht="15">
      <c r="A54" s="23"/>
      <c r="B54" s="23"/>
      <c r="C54" s="61"/>
      <c r="D54" s="62"/>
      <c r="E54" s="17"/>
      <c r="F54" s="63"/>
      <c r="G54" s="63"/>
      <c r="H54" s="63"/>
      <c r="I54" s="63"/>
      <c r="J54" s="63"/>
      <c r="K54" s="63"/>
    </row>
    <row r="55" spans="1:11" ht="15">
      <c r="A55" s="3"/>
      <c r="B55" s="3"/>
      <c r="C55" s="34"/>
      <c r="D55" s="10" t="s">
        <v>75</v>
      </c>
      <c r="E55" s="64" t="s">
        <v>14</v>
      </c>
      <c r="F55" s="35">
        <f>+F56+F57+F58+F59</f>
        <v>5406</v>
      </c>
      <c r="G55" s="35">
        <f>+G56+G57+G58+G59</f>
        <v>0</v>
      </c>
      <c r="H55" s="35">
        <f>+H56+H57+H58+H59</f>
        <v>0</v>
      </c>
      <c r="I55" s="35">
        <f>+I56+I57+I58+I59</f>
        <v>5496</v>
      </c>
      <c r="J55" s="35">
        <f>+J56+J57+J58+J59</f>
        <v>90</v>
      </c>
      <c r="K55" s="35">
        <f t="shared" si="1"/>
        <v>1.6375545851528384</v>
      </c>
    </row>
    <row r="56" spans="1:11" ht="15">
      <c r="A56" s="3"/>
      <c r="B56" s="3"/>
      <c r="C56" s="65"/>
      <c r="D56" s="66" t="s">
        <v>76</v>
      </c>
      <c r="E56" s="67" t="s">
        <v>77</v>
      </c>
      <c r="F56" s="18">
        <f>+'Önk. önmaga'!F56+'Polghiv.'!F56+Művház!F56+Konyha!F56+'Csodavár Óvoda'!F56</f>
        <v>0</v>
      </c>
      <c r="G56" s="18">
        <f>+'Önk. önmaga'!G56+'Polghiv.'!G56+Művház!G56+Konyha!G56+'Csodavár Óvoda'!G56</f>
        <v>0</v>
      </c>
      <c r="H56" s="18">
        <f>+'Önk. önmaga'!H56+'Polghiv.'!H56+Művház!H56+Konyha!H56+'Csodavár Óvoda'!H56</f>
        <v>0</v>
      </c>
      <c r="I56" s="18">
        <f>+'Önk. önmaga'!I56+'Polghiv.'!I56+Művház!I56+Konyha!I56+'Csodavár Óvoda'!I56</f>
        <v>0</v>
      </c>
      <c r="J56" s="18">
        <f>+'Önk. önmaga'!J56+'Polghiv.'!J56+Művház!J56+Konyha!J56+'Csodavár Óvoda'!J56</f>
        <v>0</v>
      </c>
      <c r="K56" s="18"/>
    </row>
    <row r="57" spans="1:11" ht="15">
      <c r="A57" s="3"/>
      <c r="B57" s="3"/>
      <c r="C57" s="65"/>
      <c r="D57" s="66" t="s">
        <v>78</v>
      </c>
      <c r="E57" s="67" t="s">
        <v>79</v>
      </c>
      <c r="F57" s="18">
        <f>+'Önk. önmaga'!F57+'Polghiv.'!F57+Művház!F57+Konyha!F57+'Csodavár Óvoda'!F57</f>
        <v>5406</v>
      </c>
      <c r="G57" s="18">
        <f>+'Önk. önmaga'!G57+'Polghiv.'!G57+Művház!G57+Konyha!G57+'Csodavár Óvoda'!G57</f>
        <v>0</v>
      </c>
      <c r="H57" s="18">
        <f>+'Önk. önmaga'!H57+'Polghiv.'!H57+Művház!H57+Konyha!H57+'Csodavár Óvoda'!H57</f>
        <v>0</v>
      </c>
      <c r="I57" s="18">
        <f>+'Önk. önmaga'!I57+'Polghiv.'!I57+Művház!I57+Konyha!I57+'Csodavár Óvoda'!I57</f>
        <v>5406</v>
      </c>
      <c r="J57" s="18">
        <f>+'Önk. önmaga'!J57+'Polghiv.'!J57+Művház!J57+Konyha!J57+'Csodavár Óvoda'!J57</f>
        <v>0</v>
      </c>
      <c r="K57" s="18">
        <f t="shared" si="1"/>
        <v>0</v>
      </c>
    </row>
    <row r="58" spans="1:11" ht="15">
      <c r="A58" s="3"/>
      <c r="B58" s="3"/>
      <c r="C58" s="65"/>
      <c r="D58" s="66" t="s">
        <v>80</v>
      </c>
      <c r="E58" s="69" t="s">
        <v>81</v>
      </c>
      <c r="F58" s="18">
        <f>+'Önk. önmaga'!F58+'Polghiv.'!F58+Művház!F58+Konyha!F58+'Csodavár Óvoda'!F58</f>
        <v>0</v>
      </c>
      <c r="G58" s="18">
        <f>+'Önk. önmaga'!G58+'Polghiv.'!G58+Művház!G58+Konyha!G58+'Csodavár Óvoda'!G58</f>
        <v>0</v>
      </c>
      <c r="H58" s="18">
        <f>+'Önk. önmaga'!H58+'Polghiv.'!H58+Művház!H58+Konyha!H58+'Csodavár Óvoda'!H58</f>
        <v>0</v>
      </c>
      <c r="I58" s="18">
        <f>+'Önk. önmaga'!I58+'Polghiv.'!I58+Művház!I58+Konyha!I58+'Csodavár Óvoda'!I58</f>
        <v>90</v>
      </c>
      <c r="J58" s="18">
        <f>+'Önk. önmaga'!J58+'Polghiv.'!J58+Művház!J58+Konyha!J58+'Csodavár Óvoda'!J58</f>
        <v>90</v>
      </c>
      <c r="K58" s="18"/>
    </row>
    <row r="59" spans="1:11" ht="15">
      <c r="A59" s="23"/>
      <c r="B59" s="23"/>
      <c r="C59" s="61"/>
      <c r="D59" s="62" t="s">
        <v>82</v>
      </c>
      <c r="E59" s="17" t="s">
        <v>83</v>
      </c>
      <c r="F59" s="18">
        <f>+'Önk. önmaga'!F59+'Polghiv.'!F59+Művház!F59+Konyha!F59+'Csodavár Óvoda'!F59</f>
        <v>0</v>
      </c>
      <c r="G59" s="18">
        <f>+'Önk. önmaga'!G59+'Polghiv.'!G59+Művház!G59+Konyha!G59+'Csodavár Óvoda'!G59</f>
        <v>0</v>
      </c>
      <c r="H59" s="18">
        <f>+'Önk. önmaga'!H59+'Polghiv.'!H59+Művház!H59+Konyha!H59+'Csodavár Óvoda'!H59</f>
        <v>0</v>
      </c>
      <c r="I59" s="18">
        <f>+'Önk. önmaga'!I59+'Polghiv.'!I59+Művház!I59+Konyha!I59+'Csodavár Óvoda'!I59</f>
        <v>0</v>
      </c>
      <c r="J59" s="18">
        <f>+'Önk. önmaga'!J59+'Polghiv.'!J59+Művház!J59+Konyha!J59+'Csodavár Óvoda'!J59</f>
        <v>0</v>
      </c>
      <c r="K59" s="18"/>
    </row>
    <row r="60" spans="1:11" ht="15">
      <c r="A60" s="23"/>
      <c r="B60" s="23"/>
      <c r="C60" s="70"/>
      <c r="D60" s="71"/>
      <c r="E60" s="72"/>
      <c r="F60" s="63"/>
      <c r="G60" s="63"/>
      <c r="H60" s="63"/>
      <c r="I60" s="63"/>
      <c r="J60" s="63"/>
      <c r="K60" s="18"/>
    </row>
    <row r="61" spans="1:11" ht="15">
      <c r="A61" s="3"/>
      <c r="B61" s="3"/>
      <c r="C61" s="34"/>
      <c r="D61" s="10" t="s">
        <v>84</v>
      </c>
      <c r="E61" s="11" t="s">
        <v>16</v>
      </c>
      <c r="F61" s="35">
        <f>+F62</f>
        <v>0</v>
      </c>
      <c r="G61" s="35">
        <f>+G62</f>
        <v>0</v>
      </c>
      <c r="H61" s="35">
        <f>+H62</f>
        <v>0</v>
      </c>
      <c r="I61" s="35">
        <f>+I62</f>
        <v>0</v>
      </c>
      <c r="J61" s="35">
        <f>+J62</f>
        <v>0</v>
      </c>
      <c r="K61" s="35"/>
    </row>
    <row r="62" spans="1:11" ht="15">
      <c r="A62" s="23"/>
      <c r="B62" s="23"/>
      <c r="C62" s="61"/>
      <c r="D62" s="62" t="s">
        <v>85</v>
      </c>
      <c r="E62" s="17" t="s">
        <v>86</v>
      </c>
      <c r="F62" s="18">
        <f>+'Önk. önmaga'!F62+'Polghiv.'!F62+Művház!F62+Konyha!F62+'Csodavár Óvoda'!F62</f>
        <v>0</v>
      </c>
      <c r="G62" s="18">
        <f>+'Önk. önmaga'!G62+'Polghiv.'!G62+Művház!G62+Konyha!G62+'Csodavár Óvoda'!G62</f>
        <v>0</v>
      </c>
      <c r="H62" s="18">
        <f>+'Önk. önmaga'!H62+'Polghiv.'!H62+Művház!H62+Konyha!H62+'Csodavár Óvoda'!H62</f>
        <v>0</v>
      </c>
      <c r="I62" s="18">
        <f>+'Önk. önmaga'!I62+'Polghiv.'!I62+Művház!I62+Konyha!I62+'Csodavár Óvoda'!I62</f>
        <v>0</v>
      </c>
      <c r="J62" s="18">
        <f>+'Önk. önmaga'!J62+'Polghiv.'!J62+Művház!J62+Konyha!J62+'Csodavár Óvoda'!J62</f>
        <v>0</v>
      </c>
      <c r="K62" s="18"/>
    </row>
    <row r="63" spans="1:11" ht="15.75" thickBot="1">
      <c r="A63" s="23"/>
      <c r="B63" s="23"/>
      <c r="C63" s="61"/>
      <c r="D63" s="73"/>
      <c r="E63" s="74"/>
      <c r="F63" s="63"/>
      <c r="G63" s="63"/>
      <c r="H63" s="63"/>
      <c r="I63" s="63"/>
      <c r="J63" s="63"/>
      <c r="K63" s="63"/>
    </row>
    <row r="64" spans="1:11" ht="30" thickBot="1" thickTop="1">
      <c r="A64" s="23"/>
      <c r="B64" s="23"/>
      <c r="C64" s="75"/>
      <c r="D64" s="76" t="s">
        <v>87</v>
      </c>
      <c r="E64" s="77" t="s">
        <v>88</v>
      </c>
      <c r="F64" s="78">
        <f>F47+F55+F61</f>
        <v>295493</v>
      </c>
      <c r="G64" s="78">
        <f>G47+G55+G61</f>
        <v>25643</v>
      </c>
      <c r="H64" s="78">
        <f>H47+H55+H61</f>
        <v>-76824</v>
      </c>
      <c r="I64" s="78">
        <f>I47+I55+I61</f>
        <v>424259</v>
      </c>
      <c r="J64" s="78">
        <f>J47+J55+J61</f>
        <v>418853</v>
      </c>
      <c r="K64" s="78">
        <f>J64/I64*100</f>
        <v>98.72577835708847</v>
      </c>
    </row>
    <row r="65" spans="2:11" ht="17.25" thickBot="1" thickTop="1">
      <c r="B65" s="79"/>
      <c r="C65" s="80" t="s">
        <v>89</v>
      </c>
      <c r="D65" s="81" t="s">
        <v>90</v>
      </c>
      <c r="E65" s="81" t="s">
        <v>17</v>
      </c>
      <c r="F65" s="82">
        <f>F45+F64</f>
        <v>981914</v>
      </c>
      <c r="G65" s="82">
        <f>G45+G64</f>
        <v>163444</v>
      </c>
      <c r="H65" s="82">
        <f>H45+H64</f>
        <v>31147</v>
      </c>
      <c r="I65" s="82">
        <f>I45+I64</f>
        <v>1341901</v>
      </c>
      <c r="J65" s="82">
        <f>J45+J64</f>
        <v>1311760</v>
      </c>
      <c r="K65" s="82">
        <f>J65/I65*100</f>
        <v>97.75385814601822</v>
      </c>
    </row>
    <row r="66" spans="2:11" ht="15.75">
      <c r="B66" s="22"/>
      <c r="C66" s="83"/>
      <c r="D66" s="84" t="s">
        <v>91</v>
      </c>
      <c r="E66" s="84" t="s">
        <v>92</v>
      </c>
      <c r="F66" s="85">
        <f>SUM(F67)</f>
        <v>102352</v>
      </c>
      <c r="G66" s="85">
        <f>SUM(G67)</f>
        <v>331510</v>
      </c>
      <c r="H66" s="85">
        <f>SUM(H67)</f>
        <v>206815</v>
      </c>
      <c r="I66" s="85">
        <f>SUM(I67)</f>
        <v>301889</v>
      </c>
      <c r="J66" s="85">
        <f>SUM(J67)</f>
        <v>301889</v>
      </c>
      <c r="K66" s="85">
        <f>J66/I66*100</f>
        <v>100</v>
      </c>
    </row>
    <row r="67" spans="2:11" ht="15.75">
      <c r="B67" s="22"/>
      <c r="C67" s="86"/>
      <c r="D67" s="87" t="s">
        <v>93</v>
      </c>
      <c r="E67" s="87" t="s">
        <v>94</v>
      </c>
      <c r="F67" s="88">
        <f>SUM(F68:F71,F74)</f>
        <v>102352</v>
      </c>
      <c r="G67" s="88">
        <f>SUM(G68:G71,G74)</f>
        <v>331510</v>
      </c>
      <c r="H67" s="88">
        <f>SUM(H68:H71,H74)</f>
        <v>206815</v>
      </c>
      <c r="I67" s="88">
        <f>SUM(I68:I71,I74)</f>
        <v>301889</v>
      </c>
      <c r="J67" s="88">
        <f>SUM(J68:J71,J74)</f>
        <v>301889</v>
      </c>
      <c r="K67" s="88"/>
    </row>
    <row r="68" spans="2:11" ht="15.75">
      <c r="B68" s="22"/>
      <c r="C68" s="86"/>
      <c r="D68" s="87" t="s">
        <v>95</v>
      </c>
      <c r="E68" s="87" t="s">
        <v>96</v>
      </c>
      <c r="F68" s="88">
        <f>+'Önk. önmaga'!F68+'Polghiv.'!F68+Művház!F68+Konyha!F68+'Csodavár Óvoda'!F68</f>
        <v>0</v>
      </c>
      <c r="G68" s="88">
        <f>+'Önk. önmaga'!G68+'Polghiv.'!G68+Művház!G68+Konyha!G68+'Csodavár Óvoda'!G68</f>
        <v>0</v>
      </c>
      <c r="H68" s="88">
        <f>+'Önk. önmaga'!H68+'Polghiv.'!H68+Művház!H68+Konyha!H68+'Csodavár Óvoda'!H68</f>
        <v>0</v>
      </c>
      <c r="I68" s="88"/>
      <c r="J68" s="88"/>
      <c r="K68" s="88"/>
    </row>
    <row r="69" spans="2:11" ht="15.75">
      <c r="B69" s="22"/>
      <c r="C69" s="86"/>
      <c r="D69" s="87" t="s">
        <v>97</v>
      </c>
      <c r="E69" s="87" t="s">
        <v>98</v>
      </c>
      <c r="F69" s="88">
        <f>+'Önk. önmaga'!F69+'Polghiv.'!F69+Művház!F69+Konyha!F69+'Csodavár Óvoda'!F69</f>
        <v>0</v>
      </c>
      <c r="G69" s="88">
        <f>+'Önk. önmaga'!G69+'Polghiv.'!G69+Művház!G69+Konyha!G69+'Csodavár Óvoda'!G69</f>
        <v>0</v>
      </c>
      <c r="H69" s="88">
        <f>+'Önk. önmaga'!H69+'Polghiv.'!H69+Művház!H69+Konyha!H69+'Csodavár Óvoda'!H69</f>
        <v>0</v>
      </c>
      <c r="I69" s="88"/>
      <c r="J69" s="88"/>
      <c r="K69" s="88"/>
    </row>
    <row r="70" spans="2:11" ht="15.75">
      <c r="B70" s="22"/>
      <c r="C70" s="86"/>
      <c r="D70" s="87" t="s">
        <v>99</v>
      </c>
      <c r="E70" s="87" t="s">
        <v>100</v>
      </c>
      <c r="F70" s="88">
        <f>+'Önk. önmaga'!F70+'Polghiv.'!F70+Művház!F70+Konyha!F70+'Csodavár Óvoda'!F70</f>
        <v>0</v>
      </c>
      <c r="G70" s="88">
        <f>+'Önk. önmaga'!G70+'Polghiv.'!G70+Művház!G70+Konyha!G70+'Csodavár Óvoda'!G70</f>
        <v>206815</v>
      </c>
      <c r="H70" s="88">
        <f>+'Önk. önmaga'!H70+'Polghiv.'!H70+Művház!H70+Konyha!H70+'Csodavár Óvoda'!H70</f>
        <v>206815</v>
      </c>
      <c r="I70" s="88">
        <f>+'Önk. önmaga'!I70+'Polghiv.'!I70+Művház!I70+Konyha!I70+'Csodavár Óvoda'!I70</f>
        <v>206815</v>
      </c>
      <c r="J70" s="88">
        <f>+'Önk. önmaga'!J70+'Polghiv.'!J70+Művház!J70+Konyha!J70+'Csodavár Óvoda'!J70</f>
        <v>206815</v>
      </c>
      <c r="K70" s="88"/>
    </row>
    <row r="71" spans="2:11" ht="15.75">
      <c r="B71" s="22"/>
      <c r="C71" s="86"/>
      <c r="D71" s="87" t="s">
        <v>101</v>
      </c>
      <c r="E71" s="87" t="s">
        <v>102</v>
      </c>
      <c r="F71" s="88">
        <f>+F72+F73</f>
        <v>102352</v>
      </c>
      <c r="G71" s="88">
        <f>+G72+G73</f>
        <v>124695</v>
      </c>
      <c r="H71" s="88">
        <f>+H72+H73</f>
        <v>0</v>
      </c>
      <c r="I71" s="88">
        <f>+I72+I73</f>
        <v>83387</v>
      </c>
      <c r="J71" s="88">
        <f>+J72+J73</f>
        <v>83387</v>
      </c>
      <c r="K71" s="88">
        <f>J71/I71*100</f>
        <v>100</v>
      </c>
    </row>
    <row r="72" spans="2:11" ht="15.75">
      <c r="B72" s="22"/>
      <c r="C72" s="86"/>
      <c r="D72" s="87"/>
      <c r="E72" s="87" t="s">
        <v>103</v>
      </c>
      <c r="F72" s="88">
        <v>67208</v>
      </c>
      <c r="G72" s="88">
        <f>+'Önk. önmaga'!G72+'Polghiv.'!G69+Művház!G69+'Csodavár Óvoda'!G69</f>
        <v>53019</v>
      </c>
      <c r="H72" s="88">
        <f>+'Önk. önmaga'!H72+'Polghiv.'!H69+Művház!H69+'Csodavár Óvoda'!H69</f>
        <v>2532</v>
      </c>
      <c r="I72" s="88">
        <v>67208</v>
      </c>
      <c r="J72" s="88">
        <v>67208</v>
      </c>
      <c r="K72" s="88">
        <f>J72/I72*100</f>
        <v>100</v>
      </c>
    </row>
    <row r="73" spans="2:11" ht="15.75">
      <c r="B73" s="22"/>
      <c r="C73" s="86"/>
      <c r="D73" s="87"/>
      <c r="E73" s="87" t="s">
        <v>104</v>
      </c>
      <c r="F73" s="88">
        <f>+'Önk. önmaga'!F73+'Polghiv.'!F70+Művház!F70+'Csodavár Óvoda'!F70</f>
        <v>35144</v>
      </c>
      <c r="G73" s="88">
        <f>+'Önk. önmaga'!G73+'Polghiv.'!G70+Művház!G70+'Csodavár Óvoda'!G70</f>
        <v>71676</v>
      </c>
      <c r="H73" s="88">
        <f>+'Önk. önmaga'!H73+'Polghiv.'!H70+Művház!H70+'Csodavár Óvoda'!H70</f>
        <v>-2532</v>
      </c>
      <c r="I73" s="88">
        <f>+'Önk. önmaga'!I73+'Polghiv.'!I70+Művház!I70+'Csodavár Óvoda'!I70</f>
        <v>16179</v>
      </c>
      <c r="J73" s="88">
        <v>16179</v>
      </c>
      <c r="K73" s="88">
        <f>J73/I73*100</f>
        <v>100</v>
      </c>
    </row>
    <row r="74" spans="2:11" ht="15.75">
      <c r="B74" s="22"/>
      <c r="C74" s="86"/>
      <c r="D74" s="87" t="s">
        <v>434</v>
      </c>
      <c r="E74" s="94" t="s">
        <v>317</v>
      </c>
      <c r="F74" s="88">
        <v>0</v>
      </c>
      <c r="G74" s="88"/>
      <c r="H74" s="88"/>
      <c r="I74" s="88">
        <v>11687</v>
      </c>
      <c r="J74" s="88">
        <v>11687</v>
      </c>
      <c r="K74" s="88">
        <f>J74/I74*100</f>
        <v>100</v>
      </c>
    </row>
    <row r="75" spans="2:11" ht="15.75">
      <c r="B75" s="22"/>
      <c r="C75" s="86"/>
      <c r="D75" s="87"/>
      <c r="E75" s="87"/>
      <c r="F75" s="88"/>
      <c r="G75" s="88"/>
      <c r="H75" s="88"/>
      <c r="I75" s="88"/>
      <c r="J75" s="88"/>
      <c r="K75" s="88"/>
    </row>
    <row r="76" spans="2:11" ht="15">
      <c r="B76" s="3"/>
      <c r="C76" s="89" t="e">
        <v>#REF!</v>
      </c>
      <c r="D76" s="90"/>
      <c r="E76" s="91"/>
      <c r="F76" s="92"/>
      <c r="G76" s="92"/>
      <c r="H76" s="92"/>
      <c r="I76" s="92"/>
      <c r="J76" s="92"/>
      <c r="K76" s="92"/>
    </row>
    <row r="77" spans="2:11" ht="15.75" thickBot="1">
      <c r="B77" s="79"/>
      <c r="C77" s="339" t="s">
        <v>105</v>
      </c>
      <c r="D77" s="340"/>
      <c r="E77" s="340"/>
      <c r="F77" s="93">
        <f>F65+F66</f>
        <v>1084266</v>
      </c>
      <c r="G77" s="93">
        <f>G65+G66</f>
        <v>494954</v>
      </c>
      <c r="H77" s="93">
        <f>H65+H66</f>
        <v>237962</v>
      </c>
      <c r="I77" s="93">
        <f>I65+I66</f>
        <v>1643790</v>
      </c>
      <c r="J77" s="93">
        <f>J65+J66</f>
        <v>1613649</v>
      </c>
      <c r="K77" s="93">
        <f>J77/I77*100</f>
        <v>98.16637161681237</v>
      </c>
    </row>
  </sheetData>
  <sheetProtection/>
  <mergeCells count="13">
    <mergeCell ref="C3:K3"/>
    <mergeCell ref="C4:K4"/>
    <mergeCell ref="C5:K5"/>
    <mergeCell ref="C46:D46"/>
    <mergeCell ref="C77:E77"/>
    <mergeCell ref="C7:E8"/>
    <mergeCell ref="F7:F8"/>
    <mergeCell ref="J7:J8"/>
    <mergeCell ref="K7:K8"/>
    <mergeCell ref="C9:D9"/>
    <mergeCell ref="G7:G8"/>
    <mergeCell ref="H7:H8"/>
    <mergeCell ref="I7:I8"/>
  </mergeCells>
  <printOptions/>
  <pageMargins left="0.75" right="0.75" top="1" bottom="1" header="0.5" footer="0.5"/>
  <pageSetup horizontalDpi="600" verticalDpi="600" orientation="portrait" paperSize="9" scale="70" r:id="rId1"/>
  <rowBreaks count="1" manualBreakCount="1">
    <brk id="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J81"/>
  <sheetViews>
    <sheetView view="pageBreakPreview" zoomScale="60" zoomScaleNormal="130" zoomScalePageLayoutView="0" workbookViewId="0" topLeftCell="A37">
      <selection activeCell="L44" sqref="L44:L48"/>
    </sheetView>
  </sheetViews>
  <sheetFormatPr defaultColWidth="8.8515625" defaultRowHeight="12.75"/>
  <cols>
    <col min="1" max="1" width="4.00390625" style="101" customWidth="1"/>
    <col min="2" max="2" width="8.8515625" style="101" bestFit="1" customWidth="1"/>
    <col min="3" max="3" width="9.421875" style="101" customWidth="1"/>
    <col min="4" max="4" width="51.00390625" style="101" customWidth="1"/>
    <col min="5" max="5" width="10.7109375" style="101" customWidth="1"/>
    <col min="6" max="6" width="10.28125" style="101" hidden="1" customWidth="1"/>
    <col min="7" max="7" width="10.7109375" style="101" hidden="1" customWidth="1"/>
    <col min="8" max="10" width="12.140625" style="101" customWidth="1"/>
    <col min="11" max="16384" width="8.8515625" style="101" customWidth="1"/>
  </cols>
  <sheetData>
    <row r="1" spans="4:10" ht="12.75" customHeight="1">
      <c r="D1" s="366" t="s">
        <v>382</v>
      </c>
      <c r="E1" s="366"/>
      <c r="F1" s="366"/>
      <c r="G1" s="366"/>
      <c r="H1" s="366"/>
      <c r="I1" s="366"/>
      <c r="J1" s="366"/>
    </row>
    <row r="2" ht="26.25" customHeight="1"/>
    <row r="3" ht="21.75" customHeight="1"/>
    <row r="5" spans="2:10" ht="15" customHeight="1">
      <c r="B5" s="379" t="s">
        <v>115</v>
      </c>
      <c r="C5" s="379"/>
      <c r="D5" s="379"/>
      <c r="E5" s="379"/>
      <c r="F5" s="379"/>
      <c r="G5" s="379"/>
      <c r="H5" s="379"/>
      <c r="I5" s="379"/>
      <c r="J5" s="379"/>
    </row>
    <row r="6" spans="2:10" ht="15" customHeight="1">
      <c r="B6" s="379" t="s">
        <v>119</v>
      </c>
      <c r="C6" s="379"/>
      <c r="D6" s="379"/>
      <c r="E6" s="379"/>
      <c r="F6" s="379"/>
      <c r="G6" s="379"/>
      <c r="H6" s="379"/>
      <c r="I6" s="379"/>
      <c r="J6" s="379"/>
    </row>
    <row r="7" spans="2:10" ht="15" customHeight="1">
      <c r="B7" s="379" t="s">
        <v>431</v>
      </c>
      <c r="C7" s="379"/>
      <c r="D7" s="379"/>
      <c r="E7" s="379"/>
      <c r="F7" s="379"/>
      <c r="G7" s="379"/>
      <c r="H7" s="379"/>
      <c r="I7" s="379"/>
      <c r="J7" s="379"/>
    </row>
    <row r="8" ht="18" customHeight="1"/>
    <row r="9" spans="2:10" ht="12.75">
      <c r="B9" s="380"/>
      <c r="C9" s="380"/>
      <c r="D9" s="380"/>
      <c r="E9" s="103"/>
      <c r="F9" s="105"/>
      <c r="H9" s="103"/>
      <c r="J9" s="103" t="s">
        <v>120</v>
      </c>
    </row>
    <row r="10" spans="2:10" ht="52.5" customHeight="1">
      <c r="B10" s="106" t="s">
        <v>122</v>
      </c>
      <c r="C10" s="381"/>
      <c r="D10" s="381"/>
      <c r="E10" s="107" t="s">
        <v>1</v>
      </c>
      <c r="F10" s="107" t="s">
        <v>299</v>
      </c>
      <c r="G10" s="107" t="s">
        <v>294</v>
      </c>
      <c r="H10" s="107" t="s">
        <v>2</v>
      </c>
      <c r="I10" s="107" t="s">
        <v>308</v>
      </c>
      <c r="J10" s="107" t="s">
        <v>309</v>
      </c>
    </row>
    <row r="11" spans="2:10" ht="12.75" customHeight="1">
      <c r="B11" s="376" t="s">
        <v>123</v>
      </c>
      <c r="C11" s="377"/>
      <c r="D11" s="377"/>
      <c r="E11" s="377"/>
      <c r="F11" s="377"/>
      <c r="G11" s="377"/>
      <c r="H11" s="377"/>
      <c r="I11" s="377"/>
      <c r="J11" s="378"/>
    </row>
    <row r="12" spans="2:10" ht="12.75">
      <c r="B12" s="108" t="s">
        <v>124</v>
      </c>
      <c r="C12" s="365" t="s">
        <v>125</v>
      </c>
      <c r="D12" s="365"/>
      <c r="E12" s="109">
        <f>SUM(E13:E15)</f>
        <v>132352</v>
      </c>
      <c r="F12" s="109">
        <f>SUM(F13:F15)</f>
        <v>101829</v>
      </c>
      <c r="G12" s="109">
        <f>SUM(G13:G15)</f>
        <v>0</v>
      </c>
      <c r="H12" s="109">
        <f>SUM(H13:H15)</f>
        <v>234132</v>
      </c>
      <c r="I12" s="109">
        <f>SUM(I13:I15)</f>
        <v>234132</v>
      </c>
      <c r="J12" s="109">
        <f>I12/H12*100</f>
        <v>100</v>
      </c>
    </row>
    <row r="13" spans="2:10" ht="12.75">
      <c r="B13" s="110"/>
      <c r="C13" s="111" t="s">
        <v>126</v>
      </c>
      <c r="D13" s="112" t="s">
        <v>127</v>
      </c>
      <c r="E13" s="113">
        <v>132352</v>
      </c>
      <c r="F13" s="113">
        <v>59304</v>
      </c>
      <c r="G13" s="113">
        <v>0</v>
      </c>
      <c r="H13" s="113">
        <v>234132</v>
      </c>
      <c r="I13" s="113">
        <v>234132</v>
      </c>
      <c r="J13" s="113">
        <f>I13/H13*100</f>
        <v>100</v>
      </c>
    </row>
    <row r="14" spans="2:10" ht="12.75">
      <c r="B14" s="110"/>
      <c r="C14" s="111" t="s">
        <v>128</v>
      </c>
      <c r="D14" s="112" t="s">
        <v>129</v>
      </c>
      <c r="E14" s="113"/>
      <c r="F14" s="113">
        <v>42525</v>
      </c>
      <c r="G14" s="113">
        <v>0</v>
      </c>
      <c r="H14" s="113"/>
      <c r="I14" s="113"/>
      <c r="J14" s="113"/>
    </row>
    <row r="15" spans="2:10" ht="12.75">
      <c r="B15" s="110"/>
      <c r="C15" s="111" t="s">
        <v>130</v>
      </c>
      <c r="D15" s="112" t="s">
        <v>131</v>
      </c>
      <c r="E15" s="113"/>
      <c r="F15" s="113"/>
      <c r="G15" s="113"/>
      <c r="H15" s="113"/>
      <c r="I15" s="113"/>
      <c r="J15" s="113"/>
    </row>
    <row r="16" spans="2:10" ht="12.75">
      <c r="B16" s="108" t="s">
        <v>132</v>
      </c>
      <c r="C16" s="365" t="s">
        <v>133</v>
      </c>
      <c r="D16" s="365"/>
      <c r="E16" s="109">
        <f>SUM(E17:E19)</f>
        <v>24510</v>
      </c>
      <c r="F16" s="109">
        <f>SUM(F17:F19)</f>
        <v>19734</v>
      </c>
      <c r="G16" s="109">
        <f>SUM(G17:G19)</f>
        <v>0</v>
      </c>
      <c r="H16" s="109">
        <f>SUM(H17:H19)</f>
        <v>41372</v>
      </c>
      <c r="I16" s="109">
        <f>SUM(I17:I19)</f>
        <v>41372</v>
      </c>
      <c r="J16" s="109">
        <f>I16/H16*100</f>
        <v>100</v>
      </c>
    </row>
    <row r="17" spans="2:10" ht="12.75">
      <c r="B17" s="110"/>
      <c r="C17" s="111" t="s">
        <v>126</v>
      </c>
      <c r="D17" s="112" t="s">
        <v>127</v>
      </c>
      <c r="E17" s="113">
        <v>24510</v>
      </c>
      <c r="F17" s="113">
        <v>8186</v>
      </c>
      <c r="G17" s="113">
        <v>0</v>
      </c>
      <c r="H17" s="113">
        <v>41372</v>
      </c>
      <c r="I17" s="113">
        <v>41372</v>
      </c>
      <c r="J17" s="113">
        <f>I17/H17*100</f>
        <v>100</v>
      </c>
    </row>
    <row r="18" spans="2:10" ht="12.75">
      <c r="B18" s="110"/>
      <c r="C18" s="111" t="s">
        <v>128</v>
      </c>
      <c r="D18" s="112" t="s">
        <v>129</v>
      </c>
      <c r="E18" s="113"/>
      <c r="F18" s="113">
        <v>11548</v>
      </c>
      <c r="G18" s="113">
        <v>0</v>
      </c>
      <c r="H18" s="113"/>
      <c r="I18" s="113"/>
      <c r="J18" s="113"/>
    </row>
    <row r="19" spans="2:10" ht="12.75">
      <c r="B19" s="110"/>
      <c r="C19" s="111" t="s">
        <v>130</v>
      </c>
      <c r="D19" s="112" t="s">
        <v>131</v>
      </c>
      <c r="E19" s="113"/>
      <c r="F19" s="113"/>
      <c r="G19" s="113"/>
      <c r="H19" s="113"/>
      <c r="I19" s="113"/>
      <c r="J19" s="113"/>
    </row>
    <row r="20" spans="2:10" ht="12.75">
      <c r="B20" s="108" t="s">
        <v>134</v>
      </c>
      <c r="C20" s="365" t="s">
        <v>135</v>
      </c>
      <c r="D20" s="365"/>
      <c r="E20" s="109">
        <f>SUM(E21:E23)</f>
        <v>274743</v>
      </c>
      <c r="F20" s="109">
        <f>SUM(F21:F23)</f>
        <v>18382</v>
      </c>
      <c r="G20" s="109">
        <f>SUM(G21:G23)</f>
        <v>101960</v>
      </c>
      <c r="H20" s="109">
        <f>SUM(H21:H23)</f>
        <v>326270</v>
      </c>
      <c r="I20" s="109">
        <f>SUM(I21:I22)</f>
        <v>321034</v>
      </c>
      <c r="J20" s="109">
        <f>I20/H20*100</f>
        <v>98.39519416434241</v>
      </c>
    </row>
    <row r="21" spans="2:10" ht="12.75">
      <c r="B21" s="110"/>
      <c r="C21" s="111" t="s">
        <v>126</v>
      </c>
      <c r="D21" s="112" t="s">
        <v>127</v>
      </c>
      <c r="E21" s="113">
        <v>274743</v>
      </c>
      <c r="F21" s="113">
        <v>581</v>
      </c>
      <c r="G21" s="113">
        <v>101960</v>
      </c>
      <c r="H21" s="113">
        <v>326270</v>
      </c>
      <c r="I21" s="113">
        <v>321034</v>
      </c>
      <c r="J21" s="113">
        <f>I21/H21*100</f>
        <v>98.39519416434241</v>
      </c>
    </row>
    <row r="22" spans="2:10" ht="12.75">
      <c r="B22" s="110"/>
      <c r="C22" s="111" t="s">
        <v>128</v>
      </c>
      <c r="D22" s="112" t="s">
        <v>129</v>
      </c>
      <c r="E22" s="113"/>
      <c r="F22" s="113">
        <v>17801</v>
      </c>
      <c r="G22" s="113">
        <v>0</v>
      </c>
      <c r="H22" s="113"/>
      <c r="I22" s="113"/>
      <c r="J22" s="113"/>
    </row>
    <row r="23" spans="2:10" ht="12.75">
      <c r="B23" s="110"/>
      <c r="C23" s="111" t="s">
        <v>130</v>
      </c>
      <c r="D23" s="112" t="s">
        <v>131</v>
      </c>
      <c r="E23" s="113"/>
      <c r="F23" s="113"/>
      <c r="G23" s="113"/>
      <c r="H23" s="113"/>
      <c r="I23" s="113"/>
      <c r="J23" s="113"/>
    </row>
    <row r="24" spans="2:10" ht="12.75">
      <c r="B24" s="108" t="s">
        <v>136</v>
      </c>
      <c r="C24" s="365" t="s">
        <v>137</v>
      </c>
      <c r="D24" s="365"/>
      <c r="E24" s="109">
        <f>SUM(E25:E27)</f>
        <v>44444</v>
      </c>
      <c r="F24" s="109">
        <f>SUM(F25:F27)</f>
        <v>11634</v>
      </c>
      <c r="G24" s="109">
        <f>SUM(G25:G27)</f>
        <v>-22889</v>
      </c>
      <c r="H24" s="109">
        <f>SUM(H25:H27)</f>
        <v>32239</v>
      </c>
      <c r="I24" s="109">
        <f>SUM(I25:I27)</f>
        <v>32239</v>
      </c>
      <c r="J24" s="109">
        <f>I24/H24*100</f>
        <v>100</v>
      </c>
    </row>
    <row r="25" spans="2:10" ht="12.75">
      <c r="B25" s="110"/>
      <c r="C25" s="111" t="s">
        <v>126</v>
      </c>
      <c r="D25" s="112" t="s">
        <v>127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/>
    </row>
    <row r="26" spans="2:10" ht="12.75">
      <c r="B26" s="110"/>
      <c r="C26" s="111" t="s">
        <v>128</v>
      </c>
      <c r="D26" s="112" t="s">
        <v>129</v>
      </c>
      <c r="E26" s="113"/>
      <c r="F26" s="113">
        <v>815</v>
      </c>
      <c r="G26" s="113">
        <v>0</v>
      </c>
      <c r="H26" s="113"/>
      <c r="I26" s="113"/>
      <c r="J26" s="113"/>
    </row>
    <row r="27" spans="2:10" ht="12.75">
      <c r="B27" s="110"/>
      <c r="C27" s="111" t="s">
        <v>130</v>
      </c>
      <c r="D27" s="112" t="s">
        <v>131</v>
      </c>
      <c r="E27" s="113">
        <v>44444</v>
      </c>
      <c r="F27" s="113">
        <v>10819</v>
      </c>
      <c r="G27" s="113">
        <v>-22889</v>
      </c>
      <c r="H27" s="113">
        <v>32239</v>
      </c>
      <c r="I27" s="113">
        <v>32239</v>
      </c>
      <c r="J27" s="113">
        <f>I27/H27*100</f>
        <v>100</v>
      </c>
    </row>
    <row r="28" spans="2:10" ht="12.75">
      <c r="B28" s="108" t="s">
        <v>138</v>
      </c>
      <c r="C28" s="365" t="s">
        <v>139</v>
      </c>
      <c r="D28" s="365"/>
      <c r="E28" s="114">
        <f>+E29+E30+E34+E35+E42</f>
        <v>16364</v>
      </c>
      <c r="F28" s="114">
        <f>+F29+F30+F34+F35+F42</f>
        <v>20398</v>
      </c>
      <c r="G28" s="114">
        <f>+G29+G30+G34+G35+G42</f>
        <v>18943</v>
      </c>
      <c r="H28" s="114">
        <f>+H29+H30+H34+H35+H42</f>
        <v>90018</v>
      </c>
      <c r="I28" s="114">
        <f>+I29+I30+I34+I35+I42</f>
        <v>10374</v>
      </c>
      <c r="J28" s="114">
        <f>I28/H28*100</f>
        <v>11.524361794307806</v>
      </c>
    </row>
    <row r="29" spans="2:10" ht="12.75">
      <c r="B29" s="115" t="s">
        <v>140</v>
      </c>
      <c r="C29" s="367" t="s">
        <v>141</v>
      </c>
      <c r="D29" s="368"/>
      <c r="E29" s="116">
        <v>2000</v>
      </c>
      <c r="F29" s="116"/>
      <c r="G29" s="116">
        <v>1858</v>
      </c>
      <c r="H29" s="116">
        <v>2743</v>
      </c>
      <c r="I29" s="116">
        <v>2743</v>
      </c>
      <c r="J29" s="113">
        <f>I29/H29*100</f>
        <v>100</v>
      </c>
    </row>
    <row r="30" spans="2:10" ht="12.75">
      <c r="B30" s="115" t="s">
        <v>142</v>
      </c>
      <c r="C30" s="367" t="s">
        <v>305</v>
      </c>
      <c r="D30" s="368"/>
      <c r="E30" s="116"/>
      <c r="F30" s="116">
        <v>40</v>
      </c>
      <c r="G30" s="116">
        <v>-131</v>
      </c>
      <c r="H30" s="116"/>
      <c r="I30" s="116"/>
      <c r="J30" s="113"/>
    </row>
    <row r="31" spans="2:10" ht="12.75">
      <c r="B31" s="115"/>
      <c r="C31" s="367"/>
      <c r="D31" s="368"/>
      <c r="E31" s="116"/>
      <c r="F31" s="116"/>
      <c r="G31" s="116"/>
      <c r="H31" s="116"/>
      <c r="I31" s="116"/>
      <c r="J31" s="116"/>
    </row>
    <row r="32" spans="2:10" ht="12.75">
      <c r="B32" s="115"/>
      <c r="C32" s="367"/>
      <c r="D32" s="368"/>
      <c r="E32" s="116"/>
      <c r="F32" s="116"/>
      <c r="G32" s="116"/>
      <c r="H32" s="116"/>
      <c r="I32" s="116"/>
      <c r="J32" s="116"/>
    </row>
    <row r="33" spans="2:10" ht="12.75">
      <c r="B33" s="115"/>
      <c r="C33" s="375"/>
      <c r="D33" s="368"/>
      <c r="E33" s="116"/>
      <c r="F33" s="116"/>
      <c r="G33" s="116"/>
      <c r="H33" s="116"/>
      <c r="I33" s="116"/>
      <c r="J33" s="116"/>
    </row>
    <row r="34" spans="2:10" ht="12.75">
      <c r="B34" s="115" t="s">
        <v>144</v>
      </c>
      <c r="C34" s="367" t="s">
        <v>145</v>
      </c>
      <c r="D34" s="368"/>
      <c r="E34" s="116">
        <v>0</v>
      </c>
      <c r="F34" s="116">
        <v>0</v>
      </c>
      <c r="G34" s="116">
        <v>0</v>
      </c>
      <c r="H34" s="116">
        <v>0</v>
      </c>
      <c r="I34" s="116"/>
      <c r="J34" s="116"/>
    </row>
    <row r="35" spans="2:10" ht="12.75">
      <c r="B35" s="115" t="s">
        <v>146</v>
      </c>
      <c r="C35" s="367" t="s">
        <v>147</v>
      </c>
      <c r="D35" s="368"/>
      <c r="E35" s="116">
        <f>+E36+E37+E38+E39+E40+E41</f>
        <v>2600</v>
      </c>
      <c r="F35" s="116">
        <f>+F36+F37+F38+F39+F40+F41</f>
        <v>600</v>
      </c>
      <c r="G35" s="116">
        <f>+G36+G37+G38+G39+G40+G41</f>
        <v>579</v>
      </c>
      <c r="H35" s="116">
        <f>+H36+H37+H38+H39+H40+H41</f>
        <v>7631</v>
      </c>
      <c r="I35" s="116">
        <f>+I36+I37+I38+I39+I40+I41</f>
        <v>7631</v>
      </c>
      <c r="J35" s="113">
        <f>I35/H35*100</f>
        <v>100</v>
      </c>
    </row>
    <row r="36" spans="2:10" ht="12.75" customHeight="1">
      <c r="B36" s="115"/>
      <c r="C36" s="367" t="s">
        <v>194</v>
      </c>
      <c r="D36" s="369"/>
      <c r="E36" s="116">
        <v>0</v>
      </c>
      <c r="F36" s="116">
        <v>0</v>
      </c>
      <c r="G36" s="116">
        <v>0</v>
      </c>
      <c r="H36" s="116">
        <v>0</v>
      </c>
      <c r="I36" s="116"/>
      <c r="J36" s="116"/>
    </row>
    <row r="37" spans="2:10" ht="12.75" customHeight="1">
      <c r="B37" s="115"/>
      <c r="C37" s="367" t="s">
        <v>148</v>
      </c>
      <c r="D37" s="369"/>
      <c r="E37" s="116">
        <v>0</v>
      </c>
      <c r="F37" s="116">
        <v>0</v>
      </c>
      <c r="G37" s="116">
        <v>0</v>
      </c>
      <c r="H37" s="116">
        <v>0</v>
      </c>
      <c r="I37" s="116"/>
      <c r="J37" s="116"/>
    </row>
    <row r="38" spans="2:10" ht="12.75" customHeight="1">
      <c r="B38" s="115"/>
      <c r="C38" s="367" t="s">
        <v>149</v>
      </c>
      <c r="D38" s="369"/>
      <c r="E38" s="116">
        <v>2600</v>
      </c>
      <c r="F38" s="116">
        <v>600</v>
      </c>
      <c r="G38" s="116">
        <v>579</v>
      </c>
      <c r="H38" s="116">
        <v>2003</v>
      </c>
      <c r="I38" s="116">
        <v>2003</v>
      </c>
      <c r="J38" s="113">
        <f>I38/H38*100</f>
        <v>100</v>
      </c>
    </row>
    <row r="39" spans="2:10" ht="12.75" customHeight="1">
      <c r="B39" s="115"/>
      <c r="C39" s="367" t="s">
        <v>195</v>
      </c>
      <c r="D39" s="369"/>
      <c r="E39" s="116">
        <v>0</v>
      </c>
      <c r="F39" s="116">
        <v>0</v>
      </c>
      <c r="G39" s="116">
        <v>0</v>
      </c>
      <c r="H39" s="116">
        <v>5628</v>
      </c>
      <c r="I39" s="116">
        <v>5628</v>
      </c>
      <c r="J39" s="113">
        <f>I39/H39*100</f>
        <v>100</v>
      </c>
    </row>
    <row r="40" spans="2:10" ht="12.75">
      <c r="B40" s="115"/>
      <c r="C40" s="367" t="s">
        <v>150</v>
      </c>
      <c r="D40" s="368"/>
      <c r="E40" s="116">
        <v>0</v>
      </c>
      <c r="F40" s="116">
        <v>0</v>
      </c>
      <c r="G40" s="116">
        <v>0</v>
      </c>
      <c r="H40" s="116">
        <v>0</v>
      </c>
      <c r="I40" s="116"/>
      <c r="J40" s="116"/>
    </row>
    <row r="41" spans="2:10" ht="12.75">
      <c r="B41" s="115"/>
      <c r="C41" s="367"/>
      <c r="D41" s="368"/>
      <c r="E41" s="116"/>
      <c r="F41" s="116"/>
      <c r="G41" s="116"/>
      <c r="H41" s="116"/>
      <c r="I41" s="116"/>
      <c r="J41" s="116"/>
    </row>
    <row r="42" spans="2:10" ht="12.75">
      <c r="B42" s="115" t="s">
        <v>151</v>
      </c>
      <c r="C42" s="367" t="s">
        <v>152</v>
      </c>
      <c r="D42" s="368"/>
      <c r="E42" s="116">
        <f>+E43+E44</f>
        <v>11764</v>
      </c>
      <c r="F42" s="116">
        <f>+F43+F44</f>
        <v>19758</v>
      </c>
      <c r="G42" s="116">
        <f>+G43+G44</f>
        <v>16637</v>
      </c>
      <c r="H42" s="116">
        <f>+H43+H44</f>
        <v>79644</v>
      </c>
      <c r="I42" s="116"/>
      <c r="J42" s="116"/>
    </row>
    <row r="43" spans="2:10" ht="12.75">
      <c r="B43" s="110"/>
      <c r="C43" s="367" t="s">
        <v>153</v>
      </c>
      <c r="D43" s="368"/>
      <c r="E43" s="116">
        <v>11764</v>
      </c>
      <c r="F43" s="116">
        <v>19758</v>
      </c>
      <c r="G43" s="116">
        <v>16637</v>
      </c>
      <c r="H43" s="116">
        <v>79644</v>
      </c>
      <c r="I43" s="116"/>
      <c r="J43" s="116"/>
    </row>
    <row r="44" spans="2:10" ht="12" customHeight="1" thickBot="1">
      <c r="B44" s="117"/>
      <c r="C44" s="360" t="s">
        <v>154</v>
      </c>
      <c r="D44" s="361"/>
      <c r="E44" s="118"/>
      <c r="F44" s="118"/>
      <c r="G44" s="118">
        <v>0</v>
      </c>
      <c r="H44" s="116">
        <f>SUM(E44:G44)</f>
        <v>0</v>
      </c>
      <c r="I44" s="116"/>
      <c r="J44" s="116"/>
    </row>
    <row r="45" spans="2:10" ht="13.5" hidden="1" thickTop="1">
      <c r="B45" s="119"/>
      <c r="C45" s="120" t="s">
        <v>126</v>
      </c>
      <c r="D45" s="121" t="s">
        <v>127</v>
      </c>
      <c r="E45" s="122">
        <f>+E29+E30+E34+E35+E42</f>
        <v>16364</v>
      </c>
      <c r="F45" s="122">
        <f>+F29+F30+F34+F35+F42</f>
        <v>20398</v>
      </c>
      <c r="G45" s="122">
        <f>+G29+G30+G34+G35+G42</f>
        <v>18943</v>
      </c>
      <c r="H45" s="122">
        <f>+H29+H30+H34+H35+H42</f>
        <v>90018</v>
      </c>
      <c r="I45" s="122"/>
      <c r="J45" s="122"/>
    </row>
    <row r="46" spans="2:10" ht="13.5" hidden="1" thickTop="1">
      <c r="B46" s="124"/>
      <c r="C46" s="111" t="s">
        <v>128</v>
      </c>
      <c r="D46" s="112" t="s">
        <v>129</v>
      </c>
      <c r="E46" s="123"/>
      <c r="F46" s="123"/>
      <c r="G46" s="123"/>
      <c r="H46" s="123"/>
      <c r="I46" s="123"/>
      <c r="J46" s="123"/>
    </row>
    <row r="47" spans="2:10" ht="13.5" hidden="1" thickTop="1">
      <c r="B47" s="124"/>
      <c r="C47" s="111" t="s">
        <v>130</v>
      </c>
      <c r="D47" s="112" t="s">
        <v>131</v>
      </c>
      <c r="E47" s="123"/>
      <c r="F47" s="123"/>
      <c r="G47" s="123"/>
      <c r="H47" s="123"/>
      <c r="I47" s="123"/>
      <c r="J47" s="123"/>
    </row>
    <row r="48" spans="2:10" ht="13.5" thickTop="1">
      <c r="B48" s="125" t="s">
        <v>155</v>
      </c>
      <c r="C48" s="362" t="s">
        <v>156</v>
      </c>
      <c r="D48" s="363"/>
      <c r="E48" s="126">
        <f>E12+E16+E20+E24+E28</f>
        <v>492413</v>
      </c>
      <c r="F48" s="126">
        <f>F12+F16+F20+F24+F28</f>
        <v>171977</v>
      </c>
      <c r="G48" s="126">
        <f>G12+G16+G20+G24+G28</f>
        <v>98014</v>
      </c>
      <c r="H48" s="126">
        <f>H12+H16+H20+H24+H28</f>
        <v>724031</v>
      </c>
      <c r="I48" s="126">
        <f>I12+I16+I20+I24+I28</f>
        <v>639151</v>
      </c>
      <c r="J48" s="126">
        <f>I48/H48*100</f>
        <v>88.2767450564962</v>
      </c>
    </row>
    <row r="49" spans="2:10" ht="12.75">
      <c r="B49" s="364"/>
      <c r="C49" s="128" t="s">
        <v>126</v>
      </c>
      <c r="D49" s="129" t="s">
        <v>127</v>
      </c>
      <c r="E49" s="130">
        <f aca="true" t="shared" si="0" ref="E49:F51">SUM(E13,E17,E21,E25,E45)</f>
        <v>447969</v>
      </c>
      <c r="F49" s="130">
        <f t="shared" si="0"/>
        <v>88469</v>
      </c>
      <c r="G49" s="130">
        <f aca="true" t="shared" si="1" ref="G49:I51">SUM(G13,G17,G21,G25,G45)</f>
        <v>120903</v>
      </c>
      <c r="H49" s="130">
        <f t="shared" si="1"/>
        <v>691792</v>
      </c>
      <c r="I49" s="130">
        <f t="shared" si="1"/>
        <v>596538</v>
      </c>
      <c r="J49" s="130">
        <f>I49/H49*100</f>
        <v>86.23083238892615</v>
      </c>
    </row>
    <row r="50" spans="2:10" ht="12.75">
      <c r="B50" s="364"/>
      <c r="C50" s="128" t="s">
        <v>128</v>
      </c>
      <c r="D50" s="129" t="s">
        <v>129</v>
      </c>
      <c r="E50" s="130">
        <f t="shared" si="0"/>
        <v>0</v>
      </c>
      <c r="F50" s="130">
        <f t="shared" si="0"/>
        <v>72689</v>
      </c>
      <c r="G50" s="130">
        <f t="shared" si="1"/>
        <v>0</v>
      </c>
      <c r="H50" s="130">
        <f t="shared" si="1"/>
        <v>0</v>
      </c>
      <c r="I50" s="130">
        <f t="shared" si="1"/>
        <v>0</v>
      </c>
      <c r="J50" s="130"/>
    </row>
    <row r="51" spans="2:10" ht="12.75">
      <c r="B51" s="364"/>
      <c r="C51" s="128" t="s">
        <v>130</v>
      </c>
      <c r="D51" s="129" t="s">
        <v>131</v>
      </c>
      <c r="E51" s="130">
        <f t="shared" si="0"/>
        <v>44444</v>
      </c>
      <c r="F51" s="130">
        <f t="shared" si="0"/>
        <v>10819</v>
      </c>
      <c r="G51" s="130">
        <f t="shared" si="1"/>
        <v>-22889</v>
      </c>
      <c r="H51" s="130">
        <f t="shared" si="1"/>
        <v>32239</v>
      </c>
      <c r="I51" s="130">
        <f t="shared" si="1"/>
        <v>32239</v>
      </c>
      <c r="J51" s="130">
        <f>I51/H51*100</f>
        <v>100</v>
      </c>
    </row>
    <row r="52" spans="2:10" ht="12.75" customHeight="1">
      <c r="B52" s="376" t="s">
        <v>157</v>
      </c>
      <c r="C52" s="377"/>
      <c r="D52" s="377"/>
      <c r="E52" s="377"/>
      <c r="F52" s="377"/>
      <c r="G52" s="377"/>
      <c r="H52" s="377"/>
      <c r="I52" s="377"/>
      <c r="J52" s="377"/>
    </row>
    <row r="53" spans="2:10" ht="12.75">
      <c r="B53" s="108" t="s">
        <v>158</v>
      </c>
      <c r="C53" s="365" t="s">
        <v>159</v>
      </c>
      <c r="D53" s="365"/>
      <c r="E53" s="109">
        <f>SUM(E54:E56)</f>
        <v>302506</v>
      </c>
      <c r="F53" s="109">
        <f>SUM(F54:F56)</f>
        <v>26476</v>
      </c>
      <c r="G53" s="109">
        <f>SUM(G54:G56)</f>
        <v>-80202</v>
      </c>
      <c r="H53" s="109">
        <f>SUM(H54:H56)</f>
        <v>379526</v>
      </c>
      <c r="I53" s="109">
        <f>SUM(I54:I56)</f>
        <v>377079</v>
      </c>
      <c r="J53" s="109">
        <f>I53/H53*100</f>
        <v>99.3552483887797</v>
      </c>
    </row>
    <row r="54" spans="2:10" ht="12.75">
      <c r="B54" s="108"/>
      <c r="C54" s="111" t="s">
        <v>126</v>
      </c>
      <c r="D54" s="112" t="s">
        <v>127</v>
      </c>
      <c r="E54" s="113">
        <v>302506</v>
      </c>
      <c r="F54" s="113">
        <v>15562</v>
      </c>
      <c r="G54" s="113">
        <v>-42804</v>
      </c>
      <c r="H54" s="113">
        <v>379526</v>
      </c>
      <c r="I54" s="113">
        <v>377079</v>
      </c>
      <c r="J54" s="113">
        <f>I54/H54*100</f>
        <v>99.3552483887797</v>
      </c>
    </row>
    <row r="55" spans="2:10" ht="12.75">
      <c r="B55" s="108"/>
      <c r="C55" s="111" t="s">
        <v>128</v>
      </c>
      <c r="D55" s="112" t="s">
        <v>129</v>
      </c>
      <c r="E55" s="113"/>
      <c r="F55" s="113">
        <v>10914</v>
      </c>
      <c r="G55" s="113">
        <v>-37398</v>
      </c>
      <c r="H55" s="113"/>
      <c r="I55" s="113"/>
      <c r="J55" s="113"/>
    </row>
    <row r="56" spans="2:10" ht="12.75">
      <c r="B56" s="108"/>
      <c r="C56" s="111" t="s">
        <v>130</v>
      </c>
      <c r="D56" s="112" t="s">
        <v>131</v>
      </c>
      <c r="E56" s="113"/>
      <c r="F56" s="113"/>
      <c r="G56" s="113"/>
      <c r="H56" s="113"/>
      <c r="I56" s="113"/>
      <c r="J56" s="113"/>
    </row>
    <row r="57" spans="2:10" ht="12.75">
      <c r="B57" s="108" t="s">
        <v>160</v>
      </c>
      <c r="C57" s="365" t="s">
        <v>161</v>
      </c>
      <c r="D57" s="365"/>
      <c r="E57" s="109">
        <f>SUM(E58:E60)</f>
        <v>20000</v>
      </c>
      <c r="F57" s="109">
        <f>SUM(F58:F60)</f>
        <v>18750</v>
      </c>
      <c r="G57" s="109">
        <f>SUM(G58:G60)</f>
        <v>0</v>
      </c>
      <c r="H57" s="109">
        <f>SUM(H58:H60)</f>
        <v>15757</v>
      </c>
      <c r="I57" s="109">
        <f>SUM(I58:I60)</f>
        <v>15757</v>
      </c>
      <c r="J57" s="109">
        <f>I57/H57*100</f>
        <v>100</v>
      </c>
    </row>
    <row r="58" spans="2:10" ht="12.75">
      <c r="B58" s="108"/>
      <c r="C58" s="111" t="s">
        <v>126</v>
      </c>
      <c r="D58" s="112" t="s">
        <v>127</v>
      </c>
      <c r="E58" s="113">
        <v>20000</v>
      </c>
      <c r="F58" s="113">
        <v>18750</v>
      </c>
      <c r="G58" s="113">
        <v>0</v>
      </c>
      <c r="H58" s="113">
        <v>15757</v>
      </c>
      <c r="I58" s="113">
        <v>15757</v>
      </c>
      <c r="J58" s="113">
        <f>I58/H58*100</f>
        <v>100</v>
      </c>
    </row>
    <row r="59" spans="2:10" ht="12.75">
      <c r="B59" s="108"/>
      <c r="C59" s="111" t="s">
        <v>128</v>
      </c>
      <c r="D59" s="112" t="s">
        <v>129</v>
      </c>
      <c r="E59" s="113">
        <v>0</v>
      </c>
      <c r="F59" s="113">
        <v>0</v>
      </c>
      <c r="G59" s="113">
        <v>0</v>
      </c>
      <c r="H59" s="113">
        <v>0</v>
      </c>
      <c r="I59" s="113"/>
      <c r="J59" s="113"/>
    </row>
    <row r="60" spans="2:10" ht="12.75">
      <c r="B60" s="108"/>
      <c r="C60" s="111" t="s">
        <v>130</v>
      </c>
      <c r="D60" s="112" t="s">
        <v>131</v>
      </c>
      <c r="E60" s="113"/>
      <c r="F60" s="113"/>
      <c r="G60" s="113"/>
      <c r="H60" s="113"/>
      <c r="I60" s="113"/>
      <c r="J60" s="113"/>
    </row>
    <row r="61" spans="2:10" ht="12.75">
      <c r="B61" s="108" t="s">
        <v>162</v>
      </c>
      <c r="C61" s="365" t="s">
        <v>163</v>
      </c>
      <c r="D61" s="365"/>
      <c r="E61" s="109">
        <f>E62+E63+E64</f>
        <v>5406</v>
      </c>
      <c r="F61" s="109">
        <f>F62+F63+F64</f>
        <v>5406</v>
      </c>
      <c r="G61" s="109">
        <f>G62+G63+G64</f>
        <v>5406</v>
      </c>
      <c r="H61" s="109">
        <f>H62+H63+H64</f>
        <v>5406</v>
      </c>
      <c r="I61" s="109">
        <f>I62+I63+I64</f>
        <v>0</v>
      </c>
      <c r="J61" s="109">
        <f>I61/H61*100</f>
        <v>0</v>
      </c>
    </row>
    <row r="62" spans="2:10" ht="12.75">
      <c r="B62" s="108"/>
      <c r="C62" s="111" t="s">
        <v>126</v>
      </c>
      <c r="D62" s="112" t="s">
        <v>127</v>
      </c>
      <c r="E62" s="113">
        <v>5406</v>
      </c>
      <c r="F62" s="113">
        <v>5406</v>
      </c>
      <c r="G62" s="113">
        <v>5406</v>
      </c>
      <c r="H62" s="113">
        <v>5406</v>
      </c>
      <c r="I62" s="113">
        <v>0</v>
      </c>
      <c r="J62" s="113">
        <f>I62/H62*100</f>
        <v>0</v>
      </c>
    </row>
    <row r="63" spans="2:10" ht="12.75">
      <c r="B63" s="108"/>
      <c r="C63" s="111" t="s">
        <v>128</v>
      </c>
      <c r="D63" s="112" t="s">
        <v>129</v>
      </c>
      <c r="E63" s="113"/>
      <c r="F63" s="113"/>
      <c r="G63" s="113"/>
      <c r="H63" s="113"/>
      <c r="I63" s="113"/>
      <c r="J63" s="113"/>
    </row>
    <row r="64" spans="2:10" ht="12.75">
      <c r="B64" s="131"/>
      <c r="C64" s="111" t="s">
        <v>130</v>
      </c>
      <c r="D64" s="112" t="s">
        <v>131</v>
      </c>
      <c r="E64" s="113"/>
      <c r="F64" s="113"/>
      <c r="G64" s="113"/>
      <c r="H64" s="113"/>
      <c r="I64" s="113"/>
      <c r="J64" s="113"/>
    </row>
    <row r="65" spans="2:10" ht="12.75">
      <c r="B65" s="125" t="s">
        <v>164</v>
      </c>
      <c r="C65" s="362" t="s">
        <v>165</v>
      </c>
      <c r="D65" s="363"/>
      <c r="E65" s="127">
        <f>E53+E57+E61</f>
        <v>327912</v>
      </c>
      <c r="F65" s="127">
        <f>F53+F57+F61</f>
        <v>50632</v>
      </c>
      <c r="G65" s="127">
        <f>G53+G57+G61</f>
        <v>-74796</v>
      </c>
      <c r="H65" s="127">
        <f>H53+H57+H61</f>
        <v>400689</v>
      </c>
      <c r="I65" s="127">
        <f>I53+I57+I61</f>
        <v>392836</v>
      </c>
      <c r="J65" s="127">
        <f>I65/H65*100</f>
        <v>98.04012588316625</v>
      </c>
    </row>
    <row r="66" spans="2:10" ht="12.75">
      <c r="B66" s="370"/>
      <c r="C66" s="128" t="s">
        <v>126</v>
      </c>
      <c r="D66" s="129" t="s">
        <v>127</v>
      </c>
      <c r="E66" s="127"/>
      <c r="F66" s="127"/>
      <c r="G66" s="127"/>
      <c r="H66" s="127"/>
      <c r="I66" s="127"/>
      <c r="J66" s="127"/>
    </row>
    <row r="67" spans="2:10" ht="12.75">
      <c r="B67" s="371"/>
      <c r="C67" s="128" t="s">
        <v>128</v>
      </c>
      <c r="D67" s="129" t="s">
        <v>129</v>
      </c>
      <c r="E67" s="127"/>
      <c r="F67" s="127"/>
      <c r="G67" s="127"/>
      <c r="H67" s="127"/>
      <c r="I67" s="127"/>
      <c r="J67" s="127"/>
    </row>
    <row r="68" spans="2:10" ht="15">
      <c r="B68" s="372"/>
      <c r="C68" s="128" t="s">
        <v>130</v>
      </c>
      <c r="D68" s="132" t="s">
        <v>131</v>
      </c>
      <c r="E68" s="127"/>
      <c r="F68" s="127"/>
      <c r="G68" s="127"/>
      <c r="H68" s="127"/>
      <c r="I68" s="127"/>
      <c r="J68" s="127"/>
    </row>
    <row r="69" spans="2:10" s="135" customFormat="1" ht="15.75">
      <c r="B69" s="133" t="s">
        <v>166</v>
      </c>
      <c r="C69" s="373" t="s">
        <v>167</v>
      </c>
      <c r="D69" s="374"/>
      <c r="E69" s="134">
        <f>+E48+E65</f>
        <v>820325</v>
      </c>
      <c r="F69" s="134">
        <f>+F48+F65</f>
        <v>222609</v>
      </c>
      <c r="G69" s="134">
        <f>+G48+G65</f>
        <v>23218</v>
      </c>
      <c r="H69" s="134">
        <f>+H48+H65</f>
        <v>1124720</v>
      </c>
      <c r="I69" s="134">
        <f>+I48+I65</f>
        <v>1031987</v>
      </c>
      <c r="J69" s="134">
        <f>I69/H69*100</f>
        <v>91.75501458140693</v>
      </c>
    </row>
    <row r="70" spans="2:10" ht="0.75" customHeight="1">
      <c r="B70" s="354"/>
      <c r="C70" s="354"/>
      <c r="D70" s="354"/>
      <c r="E70" s="109"/>
      <c r="F70" s="109"/>
      <c r="G70" s="109"/>
      <c r="H70" s="109"/>
      <c r="I70" s="109"/>
      <c r="J70" s="109"/>
    </row>
    <row r="71" spans="2:10" ht="12.75">
      <c r="B71" s="125" t="s">
        <v>168</v>
      </c>
      <c r="C71" s="355" t="s">
        <v>169</v>
      </c>
      <c r="D71" s="356"/>
      <c r="E71" s="126">
        <f>+E72+E77</f>
        <v>0</v>
      </c>
      <c r="F71" s="126">
        <f>+F72+F77</f>
        <v>0</v>
      </c>
      <c r="G71" s="126">
        <f>+G72+G77</f>
        <v>0</v>
      </c>
      <c r="H71" s="126">
        <f>+H72+H77</f>
        <v>216806</v>
      </c>
      <c r="I71" s="126">
        <f>+I72+I77</f>
        <v>216806</v>
      </c>
      <c r="J71" s="126"/>
    </row>
    <row r="72" spans="2:10" ht="12.75">
      <c r="B72" s="129" t="s">
        <v>170</v>
      </c>
      <c r="C72" s="355" t="s">
        <v>171</v>
      </c>
      <c r="D72" s="357"/>
      <c r="E72" s="126">
        <f>+E73+E74+E75+E76</f>
        <v>0</v>
      </c>
      <c r="F72" s="126">
        <f>+F73+F74+F75+F76</f>
        <v>0</v>
      </c>
      <c r="G72" s="126">
        <f>+G73+G74+G75+G76</f>
        <v>0</v>
      </c>
      <c r="H72" s="126">
        <f>+H73+H74+H75+H76</f>
        <v>206815</v>
      </c>
      <c r="I72" s="126">
        <f>+I73+I74+I75+I76</f>
        <v>206815</v>
      </c>
      <c r="J72" s="126"/>
    </row>
    <row r="73" spans="2:10" ht="12.75">
      <c r="B73" s="138" t="s">
        <v>172</v>
      </c>
      <c r="C73" s="355" t="s">
        <v>173</v>
      </c>
      <c r="D73" s="357"/>
      <c r="E73" s="126"/>
      <c r="F73" s="126"/>
      <c r="G73" s="126"/>
      <c r="H73" s="126"/>
      <c r="I73" s="126"/>
      <c r="J73" s="126"/>
    </row>
    <row r="74" spans="2:10" ht="12.75">
      <c r="B74" s="138" t="s">
        <v>174</v>
      </c>
      <c r="C74" s="355" t="s">
        <v>175</v>
      </c>
      <c r="D74" s="357"/>
      <c r="E74" s="126"/>
      <c r="F74" s="126"/>
      <c r="G74" s="126"/>
      <c r="H74" s="126"/>
      <c r="I74" s="126"/>
      <c r="J74" s="126"/>
    </row>
    <row r="75" spans="2:10" ht="12.75">
      <c r="B75" s="138" t="s">
        <v>176</v>
      </c>
      <c r="C75" s="355" t="s">
        <v>177</v>
      </c>
      <c r="D75" s="357"/>
      <c r="E75" s="126"/>
      <c r="F75" s="126"/>
      <c r="G75" s="126"/>
      <c r="H75" s="126">
        <v>206815</v>
      </c>
      <c r="I75" s="126">
        <v>206815</v>
      </c>
      <c r="J75" s="126"/>
    </row>
    <row r="76" spans="2:10" ht="12.75">
      <c r="B76" s="138" t="s">
        <v>178</v>
      </c>
      <c r="C76" s="355" t="s">
        <v>179</v>
      </c>
      <c r="D76" s="357"/>
      <c r="E76" s="126"/>
      <c r="F76" s="126"/>
      <c r="G76" s="126"/>
      <c r="H76" s="126"/>
      <c r="I76" s="126"/>
      <c r="J76" s="126"/>
    </row>
    <row r="77" spans="2:10" ht="12.75" customHeight="1">
      <c r="B77" s="129" t="s">
        <v>453</v>
      </c>
      <c r="C77" s="355" t="s">
        <v>317</v>
      </c>
      <c r="D77" s="356"/>
      <c r="E77" s="126"/>
      <c r="F77" s="126"/>
      <c r="G77" s="126"/>
      <c r="H77" s="126">
        <v>9991</v>
      </c>
      <c r="I77" s="126">
        <v>9991</v>
      </c>
      <c r="J77" s="126"/>
    </row>
    <row r="78" spans="2:10" ht="12.75">
      <c r="B78" s="139" t="s">
        <v>182</v>
      </c>
      <c r="C78" s="358" t="s">
        <v>183</v>
      </c>
      <c r="D78" s="359"/>
      <c r="E78" s="140">
        <f>E69+E71</f>
        <v>820325</v>
      </c>
      <c r="F78" s="140">
        <f>F69+F71</f>
        <v>222609</v>
      </c>
      <c r="G78" s="140">
        <f>G69+G71</f>
        <v>23218</v>
      </c>
      <c r="H78" s="140">
        <f>H69+H71</f>
        <v>1341526</v>
      </c>
      <c r="I78" s="140">
        <f>I69+I71</f>
        <v>1248793</v>
      </c>
      <c r="J78" s="140">
        <f>I78/H78*100</f>
        <v>93.08749886323486</v>
      </c>
    </row>
    <row r="79" spans="2:6" ht="12.75" hidden="1">
      <c r="B79" s="353"/>
      <c r="C79" s="141" t="s">
        <v>126</v>
      </c>
      <c r="D79" s="142" t="s">
        <v>127</v>
      </c>
      <c r="E79" s="143"/>
      <c r="F79" s="144" t="e">
        <f>+#REF!+#REF!</f>
        <v>#REF!</v>
      </c>
    </row>
    <row r="80" spans="2:6" ht="12.75" hidden="1">
      <c r="B80" s="353"/>
      <c r="C80" s="141" t="s">
        <v>128</v>
      </c>
      <c r="D80" s="142" t="s">
        <v>129</v>
      </c>
      <c r="E80" s="143"/>
      <c r="F80" s="144" t="e">
        <f>+#REF!+#REF!</f>
        <v>#REF!</v>
      </c>
    </row>
    <row r="81" spans="2:6" ht="12.75" hidden="1">
      <c r="B81" s="353"/>
      <c r="C81" s="141" t="s">
        <v>130</v>
      </c>
      <c r="D81" s="142" t="s">
        <v>131</v>
      </c>
      <c r="E81" s="143">
        <v>0</v>
      </c>
      <c r="F81" s="144" t="e">
        <f>+#REF!+#REF!</f>
        <v>#REF!</v>
      </c>
    </row>
  </sheetData>
  <sheetProtection/>
  <mergeCells count="47">
    <mergeCell ref="B11:J11"/>
    <mergeCell ref="C28:D28"/>
    <mergeCell ref="C29:D29"/>
    <mergeCell ref="C30:D30"/>
    <mergeCell ref="C31:D31"/>
    <mergeCell ref="B5:J5"/>
    <mergeCell ref="B6:J6"/>
    <mergeCell ref="B7:J7"/>
    <mergeCell ref="B9:D9"/>
    <mergeCell ref="C10:D10"/>
    <mergeCell ref="C39:D39"/>
    <mergeCell ref="C40:D40"/>
    <mergeCell ref="C41:D41"/>
    <mergeCell ref="C16:D16"/>
    <mergeCell ref="C36:D36"/>
    <mergeCell ref="C37:D37"/>
    <mergeCell ref="C20:D20"/>
    <mergeCell ref="C65:D65"/>
    <mergeCell ref="B66:B68"/>
    <mergeCell ref="C69:D69"/>
    <mergeCell ref="C24:D24"/>
    <mergeCell ref="C32:D32"/>
    <mergeCell ref="C33:D33"/>
    <mergeCell ref="C34:D34"/>
    <mergeCell ref="C35:D35"/>
    <mergeCell ref="B52:J52"/>
    <mergeCell ref="C61:D61"/>
    <mergeCell ref="C44:D44"/>
    <mergeCell ref="C48:D48"/>
    <mergeCell ref="B49:B51"/>
    <mergeCell ref="C53:D53"/>
    <mergeCell ref="D1:J1"/>
    <mergeCell ref="C57:D57"/>
    <mergeCell ref="C42:D42"/>
    <mergeCell ref="C43:D43"/>
    <mergeCell ref="C12:D12"/>
    <mergeCell ref="C38:D38"/>
    <mergeCell ref="B79:B81"/>
    <mergeCell ref="B70:D70"/>
    <mergeCell ref="C71:D71"/>
    <mergeCell ref="C72:D72"/>
    <mergeCell ref="C73:D73"/>
    <mergeCell ref="C74:D74"/>
    <mergeCell ref="C75:D75"/>
    <mergeCell ref="C77:D77"/>
    <mergeCell ref="C78:D78"/>
    <mergeCell ref="C76:D76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J81"/>
  <sheetViews>
    <sheetView view="pageBreakPreview" zoomScale="60" zoomScalePageLayoutView="0" workbookViewId="0" topLeftCell="A16">
      <selection activeCell="I54" sqref="E54:I54"/>
    </sheetView>
  </sheetViews>
  <sheetFormatPr defaultColWidth="8.8515625" defaultRowHeight="12.75"/>
  <cols>
    <col min="1" max="1" width="8.8515625" style="147" customWidth="1"/>
    <col min="2" max="2" width="8.8515625" style="148" bestFit="1" customWidth="1"/>
    <col min="3" max="3" width="9.421875" style="147" customWidth="1"/>
    <col min="4" max="4" width="51.00390625" style="147" customWidth="1"/>
    <col min="5" max="5" width="10.7109375" style="147" customWidth="1"/>
    <col min="6" max="6" width="11.140625" style="147" hidden="1" customWidth="1"/>
    <col min="7" max="7" width="10.7109375" style="147" hidden="1" customWidth="1"/>
    <col min="8" max="10" width="10.7109375" style="147" customWidth="1"/>
    <col min="11" max="16384" width="8.8515625" style="147" customWidth="1"/>
  </cols>
  <sheetData>
    <row r="1" spans="2:10" ht="15">
      <c r="B1" s="145"/>
      <c r="C1" s="146"/>
      <c r="D1" s="382" t="s">
        <v>383</v>
      </c>
      <c r="E1" s="382"/>
      <c r="F1" s="382"/>
      <c r="G1" s="382"/>
      <c r="H1" s="382"/>
      <c r="I1" s="382"/>
      <c r="J1" s="382"/>
    </row>
    <row r="3" spans="2:6" ht="15">
      <c r="B3" s="101"/>
      <c r="C3" s="101"/>
      <c r="D3" s="101"/>
      <c r="E3" s="101"/>
      <c r="F3" s="101"/>
    </row>
    <row r="4" spans="2:6" ht="15">
      <c r="B4" s="101"/>
      <c r="C4" s="101"/>
      <c r="D4" s="101"/>
      <c r="E4" s="101"/>
      <c r="F4" s="101"/>
    </row>
    <row r="5" spans="2:10" ht="15">
      <c r="B5" s="379" t="s">
        <v>293</v>
      </c>
      <c r="C5" s="379"/>
      <c r="D5" s="379"/>
      <c r="E5" s="379"/>
      <c r="F5" s="379"/>
      <c r="G5" s="379"/>
      <c r="H5" s="379"/>
      <c r="I5" s="379"/>
      <c r="J5" s="379"/>
    </row>
    <row r="6" spans="2:10" ht="15">
      <c r="B6" s="379" t="s">
        <v>119</v>
      </c>
      <c r="C6" s="379"/>
      <c r="D6" s="379"/>
      <c r="E6" s="379"/>
      <c r="F6" s="379"/>
      <c r="G6" s="379"/>
      <c r="H6" s="379"/>
      <c r="I6" s="379"/>
      <c r="J6" s="379"/>
    </row>
    <row r="7" spans="2:10" ht="15">
      <c r="B7" s="379" t="s">
        <v>431</v>
      </c>
      <c r="C7" s="379"/>
      <c r="D7" s="379"/>
      <c r="E7" s="379"/>
      <c r="F7" s="379"/>
      <c r="G7" s="379"/>
      <c r="H7" s="379"/>
      <c r="I7" s="379"/>
      <c r="J7" s="379"/>
    </row>
    <row r="8" spans="2:6" ht="15" customHeight="1">
      <c r="B8" s="101"/>
      <c r="C8" s="101"/>
      <c r="D8" s="101"/>
      <c r="E8" s="101"/>
      <c r="F8" s="101"/>
    </row>
    <row r="9" spans="2:10" ht="15" customHeight="1">
      <c r="B9" s="380"/>
      <c r="C9" s="380"/>
      <c r="D9" s="380"/>
      <c r="E9" s="103"/>
      <c r="F9" s="105" t="s">
        <v>121</v>
      </c>
      <c r="H9" s="103"/>
      <c r="J9" s="103" t="s">
        <v>120</v>
      </c>
    </row>
    <row r="10" spans="2:10" ht="30">
      <c r="B10" s="106" t="s">
        <v>122</v>
      </c>
      <c r="C10" s="381"/>
      <c r="D10" s="381"/>
      <c r="E10" s="107" t="s">
        <v>1</v>
      </c>
      <c r="F10" s="107" t="s">
        <v>299</v>
      </c>
      <c r="G10" s="107" t="s">
        <v>3</v>
      </c>
      <c r="H10" s="107" t="s">
        <v>2</v>
      </c>
      <c r="I10" s="107" t="s">
        <v>308</v>
      </c>
      <c r="J10" s="107" t="s">
        <v>309</v>
      </c>
    </row>
    <row r="11" spans="2:10" ht="15" customHeight="1">
      <c r="B11" s="376" t="s">
        <v>123</v>
      </c>
      <c r="C11" s="377"/>
      <c r="D11" s="377"/>
      <c r="E11" s="377"/>
      <c r="F11" s="377"/>
      <c r="G11" s="377"/>
      <c r="H11" s="377"/>
      <c r="I11" s="377"/>
      <c r="J11" s="378"/>
    </row>
    <row r="12" spans="2:10" ht="15" customHeight="1">
      <c r="B12" s="108" t="s">
        <v>124</v>
      </c>
      <c r="C12" s="365" t="s">
        <v>125</v>
      </c>
      <c r="D12" s="365"/>
      <c r="E12" s="109">
        <f>SUM(E13:E15)</f>
        <v>39101</v>
      </c>
      <c r="F12" s="109">
        <f>SUM(F13:F15)</f>
        <v>2793</v>
      </c>
      <c r="G12" s="109">
        <f>SUM(G13:G15)</f>
        <v>4164</v>
      </c>
      <c r="H12" s="109">
        <f>SUM(H13:H15)</f>
        <v>42451</v>
      </c>
      <c r="I12" s="109">
        <f>SUM(I13:I15)</f>
        <v>42178</v>
      </c>
      <c r="J12" s="109">
        <f>I12/H12*100</f>
        <v>99.35690560881957</v>
      </c>
    </row>
    <row r="13" spans="2:10" ht="15" customHeight="1">
      <c r="B13" s="110"/>
      <c r="C13" s="111" t="s">
        <v>126</v>
      </c>
      <c r="D13" s="112" t="s">
        <v>127</v>
      </c>
      <c r="E13" s="113">
        <v>39101</v>
      </c>
      <c r="F13" s="113">
        <v>2793</v>
      </c>
      <c r="G13" s="113">
        <v>4164</v>
      </c>
      <c r="H13" s="113">
        <v>42451</v>
      </c>
      <c r="I13" s="113">
        <v>42178</v>
      </c>
      <c r="J13" s="244">
        <f>I13/H13*100</f>
        <v>99.35690560881957</v>
      </c>
    </row>
    <row r="14" spans="2:10" ht="15">
      <c r="B14" s="110"/>
      <c r="C14" s="111" t="s">
        <v>128</v>
      </c>
      <c r="D14" s="112" t="s">
        <v>129</v>
      </c>
      <c r="E14" s="113"/>
      <c r="F14" s="113"/>
      <c r="G14" s="113"/>
      <c r="H14" s="113"/>
      <c r="I14" s="113"/>
      <c r="J14" s="113"/>
    </row>
    <row r="15" spans="2:10" ht="15">
      <c r="B15" s="110"/>
      <c r="C15" s="111" t="s">
        <v>130</v>
      </c>
      <c r="D15" s="112" t="s">
        <v>131</v>
      </c>
      <c r="E15" s="113"/>
      <c r="F15" s="113"/>
      <c r="G15" s="113"/>
      <c r="H15" s="113"/>
      <c r="I15" s="113"/>
      <c r="J15" s="113"/>
    </row>
    <row r="16" spans="2:10" ht="15" customHeight="1">
      <c r="B16" s="108" t="s">
        <v>132</v>
      </c>
      <c r="C16" s="365" t="s">
        <v>133</v>
      </c>
      <c r="D16" s="365"/>
      <c r="E16" s="109">
        <f>SUM(E17:E19)</f>
        <v>10773</v>
      </c>
      <c r="F16" s="109">
        <f>SUM(F17:F19)</f>
        <v>923</v>
      </c>
      <c r="G16" s="109">
        <f>SUM(G17:G19)</f>
        <v>1264</v>
      </c>
      <c r="H16" s="109">
        <f>SUM(H17:H19)</f>
        <v>11241</v>
      </c>
      <c r="I16" s="109">
        <f>SUM(I17:I19)</f>
        <v>11241</v>
      </c>
      <c r="J16" s="109">
        <f>I16/H16*100</f>
        <v>100</v>
      </c>
    </row>
    <row r="17" spans="2:10" ht="15" customHeight="1">
      <c r="B17" s="110"/>
      <c r="C17" s="111" t="s">
        <v>126</v>
      </c>
      <c r="D17" s="112" t="s">
        <v>127</v>
      </c>
      <c r="E17" s="113">
        <v>10773</v>
      </c>
      <c r="F17" s="113">
        <v>923</v>
      </c>
      <c r="G17" s="113">
        <v>1264</v>
      </c>
      <c r="H17" s="113">
        <v>11241</v>
      </c>
      <c r="I17" s="113">
        <v>11241</v>
      </c>
      <c r="J17" s="244">
        <f>I17/H17*100</f>
        <v>100</v>
      </c>
    </row>
    <row r="18" spans="2:10" ht="15">
      <c r="B18" s="110"/>
      <c r="C18" s="111" t="s">
        <v>128</v>
      </c>
      <c r="D18" s="112" t="s">
        <v>129</v>
      </c>
      <c r="E18" s="113"/>
      <c r="F18" s="113"/>
      <c r="G18" s="113"/>
      <c r="H18" s="113"/>
      <c r="I18" s="113"/>
      <c r="J18" s="113"/>
    </row>
    <row r="19" spans="2:10" ht="15">
      <c r="B19" s="110"/>
      <c r="C19" s="111" t="s">
        <v>130</v>
      </c>
      <c r="D19" s="112" t="s">
        <v>131</v>
      </c>
      <c r="E19" s="113"/>
      <c r="F19" s="113"/>
      <c r="G19" s="113"/>
      <c r="H19" s="113"/>
      <c r="I19" s="113"/>
      <c r="J19" s="113"/>
    </row>
    <row r="20" spans="2:10" ht="15" customHeight="1">
      <c r="B20" s="108" t="s">
        <v>134</v>
      </c>
      <c r="C20" s="365" t="s">
        <v>135</v>
      </c>
      <c r="D20" s="365"/>
      <c r="E20" s="109">
        <f>SUM(E21:E23)</f>
        <v>11175</v>
      </c>
      <c r="F20" s="109">
        <f>SUM(F21:F23)</f>
        <v>-377</v>
      </c>
      <c r="G20" s="109">
        <f>SUM(G21:G23)</f>
        <v>-931</v>
      </c>
      <c r="H20" s="109">
        <f>SUM(H21:H23)</f>
        <v>15792</v>
      </c>
      <c r="I20" s="109">
        <f>SUM(I21:I23)</f>
        <v>14730</v>
      </c>
      <c r="J20" s="109">
        <f>I20/H20*100</f>
        <v>93.27507598784194</v>
      </c>
    </row>
    <row r="21" spans="2:10" ht="15" customHeight="1">
      <c r="B21" s="110"/>
      <c r="C21" s="111" t="s">
        <v>126</v>
      </c>
      <c r="D21" s="112" t="s">
        <v>127</v>
      </c>
      <c r="E21" s="113">
        <v>11175</v>
      </c>
      <c r="F21" s="113">
        <v>-377</v>
      </c>
      <c r="G21" s="113">
        <v>-931</v>
      </c>
      <c r="H21" s="113">
        <v>15792</v>
      </c>
      <c r="I21" s="113">
        <v>14730</v>
      </c>
      <c r="J21" s="244">
        <f>I21/H21*100</f>
        <v>93.27507598784194</v>
      </c>
    </row>
    <row r="22" spans="2:10" ht="15">
      <c r="B22" s="110"/>
      <c r="C22" s="111" t="s">
        <v>128</v>
      </c>
      <c r="D22" s="112" t="s">
        <v>129</v>
      </c>
      <c r="E22" s="113"/>
      <c r="F22" s="113"/>
      <c r="G22" s="113"/>
      <c r="H22" s="113"/>
      <c r="I22" s="113"/>
      <c r="J22" s="113"/>
    </row>
    <row r="23" spans="2:10" ht="15">
      <c r="B23" s="110"/>
      <c r="C23" s="111" t="s">
        <v>130</v>
      </c>
      <c r="D23" s="112" t="s">
        <v>131</v>
      </c>
      <c r="E23" s="113"/>
      <c r="F23" s="113"/>
      <c r="G23" s="113"/>
      <c r="H23" s="113"/>
      <c r="I23" s="113"/>
      <c r="J23" s="113"/>
    </row>
    <row r="24" spans="2:10" ht="15" customHeight="1">
      <c r="B24" s="108" t="s">
        <v>136</v>
      </c>
      <c r="C24" s="365" t="s">
        <v>137</v>
      </c>
      <c r="D24" s="365"/>
      <c r="E24" s="109">
        <f>SUM(E25:E27)</f>
        <v>0</v>
      </c>
      <c r="F24" s="109">
        <f>SUM(F25:F27)</f>
        <v>0</v>
      </c>
      <c r="G24" s="109">
        <f>SUM(G25:G27)</f>
        <v>100</v>
      </c>
      <c r="H24" s="109">
        <f>SUM(H25:H27)</f>
        <v>0</v>
      </c>
      <c r="I24" s="109">
        <f>SUM(I25:I27)</f>
        <v>0</v>
      </c>
      <c r="J24" s="109"/>
    </row>
    <row r="25" spans="2:10" ht="15" customHeight="1">
      <c r="B25" s="110"/>
      <c r="C25" s="111" t="s">
        <v>126</v>
      </c>
      <c r="D25" s="112" t="s">
        <v>127</v>
      </c>
      <c r="E25" s="113">
        <v>0</v>
      </c>
      <c r="F25" s="113">
        <v>0</v>
      </c>
      <c r="G25" s="113">
        <v>100</v>
      </c>
      <c r="H25" s="113">
        <v>0</v>
      </c>
      <c r="I25" s="113">
        <v>0</v>
      </c>
      <c r="J25" s="244"/>
    </row>
    <row r="26" spans="2:10" ht="15">
      <c r="B26" s="110"/>
      <c r="C26" s="111" t="s">
        <v>128</v>
      </c>
      <c r="D26" s="112" t="s">
        <v>129</v>
      </c>
      <c r="E26" s="113"/>
      <c r="F26" s="113"/>
      <c r="G26" s="113"/>
      <c r="H26" s="113"/>
      <c r="I26" s="113"/>
      <c r="J26" s="113"/>
    </row>
    <row r="27" spans="2:10" ht="15">
      <c r="B27" s="110"/>
      <c r="C27" s="111" t="s">
        <v>130</v>
      </c>
      <c r="D27" s="112" t="s">
        <v>131</v>
      </c>
      <c r="E27" s="113"/>
      <c r="F27" s="113"/>
      <c r="G27" s="113"/>
      <c r="H27" s="113"/>
      <c r="I27" s="113"/>
      <c r="J27" s="113"/>
    </row>
    <row r="28" spans="2:10" ht="15" customHeight="1">
      <c r="B28" s="108" t="s">
        <v>138</v>
      </c>
      <c r="C28" s="365" t="s">
        <v>139</v>
      </c>
      <c r="D28" s="365"/>
      <c r="E28" s="114">
        <f>+E29+E30+E34+E35+E42</f>
        <v>0</v>
      </c>
      <c r="F28" s="114">
        <f>+F29+F30+F34+F35+F42</f>
        <v>259</v>
      </c>
      <c r="G28" s="114">
        <f>+G29+G30+G34+G35+G42</f>
        <v>0</v>
      </c>
      <c r="H28" s="114">
        <f>+H29+H30+H34+H35+H42</f>
        <v>100</v>
      </c>
      <c r="I28" s="114">
        <f>+I29+I30+I34+I35+I42</f>
        <v>100</v>
      </c>
      <c r="J28" s="109">
        <f>I28/H28*100</f>
        <v>100</v>
      </c>
    </row>
    <row r="29" spans="2:10" ht="13.5" customHeight="1">
      <c r="B29" s="115" t="s">
        <v>140</v>
      </c>
      <c r="C29" s="367" t="s">
        <v>141</v>
      </c>
      <c r="D29" s="368"/>
      <c r="E29" s="116"/>
      <c r="F29" s="116"/>
      <c r="G29" s="116"/>
      <c r="H29" s="116"/>
      <c r="I29" s="116"/>
      <c r="J29" s="116"/>
    </row>
    <row r="30" spans="2:10" ht="15" customHeight="1">
      <c r="B30" s="115" t="s">
        <v>142</v>
      </c>
      <c r="C30" s="367" t="s">
        <v>143</v>
      </c>
      <c r="D30" s="368"/>
      <c r="E30" s="116">
        <v>0</v>
      </c>
      <c r="F30" s="116">
        <v>0</v>
      </c>
      <c r="G30" s="116">
        <v>120</v>
      </c>
      <c r="H30" s="116">
        <v>100</v>
      </c>
      <c r="I30" s="116">
        <v>100</v>
      </c>
      <c r="J30" s="116">
        <f>I30/H30*100</f>
        <v>100</v>
      </c>
    </row>
    <row r="31" spans="2:10" ht="15">
      <c r="B31" s="115"/>
      <c r="C31" s="367"/>
      <c r="D31" s="368"/>
      <c r="E31" s="116"/>
      <c r="F31" s="116"/>
      <c r="G31" s="116"/>
      <c r="H31" s="116"/>
      <c r="I31" s="116"/>
      <c r="J31" s="116"/>
    </row>
    <row r="32" spans="2:10" ht="15">
      <c r="B32" s="115"/>
      <c r="C32" s="367"/>
      <c r="D32" s="368"/>
      <c r="E32" s="116"/>
      <c r="F32" s="116"/>
      <c r="G32" s="116"/>
      <c r="H32" s="116"/>
      <c r="I32" s="116"/>
      <c r="J32" s="116"/>
    </row>
    <row r="33" spans="2:10" ht="15" customHeight="1">
      <c r="B33" s="115"/>
      <c r="C33" s="375"/>
      <c r="D33" s="368"/>
      <c r="E33" s="116"/>
      <c r="F33" s="116"/>
      <c r="G33" s="116"/>
      <c r="H33" s="116"/>
      <c r="I33" s="116"/>
      <c r="J33" s="116"/>
    </row>
    <row r="34" spans="2:10" ht="20.25" customHeight="1">
      <c r="B34" s="115" t="s">
        <v>144</v>
      </c>
      <c r="C34" s="367" t="s">
        <v>145</v>
      </c>
      <c r="D34" s="368"/>
      <c r="E34" s="116">
        <v>0</v>
      </c>
      <c r="F34" s="116">
        <v>0</v>
      </c>
      <c r="G34" s="116">
        <v>0</v>
      </c>
      <c r="H34" s="116">
        <v>0</v>
      </c>
      <c r="I34" s="116"/>
      <c r="J34" s="116"/>
    </row>
    <row r="35" spans="2:10" ht="15" customHeight="1">
      <c r="B35" s="115" t="s">
        <v>146</v>
      </c>
      <c r="C35" s="367" t="s">
        <v>147</v>
      </c>
      <c r="D35" s="368"/>
      <c r="E35" s="116">
        <f>+E36+E37+E38+E39+E40+E41</f>
        <v>0</v>
      </c>
      <c r="F35" s="116">
        <f>+F36+F37+F38+F39+F40+F41</f>
        <v>259</v>
      </c>
      <c r="G35" s="116">
        <f>+G36+G37+G38+G39+G40+G41</f>
        <v>-120</v>
      </c>
      <c r="H35" s="116">
        <f>+H36+H37+H38+H39+H40+H41</f>
        <v>0</v>
      </c>
      <c r="I35" s="116">
        <f>+I36+I37+I38+I39+I40+I41</f>
        <v>0</v>
      </c>
      <c r="J35" s="116"/>
    </row>
    <row r="36" spans="2:10" ht="15" customHeight="1">
      <c r="B36" s="115"/>
      <c r="C36" s="367" t="s">
        <v>194</v>
      </c>
      <c r="D36" s="369"/>
      <c r="E36" s="116">
        <v>0</v>
      </c>
      <c r="F36" s="116">
        <v>259</v>
      </c>
      <c r="G36" s="116">
        <v>-120</v>
      </c>
      <c r="H36" s="116">
        <v>0</v>
      </c>
      <c r="I36" s="116">
        <v>0</v>
      </c>
      <c r="J36" s="116"/>
    </row>
    <row r="37" spans="2:10" ht="15" customHeight="1">
      <c r="B37" s="115"/>
      <c r="C37" s="367" t="s">
        <v>148</v>
      </c>
      <c r="D37" s="369"/>
      <c r="E37" s="116">
        <v>0</v>
      </c>
      <c r="F37" s="116">
        <v>0</v>
      </c>
      <c r="G37" s="116">
        <v>0</v>
      </c>
      <c r="H37" s="116">
        <v>0</v>
      </c>
      <c r="I37" s="116"/>
      <c r="J37" s="116"/>
    </row>
    <row r="38" spans="2:10" ht="15" customHeight="1">
      <c r="B38" s="115"/>
      <c r="C38" s="367" t="s">
        <v>149</v>
      </c>
      <c r="D38" s="369"/>
      <c r="E38" s="116">
        <v>0</v>
      </c>
      <c r="F38" s="116">
        <v>0</v>
      </c>
      <c r="G38" s="116">
        <v>0</v>
      </c>
      <c r="H38" s="116">
        <v>0</v>
      </c>
      <c r="I38" s="116"/>
      <c r="J38" s="116"/>
    </row>
    <row r="39" spans="2:10" ht="15" customHeight="1">
      <c r="B39" s="115"/>
      <c r="C39" s="367" t="s">
        <v>195</v>
      </c>
      <c r="D39" s="369"/>
      <c r="E39" s="116">
        <v>0</v>
      </c>
      <c r="F39" s="116">
        <v>0</v>
      </c>
      <c r="G39" s="116">
        <v>0</v>
      </c>
      <c r="H39" s="116">
        <v>0</v>
      </c>
      <c r="I39" s="116"/>
      <c r="J39" s="116"/>
    </row>
    <row r="40" spans="2:10" ht="15">
      <c r="B40" s="115"/>
      <c r="C40" s="367" t="s">
        <v>150</v>
      </c>
      <c r="D40" s="368"/>
      <c r="E40" s="116">
        <v>0</v>
      </c>
      <c r="F40" s="116">
        <v>0</v>
      </c>
      <c r="G40" s="116">
        <v>0</v>
      </c>
      <c r="H40" s="116">
        <v>0</v>
      </c>
      <c r="I40" s="116"/>
      <c r="J40" s="116"/>
    </row>
    <row r="41" spans="2:10" ht="15">
      <c r="B41" s="115"/>
      <c r="C41" s="367"/>
      <c r="D41" s="368"/>
      <c r="E41" s="116"/>
      <c r="F41" s="116"/>
      <c r="G41" s="116"/>
      <c r="H41" s="116"/>
      <c r="I41" s="116"/>
      <c r="J41" s="116"/>
    </row>
    <row r="42" spans="2:10" ht="15" customHeight="1">
      <c r="B42" s="115" t="s">
        <v>151</v>
      </c>
      <c r="C42" s="367" t="s">
        <v>152</v>
      </c>
      <c r="D42" s="368"/>
      <c r="E42" s="116">
        <f>+E43+E44</f>
        <v>0</v>
      </c>
      <c r="F42" s="116">
        <f>+F43+F44</f>
        <v>0</v>
      </c>
      <c r="G42" s="116">
        <f>+G43+G44</f>
        <v>0</v>
      </c>
      <c r="H42" s="116">
        <f>+H43+H44</f>
        <v>0</v>
      </c>
      <c r="I42" s="116"/>
      <c r="J42" s="116"/>
    </row>
    <row r="43" spans="2:10" ht="15" customHeight="1">
      <c r="B43" s="110"/>
      <c r="C43" s="367" t="s">
        <v>153</v>
      </c>
      <c r="D43" s="368"/>
      <c r="E43" s="116">
        <v>0</v>
      </c>
      <c r="F43" s="116">
        <v>0</v>
      </c>
      <c r="G43" s="116">
        <v>0</v>
      </c>
      <c r="H43" s="116">
        <v>0</v>
      </c>
      <c r="I43" s="116"/>
      <c r="J43" s="116"/>
    </row>
    <row r="44" spans="2:10" ht="15.75" customHeight="1" thickBot="1">
      <c r="B44" s="117"/>
      <c r="C44" s="360" t="s">
        <v>154</v>
      </c>
      <c r="D44" s="361"/>
      <c r="E44" s="118"/>
      <c r="F44" s="118"/>
      <c r="G44" s="118"/>
      <c r="H44" s="118"/>
      <c r="I44" s="118"/>
      <c r="J44" s="118"/>
    </row>
    <row r="45" spans="2:10" ht="15.75" hidden="1" thickTop="1">
      <c r="B45" s="119"/>
      <c r="C45" s="120" t="s">
        <v>126</v>
      </c>
      <c r="D45" s="121" t="s">
        <v>127</v>
      </c>
      <c r="E45" s="122">
        <f>+E29+E30+E34+E35+E42</f>
        <v>0</v>
      </c>
      <c r="F45" s="122">
        <f>+F29+F30+F34+F35+F42</f>
        <v>259</v>
      </c>
      <c r="G45" s="122">
        <f>+G29+G30+G34+G35+G42</f>
        <v>0</v>
      </c>
      <c r="H45" s="122">
        <f>+H29+H30+H34+H35+H42</f>
        <v>100</v>
      </c>
      <c r="I45" s="122"/>
      <c r="J45" s="122"/>
    </row>
    <row r="46" spans="2:10" ht="15" customHeight="1" hidden="1">
      <c r="B46" s="124"/>
      <c r="C46" s="111" t="s">
        <v>128</v>
      </c>
      <c r="D46" s="112" t="s">
        <v>129</v>
      </c>
      <c r="E46" s="123"/>
      <c r="F46" s="123"/>
      <c r="G46" s="123"/>
      <c r="H46" s="123"/>
      <c r="I46" s="123"/>
      <c r="J46" s="123"/>
    </row>
    <row r="47" spans="2:10" ht="15.75" hidden="1" thickTop="1">
      <c r="B47" s="124"/>
      <c r="C47" s="111" t="s">
        <v>130</v>
      </c>
      <c r="D47" s="112" t="s">
        <v>131</v>
      </c>
      <c r="E47" s="123"/>
      <c r="F47" s="123"/>
      <c r="G47" s="123"/>
      <c r="H47" s="123"/>
      <c r="I47" s="123"/>
      <c r="J47" s="123"/>
    </row>
    <row r="48" spans="2:10" ht="15" customHeight="1" thickTop="1">
      <c r="B48" s="125" t="s">
        <v>155</v>
      </c>
      <c r="C48" s="362" t="s">
        <v>156</v>
      </c>
      <c r="D48" s="363"/>
      <c r="E48" s="126">
        <f>E12+E16+E20+E24+E28</f>
        <v>61049</v>
      </c>
      <c r="F48" s="126">
        <f>F12+F16+F20+F24+F28</f>
        <v>3598</v>
      </c>
      <c r="G48" s="126">
        <f>G12+G16+G20+G24+G28</f>
        <v>4597</v>
      </c>
      <c r="H48" s="126">
        <f>H12+H16+H20+H24+H28</f>
        <v>69584</v>
      </c>
      <c r="I48" s="126">
        <f>I12+I16+I20+I24+I28</f>
        <v>68249</v>
      </c>
      <c r="J48" s="126">
        <f>I48/H48*100</f>
        <v>98.0814555070131</v>
      </c>
    </row>
    <row r="49" spans="2:10" ht="15">
      <c r="B49" s="364"/>
      <c r="C49" s="128" t="s">
        <v>126</v>
      </c>
      <c r="D49" s="129" t="s">
        <v>127</v>
      </c>
      <c r="E49" s="130">
        <f aca="true" t="shared" si="0" ref="E49:F51">SUM(E13,E17,E21,E25,E45)</f>
        <v>61049</v>
      </c>
      <c r="F49" s="130">
        <f t="shared" si="0"/>
        <v>3598</v>
      </c>
      <c r="G49" s="130">
        <f aca="true" t="shared" si="1" ref="G49:I51">SUM(G13,G17,G21,G25,G45)</f>
        <v>4597</v>
      </c>
      <c r="H49" s="130">
        <f t="shared" si="1"/>
        <v>69584</v>
      </c>
      <c r="I49" s="130">
        <f t="shared" si="1"/>
        <v>68149</v>
      </c>
      <c r="J49" s="130">
        <f>I49/H49*100</f>
        <v>97.93774430903656</v>
      </c>
    </row>
    <row r="50" spans="2:10" ht="15" customHeight="1">
      <c r="B50" s="364"/>
      <c r="C50" s="128" t="s">
        <v>128</v>
      </c>
      <c r="D50" s="129" t="s">
        <v>129</v>
      </c>
      <c r="E50" s="130">
        <f t="shared" si="0"/>
        <v>0</v>
      </c>
      <c r="F50" s="130">
        <f t="shared" si="0"/>
        <v>0</v>
      </c>
      <c r="G50" s="130">
        <f t="shared" si="1"/>
        <v>0</v>
      </c>
      <c r="H50" s="130">
        <f t="shared" si="1"/>
        <v>0</v>
      </c>
      <c r="I50" s="130"/>
      <c r="J50" s="130"/>
    </row>
    <row r="51" spans="2:10" ht="15">
      <c r="B51" s="364"/>
      <c r="C51" s="128" t="s">
        <v>130</v>
      </c>
      <c r="D51" s="129" t="s">
        <v>131</v>
      </c>
      <c r="E51" s="130">
        <f t="shared" si="0"/>
        <v>0</v>
      </c>
      <c r="F51" s="130">
        <f t="shared" si="0"/>
        <v>0</v>
      </c>
      <c r="G51" s="130">
        <f t="shared" si="1"/>
        <v>0</v>
      </c>
      <c r="H51" s="130">
        <f t="shared" si="1"/>
        <v>0</v>
      </c>
      <c r="I51" s="130"/>
      <c r="J51" s="130"/>
    </row>
    <row r="52" spans="2:10" ht="15" customHeight="1">
      <c r="B52" s="376" t="s">
        <v>157</v>
      </c>
      <c r="C52" s="377"/>
      <c r="D52" s="377"/>
      <c r="E52" s="377"/>
      <c r="F52" s="377"/>
      <c r="G52" s="377"/>
      <c r="H52" s="377"/>
      <c r="I52" s="377"/>
      <c r="J52" s="377"/>
    </row>
    <row r="53" spans="2:10" ht="15" customHeight="1">
      <c r="B53" s="108" t="s">
        <v>158</v>
      </c>
      <c r="C53" s="365" t="s">
        <v>159</v>
      </c>
      <c r="D53" s="365"/>
      <c r="E53" s="109">
        <f>SUM(E54:E56)</f>
        <v>495</v>
      </c>
      <c r="F53" s="109">
        <f>SUM(F54:F56)</f>
        <v>470</v>
      </c>
      <c r="G53" s="109">
        <f>SUM(G54:G56)</f>
        <v>22</v>
      </c>
      <c r="H53" s="109">
        <f>SUM(H54:H56)</f>
        <v>498</v>
      </c>
      <c r="I53" s="109">
        <f>SUM(I54:I56)</f>
        <v>103</v>
      </c>
      <c r="J53" s="109">
        <f>I53/H53*100</f>
        <v>20.682730923694777</v>
      </c>
    </row>
    <row r="54" spans="2:10" ht="15">
      <c r="B54" s="108"/>
      <c r="C54" s="111" t="s">
        <v>126</v>
      </c>
      <c r="D54" s="112" t="s">
        <v>127</v>
      </c>
      <c r="E54" s="113">
        <v>495</v>
      </c>
      <c r="F54" s="113">
        <v>470</v>
      </c>
      <c r="G54" s="113">
        <v>22</v>
      </c>
      <c r="H54" s="113">
        <v>498</v>
      </c>
      <c r="I54" s="113">
        <v>103</v>
      </c>
      <c r="J54" s="113">
        <f>I54/H54*100</f>
        <v>20.682730923694777</v>
      </c>
    </row>
    <row r="55" spans="2:10" ht="15" hidden="1">
      <c r="B55" s="108"/>
      <c r="C55" s="111" t="s">
        <v>128</v>
      </c>
      <c r="D55" s="112" t="s">
        <v>129</v>
      </c>
      <c r="E55" s="113">
        <v>0</v>
      </c>
      <c r="F55" s="113">
        <v>0</v>
      </c>
      <c r="G55" s="113">
        <v>0</v>
      </c>
      <c r="H55" s="113">
        <v>0</v>
      </c>
      <c r="I55" s="113"/>
      <c r="J55" s="113"/>
    </row>
    <row r="56" spans="2:10" ht="15" hidden="1">
      <c r="B56" s="108"/>
      <c r="C56" s="111" t="s">
        <v>130</v>
      </c>
      <c r="D56" s="112" t="s">
        <v>131</v>
      </c>
      <c r="E56" s="113"/>
      <c r="F56" s="113"/>
      <c r="G56" s="113"/>
      <c r="H56" s="113"/>
      <c r="I56" s="113"/>
      <c r="J56" s="113"/>
    </row>
    <row r="57" spans="2:10" ht="15" customHeight="1" hidden="1">
      <c r="B57" s="108" t="s">
        <v>160</v>
      </c>
      <c r="C57" s="365" t="s">
        <v>161</v>
      </c>
      <c r="D57" s="365"/>
      <c r="E57" s="109">
        <f>SUM(E58:E60)</f>
        <v>0</v>
      </c>
      <c r="F57" s="109">
        <f>SUM(F58:F60)</f>
        <v>0</v>
      </c>
      <c r="G57" s="109">
        <f>SUM(G58:G60)</f>
        <v>0</v>
      </c>
      <c r="H57" s="109">
        <f>SUM(H58:H60)</f>
        <v>0</v>
      </c>
      <c r="I57" s="109"/>
      <c r="J57" s="109"/>
    </row>
    <row r="58" spans="2:10" ht="15" hidden="1">
      <c r="B58" s="108"/>
      <c r="C58" s="111" t="s">
        <v>126</v>
      </c>
      <c r="D58" s="112" t="s">
        <v>127</v>
      </c>
      <c r="E58" s="113"/>
      <c r="F58" s="113"/>
      <c r="G58" s="113"/>
      <c r="H58" s="113"/>
      <c r="I58" s="113"/>
      <c r="J58" s="113"/>
    </row>
    <row r="59" spans="2:10" ht="15" hidden="1">
      <c r="B59" s="108"/>
      <c r="C59" s="111" t="s">
        <v>128</v>
      </c>
      <c r="D59" s="112" t="s">
        <v>129</v>
      </c>
      <c r="E59" s="113">
        <v>0</v>
      </c>
      <c r="F59" s="113">
        <v>0</v>
      </c>
      <c r="G59" s="113">
        <v>0</v>
      </c>
      <c r="H59" s="113">
        <v>0</v>
      </c>
      <c r="I59" s="113"/>
      <c r="J59" s="113"/>
    </row>
    <row r="60" spans="2:10" ht="15" hidden="1">
      <c r="B60" s="108"/>
      <c r="C60" s="111" t="s">
        <v>130</v>
      </c>
      <c r="D60" s="112" t="s">
        <v>131</v>
      </c>
      <c r="E60" s="113"/>
      <c r="F60" s="113"/>
      <c r="G60" s="113"/>
      <c r="H60" s="113"/>
      <c r="I60" s="113"/>
      <c r="J60" s="113"/>
    </row>
    <row r="61" spans="2:10" ht="15" customHeight="1" hidden="1">
      <c r="B61" s="108" t="s">
        <v>162</v>
      </c>
      <c r="C61" s="365" t="s">
        <v>163</v>
      </c>
      <c r="D61" s="365"/>
      <c r="E61" s="109">
        <f>E62+E63+E64</f>
        <v>0</v>
      </c>
      <c r="F61" s="109">
        <f>F62+F63+F64</f>
        <v>0</v>
      </c>
      <c r="G61" s="109">
        <f>G62+G63+G64</f>
        <v>0</v>
      </c>
      <c r="H61" s="109">
        <f>H62+H63+H64</f>
        <v>0</v>
      </c>
      <c r="I61" s="109"/>
      <c r="J61" s="109"/>
    </row>
    <row r="62" spans="2:10" ht="15" hidden="1">
      <c r="B62" s="108"/>
      <c r="C62" s="111" t="s">
        <v>126</v>
      </c>
      <c r="D62" s="112" t="s">
        <v>127</v>
      </c>
      <c r="E62" s="113">
        <v>0</v>
      </c>
      <c r="F62" s="113">
        <v>0</v>
      </c>
      <c r="G62" s="113">
        <v>0</v>
      </c>
      <c r="H62" s="113">
        <v>0</v>
      </c>
      <c r="I62" s="113"/>
      <c r="J62" s="113"/>
    </row>
    <row r="63" spans="2:10" ht="15" hidden="1">
      <c r="B63" s="108"/>
      <c r="C63" s="111" t="s">
        <v>128</v>
      </c>
      <c r="D63" s="112" t="s">
        <v>129</v>
      </c>
      <c r="E63" s="113"/>
      <c r="F63" s="113"/>
      <c r="G63" s="113"/>
      <c r="H63" s="113"/>
      <c r="I63" s="113"/>
      <c r="J63" s="113"/>
    </row>
    <row r="64" spans="2:10" ht="15" hidden="1">
      <c r="B64" s="131"/>
      <c r="C64" s="111" t="s">
        <v>130</v>
      </c>
      <c r="D64" s="112" t="s">
        <v>131</v>
      </c>
      <c r="E64" s="113"/>
      <c r="F64" s="113"/>
      <c r="G64" s="113"/>
      <c r="H64" s="113"/>
      <c r="I64" s="113"/>
      <c r="J64" s="113"/>
    </row>
    <row r="65" spans="2:10" ht="15" customHeight="1">
      <c r="B65" s="125" t="s">
        <v>164</v>
      </c>
      <c r="C65" s="362" t="s">
        <v>165</v>
      </c>
      <c r="D65" s="363"/>
      <c r="E65" s="127">
        <f>E53+E57+E61</f>
        <v>495</v>
      </c>
      <c r="F65" s="127">
        <f>F53+F57+F61</f>
        <v>470</v>
      </c>
      <c r="G65" s="127">
        <f>G53+G57+G61</f>
        <v>22</v>
      </c>
      <c r="H65" s="127">
        <f>H53+H57+H61</f>
        <v>498</v>
      </c>
      <c r="I65" s="127">
        <f>I53+I57+I61</f>
        <v>103</v>
      </c>
      <c r="J65" s="127">
        <f>I65/H65*100</f>
        <v>20.682730923694777</v>
      </c>
    </row>
    <row r="66" spans="2:10" ht="15" hidden="1">
      <c r="B66" s="370"/>
      <c r="C66" s="128" t="s">
        <v>126</v>
      </c>
      <c r="D66" s="129" t="s">
        <v>127</v>
      </c>
      <c r="E66" s="127"/>
      <c r="F66" s="127"/>
      <c r="G66" s="127"/>
      <c r="H66" s="127">
        <f>H54+H58+H62</f>
        <v>498</v>
      </c>
      <c r="I66" s="127"/>
      <c r="J66" s="127"/>
    </row>
    <row r="67" spans="2:10" ht="15" hidden="1">
      <c r="B67" s="371"/>
      <c r="C67" s="128" t="s">
        <v>128</v>
      </c>
      <c r="D67" s="129" t="s">
        <v>129</v>
      </c>
      <c r="E67" s="127"/>
      <c r="F67" s="127"/>
      <c r="G67" s="127"/>
      <c r="H67" s="127">
        <f>H55+H59+H63</f>
        <v>0</v>
      </c>
      <c r="I67" s="127"/>
      <c r="J67" s="127"/>
    </row>
    <row r="68" spans="2:10" ht="15" hidden="1">
      <c r="B68" s="372"/>
      <c r="C68" s="128" t="s">
        <v>130</v>
      </c>
      <c r="D68" s="132" t="s">
        <v>131</v>
      </c>
      <c r="E68" s="127"/>
      <c r="F68" s="127"/>
      <c r="G68" s="127"/>
      <c r="H68" s="127">
        <f>H56+H60+H64</f>
        <v>0</v>
      </c>
      <c r="I68" s="127"/>
      <c r="J68" s="127"/>
    </row>
    <row r="69" spans="2:10" ht="15.75">
      <c r="B69" s="133" t="s">
        <v>166</v>
      </c>
      <c r="C69" s="373" t="s">
        <v>167</v>
      </c>
      <c r="D69" s="374"/>
      <c r="E69" s="134">
        <f>+E48+E65</f>
        <v>61544</v>
      </c>
      <c r="F69" s="134">
        <f>+F48+F65</f>
        <v>4068</v>
      </c>
      <c r="G69" s="134">
        <f>+G48+G65</f>
        <v>4619</v>
      </c>
      <c r="H69" s="134">
        <f>+H48+H65</f>
        <v>70082</v>
      </c>
      <c r="I69" s="134">
        <f>+I48+I65</f>
        <v>68352</v>
      </c>
      <c r="J69" s="134">
        <f>I69/H69*100</f>
        <v>97.53146314317513</v>
      </c>
    </row>
    <row r="70" spans="2:6" ht="15" hidden="1">
      <c r="B70" s="354"/>
      <c r="C70" s="354"/>
      <c r="D70" s="354"/>
      <c r="E70" s="109"/>
      <c r="F70" s="137" t="e">
        <f>+#REF!+#REF!</f>
        <v>#REF!</v>
      </c>
    </row>
    <row r="71" spans="2:6" ht="15" customHeight="1" hidden="1">
      <c r="B71" s="125" t="s">
        <v>168</v>
      </c>
      <c r="C71" s="355" t="s">
        <v>169</v>
      </c>
      <c r="D71" s="356"/>
      <c r="E71" s="126">
        <f>+E72+E77</f>
        <v>0</v>
      </c>
      <c r="F71" s="126" t="e">
        <f>+#REF!+#REF!</f>
        <v>#REF!</v>
      </c>
    </row>
    <row r="72" spans="2:6" ht="15" customHeight="1" hidden="1">
      <c r="B72" s="129" t="s">
        <v>170</v>
      </c>
      <c r="C72" s="355" t="s">
        <v>171</v>
      </c>
      <c r="D72" s="357"/>
      <c r="E72" s="126">
        <f>+E73+E74+E75+E76</f>
        <v>0</v>
      </c>
      <c r="F72" s="126"/>
    </row>
    <row r="73" spans="2:6" ht="15" customHeight="1" hidden="1">
      <c r="B73" s="138" t="s">
        <v>172</v>
      </c>
      <c r="C73" s="355" t="s">
        <v>173</v>
      </c>
      <c r="D73" s="357"/>
      <c r="E73" s="126"/>
      <c r="F73" s="126"/>
    </row>
    <row r="74" spans="2:6" ht="15" customHeight="1" hidden="1">
      <c r="B74" s="138" t="s">
        <v>174</v>
      </c>
      <c r="C74" s="355" t="s">
        <v>175</v>
      </c>
      <c r="D74" s="357"/>
      <c r="E74" s="126"/>
      <c r="F74" s="126"/>
    </row>
    <row r="75" spans="2:6" ht="15" customHeight="1" hidden="1">
      <c r="B75" s="138" t="s">
        <v>176</v>
      </c>
      <c r="C75" s="355" t="s">
        <v>177</v>
      </c>
      <c r="D75" s="357"/>
      <c r="E75" s="126"/>
      <c r="F75" s="126"/>
    </row>
    <row r="76" spans="2:6" ht="15" customHeight="1" hidden="1">
      <c r="B76" s="138" t="s">
        <v>178</v>
      </c>
      <c r="C76" s="355" t="s">
        <v>179</v>
      </c>
      <c r="D76" s="357"/>
      <c r="E76" s="126"/>
      <c r="F76" s="126"/>
    </row>
    <row r="77" spans="2:6" ht="15" customHeight="1" hidden="1">
      <c r="B77" s="129" t="s">
        <v>180</v>
      </c>
      <c r="C77" s="355" t="s">
        <v>181</v>
      </c>
      <c r="D77" s="357"/>
      <c r="E77" s="126"/>
      <c r="F77" s="126"/>
    </row>
    <row r="78" spans="2:6" ht="15" customHeight="1" hidden="1">
      <c r="B78" s="139" t="s">
        <v>182</v>
      </c>
      <c r="C78" s="358" t="s">
        <v>183</v>
      </c>
      <c r="D78" s="359"/>
      <c r="E78" s="140">
        <f>E69+E71</f>
        <v>61544</v>
      </c>
      <c r="F78" s="140" t="e">
        <f>F48+F71</f>
        <v>#REF!</v>
      </c>
    </row>
    <row r="79" spans="2:6" ht="15" hidden="1">
      <c r="B79" s="353"/>
      <c r="C79" s="141" t="s">
        <v>126</v>
      </c>
      <c r="D79" s="142" t="s">
        <v>127</v>
      </c>
      <c r="E79" s="143"/>
      <c r="F79" s="144" t="e">
        <f>+#REF!+#REF!</f>
        <v>#REF!</v>
      </c>
    </row>
    <row r="80" spans="2:6" ht="15" hidden="1">
      <c r="B80" s="353"/>
      <c r="C80" s="141" t="s">
        <v>128</v>
      </c>
      <c r="D80" s="142" t="s">
        <v>129</v>
      </c>
      <c r="E80" s="143"/>
      <c r="F80" s="144" t="e">
        <f>+#REF!+#REF!</f>
        <v>#REF!</v>
      </c>
    </row>
    <row r="81" spans="2:6" ht="15" hidden="1">
      <c r="B81" s="353"/>
      <c r="C81" s="141" t="s">
        <v>130</v>
      </c>
      <c r="D81" s="142" t="s">
        <v>131</v>
      </c>
      <c r="E81" s="143">
        <v>0</v>
      </c>
      <c r="F81" s="144" t="e">
        <f>+#REF!+#REF!</f>
        <v>#REF!</v>
      </c>
    </row>
  </sheetData>
  <sheetProtection/>
  <mergeCells count="47">
    <mergeCell ref="B9:D9"/>
    <mergeCell ref="C10:D10"/>
    <mergeCell ref="C32:D32"/>
    <mergeCell ref="C16:D16"/>
    <mergeCell ref="C20:D20"/>
    <mergeCell ref="C24:D24"/>
    <mergeCell ref="C12:D12"/>
    <mergeCell ref="C31:D31"/>
    <mergeCell ref="C29:D29"/>
    <mergeCell ref="C53:D53"/>
    <mergeCell ref="C33:D33"/>
    <mergeCell ref="C35:D35"/>
    <mergeCell ref="C36:D36"/>
    <mergeCell ref="C37:D37"/>
    <mergeCell ref="C39:D39"/>
    <mergeCell ref="C34:D34"/>
    <mergeCell ref="C38:D38"/>
    <mergeCell ref="C74:D74"/>
    <mergeCell ref="C75:D75"/>
    <mergeCell ref="C76:D76"/>
    <mergeCell ref="C77:D77"/>
    <mergeCell ref="B66:B68"/>
    <mergeCell ref="C40:D40"/>
    <mergeCell ref="C41:D41"/>
    <mergeCell ref="C43:D43"/>
    <mergeCell ref="C44:D44"/>
    <mergeCell ref="C48:D48"/>
    <mergeCell ref="C78:D78"/>
    <mergeCell ref="C57:D57"/>
    <mergeCell ref="C61:D61"/>
    <mergeCell ref="C65:D65"/>
    <mergeCell ref="B79:B81"/>
    <mergeCell ref="C69:D69"/>
    <mergeCell ref="B70:D70"/>
    <mergeCell ref="C71:D71"/>
    <mergeCell ref="C72:D72"/>
    <mergeCell ref="C73:D73"/>
    <mergeCell ref="D1:J1"/>
    <mergeCell ref="B5:J5"/>
    <mergeCell ref="B6:J6"/>
    <mergeCell ref="B7:J7"/>
    <mergeCell ref="B11:J11"/>
    <mergeCell ref="B52:J52"/>
    <mergeCell ref="B49:B51"/>
    <mergeCell ref="C42:D42"/>
    <mergeCell ref="C28:D28"/>
    <mergeCell ref="C30:D30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Számítógép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Felhasználó</cp:lastModifiedBy>
  <cp:lastPrinted>2016-05-24T17:14:24Z</cp:lastPrinted>
  <dcterms:created xsi:type="dcterms:W3CDTF">2014-02-02T08:00:25Z</dcterms:created>
  <dcterms:modified xsi:type="dcterms:W3CDTF">2016-05-25T07:50:32Z</dcterms:modified>
  <cp:category/>
  <cp:version/>
  <cp:contentType/>
  <cp:contentStatus/>
</cp:coreProperties>
</file>