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.sz.mell." sheetId="1" r:id="rId1"/>
  </sheets>
  <definedNames>
    <definedName name="_xlnm.Print_Area" localSheetId="0">'1.sz.mell.'!$A$2:$F$165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F148" i="1"/>
  <c r="E146" i="1"/>
  <c r="D146" i="1"/>
  <c r="F146" i="1" s="1"/>
  <c r="C146" i="1"/>
  <c r="E139" i="1"/>
  <c r="D139" i="1"/>
  <c r="C139" i="1"/>
  <c r="F136" i="1"/>
  <c r="E135" i="1"/>
  <c r="F135" i="1" s="1"/>
  <c r="D135" i="1"/>
  <c r="D159" i="1" s="1"/>
  <c r="C135" i="1"/>
  <c r="C159" i="1" s="1"/>
  <c r="F133" i="1"/>
  <c r="E125" i="1"/>
  <c r="D125" i="1"/>
  <c r="D120" i="1" s="1"/>
  <c r="C125" i="1"/>
  <c r="F121" i="1"/>
  <c r="E120" i="1"/>
  <c r="C120" i="1"/>
  <c r="C134" i="1" s="1"/>
  <c r="C160" i="1" s="1"/>
  <c r="F116" i="1"/>
  <c r="F111" i="1"/>
  <c r="F105" i="1"/>
  <c r="E104" i="1"/>
  <c r="D104" i="1"/>
  <c r="F104" i="1" s="1"/>
  <c r="C104" i="1"/>
  <c r="F103" i="1"/>
  <c r="F102" i="1"/>
  <c r="F101" i="1"/>
  <c r="F100" i="1"/>
  <c r="E99" i="1"/>
  <c r="D99" i="1"/>
  <c r="D134" i="1" s="1"/>
  <c r="D160" i="1" s="1"/>
  <c r="C99" i="1"/>
  <c r="E81" i="1"/>
  <c r="D81" i="1"/>
  <c r="F79" i="1"/>
  <c r="E78" i="1"/>
  <c r="F78" i="1" s="1"/>
  <c r="D78" i="1"/>
  <c r="C78" i="1"/>
  <c r="C92" i="1" s="1"/>
  <c r="C165" i="1" s="1"/>
  <c r="E69" i="1"/>
  <c r="E92" i="1" s="1"/>
  <c r="D69" i="1"/>
  <c r="D92" i="1" s="1"/>
  <c r="E63" i="1"/>
  <c r="D63" i="1"/>
  <c r="C63" i="1"/>
  <c r="E58" i="1"/>
  <c r="D58" i="1"/>
  <c r="C58" i="1"/>
  <c r="E52" i="1"/>
  <c r="D52" i="1"/>
  <c r="C52" i="1"/>
  <c r="E51" i="1"/>
  <c r="F48" i="1"/>
  <c r="F47" i="1"/>
  <c r="F46" i="1"/>
  <c r="F45" i="1"/>
  <c r="F44" i="1"/>
  <c r="F43" i="1"/>
  <c r="F42" i="1"/>
  <c r="F41" i="1"/>
  <c r="E40" i="1"/>
  <c r="F40" i="1" s="1"/>
  <c r="D40" i="1"/>
  <c r="C40" i="1"/>
  <c r="D39" i="1"/>
  <c r="F39" i="1" s="1"/>
  <c r="F38" i="1"/>
  <c r="F37" i="1"/>
  <c r="F36" i="1"/>
  <c r="F34" i="1"/>
  <c r="E33" i="1"/>
  <c r="F33" i="1" s="1"/>
  <c r="E32" i="1"/>
  <c r="C32" i="1"/>
  <c r="F31" i="1"/>
  <c r="F30" i="1"/>
  <c r="F26" i="1"/>
  <c r="E25" i="1"/>
  <c r="D25" i="1"/>
  <c r="F25" i="1" s="1"/>
  <c r="C25" i="1"/>
  <c r="F24" i="1"/>
  <c r="F23" i="1"/>
  <c r="E18" i="1"/>
  <c r="D18" i="1"/>
  <c r="F18" i="1" s="1"/>
  <c r="C18" i="1"/>
  <c r="F17" i="1"/>
  <c r="F15" i="1"/>
  <c r="F14" i="1"/>
  <c r="F13" i="1"/>
  <c r="F12" i="1"/>
  <c r="E11" i="1"/>
  <c r="F11" i="1" s="1"/>
  <c r="D11" i="1"/>
  <c r="C11" i="1"/>
  <c r="C68" i="1" s="1"/>
  <c r="E165" i="1" l="1"/>
  <c r="F92" i="1"/>
  <c r="C93" i="1"/>
  <c r="C164" i="1"/>
  <c r="D165" i="1"/>
  <c r="F120" i="1"/>
  <c r="E68" i="1"/>
  <c r="F99" i="1"/>
  <c r="F125" i="1"/>
  <c r="E134" i="1"/>
  <c r="E159" i="1"/>
  <c r="F159" i="1" s="1"/>
  <c r="D32" i="1"/>
  <c r="D68" i="1" s="1"/>
  <c r="D164" i="1" l="1"/>
  <c r="D93" i="1"/>
  <c r="F134" i="1"/>
  <c r="E160" i="1"/>
  <c r="F160" i="1" s="1"/>
  <c r="F32" i="1"/>
  <c r="E93" i="1"/>
  <c r="F93" i="1" s="1"/>
  <c r="F68" i="1"/>
  <c r="E164" i="1"/>
</calcChain>
</file>

<file path=xl/sharedStrings.xml><?xml version="1.0" encoding="utf-8"?>
<sst xmlns="http://schemas.openxmlformats.org/spreadsheetml/2006/main" count="324" uniqueCount="277">
  <si>
    <t xml:space="preserve"> 1. melléklet a 14/2016. (IV. 22.) önkormányzati rendelethez</t>
  </si>
  <si>
    <t>TÉGLÁS VÁROS ÖNKORMÁNYZATÁNAK 
2015. ÉVI KÖLTSÉGVETÉSÉNEK ÖSSZEVONT MÉRLEGE</t>
  </si>
  <si>
    <t>B E V É T E L E K</t>
  </si>
  <si>
    <t xml:space="preserve">1. sz. táblázat </t>
  </si>
  <si>
    <t>Ezer forintban</t>
  </si>
  <si>
    <t>Sor-
szám</t>
  </si>
  <si>
    <t>Bevételi jogcím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</si>
  <si>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</si>
  <si>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</si>
  <si>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</si>
  <si>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</si>
  <si>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</si>
  <si>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</si>
  <si>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</si>
  <si>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</si>
  <si>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</si>
  <si>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</si>
  <si>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</si>
  <si>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</si>
  <si>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</si>
  <si>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</si>
  <si>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</si>
  <si>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</si>
  <si>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</si>
  <si>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</si>
  <si>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</si>
  <si>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</si>
  <si>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</si>
  <si>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</si>
  <si>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</si>
  <si>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</si>
  <si>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</si>
  <si>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</si>
  <si>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</si>
  <si>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</si>
  <si>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</si>
  <si>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</si>
  <si>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</si>
  <si>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</si>
  <si>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</si>
  <si>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</si>
  <si>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</si>
  <si>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</si>
  <si>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</si>
  <si>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</si>
  <si>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</si>
  <si>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</si>
  <si>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</si>
  <si>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</si>
  <si>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</si>
  <si>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</si>
  <si>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</si>
  <si>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</si>
  <si>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</si>
  <si>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</si>
  <si>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</si>
  <si>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</si>
  <si>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</si>
  <si>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</si>
  <si>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</si>
  <si>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</si>
  <si>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</si>
  <si>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</si>
  <si>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</si>
  <si>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</si>
  <si>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</si>
  <si>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</si>
  <si>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</si>
  <si>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</si>
  <si>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</si>
  <si>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</si>
  <si>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</si>
  <si>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</si>
  <si>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</si>
  <si>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</si>
  <si>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</si>
  <si>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</si>
  <si>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</si>
  <si>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</si>
  <si>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</si>
  <si>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</si>
  <si>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</si>
  <si>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</si>
  <si>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</si>
  <si>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</si>
  <si>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</si>
  <si>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</si>
  <si>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</si>
  <si>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</si>
  <si>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</si>
  <si>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</si>
  <si>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</si>
  <si>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</si>
  <si>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</si>
  <si>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</si>
  <si>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</si>
  <si>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</si>
  <si>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</si>
  <si>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</si>
  <si>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</si>
  <si>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</si>
  <si>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</si>
  <si>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</si>
  <si>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</si>
  <si>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</si>
  <si>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</si>
  <si>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</si>
  <si>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</si>
  <si>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</si>
  <si>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</si>
  <si>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</si>
  <si>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</si>
  <si>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</si>
  <si>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</si>
  <si>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</si>
  <si>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</si>
  <si>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</si>
  <si>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</si>
  <si>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</si>
  <si>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</si>
  <si>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</si>
  <si>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</si>
  <si>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</si>
  <si>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</si>
  <si>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</si>
  <si>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</si>
  <si>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</si>
  <si>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</si>
  <si>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</si>
  <si>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</si>
  <si>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</si>
  <si>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</si>
  <si>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</si>
  <si>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</si>
  <si>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</si>
  <si>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</si>
  <si>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</si>
  <si>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</si>
  <si>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</si>
  <si>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</si>
  <si>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</si>
  <si>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</si>
  <si>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</si>
  <si>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</si>
  <si>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</si>
  <si>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</si>
  <si>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</si>
  <si>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</si>
  <si>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</si>
  <si>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</si>
  <si>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</si>
  <si>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</si>
  <si>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</si>
  <si>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</si>
  <si>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</si>
  <si>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</si>
  <si>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</si>
  <si>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</si>
  <si>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</si>
  <si>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</si>
  <si>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</si>
  <si>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</si>
  <si>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</si>
  <si>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</si>
  <si>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</si>
  <si>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</si>
  <si>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</si>
  <si>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</si>
  <si>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</si>
  <si>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</si>
  <si>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</si>
  <si>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</si>
  <si>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</si>
  <si>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</si>
  <si>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</si>
  <si>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</si>
  <si>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</si>
  <si>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</si>
  <si>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</si>
  <si>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</si>
  <si>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</si>
  <si>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</si>
  <si>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</si>
  <si>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 xml:space="preserve">2. sz. táblázat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</si>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</sst>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10" xfId="0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2" xfId="2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Fill="1" applyBorder="1" applyAlignment="1" applyProtection="1">
      <alignment horizontal="right" wrapText="1" indent="1"/>
    </xf>
    <xf numFmtId="3" fontId="10" fillId="0" borderId="16" xfId="0" applyNumberFormat="1" applyFont="1" applyFill="1" applyBorder="1" applyAlignment="1" applyProtection="1">
      <alignment horizontal="righ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10" xfId="0" applyNumberFormat="1" applyFont="1" applyFill="1" applyBorder="1" applyAlignment="1" applyProtection="1">
      <alignment horizontal="right" wrapText="1" indent="1"/>
    </xf>
    <xf numFmtId="0" fontId="12" fillId="0" borderId="24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3" fontId="12" fillId="0" borderId="25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3" fontId="8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3" fontId="8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3" fontId="8" fillId="0" borderId="33" xfId="1" applyNumberFormat="1" applyFont="1" applyFill="1" applyBorder="1" applyAlignment="1" applyProtection="1">
      <alignment horizontal="right" vertical="center" wrapText="1" indent="1"/>
    </xf>
    <xf numFmtId="3" fontId="8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165" fontId="7" fillId="0" borderId="34" xfId="2" applyNumberFormat="1" applyFont="1" applyFill="1" applyBorder="1" applyAlignment="1" applyProtection="1">
      <alignment horizontal="right" vertical="center" wrapText="1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3"/>
    </xf>
    <xf numFmtId="0" fontId="8" fillId="0" borderId="15" xfId="1" applyFont="1" applyFill="1" applyBorder="1" applyAlignment="1" applyProtection="1">
      <alignment horizontal="left" vertical="center" wrapText="1" indent="3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9" fontId="13" fillId="0" borderId="5" xfId="2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vertical="center" wrapText="1"/>
    </xf>
    <xf numFmtId="0" fontId="8" fillId="0" borderId="36" xfId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vertical="center" wrapText="1"/>
    </xf>
    <xf numFmtId="3" fontId="8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165" fontId="7" fillId="0" borderId="33" xfId="2" applyNumberFormat="1" applyFont="1" applyFill="1" applyBorder="1" applyAlignment="1" applyProtection="1">
      <alignment horizontal="right" vertical="center" wrapText="1" indent="1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165" fontId="7" fillId="0" borderId="39" xfId="2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6" fillId="0" borderId="41" xfId="0" applyFont="1" applyBorder="1" applyAlignment="1" applyProtection="1">
      <alignment horizontal="left" vertical="center" wrapText="1" indent="1"/>
    </xf>
    <xf numFmtId="3" fontId="16" fillId="0" borderId="25" xfId="0" applyNumberFormat="1" applyFont="1" applyBorder="1" applyAlignment="1" applyProtection="1">
      <alignment horizontal="right" vertical="center" wrapText="1" indent="1"/>
    </xf>
    <xf numFmtId="3" fontId="16" fillId="0" borderId="25" xfId="0" applyNumberFormat="1" applyFont="1" applyFill="1" applyBorder="1" applyAlignment="1" applyProtection="1">
      <alignment horizontal="righ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Border="1" applyProtection="1"/>
    <xf numFmtId="164" fontId="7" fillId="0" borderId="5" xfId="1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165"/>
  <sheetViews>
    <sheetView tabSelected="1" zoomScale="120" zoomScaleNormal="120" zoomScaleSheetLayoutView="100" workbookViewId="0">
      <selection activeCell="F2" sqref="F2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39" customWidth="1"/>
    <col min="7" max="7" width="13.33203125" style="3" customWidth="1"/>
    <col min="8" max="16384" width="9.33203125" style="3"/>
  </cols>
  <sheetData>
    <row r="2" spans="1:7" x14ac:dyDescent="0.25">
      <c r="F2" s="2" t="s">
        <v>0</v>
      </c>
    </row>
    <row r="3" spans="1:7" x14ac:dyDescent="0.25">
      <c r="F3" s="3"/>
    </row>
    <row r="4" spans="1:7" x14ac:dyDescent="0.25">
      <c r="A4" s="4" t="s">
        <v>1</v>
      </c>
      <c r="B4" s="5"/>
      <c r="C4" s="5"/>
      <c r="D4" s="5"/>
      <c r="E4" s="5"/>
      <c r="F4" s="5"/>
    </row>
    <row r="5" spans="1:7" x14ac:dyDescent="0.25">
      <c r="A5" s="5"/>
      <c r="B5" s="5"/>
      <c r="C5" s="5"/>
      <c r="D5" s="5"/>
      <c r="E5" s="5"/>
      <c r="F5" s="5"/>
    </row>
    <row r="7" spans="1:7" ht="15.95" customHeight="1" x14ac:dyDescent="0.25">
      <c r="A7" s="6" t="s">
        <v>2</v>
      </c>
      <c r="B7" s="6"/>
      <c r="C7" s="6"/>
      <c r="D7" s="6"/>
      <c r="E7" s="6"/>
      <c r="F7" s="6"/>
    </row>
    <row r="8" spans="1:7" ht="15.95" customHeight="1" thickBot="1" x14ac:dyDescent="0.3">
      <c r="A8" s="7" t="s">
        <v>3</v>
      </c>
      <c r="B8" s="7"/>
      <c r="C8" s="8"/>
      <c r="D8" s="8"/>
      <c r="E8" s="8"/>
      <c r="F8" s="9" t="s">
        <v>4</v>
      </c>
    </row>
    <row r="9" spans="1:7" ht="38.1" customHeight="1" thickBot="1" x14ac:dyDescent="0.3">
      <c r="A9" s="10" t="s">
        <v>5</v>
      </c>
      <c r="B9" s="11" t="s">
        <v>6</v>
      </c>
      <c r="C9" s="11" t="s">
        <v>7</v>
      </c>
      <c r="D9" s="11" t="s">
        <v>8</v>
      </c>
      <c r="E9" s="12" t="s">
        <v>9</v>
      </c>
      <c r="F9" s="13" t="s">
        <v>10</v>
      </c>
    </row>
    <row r="10" spans="1:7" s="18" customFormat="1" ht="12" customHeight="1" thickBot="1" x14ac:dyDescent="0.25">
      <c r="A10" s="14"/>
      <c r="B10" s="15" t="s">
        <v>11</v>
      </c>
      <c r="C10" s="16" t="s">
        <v>12</v>
      </c>
      <c r="D10" s="16" t="s">
        <v>13</v>
      </c>
      <c r="E10" s="16" t="s">
        <v>14</v>
      </c>
      <c r="F10" s="17" t="s">
        <v>15</v>
      </c>
    </row>
    <row r="11" spans="1:7" s="24" customFormat="1" ht="12" customHeight="1" thickBot="1" x14ac:dyDescent="0.25">
      <c r="A11" s="19" t="s">
        <v>16</v>
      </c>
      <c r="B11" s="20" t="s">
        <v>17</v>
      </c>
      <c r="C11" s="21">
        <f>SUM(C12:C17)</f>
        <v>368944</v>
      </c>
      <c r="D11" s="21">
        <f>SUM(D12:D17)</f>
        <v>430545</v>
      </c>
      <c r="E11" s="21">
        <f>SUM(E12:E17)</f>
        <v>430545</v>
      </c>
      <c r="F11" s="22">
        <f>E11/D11</f>
        <v>1</v>
      </c>
      <c r="G11" s="23"/>
    </row>
    <row r="12" spans="1:7" s="24" customFormat="1" ht="12" customHeight="1" x14ac:dyDescent="0.2">
      <c r="A12" s="25" t="s">
        <v>18</v>
      </c>
      <c r="B12" s="26" t="s">
        <v>19</v>
      </c>
      <c r="C12" s="27">
        <v>128270</v>
      </c>
      <c r="D12" s="27">
        <v>129093</v>
      </c>
      <c r="E12" s="27">
        <v>129093</v>
      </c>
      <c r="F12" s="28">
        <f>E12/D12</f>
        <v>1</v>
      </c>
    </row>
    <row r="13" spans="1:7" s="24" customFormat="1" ht="12" customHeight="1" x14ac:dyDescent="0.2">
      <c r="A13" s="29" t="s">
        <v>20</v>
      </c>
      <c r="B13" s="30" t="s">
        <v>21</v>
      </c>
      <c r="C13" s="31">
        <v>132397</v>
      </c>
      <c r="D13" s="31">
        <v>132728</v>
      </c>
      <c r="E13" s="31">
        <v>132728</v>
      </c>
      <c r="F13" s="32">
        <f>E13/D13</f>
        <v>1</v>
      </c>
    </row>
    <row r="14" spans="1:7" s="24" customFormat="1" ht="12" customHeight="1" x14ac:dyDescent="0.2">
      <c r="A14" s="29" t="s">
        <v>22</v>
      </c>
      <c r="B14" s="30" t="s">
        <v>23</v>
      </c>
      <c r="C14" s="31">
        <v>100869</v>
      </c>
      <c r="D14" s="31">
        <v>136043</v>
      </c>
      <c r="E14" s="31">
        <v>136043</v>
      </c>
      <c r="F14" s="32">
        <f>E14/D14</f>
        <v>1</v>
      </c>
    </row>
    <row r="15" spans="1:7" s="24" customFormat="1" ht="12" customHeight="1" x14ac:dyDescent="0.2">
      <c r="A15" s="29" t="s">
        <v>24</v>
      </c>
      <c r="B15" s="30" t="s">
        <v>25</v>
      </c>
      <c r="C15" s="31">
        <v>7408</v>
      </c>
      <c r="D15" s="31">
        <v>7814</v>
      </c>
      <c r="E15" s="31">
        <v>7814</v>
      </c>
      <c r="F15" s="32">
        <f>E15/D15</f>
        <v>1</v>
      </c>
    </row>
    <row r="16" spans="1:7" s="24" customFormat="1" ht="12" customHeight="1" x14ac:dyDescent="0.2">
      <c r="A16" s="29" t="s">
        <v>26</v>
      </c>
      <c r="B16" s="30" t="s">
        <v>27</v>
      </c>
      <c r="C16" s="31"/>
      <c r="D16" s="31"/>
      <c r="E16" s="31"/>
      <c r="F16" s="32"/>
    </row>
    <row r="17" spans="1:7" s="24" customFormat="1" ht="12" customHeight="1" thickBot="1" x14ac:dyDescent="0.25">
      <c r="A17" s="33" t="s">
        <v>28</v>
      </c>
      <c r="B17" s="34" t="s">
        <v>29</v>
      </c>
      <c r="C17" s="35"/>
      <c r="D17" s="35">
        <v>24867</v>
      </c>
      <c r="E17" s="35">
        <v>24867</v>
      </c>
      <c r="F17" s="36">
        <f>E17/D17</f>
        <v>1</v>
      </c>
    </row>
    <row r="18" spans="1:7" s="24" customFormat="1" ht="12" customHeight="1" thickBot="1" x14ac:dyDescent="0.25">
      <c r="A18" s="19" t="s">
        <v>30</v>
      </c>
      <c r="B18" s="37" t="s">
        <v>31</v>
      </c>
      <c r="C18" s="38">
        <f>SUM(C19:C23)</f>
        <v>133946</v>
      </c>
      <c r="D18" s="38">
        <f>SUM(D19:D23)</f>
        <v>249786</v>
      </c>
      <c r="E18" s="39">
        <f>SUM(E19:E23)</f>
        <v>222688</v>
      </c>
      <c r="F18" s="22">
        <f>E18/D18</f>
        <v>0.89151513695723539</v>
      </c>
      <c r="G18" s="23"/>
    </row>
    <row r="19" spans="1:7" s="24" customFormat="1" ht="12" customHeight="1" x14ac:dyDescent="0.2">
      <c r="A19" s="25" t="s">
        <v>32</v>
      </c>
      <c r="B19" s="26" t="s">
        <v>33</v>
      </c>
      <c r="C19" s="40"/>
      <c r="D19" s="27"/>
      <c r="E19" s="27"/>
      <c r="F19" s="41"/>
    </row>
    <row r="20" spans="1:7" s="24" customFormat="1" ht="12" customHeight="1" x14ac:dyDescent="0.2">
      <c r="A20" s="29" t="s">
        <v>34</v>
      </c>
      <c r="B20" s="30" t="s">
        <v>35</v>
      </c>
      <c r="C20" s="31"/>
      <c r="D20" s="31"/>
      <c r="E20" s="31"/>
      <c r="F20" s="32"/>
    </row>
    <row r="21" spans="1:7" s="24" customFormat="1" ht="12" customHeight="1" x14ac:dyDescent="0.2">
      <c r="A21" s="29" t="s">
        <v>36</v>
      </c>
      <c r="B21" s="30" t="s">
        <v>37</v>
      </c>
      <c r="C21" s="31"/>
      <c r="D21" s="31"/>
      <c r="E21" s="31"/>
      <c r="F21" s="32"/>
    </row>
    <row r="22" spans="1:7" s="24" customFormat="1" ht="12" customHeight="1" x14ac:dyDescent="0.2">
      <c r="A22" s="29" t="s">
        <v>38</v>
      </c>
      <c r="B22" s="30" t="s">
        <v>39</v>
      </c>
      <c r="C22" s="31"/>
      <c r="D22" s="31"/>
      <c r="E22" s="31"/>
      <c r="F22" s="32"/>
    </row>
    <row r="23" spans="1:7" s="24" customFormat="1" ht="12" customHeight="1" x14ac:dyDescent="0.2">
      <c r="A23" s="29" t="s">
        <v>40</v>
      </c>
      <c r="B23" s="30" t="s">
        <v>41</v>
      </c>
      <c r="C23" s="31">
        <v>133946</v>
      </c>
      <c r="D23" s="31">
        <v>249786</v>
      </c>
      <c r="E23" s="31">
        <v>222688</v>
      </c>
      <c r="F23" s="32">
        <f>E23/D23</f>
        <v>0.89151513695723539</v>
      </c>
    </row>
    <row r="24" spans="1:7" s="24" customFormat="1" ht="12" customHeight="1" thickBot="1" x14ac:dyDescent="0.25">
      <c r="A24" s="33" t="s">
        <v>42</v>
      </c>
      <c r="B24" s="34" t="s">
        <v>43</v>
      </c>
      <c r="C24" s="35"/>
      <c r="D24" s="35">
        <v>5710</v>
      </c>
      <c r="E24" s="35">
        <v>5710</v>
      </c>
      <c r="F24" s="36">
        <f>E24/D24</f>
        <v>1</v>
      </c>
    </row>
    <row r="25" spans="1:7" s="24" customFormat="1" ht="16.5" customHeight="1" thickBot="1" x14ac:dyDescent="0.25">
      <c r="A25" s="19" t="s">
        <v>44</v>
      </c>
      <c r="B25" s="20" t="s">
        <v>45</v>
      </c>
      <c r="C25" s="21">
        <f>SUM(C26:C30)</f>
        <v>35474</v>
      </c>
      <c r="D25" s="21">
        <f>SUM(D26:D30)</f>
        <v>98561</v>
      </c>
      <c r="E25" s="21">
        <f>SUM(E26:E30)</f>
        <v>63124</v>
      </c>
      <c r="F25" s="22">
        <f>E25/D25</f>
        <v>0.64045616420287943</v>
      </c>
    </row>
    <row r="26" spans="1:7" s="24" customFormat="1" ht="12" customHeight="1" x14ac:dyDescent="0.2">
      <c r="A26" s="25" t="s">
        <v>46</v>
      </c>
      <c r="B26" s="26" t="s">
        <v>47</v>
      </c>
      <c r="C26" s="42"/>
      <c r="D26" s="27">
        <v>704</v>
      </c>
      <c r="E26" s="27">
        <v>704</v>
      </c>
      <c r="F26" s="41">
        <f>E26/D26</f>
        <v>1</v>
      </c>
    </row>
    <row r="27" spans="1:7" s="24" customFormat="1" ht="12" customHeight="1" x14ac:dyDescent="0.2">
      <c r="A27" s="29" t="s">
        <v>48</v>
      </c>
      <c r="B27" s="30" t="s">
        <v>49</v>
      </c>
      <c r="C27" s="43"/>
      <c r="D27" s="44"/>
      <c r="E27" s="31"/>
      <c r="F27" s="32"/>
    </row>
    <row r="28" spans="1:7" s="24" customFormat="1" ht="12" customHeight="1" x14ac:dyDescent="0.2">
      <c r="A28" s="29" t="s">
        <v>50</v>
      </c>
      <c r="B28" s="30" t="s">
        <v>51</v>
      </c>
      <c r="C28" s="43"/>
      <c r="D28" s="44"/>
      <c r="E28" s="31"/>
      <c r="F28" s="32"/>
    </row>
    <row r="29" spans="1:7" s="24" customFormat="1" ht="12" customHeight="1" x14ac:dyDescent="0.2">
      <c r="A29" s="29" t="s">
        <v>52</v>
      </c>
      <c r="B29" s="30" t="s">
        <v>53</v>
      </c>
      <c r="C29" s="43"/>
      <c r="D29" s="44"/>
      <c r="E29" s="31"/>
      <c r="F29" s="32"/>
    </row>
    <row r="30" spans="1:7" s="24" customFormat="1" ht="12" customHeight="1" x14ac:dyDescent="0.2">
      <c r="A30" s="29" t="s">
        <v>54</v>
      </c>
      <c r="B30" s="30" t="s">
        <v>55</v>
      </c>
      <c r="C30" s="31">
        <v>35474</v>
      </c>
      <c r="D30" s="31">
        <v>97857</v>
      </c>
      <c r="E30" s="31">
        <v>62420</v>
      </c>
      <c r="F30" s="32">
        <f>E30/D30</f>
        <v>0.63786954433510124</v>
      </c>
    </row>
    <row r="31" spans="1:7" s="24" customFormat="1" ht="12" customHeight="1" thickBot="1" x14ac:dyDescent="0.25">
      <c r="A31" s="33" t="s">
        <v>56</v>
      </c>
      <c r="B31" s="34" t="s">
        <v>57</v>
      </c>
      <c r="C31" s="35">
        <v>35474</v>
      </c>
      <c r="D31" s="35">
        <v>97587</v>
      </c>
      <c r="E31" s="35">
        <v>62420</v>
      </c>
      <c r="F31" s="36">
        <f>E31/D31</f>
        <v>0.63963437752979391</v>
      </c>
    </row>
    <row r="32" spans="1:7" s="24" customFormat="1" ht="12" customHeight="1" thickBot="1" x14ac:dyDescent="0.25">
      <c r="A32" s="19" t="s">
        <v>58</v>
      </c>
      <c r="B32" s="20" t="s">
        <v>59</v>
      </c>
      <c r="C32" s="21">
        <f>C33+C37+C38+C39</f>
        <v>177500</v>
      </c>
      <c r="D32" s="21">
        <f>D33+D37+D38+D39</f>
        <v>187887</v>
      </c>
      <c r="E32" s="21">
        <f>E33+E37+E38+E39</f>
        <v>211808</v>
      </c>
      <c r="F32" s="22">
        <f>E32/D32</f>
        <v>1.1273158866765662</v>
      </c>
      <c r="G32" s="23"/>
    </row>
    <row r="33" spans="1:7" s="24" customFormat="1" ht="12" customHeight="1" x14ac:dyDescent="0.2">
      <c r="A33" s="25" t="s">
        <v>60</v>
      </c>
      <c r="B33" s="26" t="s">
        <v>61</v>
      </c>
      <c r="C33" s="27">
        <v>165000</v>
      </c>
      <c r="D33" s="27">
        <v>175317</v>
      </c>
      <c r="E33" s="27">
        <f>+E34+E35+E36</f>
        <v>197348</v>
      </c>
      <c r="F33" s="41">
        <f>E33/D33</f>
        <v>1.1256637975781014</v>
      </c>
    </row>
    <row r="34" spans="1:7" s="24" customFormat="1" ht="12" customHeight="1" x14ac:dyDescent="0.2">
      <c r="A34" s="29" t="s">
        <v>62</v>
      </c>
      <c r="B34" s="30" t="s">
        <v>63</v>
      </c>
      <c r="C34" s="31">
        <v>44000</v>
      </c>
      <c r="D34" s="31">
        <v>44000</v>
      </c>
      <c r="E34" s="31">
        <v>45836</v>
      </c>
      <c r="F34" s="32">
        <f>E34/D34</f>
        <v>1.0417272727272728</v>
      </c>
    </row>
    <row r="35" spans="1:7" s="24" customFormat="1" ht="12" customHeight="1" x14ac:dyDescent="0.2">
      <c r="A35" s="29" t="s">
        <v>64</v>
      </c>
      <c r="B35" s="30" t="s">
        <v>65</v>
      </c>
      <c r="C35" s="31">
        <v>0</v>
      </c>
      <c r="D35" s="31"/>
      <c r="E35" s="31"/>
      <c r="F35" s="32"/>
    </row>
    <row r="36" spans="1:7" customFormat="1" ht="12" customHeight="1" x14ac:dyDescent="0.2">
      <c r="A36" s="29" t="s">
        <v>66</v>
      </c>
      <c r="B36" s="45" t="s">
        <v>67</v>
      </c>
      <c r="C36" s="31">
        <v>121000</v>
      </c>
      <c r="D36" s="31">
        <v>131317</v>
      </c>
      <c r="E36" s="31">
        <v>151512</v>
      </c>
      <c r="F36" s="32">
        <f>E36/D36</f>
        <v>1.1537881614718581</v>
      </c>
    </row>
    <row r="37" spans="1:7" s="24" customFormat="1" ht="12" customHeight="1" x14ac:dyDescent="0.2">
      <c r="A37" s="29" t="s">
        <v>68</v>
      </c>
      <c r="B37" s="30" t="s">
        <v>69</v>
      </c>
      <c r="C37" s="31">
        <v>11000</v>
      </c>
      <c r="D37" s="31">
        <v>11000</v>
      </c>
      <c r="E37" s="31">
        <v>12038</v>
      </c>
      <c r="F37" s="32">
        <f t="shared" ref="F37:F48" si="0">E37/D37</f>
        <v>1.0943636363636364</v>
      </c>
    </row>
    <row r="38" spans="1:7" s="24" customFormat="1" ht="12" customHeight="1" x14ac:dyDescent="0.2">
      <c r="A38" s="29" t="s">
        <v>70</v>
      </c>
      <c r="B38" s="30" t="s">
        <v>71</v>
      </c>
      <c r="C38" s="31">
        <v>0</v>
      </c>
      <c r="D38" s="31">
        <v>500</v>
      </c>
      <c r="E38" s="31">
        <v>1222</v>
      </c>
      <c r="F38" s="32">
        <f t="shared" si="0"/>
        <v>2.444</v>
      </c>
    </row>
    <row r="39" spans="1:7" s="24" customFormat="1" ht="12" customHeight="1" thickBot="1" x14ac:dyDescent="0.25">
      <c r="A39" s="33" t="s">
        <v>72</v>
      </c>
      <c r="B39" s="34" t="s">
        <v>73</v>
      </c>
      <c r="C39" s="35">
        <v>1500</v>
      </c>
      <c r="D39" s="35">
        <f>1000+70</f>
        <v>1070</v>
      </c>
      <c r="E39" s="35">
        <v>1200</v>
      </c>
      <c r="F39" s="36">
        <f t="shared" si="0"/>
        <v>1.1214953271028036</v>
      </c>
    </row>
    <row r="40" spans="1:7" s="24" customFormat="1" ht="12" customHeight="1" thickBot="1" x14ac:dyDescent="0.25">
      <c r="A40" s="19" t="s">
        <v>74</v>
      </c>
      <c r="B40" s="20" t="s">
        <v>75</v>
      </c>
      <c r="C40" s="21">
        <f>SUM(C41:C51)</f>
        <v>122309</v>
      </c>
      <c r="D40" s="21">
        <f>SUM(D41:D51)</f>
        <v>126562</v>
      </c>
      <c r="E40" s="21">
        <f>SUM(E41:E51)</f>
        <v>116888</v>
      </c>
      <c r="F40" s="22">
        <f t="shared" si="0"/>
        <v>0.9235631548174017</v>
      </c>
      <c r="G40" s="23"/>
    </row>
    <row r="41" spans="1:7" s="24" customFormat="1" ht="12" customHeight="1" x14ac:dyDescent="0.2">
      <c r="A41" s="25" t="s">
        <v>76</v>
      </c>
      <c r="B41" s="26" t="s">
        <v>77</v>
      </c>
      <c r="C41" s="27">
        <v>600</v>
      </c>
      <c r="D41" s="27">
        <v>600</v>
      </c>
      <c r="E41" s="27">
        <v>283</v>
      </c>
      <c r="F41" s="41">
        <f t="shared" si="0"/>
        <v>0.47166666666666668</v>
      </c>
    </row>
    <row r="42" spans="1:7" s="24" customFormat="1" ht="12" customHeight="1" x14ac:dyDescent="0.2">
      <c r="A42" s="29" t="s">
        <v>78</v>
      </c>
      <c r="B42" s="30" t="s">
        <v>79</v>
      </c>
      <c r="C42" s="46">
        <v>7915</v>
      </c>
      <c r="D42" s="31">
        <v>12260</v>
      </c>
      <c r="E42" s="31">
        <v>27564</v>
      </c>
      <c r="F42" s="32">
        <f t="shared" si="0"/>
        <v>2.2482871125611745</v>
      </c>
    </row>
    <row r="43" spans="1:7" s="24" customFormat="1" ht="12" customHeight="1" x14ac:dyDescent="0.2">
      <c r="A43" s="29" t="s">
        <v>80</v>
      </c>
      <c r="B43" s="30" t="s">
        <v>81</v>
      </c>
      <c r="C43" s="27">
        <v>9231</v>
      </c>
      <c r="D43" s="31">
        <v>9415</v>
      </c>
      <c r="E43" s="31">
        <v>9591</v>
      </c>
      <c r="F43" s="32">
        <f t="shared" si="0"/>
        <v>1.0186935740839087</v>
      </c>
    </row>
    <row r="44" spans="1:7" s="24" customFormat="1" ht="12" customHeight="1" x14ac:dyDescent="0.2">
      <c r="A44" s="29" t="s">
        <v>82</v>
      </c>
      <c r="B44" s="30" t="s">
        <v>83</v>
      </c>
      <c r="C44" s="27">
        <v>3776</v>
      </c>
      <c r="D44" s="31">
        <v>7180</v>
      </c>
      <c r="E44" s="31">
        <v>4647</v>
      </c>
      <c r="F44" s="32">
        <f t="shared" si="0"/>
        <v>0.64721448467966569</v>
      </c>
    </row>
    <row r="45" spans="1:7" s="24" customFormat="1" ht="12" customHeight="1" x14ac:dyDescent="0.2">
      <c r="A45" s="29" t="s">
        <v>84</v>
      </c>
      <c r="B45" s="30" t="s">
        <v>85</v>
      </c>
      <c r="C45" s="27">
        <v>53493</v>
      </c>
      <c r="D45" s="31">
        <v>53493</v>
      </c>
      <c r="E45" s="31">
        <v>41395</v>
      </c>
      <c r="F45" s="32">
        <f t="shared" si="0"/>
        <v>0.77383956779391694</v>
      </c>
    </row>
    <row r="46" spans="1:7" s="24" customFormat="1" ht="12" customHeight="1" x14ac:dyDescent="0.2">
      <c r="A46" s="29" t="s">
        <v>86</v>
      </c>
      <c r="B46" s="30" t="s">
        <v>87</v>
      </c>
      <c r="C46" s="27">
        <v>20873</v>
      </c>
      <c r="D46" s="31">
        <v>21608</v>
      </c>
      <c r="E46" s="47">
        <v>21123</v>
      </c>
      <c r="F46" s="32">
        <f t="shared" si="0"/>
        <v>0.97755460940392447</v>
      </c>
    </row>
    <row r="47" spans="1:7" s="24" customFormat="1" ht="12" customHeight="1" x14ac:dyDescent="0.2">
      <c r="A47" s="29" t="s">
        <v>88</v>
      </c>
      <c r="B47" s="30" t="s">
        <v>89</v>
      </c>
      <c r="C47" s="27">
        <v>22000</v>
      </c>
      <c r="D47" s="31">
        <v>22000</v>
      </c>
      <c r="E47" s="31">
        <v>10637</v>
      </c>
      <c r="F47" s="32">
        <f t="shared" si="0"/>
        <v>0.48349999999999999</v>
      </c>
    </row>
    <row r="48" spans="1:7" s="24" customFormat="1" ht="12" customHeight="1" x14ac:dyDescent="0.2">
      <c r="A48" s="29" t="s">
        <v>90</v>
      </c>
      <c r="B48" s="30" t="s">
        <v>91</v>
      </c>
      <c r="C48" s="27">
        <v>6</v>
      </c>
      <c r="D48" s="31">
        <v>6</v>
      </c>
      <c r="E48" s="31">
        <v>294</v>
      </c>
      <c r="F48" s="32">
        <f t="shared" si="0"/>
        <v>49</v>
      </c>
    </row>
    <row r="49" spans="1:8" s="24" customFormat="1" ht="12" customHeight="1" x14ac:dyDescent="0.2">
      <c r="A49" s="29" t="s">
        <v>92</v>
      </c>
      <c r="B49" s="30" t="s">
        <v>93</v>
      </c>
      <c r="C49" s="27">
        <v>4345</v>
      </c>
      <c r="D49" s="31"/>
      <c r="E49" s="31"/>
      <c r="F49" s="32"/>
    </row>
    <row r="50" spans="1:8" s="24" customFormat="1" ht="12" customHeight="1" x14ac:dyDescent="0.2">
      <c r="A50" s="33" t="s">
        <v>94</v>
      </c>
      <c r="B50" s="34" t="s">
        <v>95</v>
      </c>
      <c r="C50" s="27"/>
      <c r="D50" s="35"/>
      <c r="E50" s="35">
        <v>46</v>
      </c>
      <c r="F50" s="36"/>
    </row>
    <row r="51" spans="1:8" s="24" customFormat="1" ht="12" customHeight="1" thickBot="1" x14ac:dyDescent="0.25">
      <c r="A51" s="33" t="s">
        <v>96</v>
      </c>
      <c r="B51" s="34" t="s">
        <v>97</v>
      </c>
      <c r="C51" s="27">
        <v>70</v>
      </c>
      <c r="D51" s="35"/>
      <c r="E51" s="35">
        <f>1275+33</f>
        <v>1308</v>
      </c>
      <c r="F51" s="36"/>
    </row>
    <row r="52" spans="1:8" s="24" customFormat="1" ht="12" customHeight="1" thickBot="1" x14ac:dyDescent="0.25">
      <c r="A52" s="19" t="s">
        <v>98</v>
      </c>
      <c r="B52" s="20" t="s">
        <v>99</v>
      </c>
      <c r="C52" s="21">
        <f>SUM(C53:C57)</f>
        <v>0</v>
      </c>
      <c r="D52" s="21">
        <f>SUM(D53:D57)</f>
        <v>0</v>
      </c>
      <c r="E52" s="21">
        <f>SUM(E53:E57)</f>
        <v>0</v>
      </c>
      <c r="F52" s="22"/>
      <c r="G52" s="23"/>
    </row>
    <row r="53" spans="1:8" s="24" customFormat="1" ht="12" customHeight="1" x14ac:dyDescent="0.2">
      <c r="A53" s="25" t="s">
        <v>100</v>
      </c>
      <c r="B53" s="26" t="s">
        <v>101</v>
      </c>
      <c r="C53" s="48"/>
      <c r="D53" s="48"/>
      <c r="E53" s="48"/>
      <c r="F53" s="49"/>
    </row>
    <row r="54" spans="1:8" s="24" customFormat="1" ht="12" customHeight="1" x14ac:dyDescent="0.2">
      <c r="A54" s="29" t="s">
        <v>102</v>
      </c>
      <c r="B54" s="30" t="s">
        <v>103</v>
      </c>
      <c r="C54" s="31"/>
      <c r="D54" s="31"/>
      <c r="E54" s="44"/>
      <c r="F54" s="50"/>
    </row>
    <row r="55" spans="1:8" s="24" customFormat="1" ht="12" customHeight="1" x14ac:dyDescent="0.2">
      <c r="A55" s="29" t="s">
        <v>104</v>
      </c>
      <c r="B55" s="30" t="s">
        <v>105</v>
      </c>
      <c r="C55" s="44"/>
      <c r="D55" s="44"/>
      <c r="E55" s="44"/>
      <c r="F55" s="50"/>
    </row>
    <row r="56" spans="1:8" s="24" customFormat="1" ht="12" customHeight="1" x14ac:dyDescent="0.2">
      <c r="A56" s="29" t="s">
        <v>106</v>
      </c>
      <c r="B56" s="30" t="s">
        <v>107</v>
      </c>
      <c r="C56" s="44"/>
      <c r="D56" s="44"/>
      <c r="E56" s="44"/>
      <c r="F56" s="50"/>
    </row>
    <row r="57" spans="1:8" s="24" customFormat="1" ht="12" customHeight="1" thickBot="1" x14ac:dyDescent="0.25">
      <c r="A57" s="33" t="s">
        <v>108</v>
      </c>
      <c r="B57" s="34" t="s">
        <v>109</v>
      </c>
      <c r="C57" s="51"/>
      <c r="D57" s="51"/>
      <c r="E57" s="51"/>
      <c r="F57" s="52"/>
    </row>
    <row r="58" spans="1:8" s="24" customFormat="1" ht="12" customHeight="1" thickBot="1" x14ac:dyDescent="0.25">
      <c r="A58" s="19" t="s">
        <v>110</v>
      </c>
      <c r="B58" s="20" t="s">
        <v>111</v>
      </c>
      <c r="C58" s="21">
        <f>SUM(C59:C62)</f>
        <v>0</v>
      </c>
      <c r="D58" s="21">
        <f>SUM(D59:D62)</f>
        <v>0</v>
      </c>
      <c r="E58" s="21">
        <f>SUM(E59:E62)</f>
        <v>515</v>
      </c>
      <c r="F58" s="22"/>
      <c r="H58" s="23"/>
    </row>
    <row r="59" spans="1:8" s="24" customFormat="1" ht="12.75" customHeight="1" x14ac:dyDescent="0.2">
      <c r="A59" s="25" t="s">
        <v>112</v>
      </c>
      <c r="B59" s="26" t="s">
        <v>113</v>
      </c>
      <c r="C59" s="27"/>
      <c r="D59" s="27"/>
      <c r="E59" s="27"/>
      <c r="F59" s="49"/>
    </row>
    <row r="60" spans="1:8" s="24" customFormat="1" ht="12" customHeight="1" x14ac:dyDescent="0.2">
      <c r="A60" s="29" t="s">
        <v>114</v>
      </c>
      <c r="B60" s="30" t="s">
        <v>115</v>
      </c>
      <c r="C60" s="31"/>
      <c r="D60" s="31"/>
      <c r="E60" s="31"/>
      <c r="F60" s="50"/>
    </row>
    <row r="61" spans="1:8" s="24" customFormat="1" ht="12" customHeight="1" x14ac:dyDescent="0.2">
      <c r="A61" s="29" t="s">
        <v>116</v>
      </c>
      <c r="B61" s="30" t="s">
        <v>117</v>
      </c>
      <c r="C61" s="31"/>
      <c r="D61" s="31"/>
      <c r="E61" s="31">
        <v>515</v>
      </c>
      <c r="F61" s="50"/>
    </row>
    <row r="62" spans="1:8" s="24" customFormat="1" ht="12" customHeight="1" thickBot="1" x14ac:dyDescent="0.25">
      <c r="A62" s="33" t="s">
        <v>118</v>
      </c>
      <c r="B62" s="34" t="s">
        <v>119</v>
      </c>
      <c r="C62" s="35"/>
      <c r="D62" s="35"/>
      <c r="E62" s="35"/>
      <c r="F62" s="52"/>
    </row>
    <row r="63" spans="1:8" s="24" customFormat="1" ht="12" customHeight="1" thickBot="1" x14ac:dyDescent="0.25">
      <c r="A63" s="19" t="s">
        <v>120</v>
      </c>
      <c r="B63" s="37" t="s">
        <v>121</v>
      </c>
      <c r="C63" s="38">
        <f>SUM(C64:C66)</f>
        <v>0</v>
      </c>
      <c r="D63" s="38">
        <f>SUM(D64:D67)</f>
        <v>0</v>
      </c>
      <c r="E63" s="38">
        <f>SUM(E64:E67)</f>
        <v>0</v>
      </c>
      <c r="F63" s="22"/>
    </row>
    <row r="64" spans="1:8" s="24" customFormat="1" ht="12" customHeight="1" x14ac:dyDescent="0.2">
      <c r="A64" s="25" t="s">
        <v>122</v>
      </c>
      <c r="B64" s="26" t="s">
        <v>123</v>
      </c>
      <c r="C64" s="27"/>
      <c r="D64" s="27"/>
      <c r="E64" s="27"/>
      <c r="F64" s="49"/>
    </row>
    <row r="65" spans="1:7" s="24" customFormat="1" ht="12" customHeight="1" x14ac:dyDescent="0.2">
      <c r="A65" s="29" t="s">
        <v>124</v>
      </c>
      <c r="B65" s="30" t="s">
        <v>125</v>
      </c>
      <c r="C65" s="31"/>
      <c r="D65" s="31"/>
      <c r="E65" s="31"/>
      <c r="F65" s="32"/>
    </row>
    <row r="66" spans="1:7" s="24" customFormat="1" ht="12" customHeight="1" x14ac:dyDescent="0.2">
      <c r="A66" s="29" t="s">
        <v>126</v>
      </c>
      <c r="B66" s="30" t="s">
        <v>127</v>
      </c>
      <c r="C66" s="31"/>
      <c r="D66" s="31"/>
      <c r="E66" s="31"/>
      <c r="F66" s="50"/>
    </row>
    <row r="67" spans="1:7" s="24" customFormat="1" ht="12" customHeight="1" thickBot="1" x14ac:dyDescent="0.25">
      <c r="A67" s="33" t="s">
        <v>128</v>
      </c>
      <c r="B67" s="34" t="s">
        <v>129</v>
      </c>
      <c r="C67" s="35"/>
      <c r="D67" s="35"/>
      <c r="E67" s="35"/>
      <c r="F67" s="52"/>
    </row>
    <row r="68" spans="1:7" s="24" customFormat="1" ht="12" customHeight="1" thickBot="1" x14ac:dyDescent="0.25">
      <c r="A68" s="19" t="s">
        <v>130</v>
      </c>
      <c r="B68" s="20" t="s">
        <v>131</v>
      </c>
      <c r="C68" s="21">
        <f>C11+C18+C25+C32+C40+C52+C58+C63</f>
        <v>838173</v>
      </c>
      <c r="D68" s="21">
        <f>D11+D18+D25+D32+D40+D52+D58+D63</f>
        <v>1093341</v>
      </c>
      <c r="E68" s="21">
        <f>E11+E18+E25+E32+E40+E52+E58+E63</f>
        <v>1045568</v>
      </c>
      <c r="F68" s="22">
        <f>E68/D68</f>
        <v>0.95630548932126391</v>
      </c>
      <c r="G68" s="23"/>
    </row>
    <row r="69" spans="1:7" s="24" customFormat="1" ht="12" customHeight="1" thickBot="1" x14ac:dyDescent="0.25">
      <c r="A69" s="53" t="s">
        <v>132</v>
      </c>
      <c r="B69" s="37" t="s">
        <v>133</v>
      </c>
      <c r="C69" s="38"/>
      <c r="D69" s="38">
        <f>SUM(D70:D72)</f>
        <v>0</v>
      </c>
      <c r="E69" s="38">
        <f>SUM(E70:E72)</f>
        <v>0</v>
      </c>
      <c r="F69" s="22"/>
    </row>
    <row r="70" spans="1:7" s="24" customFormat="1" ht="12" customHeight="1" x14ac:dyDescent="0.2">
      <c r="A70" s="25" t="s">
        <v>134</v>
      </c>
      <c r="B70" s="26" t="s">
        <v>135</v>
      </c>
      <c r="C70" s="27"/>
      <c r="D70" s="27"/>
      <c r="E70" s="27"/>
      <c r="F70" s="41"/>
    </row>
    <row r="71" spans="1:7" s="24" customFormat="1" ht="12" customHeight="1" x14ac:dyDescent="0.2">
      <c r="A71" s="29" t="s">
        <v>136</v>
      </c>
      <c r="B71" s="30" t="s">
        <v>137</v>
      </c>
      <c r="C71" s="31"/>
      <c r="D71" s="31"/>
      <c r="E71" s="31"/>
      <c r="F71" s="50"/>
    </row>
    <row r="72" spans="1:7" s="24" customFormat="1" ht="12" customHeight="1" thickBot="1" x14ac:dyDescent="0.25">
      <c r="A72" s="33" t="s">
        <v>138</v>
      </c>
      <c r="B72" s="54" t="s">
        <v>139</v>
      </c>
      <c r="C72" s="55"/>
      <c r="D72" s="55"/>
      <c r="E72" s="55"/>
      <c r="F72" s="52"/>
    </row>
    <row r="73" spans="1:7" s="24" customFormat="1" ht="12" customHeight="1" thickBot="1" x14ac:dyDescent="0.25">
      <c r="A73" s="53" t="s">
        <v>140</v>
      </c>
      <c r="B73" s="37" t="s">
        <v>141</v>
      </c>
      <c r="C73" s="38"/>
      <c r="D73" s="38"/>
      <c r="E73" s="38"/>
      <c r="F73" s="22"/>
    </row>
    <row r="74" spans="1:7" s="24" customFormat="1" ht="12" customHeight="1" x14ac:dyDescent="0.2">
      <c r="A74" s="25" t="s">
        <v>142</v>
      </c>
      <c r="B74" s="26" t="s">
        <v>143</v>
      </c>
      <c r="C74" s="27"/>
      <c r="D74" s="27"/>
      <c r="E74" s="27"/>
      <c r="F74" s="49"/>
    </row>
    <row r="75" spans="1:7" s="24" customFormat="1" ht="12" customHeight="1" x14ac:dyDescent="0.2">
      <c r="A75" s="29" t="s">
        <v>144</v>
      </c>
      <c r="B75" s="30" t="s">
        <v>145</v>
      </c>
      <c r="C75" s="31"/>
      <c r="D75" s="31"/>
      <c r="E75" s="31"/>
      <c r="F75" s="50"/>
    </row>
    <row r="76" spans="1:7" s="24" customFormat="1" ht="12" customHeight="1" x14ac:dyDescent="0.2">
      <c r="A76" s="29" t="s">
        <v>146</v>
      </c>
      <c r="B76" s="30" t="s">
        <v>147</v>
      </c>
      <c r="C76" s="31"/>
      <c r="D76" s="31"/>
      <c r="E76" s="31"/>
      <c r="F76" s="50"/>
    </row>
    <row r="77" spans="1:7" s="24" customFormat="1" ht="12" customHeight="1" thickBot="1" x14ac:dyDescent="0.25">
      <c r="A77" s="33" t="s">
        <v>148</v>
      </c>
      <c r="B77" s="34" t="s">
        <v>149</v>
      </c>
      <c r="C77" s="35"/>
      <c r="D77" s="35"/>
      <c r="E77" s="35"/>
      <c r="F77" s="52"/>
    </row>
    <row r="78" spans="1:7" s="24" customFormat="1" ht="12" customHeight="1" thickBot="1" x14ac:dyDescent="0.25">
      <c r="A78" s="53" t="s">
        <v>150</v>
      </c>
      <c r="B78" s="37" t="s">
        <v>151</v>
      </c>
      <c r="C78" s="38">
        <f>SUM(C79:C80)</f>
        <v>43578</v>
      </c>
      <c r="D78" s="38">
        <f>SUM(D79:D80)</f>
        <v>98455</v>
      </c>
      <c r="E78" s="38">
        <f>SUM(E79:E80)</f>
        <v>98455</v>
      </c>
      <c r="F78" s="22">
        <f>E78/D78</f>
        <v>1</v>
      </c>
    </row>
    <row r="79" spans="1:7" s="24" customFormat="1" ht="12" customHeight="1" x14ac:dyDescent="0.2">
      <c r="A79" s="25" t="s">
        <v>152</v>
      </c>
      <c r="B79" s="26" t="s">
        <v>153</v>
      </c>
      <c r="C79" s="27">
        <v>43578</v>
      </c>
      <c r="D79" s="27">
        <v>98455</v>
      </c>
      <c r="E79" s="27">
        <v>98455</v>
      </c>
      <c r="F79" s="49">
        <f>E79/D79</f>
        <v>1</v>
      </c>
    </row>
    <row r="80" spans="1:7" s="24" customFormat="1" ht="12" customHeight="1" thickBot="1" x14ac:dyDescent="0.25">
      <c r="A80" s="33" t="s">
        <v>154</v>
      </c>
      <c r="B80" s="34" t="s">
        <v>155</v>
      </c>
      <c r="C80" s="35"/>
      <c r="D80" s="35"/>
      <c r="E80" s="35"/>
      <c r="F80" s="52"/>
    </row>
    <row r="81" spans="1:7" s="24" customFormat="1" ht="12" customHeight="1" thickBot="1" x14ac:dyDescent="0.25">
      <c r="A81" s="53" t="s">
        <v>156</v>
      </c>
      <c r="B81" s="37" t="s">
        <v>157</v>
      </c>
      <c r="C81" s="38"/>
      <c r="D81" s="38">
        <f>SUM(D82:D84)</f>
        <v>0</v>
      </c>
      <c r="E81" s="38">
        <f>SUM(E82:E84)</f>
        <v>12424</v>
      </c>
      <c r="F81" s="22"/>
    </row>
    <row r="82" spans="1:7" s="24" customFormat="1" ht="12" customHeight="1" x14ac:dyDescent="0.2">
      <c r="A82" s="25" t="s">
        <v>158</v>
      </c>
      <c r="B82" s="26" t="s">
        <v>159</v>
      </c>
      <c r="C82" s="27"/>
      <c r="D82" s="27"/>
      <c r="E82" s="27">
        <v>12424</v>
      </c>
      <c r="F82" s="49"/>
    </row>
    <row r="83" spans="1:7" s="24" customFormat="1" ht="12" customHeight="1" x14ac:dyDescent="0.2">
      <c r="A83" s="29" t="s">
        <v>160</v>
      </c>
      <c r="B83" s="30" t="s">
        <v>161</v>
      </c>
      <c r="C83" s="27"/>
      <c r="D83" s="27"/>
      <c r="E83" s="27"/>
      <c r="F83" s="56"/>
    </row>
    <row r="84" spans="1:7" s="24" customFormat="1" ht="12" customHeight="1" thickBot="1" x14ac:dyDescent="0.25">
      <c r="A84" s="29" t="s">
        <v>162</v>
      </c>
      <c r="B84" s="30" t="s">
        <v>163</v>
      </c>
      <c r="C84" s="31"/>
      <c r="D84" s="31"/>
      <c r="E84" s="31"/>
      <c r="F84" s="52"/>
    </row>
    <row r="85" spans="1:7" s="24" customFormat="1" ht="12" customHeight="1" thickBot="1" x14ac:dyDescent="0.25">
      <c r="A85" s="53" t="s">
        <v>164</v>
      </c>
      <c r="B85" s="37" t="s">
        <v>165</v>
      </c>
      <c r="C85" s="38"/>
      <c r="D85" s="38"/>
      <c r="E85" s="38"/>
      <c r="F85" s="22"/>
    </row>
    <row r="86" spans="1:7" s="24" customFormat="1" ht="12" customHeight="1" x14ac:dyDescent="0.2">
      <c r="A86" s="57" t="s">
        <v>166</v>
      </c>
      <c r="B86" s="26" t="s">
        <v>167</v>
      </c>
      <c r="C86" s="27"/>
      <c r="D86" s="27"/>
      <c r="E86" s="27"/>
      <c r="F86" s="49"/>
    </row>
    <row r="87" spans="1:7" s="24" customFormat="1" ht="12" customHeight="1" x14ac:dyDescent="0.2">
      <c r="A87" s="58" t="s">
        <v>168</v>
      </c>
      <c r="B87" s="30" t="s">
        <v>169</v>
      </c>
      <c r="C87" s="27"/>
      <c r="D87" s="27"/>
      <c r="E87" s="27"/>
      <c r="F87" s="49"/>
    </row>
    <row r="88" spans="1:7" s="24" customFormat="1" ht="12" customHeight="1" x14ac:dyDescent="0.2">
      <c r="A88" s="58" t="s">
        <v>170</v>
      </c>
      <c r="B88" t="s">
        <v>171</v>
      </c>
      <c r="C88" s="27"/>
      <c r="D88" s="27"/>
      <c r="E88" s="27"/>
      <c r="F88" s="49"/>
    </row>
    <row r="89" spans="1:7" s="24" customFormat="1" ht="12" customHeight="1" thickBot="1" x14ac:dyDescent="0.25">
      <c r="A89" s="58" t="s">
        <v>172</v>
      </c>
      <c r="B89" s="59" t="s">
        <v>173</v>
      </c>
      <c r="C89" s="31"/>
      <c r="D89" s="31"/>
      <c r="E89" s="31"/>
      <c r="F89" s="52"/>
    </row>
    <row r="90" spans="1:7" s="24" customFormat="1" ht="13.5" customHeight="1" thickBot="1" x14ac:dyDescent="0.25">
      <c r="A90" s="53" t="s">
        <v>174</v>
      </c>
      <c r="B90" s="37" t="s">
        <v>175</v>
      </c>
      <c r="C90" s="38"/>
      <c r="D90" s="38"/>
      <c r="E90" s="38"/>
      <c r="F90" s="22"/>
    </row>
    <row r="91" spans="1:7" s="24" customFormat="1" ht="13.5" customHeight="1" thickBot="1" x14ac:dyDescent="0.25">
      <c r="A91" s="53" t="s">
        <v>176</v>
      </c>
      <c r="B91" s="37" t="s">
        <v>177</v>
      </c>
      <c r="C91" s="38"/>
      <c r="D91" s="38"/>
      <c r="E91" s="38"/>
      <c r="F91" s="22"/>
    </row>
    <row r="92" spans="1:7" s="24" customFormat="1" ht="15.75" customHeight="1" thickBot="1" x14ac:dyDescent="0.25">
      <c r="A92" s="53" t="s">
        <v>178</v>
      </c>
      <c r="B92" s="60" t="s">
        <v>179</v>
      </c>
      <c r="C92" s="61">
        <f>C69+C73+C78+C81+C85</f>
        <v>43578</v>
      </c>
      <c r="D92" s="61">
        <f>D69+D73+D78+D81+D85</f>
        <v>98455</v>
      </c>
      <c r="E92" s="62">
        <f>E69+E78+E81</f>
        <v>110879</v>
      </c>
      <c r="F92" s="22">
        <f>E92/D92</f>
        <v>1.1261896297801026</v>
      </c>
    </row>
    <row r="93" spans="1:7" s="24" customFormat="1" ht="13.5" customHeight="1" thickBot="1" x14ac:dyDescent="0.25">
      <c r="A93" s="53" t="s">
        <v>180</v>
      </c>
      <c r="B93" s="63" t="s">
        <v>181</v>
      </c>
      <c r="C93" s="64">
        <f>C68+C92</f>
        <v>881751</v>
      </c>
      <c r="D93" s="65">
        <f>D68+D92</f>
        <v>1191796</v>
      </c>
      <c r="E93" s="65">
        <f>E68+E92</f>
        <v>1156447</v>
      </c>
      <c r="F93" s="22">
        <f>E93/D93</f>
        <v>0.97033972256997003</v>
      </c>
      <c r="G93" s="23"/>
    </row>
    <row r="94" spans="1:7" s="24" customFormat="1" ht="36" customHeight="1" x14ac:dyDescent="0.2">
      <c r="A94" s="66"/>
      <c r="B94" s="67"/>
      <c r="C94" s="67"/>
      <c r="D94" s="67"/>
      <c r="E94" s="67"/>
      <c r="F94" s="68"/>
    </row>
    <row r="95" spans="1:7" ht="16.5" customHeight="1" x14ac:dyDescent="0.25">
      <c r="A95" s="6" t="s">
        <v>182</v>
      </c>
      <c r="B95" s="6"/>
      <c r="C95" s="6"/>
      <c r="D95" s="6"/>
      <c r="E95" s="6"/>
      <c r="F95" s="6"/>
    </row>
    <row r="96" spans="1:7" s="72" customFormat="1" ht="16.5" customHeight="1" thickBot="1" x14ac:dyDescent="0.3">
      <c r="A96" s="69" t="s">
        <v>183</v>
      </c>
      <c r="B96" s="69"/>
      <c r="C96" s="70"/>
      <c r="D96" s="70"/>
      <c r="E96" s="70"/>
      <c r="F96" s="71" t="s">
        <v>4</v>
      </c>
    </row>
    <row r="97" spans="1:8" ht="38.1" customHeight="1" thickBot="1" x14ac:dyDescent="0.3">
      <c r="A97" s="10" t="s">
        <v>5</v>
      </c>
      <c r="B97" s="11" t="s">
        <v>184</v>
      </c>
      <c r="C97" s="11" t="s">
        <v>7</v>
      </c>
      <c r="D97" s="11" t="s">
        <v>8</v>
      </c>
      <c r="E97" s="12" t="s">
        <v>9</v>
      </c>
      <c r="F97" s="13" t="s">
        <v>10</v>
      </c>
    </row>
    <row r="98" spans="1:8" s="18" customFormat="1" ht="12" customHeight="1" thickBot="1" x14ac:dyDescent="0.25">
      <c r="A98" s="73"/>
      <c r="B98" s="74" t="s">
        <v>11</v>
      </c>
      <c r="C98" s="75" t="s">
        <v>12</v>
      </c>
      <c r="D98" s="75" t="s">
        <v>13</v>
      </c>
      <c r="E98" s="75" t="s">
        <v>14</v>
      </c>
      <c r="F98" s="76" t="s">
        <v>15</v>
      </c>
    </row>
    <row r="99" spans="1:8" ht="12" customHeight="1" thickBot="1" x14ac:dyDescent="0.3">
      <c r="A99" s="77" t="s">
        <v>16</v>
      </c>
      <c r="B99" s="78" t="s">
        <v>185</v>
      </c>
      <c r="C99" s="79">
        <f>SUM(C100:C104)+C117</f>
        <v>813162</v>
      </c>
      <c r="D99" s="79">
        <f>SUM(D100:D104)</f>
        <v>1027582</v>
      </c>
      <c r="E99" s="79">
        <f>SUM(E100:E104)</f>
        <v>934712</v>
      </c>
      <c r="F99" s="80">
        <f>E99/D99</f>
        <v>0.9096227843617346</v>
      </c>
      <c r="G99" s="81"/>
    </row>
    <row r="100" spans="1:8" ht="12" customHeight="1" x14ac:dyDescent="0.25">
      <c r="A100" s="82" t="s">
        <v>18</v>
      </c>
      <c r="B100" s="83" t="s">
        <v>186</v>
      </c>
      <c r="C100" s="84">
        <v>346035</v>
      </c>
      <c r="D100" s="85">
        <v>458181</v>
      </c>
      <c r="E100" s="85">
        <v>439743</v>
      </c>
      <c r="F100" s="28">
        <f t="shared" ref="F100:F105" si="1">E100/D100</f>
        <v>0.95975826147308596</v>
      </c>
      <c r="H100" s="86"/>
    </row>
    <row r="101" spans="1:8" ht="12" customHeight="1" x14ac:dyDescent="0.25">
      <c r="A101" s="29" t="s">
        <v>20</v>
      </c>
      <c r="B101" s="87" t="s">
        <v>187</v>
      </c>
      <c r="C101" s="88">
        <v>91139</v>
      </c>
      <c r="D101" s="89">
        <v>108050</v>
      </c>
      <c r="E101" s="89">
        <v>104113</v>
      </c>
      <c r="F101" s="32">
        <f t="shared" si="1"/>
        <v>0.9635631652012957</v>
      </c>
      <c r="H101" s="86"/>
    </row>
    <row r="102" spans="1:8" ht="12" customHeight="1" x14ac:dyDescent="0.25">
      <c r="A102" s="29" t="s">
        <v>22</v>
      </c>
      <c r="B102" s="87" t="s">
        <v>188</v>
      </c>
      <c r="C102" s="88">
        <v>219759</v>
      </c>
      <c r="D102" s="90">
        <v>274104</v>
      </c>
      <c r="E102" s="90">
        <v>233064</v>
      </c>
      <c r="F102" s="32">
        <f t="shared" si="1"/>
        <v>0.85027580772261624</v>
      </c>
      <c r="G102" s="81"/>
      <c r="H102" s="86"/>
    </row>
    <row r="103" spans="1:8" ht="12" customHeight="1" x14ac:dyDescent="0.25">
      <c r="A103" s="29" t="s">
        <v>24</v>
      </c>
      <c r="B103" s="91" t="s">
        <v>189</v>
      </c>
      <c r="C103" s="88">
        <v>38798</v>
      </c>
      <c r="D103" s="88">
        <v>58179</v>
      </c>
      <c r="E103" s="88">
        <v>51453</v>
      </c>
      <c r="F103" s="32">
        <f t="shared" si="1"/>
        <v>0.88439127520239258</v>
      </c>
      <c r="H103" s="86"/>
    </row>
    <row r="104" spans="1:8" ht="12" customHeight="1" x14ac:dyDescent="0.25">
      <c r="A104" s="29" t="s">
        <v>190</v>
      </c>
      <c r="B104" s="92" t="s">
        <v>191</v>
      </c>
      <c r="C104" s="88">
        <f>SUM(C105:C116)</f>
        <v>102431</v>
      </c>
      <c r="D104" s="88">
        <f>SUM(D105:D117)</f>
        <v>129068</v>
      </c>
      <c r="E104" s="88">
        <f>SUM(E105:E117)</f>
        <v>106339</v>
      </c>
      <c r="F104" s="32">
        <f t="shared" si="1"/>
        <v>0.82389902996869868</v>
      </c>
      <c r="H104" s="86"/>
    </row>
    <row r="105" spans="1:8" ht="12" customHeight="1" x14ac:dyDescent="0.25">
      <c r="A105" s="29" t="s">
        <v>28</v>
      </c>
      <c r="B105" s="87" t="s">
        <v>192</v>
      </c>
      <c r="C105" s="88"/>
      <c r="D105" s="90">
        <v>1490</v>
      </c>
      <c r="E105" s="90">
        <v>1490</v>
      </c>
      <c r="F105" s="32">
        <f t="shared" si="1"/>
        <v>1</v>
      </c>
    </row>
    <row r="106" spans="1:8" ht="12" customHeight="1" x14ac:dyDescent="0.25">
      <c r="A106" s="29" t="s">
        <v>193</v>
      </c>
      <c r="B106" s="93" t="s">
        <v>194</v>
      </c>
      <c r="C106" s="88"/>
      <c r="D106" s="94"/>
      <c r="E106" s="94"/>
      <c r="F106" s="32"/>
    </row>
    <row r="107" spans="1:8" ht="13.5" customHeight="1" x14ac:dyDescent="0.25">
      <c r="A107" s="29" t="s">
        <v>195</v>
      </c>
      <c r="B107" s="93" t="s">
        <v>196</v>
      </c>
      <c r="C107" s="88"/>
      <c r="D107" s="90"/>
      <c r="E107" s="90"/>
      <c r="F107" s="32"/>
    </row>
    <row r="108" spans="1:8" ht="19.5" customHeight="1" x14ac:dyDescent="0.25">
      <c r="A108" s="29" t="s">
        <v>197</v>
      </c>
      <c r="B108" s="95" t="s">
        <v>198</v>
      </c>
      <c r="C108" s="88"/>
      <c r="D108" s="90"/>
      <c r="E108" s="90"/>
      <c r="F108" s="32"/>
    </row>
    <row r="109" spans="1:8" ht="12" customHeight="1" x14ac:dyDescent="0.25">
      <c r="A109" s="29" t="s">
        <v>199</v>
      </c>
      <c r="B109" s="96" t="s">
        <v>200</v>
      </c>
      <c r="C109" s="88"/>
      <c r="D109" s="94"/>
      <c r="E109" s="94"/>
      <c r="F109" s="32"/>
    </row>
    <row r="110" spans="1:8" ht="12" customHeight="1" x14ac:dyDescent="0.25">
      <c r="A110" s="29" t="s">
        <v>201</v>
      </c>
      <c r="B110" s="96" t="s">
        <v>202</v>
      </c>
      <c r="C110" s="88"/>
      <c r="D110" s="94"/>
      <c r="E110" s="94"/>
      <c r="F110" s="32"/>
    </row>
    <row r="111" spans="1:8" ht="11.25" customHeight="1" x14ac:dyDescent="0.25">
      <c r="A111" s="29" t="s">
        <v>203</v>
      </c>
      <c r="B111" s="95" t="s">
        <v>204</v>
      </c>
      <c r="C111" s="88">
        <v>93931</v>
      </c>
      <c r="D111" s="90">
        <v>105129</v>
      </c>
      <c r="E111" s="90">
        <v>96899</v>
      </c>
      <c r="F111" s="32">
        <f>E111/D111</f>
        <v>0.92171522605560785</v>
      </c>
    </row>
    <row r="112" spans="1:8" ht="12" customHeight="1" x14ac:dyDescent="0.25">
      <c r="A112" s="29" t="s">
        <v>205</v>
      </c>
      <c r="B112" s="95" t="s">
        <v>206</v>
      </c>
      <c r="C112" s="88"/>
      <c r="D112" s="90"/>
      <c r="E112" s="90"/>
      <c r="F112" s="32"/>
    </row>
    <row r="113" spans="1:6" ht="9.75" customHeight="1" x14ac:dyDescent="0.25">
      <c r="A113" s="29" t="s">
        <v>207</v>
      </c>
      <c r="B113" s="96" t="s">
        <v>208</v>
      </c>
      <c r="C113" s="88"/>
      <c r="D113" s="90"/>
      <c r="E113" s="90"/>
      <c r="F113" s="32"/>
    </row>
    <row r="114" spans="1:6" ht="11.25" customHeight="1" x14ac:dyDescent="0.25">
      <c r="A114" s="97" t="s">
        <v>209</v>
      </c>
      <c r="B114" s="93" t="s">
        <v>210</v>
      </c>
      <c r="C114" s="98"/>
      <c r="D114" s="90"/>
      <c r="E114" s="90"/>
      <c r="F114" s="36"/>
    </row>
    <row r="115" spans="1:6" customFormat="1" ht="11.25" customHeight="1" x14ac:dyDescent="0.2">
      <c r="A115" s="29" t="s">
        <v>211</v>
      </c>
      <c r="B115" s="93" t="s">
        <v>212</v>
      </c>
      <c r="C115" s="88"/>
      <c r="D115" s="88"/>
      <c r="E115" s="88"/>
      <c r="F115" s="32"/>
    </row>
    <row r="116" spans="1:6" customFormat="1" ht="11.25" customHeight="1" x14ac:dyDescent="0.2">
      <c r="A116" s="33" t="s">
        <v>213</v>
      </c>
      <c r="B116" s="96" t="s">
        <v>214</v>
      </c>
      <c r="C116" s="88">
        <v>8500</v>
      </c>
      <c r="D116" s="88">
        <v>7950</v>
      </c>
      <c r="E116" s="88">
        <v>7950</v>
      </c>
      <c r="F116" s="32">
        <f>E116/D116</f>
        <v>1</v>
      </c>
    </row>
    <row r="117" spans="1:6" customFormat="1" ht="11.25" customHeight="1" x14ac:dyDescent="0.2">
      <c r="A117" s="29" t="s">
        <v>215</v>
      </c>
      <c r="B117" s="99" t="s">
        <v>216</v>
      </c>
      <c r="C117" s="88">
        <v>15000</v>
      </c>
      <c r="D117" s="88">
        <v>14499</v>
      </c>
      <c r="E117" s="88"/>
      <c r="F117" s="32"/>
    </row>
    <row r="118" spans="1:6" customFormat="1" ht="11.25" customHeight="1" x14ac:dyDescent="0.2">
      <c r="A118" s="29" t="s">
        <v>217</v>
      </c>
      <c r="B118" s="87" t="s">
        <v>218</v>
      </c>
      <c r="C118" s="88">
        <v>15000</v>
      </c>
      <c r="D118" s="88">
        <v>9499</v>
      </c>
      <c r="E118" s="88"/>
      <c r="F118" s="32"/>
    </row>
    <row r="119" spans="1:6" customFormat="1" ht="11.25" customHeight="1" thickBot="1" x14ac:dyDescent="0.25">
      <c r="A119" s="100" t="s">
        <v>219</v>
      </c>
      <c r="B119" s="93" t="s">
        <v>220</v>
      </c>
      <c r="C119" s="101">
        <v>0</v>
      </c>
      <c r="D119" s="102">
        <v>5000</v>
      </c>
      <c r="E119" s="103"/>
      <c r="F119" s="32"/>
    </row>
    <row r="120" spans="1:6" ht="12" customHeight="1" thickBot="1" x14ac:dyDescent="0.3">
      <c r="A120" s="19" t="s">
        <v>30</v>
      </c>
      <c r="B120" s="104" t="s">
        <v>221</v>
      </c>
      <c r="C120" s="105">
        <f>SUM(C121+C123+C125)</f>
        <v>65256</v>
      </c>
      <c r="D120" s="105">
        <f>SUM(D121+D123+D125)</f>
        <v>148316</v>
      </c>
      <c r="E120" s="105">
        <f>SUM(E121+E123+E125)</f>
        <v>141944</v>
      </c>
      <c r="F120" s="106">
        <f>E120/D120</f>
        <v>0.95703767631273762</v>
      </c>
    </row>
    <row r="121" spans="1:6" ht="12" customHeight="1" x14ac:dyDescent="0.25">
      <c r="A121" s="25" t="s">
        <v>32</v>
      </c>
      <c r="B121" s="87" t="s">
        <v>222</v>
      </c>
      <c r="C121" s="107">
        <v>65256</v>
      </c>
      <c r="D121" s="107">
        <v>85618</v>
      </c>
      <c r="E121" s="107">
        <v>79247</v>
      </c>
      <c r="F121" s="41">
        <f>E121/D121</f>
        <v>0.92558807727347048</v>
      </c>
    </row>
    <row r="122" spans="1:6" ht="12" customHeight="1" x14ac:dyDescent="0.25">
      <c r="A122" s="25" t="s">
        <v>34</v>
      </c>
      <c r="B122" s="108" t="s">
        <v>223</v>
      </c>
      <c r="C122" s="107">
        <v>49663</v>
      </c>
      <c r="D122" s="98">
        <v>49663</v>
      </c>
      <c r="E122" s="98"/>
      <c r="F122" s="32"/>
    </row>
    <row r="123" spans="1:6" ht="12" customHeight="1" x14ac:dyDescent="0.25">
      <c r="A123" s="25" t="s">
        <v>36</v>
      </c>
      <c r="B123" s="108" t="s">
        <v>224</v>
      </c>
      <c r="C123" s="107"/>
      <c r="D123" s="90"/>
      <c r="E123" s="90"/>
      <c r="F123" s="32"/>
    </row>
    <row r="124" spans="1:6" ht="12" customHeight="1" x14ac:dyDescent="0.25">
      <c r="A124" s="25" t="s">
        <v>38</v>
      </c>
      <c r="B124" s="108" t="s">
        <v>225</v>
      </c>
      <c r="C124" s="107"/>
      <c r="D124" s="88"/>
      <c r="E124" s="88"/>
      <c r="F124" s="32"/>
    </row>
    <row r="125" spans="1:6" ht="12" customHeight="1" x14ac:dyDescent="0.25">
      <c r="A125" s="25" t="s">
        <v>40</v>
      </c>
      <c r="B125" s="59" t="s">
        <v>226</v>
      </c>
      <c r="C125" s="107">
        <f>SUM(C126:C133)</f>
        <v>0</v>
      </c>
      <c r="D125" s="107">
        <f>SUM(D126:D133)</f>
        <v>62698</v>
      </c>
      <c r="E125" s="107">
        <f>SUM(E126:E133)</f>
        <v>62697</v>
      </c>
      <c r="F125" s="32">
        <f>E125/D125</f>
        <v>0.99998405052792749</v>
      </c>
    </row>
    <row r="126" spans="1:6" ht="11.25" customHeight="1" x14ac:dyDescent="0.25">
      <c r="A126" s="25" t="s">
        <v>42</v>
      </c>
      <c r="B126" s="109" t="s">
        <v>227</v>
      </c>
      <c r="C126" s="107"/>
      <c r="D126" s="110"/>
      <c r="E126" s="110"/>
      <c r="F126" s="32"/>
    </row>
    <row r="127" spans="1:6" ht="10.5" customHeight="1" x14ac:dyDescent="0.25">
      <c r="A127" s="25" t="s">
        <v>228</v>
      </c>
      <c r="B127" s="111" t="s">
        <v>229</v>
      </c>
      <c r="C127" s="107"/>
      <c r="D127" s="88"/>
      <c r="E127" s="88"/>
      <c r="F127" s="32"/>
    </row>
    <row r="128" spans="1:6" ht="10.5" customHeight="1" x14ac:dyDescent="0.25">
      <c r="A128" s="25" t="s">
        <v>230</v>
      </c>
      <c r="B128" s="112" t="s">
        <v>231</v>
      </c>
      <c r="C128" s="107"/>
      <c r="D128" s="88"/>
      <c r="E128" s="88"/>
      <c r="F128" s="32"/>
    </row>
    <row r="129" spans="1:7" ht="12" customHeight="1" x14ac:dyDescent="0.25">
      <c r="A129" s="25" t="s">
        <v>232</v>
      </c>
      <c r="B129" s="112" t="s">
        <v>233</v>
      </c>
      <c r="C129" s="107"/>
      <c r="D129" s="88"/>
      <c r="E129" s="88"/>
      <c r="F129" s="32"/>
    </row>
    <row r="130" spans="1:7" ht="12" customHeight="1" x14ac:dyDescent="0.25">
      <c r="A130" s="25" t="s">
        <v>234</v>
      </c>
      <c r="B130" s="112" t="s">
        <v>235</v>
      </c>
      <c r="C130" s="107"/>
      <c r="D130" s="88"/>
      <c r="E130" s="88"/>
      <c r="F130" s="32"/>
    </row>
    <row r="131" spans="1:7" ht="12" customHeight="1" x14ac:dyDescent="0.25">
      <c r="A131" s="25" t="s">
        <v>236</v>
      </c>
      <c r="B131" s="112" t="s">
        <v>237</v>
      </c>
      <c r="C131" s="107"/>
      <c r="D131" s="88"/>
      <c r="E131" s="88"/>
      <c r="F131" s="32"/>
    </row>
    <row r="132" spans="1:7" ht="12" customHeight="1" x14ac:dyDescent="0.25">
      <c r="A132" s="25" t="s">
        <v>238</v>
      </c>
      <c r="B132" s="112" t="s">
        <v>239</v>
      </c>
      <c r="C132" s="107"/>
      <c r="D132" s="88"/>
      <c r="E132" s="88"/>
      <c r="F132" s="32"/>
    </row>
    <row r="133" spans="1:7" ht="10.5" customHeight="1" thickBot="1" x14ac:dyDescent="0.3">
      <c r="A133" s="97" t="s">
        <v>240</v>
      </c>
      <c r="B133" s="112" t="s">
        <v>241</v>
      </c>
      <c r="C133" s="98"/>
      <c r="D133" s="113">
        <v>62698</v>
      </c>
      <c r="E133" s="113">
        <v>62697</v>
      </c>
      <c r="F133" s="36">
        <f>E133/D133</f>
        <v>0.99998405052792749</v>
      </c>
    </row>
    <row r="134" spans="1:7" ht="12" customHeight="1" thickBot="1" x14ac:dyDescent="0.3">
      <c r="A134" s="19">
        <v>3</v>
      </c>
      <c r="B134" s="114" t="s">
        <v>242</v>
      </c>
      <c r="C134" s="105">
        <f>C99+C120</f>
        <v>878418</v>
      </c>
      <c r="D134" s="105">
        <f>D99+D120</f>
        <v>1175898</v>
      </c>
      <c r="E134" s="105">
        <f>E99+E120</f>
        <v>1076656</v>
      </c>
      <c r="F134" s="115">
        <f>+E134/D134</f>
        <v>0.91560322408916417</v>
      </c>
      <c r="G134" s="81"/>
    </row>
    <row r="135" spans="1:7" ht="12" customHeight="1" thickBot="1" x14ac:dyDescent="0.3">
      <c r="A135" s="19" t="s">
        <v>243</v>
      </c>
      <c r="B135" s="116" t="s">
        <v>244</v>
      </c>
      <c r="C135" s="117">
        <f>SUM(C136:C138)</f>
        <v>3333</v>
      </c>
      <c r="D135" s="117">
        <f>SUM(D136:D138)</f>
        <v>3333</v>
      </c>
      <c r="E135" s="105">
        <f>SUM(E136:E138)</f>
        <v>3333</v>
      </c>
      <c r="F135" s="106">
        <f>E135/D135</f>
        <v>1</v>
      </c>
    </row>
    <row r="136" spans="1:7" ht="12" customHeight="1" x14ac:dyDescent="0.25">
      <c r="A136" s="25" t="s">
        <v>60</v>
      </c>
      <c r="B136" s="99" t="s">
        <v>245</v>
      </c>
      <c r="C136" s="118">
        <v>3333</v>
      </c>
      <c r="D136" s="119">
        <v>3333</v>
      </c>
      <c r="E136" s="119">
        <v>3333</v>
      </c>
      <c r="F136" s="41">
        <f>E136/D136</f>
        <v>1</v>
      </c>
    </row>
    <row r="137" spans="1:7" ht="12" customHeight="1" x14ac:dyDescent="0.25">
      <c r="A137" s="25" t="s">
        <v>68</v>
      </c>
      <c r="B137" s="99" t="s">
        <v>246</v>
      </c>
      <c r="C137" s="120"/>
      <c r="D137" s="88"/>
      <c r="E137" s="88"/>
      <c r="F137" s="50"/>
    </row>
    <row r="138" spans="1:7" ht="12" customHeight="1" thickBot="1" x14ac:dyDescent="0.3">
      <c r="A138" s="97" t="s">
        <v>70</v>
      </c>
      <c r="B138" s="121" t="s">
        <v>247</v>
      </c>
      <c r="C138" s="122"/>
      <c r="D138" s="113"/>
      <c r="E138" s="113"/>
      <c r="F138" s="52"/>
    </row>
    <row r="139" spans="1:7" ht="12" customHeight="1" thickBot="1" x14ac:dyDescent="0.3">
      <c r="A139" s="19" t="s">
        <v>74</v>
      </c>
      <c r="B139" s="116" t="s">
        <v>248</v>
      </c>
      <c r="C139" s="117">
        <f>SUM(C140:C145)</f>
        <v>0</v>
      </c>
      <c r="D139" s="117">
        <f>SUM(D140:D145)</f>
        <v>0</v>
      </c>
      <c r="E139" s="105">
        <f>SUM(E140:E145)</f>
        <v>0</v>
      </c>
      <c r="F139" s="106"/>
    </row>
    <row r="140" spans="1:7" ht="12" customHeight="1" x14ac:dyDescent="0.25">
      <c r="A140" s="25" t="s">
        <v>76</v>
      </c>
      <c r="B140" s="99" t="s">
        <v>249</v>
      </c>
      <c r="C140" s="120"/>
      <c r="D140" s="119"/>
      <c r="E140" s="119"/>
      <c r="F140" s="49"/>
    </row>
    <row r="141" spans="1:7" ht="12" customHeight="1" x14ac:dyDescent="0.25">
      <c r="A141" s="25" t="s">
        <v>78</v>
      </c>
      <c r="B141" s="99" t="s">
        <v>250</v>
      </c>
      <c r="C141" s="120"/>
      <c r="D141" s="88"/>
      <c r="E141" s="88"/>
      <c r="F141" s="50"/>
    </row>
    <row r="142" spans="1:7" ht="12" customHeight="1" x14ac:dyDescent="0.25">
      <c r="A142" s="25" t="s">
        <v>80</v>
      </c>
      <c r="B142" s="99" t="s">
        <v>251</v>
      </c>
      <c r="C142" s="120"/>
      <c r="D142" s="88"/>
      <c r="E142" s="88"/>
      <c r="F142" s="50"/>
    </row>
    <row r="143" spans="1:7" ht="12" customHeight="1" x14ac:dyDescent="0.25">
      <c r="A143" s="25" t="s">
        <v>82</v>
      </c>
      <c r="B143" s="99" t="s">
        <v>252</v>
      </c>
      <c r="C143" s="123"/>
      <c r="D143" s="88"/>
      <c r="E143" s="88"/>
      <c r="F143" s="50"/>
    </row>
    <row r="144" spans="1:7" customFormat="1" ht="12" customHeight="1" x14ac:dyDescent="0.2">
      <c r="A144" s="25" t="s">
        <v>84</v>
      </c>
      <c r="B144" s="99" t="s">
        <v>253</v>
      </c>
      <c r="C144" s="123"/>
      <c r="D144" s="88"/>
      <c r="E144" s="88"/>
      <c r="F144" s="50"/>
    </row>
    <row r="145" spans="1:12" customFormat="1" ht="12" customHeight="1" thickBot="1" x14ac:dyDescent="0.25">
      <c r="A145" s="97" t="s">
        <v>86</v>
      </c>
      <c r="B145" s="99" t="s">
        <v>254</v>
      </c>
      <c r="C145" s="123"/>
      <c r="D145" s="123"/>
      <c r="E145" s="123"/>
      <c r="F145" s="124"/>
    </row>
    <row r="146" spans="1:12" ht="12" customHeight="1" thickBot="1" x14ac:dyDescent="0.3">
      <c r="A146" s="19" t="s">
        <v>98</v>
      </c>
      <c r="B146" s="116" t="s">
        <v>255</v>
      </c>
      <c r="C146" s="117">
        <f>SUM(C147:C150)</f>
        <v>0</v>
      </c>
      <c r="D146" s="117">
        <f>SUM(D147:D150)</f>
        <v>12565</v>
      </c>
      <c r="E146" s="105">
        <f>SUM(E147:E150)</f>
        <v>12565</v>
      </c>
      <c r="F146" s="106">
        <f>+D146/E146</f>
        <v>1</v>
      </c>
    </row>
    <row r="147" spans="1:12" ht="12" customHeight="1" x14ac:dyDescent="0.25">
      <c r="A147" s="25" t="s">
        <v>100</v>
      </c>
      <c r="B147" s="99" t="s">
        <v>256</v>
      </c>
      <c r="C147" s="120"/>
      <c r="D147" s="119"/>
      <c r="E147" s="119"/>
      <c r="F147" s="49"/>
    </row>
    <row r="148" spans="1:12" ht="12" customHeight="1" x14ac:dyDescent="0.25">
      <c r="A148" s="25" t="s">
        <v>102</v>
      </c>
      <c r="B148" s="99" t="s">
        <v>257</v>
      </c>
      <c r="C148" s="120"/>
      <c r="D148" s="88">
        <v>12565</v>
      </c>
      <c r="E148" s="88">
        <v>12565</v>
      </c>
      <c r="F148" s="50">
        <f>+D148/E148</f>
        <v>1</v>
      </c>
    </row>
    <row r="149" spans="1:12" ht="12" customHeight="1" x14ac:dyDescent="0.25">
      <c r="A149" s="25" t="s">
        <v>104</v>
      </c>
      <c r="B149" s="99" t="s">
        <v>258</v>
      </c>
      <c r="C149" s="120"/>
      <c r="D149" s="88"/>
      <c r="E149" s="88"/>
      <c r="F149" s="50"/>
    </row>
    <row r="150" spans="1:12" ht="12" customHeight="1" thickBot="1" x14ac:dyDescent="0.3">
      <c r="A150" s="97" t="s">
        <v>106</v>
      </c>
      <c r="B150" s="121" t="s">
        <v>259</v>
      </c>
      <c r="C150" s="122"/>
      <c r="D150" s="113"/>
      <c r="E150" s="113"/>
      <c r="F150" s="52"/>
    </row>
    <row r="151" spans="1:12" ht="12" customHeight="1" thickBot="1" x14ac:dyDescent="0.3">
      <c r="A151" s="19" t="s">
        <v>260</v>
      </c>
      <c r="B151" s="116" t="s">
        <v>261</v>
      </c>
      <c r="C151" s="117">
        <f>SUM(C152:C156)</f>
        <v>0</v>
      </c>
      <c r="D151" s="117">
        <f>SUM(D152:D156)</f>
        <v>0</v>
      </c>
      <c r="E151" s="105">
        <f>SUM(E152:E156)</f>
        <v>0</v>
      </c>
      <c r="F151" s="106"/>
    </row>
    <row r="152" spans="1:12" ht="12" customHeight="1" x14ac:dyDescent="0.25">
      <c r="A152" s="25" t="s">
        <v>112</v>
      </c>
      <c r="B152" s="99" t="s">
        <v>262</v>
      </c>
      <c r="C152" s="120"/>
      <c r="D152" s="119"/>
      <c r="E152" s="119"/>
      <c r="F152" s="49"/>
    </row>
    <row r="153" spans="1:12" ht="12" customHeight="1" x14ac:dyDescent="0.25">
      <c r="A153" s="25" t="s">
        <v>114</v>
      </c>
      <c r="B153" s="99" t="s">
        <v>263</v>
      </c>
      <c r="C153" s="123"/>
      <c r="D153" s="123"/>
      <c r="E153" s="123"/>
      <c r="F153" s="50"/>
    </row>
    <row r="154" spans="1:12" ht="12" customHeight="1" x14ac:dyDescent="0.25">
      <c r="A154" s="25" t="s">
        <v>116</v>
      </c>
      <c r="B154" s="99" t="s">
        <v>264</v>
      </c>
      <c r="C154" s="123"/>
      <c r="D154" s="123"/>
      <c r="E154" s="123"/>
      <c r="F154" s="50"/>
    </row>
    <row r="155" spans="1:12" ht="12" customHeight="1" x14ac:dyDescent="0.25">
      <c r="A155" s="25" t="s">
        <v>118</v>
      </c>
      <c r="B155" s="99" t="s">
        <v>265</v>
      </c>
      <c r="C155" s="123"/>
      <c r="D155" s="123"/>
      <c r="E155" s="123"/>
      <c r="F155" s="50"/>
    </row>
    <row r="156" spans="1:12" customFormat="1" ht="12" customHeight="1" thickBot="1" x14ac:dyDescent="0.25">
      <c r="A156" s="25" t="s">
        <v>266</v>
      </c>
      <c r="B156" s="99" t="s">
        <v>267</v>
      </c>
      <c r="C156" s="120"/>
      <c r="D156" s="125"/>
      <c r="E156" s="126"/>
      <c r="F156" s="127"/>
    </row>
    <row r="157" spans="1:12" ht="15" customHeight="1" thickBot="1" x14ac:dyDescent="0.3">
      <c r="A157" s="19" t="s">
        <v>120</v>
      </c>
      <c r="B157" s="116" t="s">
        <v>268</v>
      </c>
      <c r="C157" s="117">
        <v>0</v>
      </c>
      <c r="D157" s="117">
        <v>0</v>
      </c>
      <c r="E157" s="105">
        <v>0</v>
      </c>
      <c r="F157" s="106"/>
      <c r="I157" s="128"/>
      <c r="J157" s="129"/>
      <c r="K157" s="129"/>
      <c r="L157" s="129"/>
    </row>
    <row r="158" spans="1:12" customFormat="1" ht="15" customHeight="1" thickBot="1" x14ac:dyDescent="0.25">
      <c r="A158" s="19" t="s">
        <v>130</v>
      </c>
      <c r="B158" s="116" t="s">
        <v>269</v>
      </c>
      <c r="C158" s="130"/>
      <c r="D158" s="131"/>
      <c r="E158" s="132"/>
      <c r="F158" s="106"/>
    </row>
    <row r="159" spans="1:12" customFormat="1" ht="15" customHeight="1" thickBot="1" x14ac:dyDescent="0.25">
      <c r="A159" s="77" t="s">
        <v>270</v>
      </c>
      <c r="B159" s="116" t="s">
        <v>271</v>
      </c>
      <c r="C159" s="133">
        <f>+C135+C139+C146+C151+C157+C158</f>
        <v>3333</v>
      </c>
      <c r="D159" s="133">
        <f>+D135+D139+D146+D151+D157+D158</f>
        <v>15898</v>
      </c>
      <c r="E159" s="132">
        <f>+E135+E139+E146+E151+E157+E158</f>
        <v>15898</v>
      </c>
      <c r="F159" s="106">
        <f>E159/D159</f>
        <v>1</v>
      </c>
    </row>
    <row r="160" spans="1:12" s="24" customFormat="1" ht="12.95" customHeight="1" thickBot="1" x14ac:dyDescent="0.25">
      <c r="A160" s="134" t="s">
        <v>272</v>
      </c>
      <c r="B160" s="135" t="s">
        <v>273</v>
      </c>
      <c r="C160" s="136">
        <f>C134+C159</f>
        <v>881751</v>
      </c>
      <c r="D160" s="137">
        <f>D134+D159</f>
        <v>1191796</v>
      </c>
      <c r="E160" s="138">
        <f>E134+E159</f>
        <v>1092554</v>
      </c>
      <c r="F160" s="106">
        <f>E160/D160</f>
        <v>0.91672903751984403</v>
      </c>
      <c r="G160" s="23"/>
    </row>
    <row r="161" spans="1:7" ht="7.5" customHeight="1" x14ac:dyDescent="0.25"/>
    <row r="162" spans="1:7" x14ac:dyDescent="0.25">
      <c r="A162" s="140" t="s">
        <v>274</v>
      </c>
      <c r="B162" s="140"/>
      <c r="C162" s="140"/>
      <c r="D162" s="140"/>
      <c r="E162" s="140"/>
      <c r="F162" s="140"/>
    </row>
    <row r="163" spans="1:7" ht="15" customHeight="1" thickBot="1" x14ac:dyDescent="0.3">
      <c r="A163" s="7"/>
      <c r="B163" s="7"/>
      <c r="C163" s="8"/>
      <c r="D163" s="8"/>
      <c r="E163" s="8"/>
      <c r="F163" s="9" t="s">
        <v>4</v>
      </c>
    </row>
    <row r="164" spans="1:7" ht="27.75" customHeight="1" thickBot="1" x14ac:dyDescent="0.3">
      <c r="A164" s="19">
        <v>1</v>
      </c>
      <c r="B164" s="141" t="s">
        <v>275</v>
      </c>
      <c r="C164" s="21">
        <f>C68-C134</f>
        <v>-40245</v>
      </c>
      <c r="D164" s="21">
        <f>D68-D134</f>
        <v>-82557</v>
      </c>
      <c r="E164" s="21">
        <f>E68-E134</f>
        <v>-31088</v>
      </c>
      <c r="F164" s="142"/>
      <c r="G164" s="143"/>
    </row>
    <row r="165" spans="1:7" ht="27.75" customHeight="1" thickBot="1" x14ac:dyDescent="0.3">
      <c r="A165" s="19" t="s">
        <v>30</v>
      </c>
      <c r="B165" s="141" t="s">
        <v>276</v>
      </c>
      <c r="C165" s="21">
        <f>+C92-C159</f>
        <v>40245</v>
      </c>
      <c r="D165" s="21">
        <f>+D92-D159</f>
        <v>82557</v>
      </c>
      <c r="E165" s="21">
        <f>+E92-E159</f>
        <v>94981</v>
      </c>
      <c r="F165" s="144"/>
    </row>
  </sheetData>
  <mergeCells count="7">
    <mergeCell ref="A163:B163"/>
    <mergeCell ref="A4:F5"/>
    <mergeCell ref="A7:F7"/>
    <mergeCell ref="A8:B8"/>
    <mergeCell ref="A95:F95"/>
    <mergeCell ref="A96:B96"/>
    <mergeCell ref="A162:F162"/>
  </mergeCells>
  <printOptions horizontalCentered="1"/>
  <pageMargins left="0.78740157480314965" right="0.78740157480314965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2016-04-22T09:04:45Z</dcterms:created>
  <dcterms:modified xsi:type="dcterms:W3CDTF">2016-04-22T09:05:22Z</dcterms:modified>
</cp:coreProperties>
</file>