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tabRatio="887"/>
  </bookViews>
  <sheets>
    <sheet name="rovatkódok" sheetId="1" r:id="rId1"/>
    <sheet name="1.kiad." sheetId="2" r:id="rId2"/>
    <sheet name="2.bev." sheetId="3" r:id="rId3"/>
    <sheet name="3.adó" sheetId="23" r:id="rId4"/>
    <sheet name="4.tám.bev." sheetId="11" r:id="rId5"/>
    <sheet name="5.ktgv.tám." sheetId="15" r:id="rId6"/>
    <sheet name="6.felhalm.bev." sheetId="22" r:id="rId7"/>
    <sheet name="7.EU tám." sheetId="31" r:id="rId8"/>
    <sheet name="8.beruh.,feluj." sheetId="20" r:id="rId9"/>
    <sheet name="9.tám.AH-n kív." sheetId="13" r:id="rId10"/>
    <sheet name="10.ellátottak" sheetId="5" r:id="rId11"/>
    <sheet name="11.létszám" sheetId="27" r:id="rId12"/>
    <sheet name="12.pénzforg.mérleg" sheetId="19" r:id="rId13"/>
    <sheet name="13.mérleg" sheetId="26" r:id="rId14"/>
    <sheet name="14.maradvány" sheetId="25" r:id="rId15"/>
    <sheet name="15.eredmény" sheetId="28" r:id="rId16"/>
  </sheets>
  <definedNames>
    <definedName name="_xlnm.Print_Area" localSheetId="11">'11.létszám'!$A$1:$B$27</definedName>
    <definedName name="_xlnm.Print_Area" localSheetId="13">'13.mérleg'!$A$1:$E$259</definedName>
  </definedNames>
  <calcPr calcId="124519"/>
</workbook>
</file>

<file path=xl/calcChain.xml><?xml version="1.0" encoding="utf-8"?>
<calcChain xmlns="http://schemas.openxmlformats.org/spreadsheetml/2006/main">
  <c r="A2" i="31"/>
  <c r="A2" i="23"/>
  <c r="B47" i="28" l="1"/>
  <c r="C44"/>
  <c r="D44"/>
  <c r="D47" s="1"/>
  <c r="B44"/>
  <c r="C41"/>
  <c r="C47" s="1"/>
  <c r="D41"/>
  <c r="B41"/>
  <c r="D37"/>
  <c r="D48" s="1"/>
  <c r="C34"/>
  <c r="C37" s="1"/>
  <c r="C48" s="1"/>
  <c r="D34"/>
  <c r="B34"/>
  <c r="B37" s="1"/>
  <c r="B48" s="1"/>
  <c r="C26"/>
  <c r="D26"/>
  <c r="B26"/>
  <c r="C22"/>
  <c r="D22"/>
  <c r="B22"/>
  <c r="C17"/>
  <c r="D17"/>
  <c r="B17"/>
  <c r="C12"/>
  <c r="D12"/>
  <c r="D29" s="1"/>
  <c r="B12"/>
  <c r="C9"/>
  <c r="C29" s="1"/>
  <c r="C49" s="1"/>
  <c r="D9"/>
  <c r="B9"/>
  <c r="B29" s="1"/>
  <c r="B49" s="1"/>
  <c r="D258" i="26"/>
  <c r="E258"/>
  <c r="C258"/>
  <c r="D252"/>
  <c r="E252"/>
  <c r="C252"/>
  <c r="D241"/>
  <c r="D230"/>
  <c r="E230"/>
  <c r="C230"/>
  <c r="D227"/>
  <c r="E227"/>
  <c r="C227"/>
  <c r="D222"/>
  <c r="E222"/>
  <c r="C222"/>
  <c r="D217"/>
  <c r="D204"/>
  <c r="E204"/>
  <c r="E217" s="1"/>
  <c r="C204"/>
  <c r="D201"/>
  <c r="E201"/>
  <c r="C201"/>
  <c r="D196"/>
  <c r="E196"/>
  <c r="C196"/>
  <c r="C217" s="1"/>
  <c r="D191"/>
  <c r="E191"/>
  <c r="D187"/>
  <c r="E187"/>
  <c r="C187"/>
  <c r="C191" s="1"/>
  <c r="D180"/>
  <c r="E180"/>
  <c r="C180"/>
  <c r="D176"/>
  <c r="E176"/>
  <c r="D175"/>
  <c r="E175"/>
  <c r="C175"/>
  <c r="D172"/>
  <c r="E172"/>
  <c r="C172"/>
  <c r="D169"/>
  <c r="E169"/>
  <c r="C169"/>
  <c r="D163"/>
  <c r="D148"/>
  <c r="E148"/>
  <c r="E163" s="1"/>
  <c r="C148"/>
  <c r="C163" s="1"/>
  <c r="D142"/>
  <c r="E142"/>
  <c r="C142"/>
  <c r="D138"/>
  <c r="E138"/>
  <c r="C138"/>
  <c r="D134"/>
  <c r="E134"/>
  <c r="C134"/>
  <c r="D128"/>
  <c r="E128"/>
  <c r="C128"/>
  <c r="D118"/>
  <c r="E118"/>
  <c r="C118"/>
  <c r="D111"/>
  <c r="E111"/>
  <c r="C111"/>
  <c r="D109"/>
  <c r="E109"/>
  <c r="C109"/>
  <c r="D107"/>
  <c r="D147" s="1"/>
  <c r="E107"/>
  <c r="E147" s="1"/>
  <c r="C107"/>
  <c r="C147" s="1"/>
  <c r="D98"/>
  <c r="E98"/>
  <c r="C98"/>
  <c r="D94"/>
  <c r="E94"/>
  <c r="C94"/>
  <c r="D90"/>
  <c r="E90"/>
  <c r="C90"/>
  <c r="D84"/>
  <c r="E84"/>
  <c r="C84"/>
  <c r="D74"/>
  <c r="E74"/>
  <c r="C74"/>
  <c r="D67"/>
  <c r="E67"/>
  <c r="C67"/>
  <c r="D65"/>
  <c r="E65"/>
  <c r="C65"/>
  <c r="D63"/>
  <c r="E63"/>
  <c r="C63"/>
  <c r="C106" s="1"/>
  <c r="D61"/>
  <c r="E61"/>
  <c r="C61"/>
  <c r="D58"/>
  <c r="E58"/>
  <c r="C58"/>
  <c r="D55"/>
  <c r="E55"/>
  <c r="C55"/>
  <c r="D51"/>
  <c r="D62" s="1"/>
  <c r="E51"/>
  <c r="C51"/>
  <c r="C47"/>
  <c r="C48" s="1"/>
  <c r="D41"/>
  <c r="D47" s="1"/>
  <c r="E41"/>
  <c r="E47" s="1"/>
  <c r="C41"/>
  <c r="D39"/>
  <c r="E39"/>
  <c r="C39"/>
  <c r="E32"/>
  <c r="C32"/>
  <c r="D27"/>
  <c r="D32" s="1"/>
  <c r="E27"/>
  <c r="C27"/>
  <c r="C26"/>
  <c r="D22"/>
  <c r="E22"/>
  <c r="C22"/>
  <c r="D16"/>
  <c r="D26" s="1"/>
  <c r="E16"/>
  <c r="E26" s="1"/>
  <c r="C16"/>
  <c r="D15"/>
  <c r="E15"/>
  <c r="C15"/>
  <c r="D9"/>
  <c r="E9"/>
  <c r="C9"/>
  <c r="B201" i="19"/>
  <c r="C201"/>
  <c r="D201"/>
  <c r="B202"/>
  <c r="C202"/>
  <c r="D202"/>
  <c r="B203"/>
  <c r="C203"/>
  <c r="D203"/>
  <c r="B204"/>
  <c r="C204"/>
  <c r="D204"/>
  <c r="C200"/>
  <c r="D200"/>
  <c r="B200"/>
  <c r="C195"/>
  <c r="D195"/>
  <c r="C196"/>
  <c r="D196"/>
  <c r="C197"/>
  <c r="D197"/>
  <c r="C198"/>
  <c r="D198"/>
  <c r="B196"/>
  <c r="B197"/>
  <c r="B198"/>
  <c r="B195"/>
  <c r="C194"/>
  <c r="D194"/>
  <c r="B194"/>
  <c r="B191"/>
  <c r="C191"/>
  <c r="D191"/>
  <c r="B192"/>
  <c r="C192"/>
  <c r="D192"/>
  <c r="B193"/>
  <c r="C193"/>
  <c r="D193"/>
  <c r="C190"/>
  <c r="D190"/>
  <c r="B190"/>
  <c r="C189"/>
  <c r="D189"/>
  <c r="B189"/>
  <c r="B187"/>
  <c r="C187"/>
  <c r="D187"/>
  <c r="B188"/>
  <c r="C188"/>
  <c r="D188"/>
  <c r="C186"/>
  <c r="D186"/>
  <c r="B186"/>
  <c r="B165"/>
  <c r="C178"/>
  <c r="D178"/>
  <c r="C179"/>
  <c r="D179"/>
  <c r="C180"/>
  <c r="D180"/>
  <c r="B179"/>
  <c r="B180"/>
  <c r="B178"/>
  <c r="B173"/>
  <c r="C173"/>
  <c r="D173"/>
  <c r="B174"/>
  <c r="C174"/>
  <c r="D174"/>
  <c r="B175"/>
  <c r="C175"/>
  <c r="D175"/>
  <c r="B176"/>
  <c r="C176"/>
  <c r="D176"/>
  <c r="C172"/>
  <c r="D172"/>
  <c r="B172"/>
  <c r="B167"/>
  <c r="C167"/>
  <c r="D167"/>
  <c r="B168"/>
  <c r="C168"/>
  <c r="D168"/>
  <c r="B169"/>
  <c r="C169"/>
  <c r="D169"/>
  <c r="B170"/>
  <c r="C170"/>
  <c r="D170"/>
  <c r="C166"/>
  <c r="D166"/>
  <c r="B166"/>
  <c r="B162"/>
  <c r="C162"/>
  <c r="D162"/>
  <c r="B163"/>
  <c r="C163"/>
  <c r="D163"/>
  <c r="C161"/>
  <c r="D161"/>
  <c r="B161"/>
  <c r="C160"/>
  <c r="D160"/>
  <c r="B160"/>
  <c r="B158"/>
  <c r="C158"/>
  <c r="D158"/>
  <c r="B159"/>
  <c r="C159"/>
  <c r="D159"/>
  <c r="C157"/>
  <c r="D157"/>
  <c r="B157"/>
  <c r="C156"/>
  <c r="C155" s="1"/>
  <c r="D156"/>
  <c r="D155" s="1"/>
  <c r="B156"/>
  <c r="B155" s="1"/>
  <c r="C148"/>
  <c r="D148"/>
  <c r="C149"/>
  <c r="D149"/>
  <c r="C150"/>
  <c r="D150"/>
  <c r="C151"/>
  <c r="D151"/>
  <c r="C152"/>
  <c r="D152"/>
  <c r="C153"/>
  <c r="D153"/>
  <c r="C154"/>
  <c r="D154"/>
  <c r="B149"/>
  <c r="B150"/>
  <c r="B151"/>
  <c r="B152"/>
  <c r="B153"/>
  <c r="B154"/>
  <c r="B148"/>
  <c r="C146"/>
  <c r="D146"/>
  <c r="B146"/>
  <c r="C140"/>
  <c r="D140"/>
  <c r="C141"/>
  <c r="D141"/>
  <c r="C142"/>
  <c r="D142"/>
  <c r="C143"/>
  <c r="D143"/>
  <c r="C144"/>
  <c r="D144"/>
  <c r="B141"/>
  <c r="B142"/>
  <c r="B143"/>
  <c r="B144"/>
  <c r="B140"/>
  <c r="C138"/>
  <c r="D138"/>
  <c r="C139"/>
  <c r="D139"/>
  <c r="B139"/>
  <c r="B137"/>
  <c r="C137"/>
  <c r="D137"/>
  <c r="B138"/>
  <c r="C136"/>
  <c r="D136"/>
  <c r="B136"/>
  <c r="C130"/>
  <c r="D130"/>
  <c r="C131"/>
  <c r="D131"/>
  <c r="C132"/>
  <c r="D132"/>
  <c r="C133"/>
  <c r="D133"/>
  <c r="C134"/>
  <c r="D134"/>
  <c r="B131"/>
  <c r="B132"/>
  <c r="B133"/>
  <c r="B134"/>
  <c r="B130"/>
  <c r="C123"/>
  <c r="D123"/>
  <c r="C124"/>
  <c r="D124"/>
  <c r="C125"/>
  <c r="D125"/>
  <c r="C126"/>
  <c r="D126"/>
  <c r="C127"/>
  <c r="D127"/>
  <c r="C128"/>
  <c r="D128"/>
  <c r="B124"/>
  <c r="B125"/>
  <c r="B126"/>
  <c r="B127"/>
  <c r="B128"/>
  <c r="B123"/>
  <c r="B108"/>
  <c r="C108"/>
  <c r="D108"/>
  <c r="B109"/>
  <c r="C109"/>
  <c r="D109"/>
  <c r="B110"/>
  <c r="C110"/>
  <c r="D110"/>
  <c r="B111"/>
  <c r="C111"/>
  <c r="D111"/>
  <c r="B112"/>
  <c r="C112"/>
  <c r="D112"/>
  <c r="C107"/>
  <c r="D107"/>
  <c r="B107"/>
  <c r="C102"/>
  <c r="D102"/>
  <c r="C103"/>
  <c r="D103"/>
  <c r="C104"/>
  <c r="D104"/>
  <c r="C105"/>
  <c r="D105"/>
  <c r="B103"/>
  <c r="B104"/>
  <c r="B105"/>
  <c r="B102"/>
  <c r="C98"/>
  <c r="D98"/>
  <c r="C99"/>
  <c r="D99"/>
  <c r="C100"/>
  <c r="D100"/>
  <c r="B99"/>
  <c r="B100"/>
  <c r="B98"/>
  <c r="C87"/>
  <c r="D87"/>
  <c r="C88"/>
  <c r="D88"/>
  <c r="C89"/>
  <c r="D89"/>
  <c r="C90"/>
  <c r="D90"/>
  <c r="C91"/>
  <c r="D91"/>
  <c r="C92"/>
  <c r="D92"/>
  <c r="C93"/>
  <c r="D93"/>
  <c r="C94"/>
  <c r="D94"/>
  <c r="B88"/>
  <c r="B89"/>
  <c r="B90"/>
  <c r="B91"/>
  <c r="B92"/>
  <c r="B93"/>
  <c r="B94"/>
  <c r="B87"/>
  <c r="C82"/>
  <c r="D82"/>
  <c r="C83"/>
  <c r="D83"/>
  <c r="C84"/>
  <c r="D84"/>
  <c r="C85"/>
  <c r="D85"/>
  <c r="B83"/>
  <c r="B84"/>
  <c r="B85"/>
  <c r="B82"/>
  <c r="C74"/>
  <c r="D74"/>
  <c r="C75"/>
  <c r="D75"/>
  <c r="C76"/>
  <c r="D76"/>
  <c r="C77"/>
  <c r="D77"/>
  <c r="C78"/>
  <c r="D78"/>
  <c r="C79"/>
  <c r="D79"/>
  <c r="C80"/>
  <c r="D80"/>
  <c r="B75"/>
  <c r="B76"/>
  <c r="B77"/>
  <c r="B78"/>
  <c r="B79"/>
  <c r="B80"/>
  <c r="B74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B59"/>
  <c r="B60"/>
  <c r="B61"/>
  <c r="B62"/>
  <c r="B63"/>
  <c r="B64"/>
  <c r="B65"/>
  <c r="B66"/>
  <c r="B67"/>
  <c r="B68"/>
  <c r="B69"/>
  <c r="B70"/>
  <c r="B71"/>
  <c r="B58"/>
  <c r="C49"/>
  <c r="D49"/>
  <c r="C50"/>
  <c r="D50"/>
  <c r="C51"/>
  <c r="D51"/>
  <c r="C52"/>
  <c r="D52"/>
  <c r="C53"/>
  <c r="D53"/>
  <c r="C54"/>
  <c r="D54"/>
  <c r="C55"/>
  <c r="D55"/>
  <c r="C56"/>
  <c r="D56"/>
  <c r="B50"/>
  <c r="B51"/>
  <c r="B52"/>
  <c r="B53"/>
  <c r="B54"/>
  <c r="B55"/>
  <c r="B56"/>
  <c r="B49"/>
  <c r="C43"/>
  <c r="D43"/>
  <c r="C44"/>
  <c r="D44"/>
  <c r="C45"/>
  <c r="D45"/>
  <c r="C46"/>
  <c r="D46"/>
  <c r="C47"/>
  <c r="D47"/>
  <c r="B44"/>
  <c r="B45"/>
  <c r="B46"/>
  <c r="B47"/>
  <c r="B43"/>
  <c r="C40"/>
  <c r="D40"/>
  <c r="C41"/>
  <c r="D41"/>
  <c r="B41"/>
  <c r="B40"/>
  <c r="C32"/>
  <c r="D32"/>
  <c r="C33"/>
  <c r="D33"/>
  <c r="C34"/>
  <c r="D34"/>
  <c r="C35"/>
  <c r="D35"/>
  <c r="C36"/>
  <c r="D36"/>
  <c r="C37"/>
  <c r="D37"/>
  <c r="C38"/>
  <c r="D38"/>
  <c r="B33"/>
  <c r="B34"/>
  <c r="B35"/>
  <c r="B36"/>
  <c r="B37"/>
  <c r="B38"/>
  <c r="B32"/>
  <c r="C29"/>
  <c r="D29"/>
  <c r="C30"/>
  <c r="D30"/>
  <c r="B30"/>
  <c r="B29"/>
  <c r="C25"/>
  <c r="D25"/>
  <c r="C26"/>
  <c r="D26"/>
  <c r="C27"/>
  <c r="D27"/>
  <c r="B26"/>
  <c r="B27"/>
  <c r="B25"/>
  <c r="C23"/>
  <c r="D23"/>
  <c r="B23"/>
  <c r="C19"/>
  <c r="D19"/>
  <c r="C20"/>
  <c r="D20"/>
  <c r="C21"/>
  <c r="D21"/>
  <c r="B20"/>
  <c r="B21"/>
  <c r="B19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B8"/>
  <c r="B9"/>
  <c r="B10"/>
  <c r="B11"/>
  <c r="B12"/>
  <c r="B13"/>
  <c r="B14"/>
  <c r="B15"/>
  <c r="B16"/>
  <c r="B17"/>
  <c r="B7"/>
  <c r="C79" i="3"/>
  <c r="D79"/>
  <c r="B79"/>
  <c r="B18" i="25"/>
  <c r="B15"/>
  <c r="B11"/>
  <c r="B8"/>
  <c r="B4"/>
  <c r="A2"/>
  <c r="B52" i="3"/>
  <c r="C52"/>
  <c r="D52"/>
  <c r="B53"/>
  <c r="C53"/>
  <c r="D53"/>
  <c r="B54"/>
  <c r="C54"/>
  <c r="D54"/>
  <c r="B55"/>
  <c r="C55"/>
  <c r="D55"/>
  <c r="C51"/>
  <c r="D51"/>
  <c r="B51"/>
  <c r="C50"/>
  <c r="D50"/>
  <c r="B50"/>
  <c r="C45"/>
  <c r="D45"/>
  <c r="B45"/>
  <c r="B27"/>
  <c r="C27"/>
  <c r="D27"/>
  <c r="B28"/>
  <c r="C28"/>
  <c r="D28"/>
  <c r="C26"/>
  <c r="D26"/>
  <c r="B26"/>
  <c r="C36"/>
  <c r="D36"/>
  <c r="B36"/>
  <c r="B34"/>
  <c r="C34"/>
  <c r="D34"/>
  <c r="C33"/>
  <c r="D33"/>
  <c r="B33"/>
  <c r="C32"/>
  <c r="D32"/>
  <c r="B32"/>
  <c r="C31"/>
  <c r="D31"/>
  <c r="B31"/>
  <c r="C30"/>
  <c r="D30"/>
  <c r="B30"/>
  <c r="C12"/>
  <c r="D12"/>
  <c r="B12"/>
  <c r="D15" i="15"/>
  <c r="C15"/>
  <c r="C9"/>
  <c r="D9"/>
  <c r="B9"/>
  <c r="B7" i="3"/>
  <c r="C76" i="2"/>
  <c r="D76"/>
  <c r="B76"/>
  <c r="C17" i="20"/>
  <c r="D17"/>
  <c r="C34" i="13"/>
  <c r="D49" i="28" l="1"/>
  <c r="E241" i="26"/>
  <c r="E253" s="1"/>
  <c r="E259" s="1"/>
  <c r="C241"/>
  <c r="C253" s="1"/>
  <c r="C259" s="1"/>
  <c r="D253"/>
  <c r="D259" s="1"/>
  <c r="C176"/>
  <c r="C164"/>
  <c r="D106"/>
  <c r="D164" s="1"/>
  <c r="E106"/>
  <c r="E164" s="1"/>
  <c r="E62"/>
  <c r="E33"/>
  <c r="C33"/>
  <c r="C62"/>
  <c r="D48"/>
  <c r="E48"/>
  <c r="D33"/>
  <c r="D181" s="1"/>
  <c r="B106" i="19"/>
  <c r="D145"/>
  <c r="C145"/>
  <c r="B19" i="25"/>
  <c r="B12"/>
  <c r="B22" s="1"/>
  <c r="B35" i="3"/>
  <c r="D35"/>
  <c r="C35"/>
  <c r="D13" i="13"/>
  <c r="E13"/>
  <c r="C13"/>
  <c r="B20" i="25" l="1"/>
  <c r="B23"/>
  <c r="B24" s="1"/>
  <c r="E181" i="26"/>
  <c r="C181"/>
  <c r="C19" i="2"/>
  <c r="D19"/>
  <c r="B17" i="20"/>
  <c r="C19"/>
  <c r="B8"/>
  <c r="B19" s="1"/>
  <c r="C8"/>
  <c r="D26" i="13"/>
  <c r="C70" i="2" s="1"/>
  <c r="E26" i="13"/>
  <c r="D70" i="2" s="1"/>
  <c r="C59"/>
  <c r="D59"/>
  <c r="C60"/>
  <c r="D60"/>
  <c r="C61"/>
  <c r="D61"/>
  <c r="C62"/>
  <c r="D62"/>
  <c r="C63"/>
  <c r="D63"/>
  <c r="C65"/>
  <c r="D65"/>
  <c r="C66"/>
  <c r="D66"/>
  <c r="C67"/>
  <c r="D67"/>
  <c r="C68"/>
  <c r="D68"/>
  <c r="C69"/>
  <c r="D69"/>
  <c r="C71"/>
  <c r="D71"/>
  <c r="C72"/>
  <c r="D72"/>
  <c r="B72"/>
  <c r="B71"/>
  <c r="B70"/>
  <c r="B69"/>
  <c r="B68"/>
  <c r="B67"/>
  <c r="B66"/>
  <c r="B65"/>
  <c r="B63"/>
  <c r="B62"/>
  <c r="B61"/>
  <c r="B59"/>
  <c r="D8" i="13"/>
  <c r="E8"/>
  <c r="C8"/>
  <c r="B60" i="2" s="1"/>
  <c r="C50"/>
  <c r="D50"/>
  <c r="D51"/>
  <c r="C52"/>
  <c r="D52"/>
  <c r="C53"/>
  <c r="D53"/>
  <c r="C54"/>
  <c r="D54"/>
  <c r="C55"/>
  <c r="D55"/>
  <c r="C56"/>
  <c r="D56"/>
  <c r="C57"/>
  <c r="D57"/>
  <c r="B57"/>
  <c r="B56"/>
  <c r="B55"/>
  <c r="B54"/>
  <c r="B53"/>
  <c r="B52"/>
  <c r="B51"/>
  <c r="B50"/>
  <c r="E15" i="5"/>
  <c r="C18"/>
  <c r="D8"/>
  <c r="C51" i="2" s="1"/>
  <c r="E8" i="5"/>
  <c r="C8"/>
  <c r="B43" i="2"/>
  <c r="D18" i="5" l="1"/>
  <c r="E18"/>
  <c r="A2" i="28" l="1"/>
  <c r="D4"/>
  <c r="E4" i="26"/>
  <c r="A2"/>
  <c r="C5" i="19"/>
  <c r="D5"/>
  <c r="B5"/>
  <c r="D4"/>
  <c r="A2"/>
  <c r="A2" i="27"/>
  <c r="D6" i="5" l="1"/>
  <c r="E6"/>
  <c r="C6"/>
  <c r="E5"/>
  <c r="A2"/>
  <c r="D6" i="13"/>
  <c r="E6"/>
  <c r="C6"/>
  <c r="A2"/>
  <c r="E5"/>
  <c r="C24" i="20"/>
  <c r="C26" s="1"/>
  <c r="D24"/>
  <c r="D26" s="1"/>
  <c r="B24"/>
  <c r="B85" i="2" s="1"/>
  <c r="C78"/>
  <c r="B78"/>
  <c r="D8" i="20"/>
  <c r="B75" i="2"/>
  <c r="C86"/>
  <c r="D86"/>
  <c r="B86"/>
  <c r="C81"/>
  <c r="D81"/>
  <c r="B81"/>
  <c r="C77"/>
  <c r="D77"/>
  <c r="B77"/>
  <c r="C6" i="20"/>
  <c r="D6"/>
  <c r="B6"/>
  <c r="D5"/>
  <c r="A2"/>
  <c r="C6" i="31"/>
  <c r="D6"/>
  <c r="B6"/>
  <c r="D5"/>
  <c r="D12" i="22"/>
  <c r="E12"/>
  <c r="C12"/>
  <c r="D6"/>
  <c r="E6"/>
  <c r="C6"/>
  <c r="E5"/>
  <c r="A2"/>
  <c r="A2" i="15"/>
  <c r="D5"/>
  <c r="C6"/>
  <c r="D6"/>
  <c r="B6"/>
  <c r="B2" i="11"/>
  <c r="E5"/>
  <c r="D6"/>
  <c r="E6"/>
  <c r="C6"/>
  <c r="D6" i="23"/>
  <c r="E6"/>
  <c r="C6"/>
  <c r="C20" i="3"/>
  <c r="D20"/>
  <c r="C21"/>
  <c r="D21"/>
  <c r="C22"/>
  <c r="D22"/>
  <c r="C23"/>
  <c r="D23"/>
  <c r="C24"/>
  <c r="D24"/>
  <c r="B21"/>
  <c r="B22"/>
  <c r="B23"/>
  <c r="B24"/>
  <c r="B20"/>
  <c r="C7"/>
  <c r="D7"/>
  <c r="C8"/>
  <c r="D8"/>
  <c r="A2"/>
  <c r="A2" i="2"/>
  <c r="A6"/>
  <c r="A6" i="3"/>
  <c r="C6"/>
  <c r="D6"/>
  <c r="B6"/>
  <c r="C6" i="2"/>
  <c r="D6"/>
  <c r="B6"/>
  <c r="D75" l="1"/>
  <c r="D19" i="20"/>
  <c r="D28" s="1"/>
  <c r="C85" i="2"/>
  <c r="C28" i="20"/>
  <c r="C75" i="2"/>
  <c r="B26" i="20"/>
  <c r="D5" i="2"/>
  <c r="D5" i="3" s="1"/>
  <c r="B28" i="20" l="1"/>
  <c r="B26" i="27"/>
  <c r="B23"/>
  <c r="B19"/>
  <c r="B11"/>
  <c r="D72" i="19"/>
  <c r="D42"/>
  <c r="C42"/>
  <c r="D39"/>
  <c r="C39"/>
  <c r="D31"/>
  <c r="C31"/>
  <c r="D28"/>
  <c r="C28"/>
  <c r="D24"/>
  <c r="C24"/>
  <c r="D18"/>
  <c r="C18"/>
  <c r="D6"/>
  <c r="C6"/>
  <c r="D7" i="2"/>
  <c r="D25"/>
  <c r="D29"/>
  <c r="D32"/>
  <c r="D40"/>
  <c r="D43"/>
  <c r="D96"/>
  <c r="D102"/>
  <c r="D107"/>
  <c r="D119"/>
  <c r="D78"/>
  <c r="D11" i="3"/>
  <c r="C11"/>
  <c r="C85"/>
  <c r="C92" s="1"/>
  <c r="C64"/>
  <c r="C60"/>
  <c r="C56"/>
  <c r="C25"/>
  <c r="C64" i="2"/>
  <c r="C119"/>
  <c r="C107"/>
  <c r="C102"/>
  <c r="C96"/>
  <c r="C87"/>
  <c r="C82"/>
  <c r="C43"/>
  <c r="C40"/>
  <c r="C32"/>
  <c r="C29"/>
  <c r="C25"/>
  <c r="C7"/>
  <c r="B27" i="27" l="1"/>
  <c r="D22" i="19"/>
  <c r="C22"/>
  <c r="C48"/>
  <c r="D48"/>
  <c r="C57"/>
  <c r="D57"/>
  <c r="C97" i="2"/>
  <c r="C114"/>
  <c r="C121" s="1"/>
  <c r="C72" i="19"/>
  <c r="D114" i="2"/>
  <c r="D121" s="1"/>
  <c r="D34" i="13"/>
  <c r="C49" i="2"/>
  <c r="C23"/>
  <c r="C58"/>
  <c r="D82"/>
  <c r="D49"/>
  <c r="D23"/>
  <c r="C73"/>
  <c r="C73" i="19" l="1"/>
  <c r="D73"/>
  <c r="C74" i="2"/>
  <c r="C122" s="1"/>
  <c r="C98" l="1"/>
  <c r="D21" i="23"/>
  <c r="E21"/>
  <c r="C21"/>
  <c r="D18"/>
  <c r="E18"/>
  <c r="C18"/>
  <c r="D13"/>
  <c r="E13"/>
  <c r="C13"/>
  <c r="C20" s="1"/>
  <c r="D12"/>
  <c r="C29" i="3" s="1"/>
  <c r="C37" s="1"/>
  <c r="C18" i="1" s="1"/>
  <c r="E12" i="23"/>
  <c r="D29" i="3" s="1"/>
  <c r="C12" i="23"/>
  <c r="B29" i="3" s="1"/>
  <c r="D64" i="2"/>
  <c r="D85"/>
  <c r="D9" i="3"/>
  <c r="D13" i="15"/>
  <c r="D10" i="3" s="1"/>
  <c r="E9" i="11"/>
  <c r="D18" i="3" s="1"/>
  <c r="E15" i="11"/>
  <c r="D19" i="1"/>
  <c r="D25" i="3"/>
  <c r="D17" i="1" s="1"/>
  <c r="D56" i="3"/>
  <c r="D20" i="1" s="1"/>
  <c r="D60" i="3"/>
  <c r="D21" i="1" s="1"/>
  <c r="D64" i="3"/>
  <c r="D22" i="1" s="1"/>
  <c r="D85" i="3"/>
  <c r="D92" s="1"/>
  <c r="D24" i="1" s="1"/>
  <c r="D14"/>
  <c r="D5"/>
  <c r="D6"/>
  <c r="D7"/>
  <c r="D10"/>
  <c r="D12"/>
  <c r="D95" i="19"/>
  <c r="D101"/>
  <c r="D106"/>
  <c r="D118"/>
  <c r="D147"/>
  <c r="D164"/>
  <c r="D171"/>
  <c r="D177"/>
  <c r="D181"/>
  <c r="D199"/>
  <c r="D210"/>
  <c r="B82" i="2"/>
  <c r="B10" i="1" s="1"/>
  <c r="C95" i="19"/>
  <c r="C101"/>
  <c r="C106"/>
  <c r="C118"/>
  <c r="C13" i="15"/>
  <c r="D9" i="11"/>
  <c r="C147" i="19"/>
  <c r="C164"/>
  <c r="C171"/>
  <c r="C177"/>
  <c r="C181"/>
  <c r="C199"/>
  <c r="C205" s="1"/>
  <c r="C210"/>
  <c r="D15" i="11"/>
  <c r="C24" i="1"/>
  <c r="C7"/>
  <c r="C8"/>
  <c r="C14"/>
  <c r="C6"/>
  <c r="C9"/>
  <c r="C10"/>
  <c r="C11"/>
  <c r="C12"/>
  <c r="C17"/>
  <c r="C19"/>
  <c r="C20"/>
  <c r="C21"/>
  <c r="C22"/>
  <c r="B15" i="15"/>
  <c r="B11" i="3" s="1"/>
  <c r="B9"/>
  <c r="B13" i="15"/>
  <c r="C9" i="11"/>
  <c r="B145" i="19"/>
  <c r="B164"/>
  <c r="B171"/>
  <c r="B177"/>
  <c r="B181"/>
  <c r="B199"/>
  <c r="B210"/>
  <c r="B95"/>
  <c r="B6"/>
  <c r="B18"/>
  <c r="B24"/>
  <c r="B28"/>
  <c r="B31"/>
  <c r="B39"/>
  <c r="B42"/>
  <c r="B64" i="2"/>
  <c r="B73" s="1"/>
  <c r="B101" i="19"/>
  <c r="B113" s="1"/>
  <c r="B120" s="1"/>
  <c r="B118"/>
  <c r="C15" i="11"/>
  <c r="B6" i="1"/>
  <c r="B7" i="2"/>
  <c r="B8" i="3"/>
  <c r="B25"/>
  <c r="B17" i="1" s="1"/>
  <c r="B19"/>
  <c r="B56" i="3"/>
  <c r="B20" i="1" s="1"/>
  <c r="B60" i="3"/>
  <c r="B64"/>
  <c r="B22" i="1" s="1"/>
  <c r="B69" i="3"/>
  <c r="B74"/>
  <c r="B90"/>
  <c r="B19" i="2"/>
  <c r="B25"/>
  <c r="B29"/>
  <c r="B32"/>
  <c r="B40"/>
  <c r="B87"/>
  <c r="B11" i="1" s="1"/>
  <c r="B96" i="2"/>
  <c r="B102"/>
  <c r="B107"/>
  <c r="B119"/>
  <c r="B21" i="1"/>
  <c r="D205" i="19" l="1"/>
  <c r="D212" s="1"/>
  <c r="C212"/>
  <c r="B205"/>
  <c r="B212" s="1"/>
  <c r="B22"/>
  <c r="C113"/>
  <c r="C120" s="1"/>
  <c r="B13" i="3"/>
  <c r="B37"/>
  <c r="B18" i="1" s="1"/>
  <c r="B18" i="3"/>
  <c r="C18"/>
  <c r="C21" i="15"/>
  <c r="B21"/>
  <c r="D13" i="3"/>
  <c r="D19" s="1"/>
  <c r="D16" i="1" s="1"/>
  <c r="B58" i="2"/>
  <c r="C10" i="3"/>
  <c r="B10"/>
  <c r="C129" i="19"/>
  <c r="C9" i="3"/>
  <c r="C13" s="1"/>
  <c r="C24" i="23"/>
  <c r="D20"/>
  <c r="D24" s="1"/>
  <c r="B72" i="19"/>
  <c r="B182"/>
  <c r="B147"/>
  <c r="C182"/>
  <c r="D113"/>
  <c r="D120" s="1"/>
  <c r="B23" i="2"/>
  <c r="B5" i="1" s="1"/>
  <c r="B48" i="19"/>
  <c r="D182"/>
  <c r="E34" i="13"/>
  <c r="D73" i="2"/>
  <c r="D9" i="1" s="1"/>
  <c r="D58" i="2"/>
  <c r="B49"/>
  <c r="B7" i="1" s="1"/>
  <c r="B85" i="3"/>
  <c r="B92" s="1"/>
  <c r="B24" i="1" s="1"/>
  <c r="B114" i="2"/>
  <c r="B121" s="1"/>
  <c r="B14" i="1" s="1"/>
  <c r="B97" i="2"/>
  <c r="C86" i="19"/>
  <c r="B86"/>
  <c r="D21" i="15"/>
  <c r="E20" i="23"/>
  <c r="D37" i="3" s="1"/>
  <c r="D18" i="1" s="1"/>
  <c r="D81" i="19"/>
  <c r="C81"/>
  <c r="B81"/>
  <c r="D129"/>
  <c r="D135" s="1"/>
  <c r="D165" s="1"/>
  <c r="C5" i="1"/>
  <c r="C13" s="1"/>
  <c r="C15" s="1"/>
  <c r="B12"/>
  <c r="C19" i="3" l="1"/>
  <c r="C16" i="1" s="1"/>
  <c r="C23" s="1"/>
  <c r="C25" s="1"/>
  <c r="B19" i="3"/>
  <c r="B65" s="1"/>
  <c r="C135" i="19"/>
  <c r="C165" s="1"/>
  <c r="C183" s="1"/>
  <c r="C213" s="1"/>
  <c r="B129"/>
  <c r="B135" s="1"/>
  <c r="B183" s="1"/>
  <c r="B213" s="1"/>
  <c r="B9" i="1"/>
  <c r="B57" i="19"/>
  <c r="B73" s="1"/>
  <c r="D65" i="3"/>
  <c r="D93"/>
  <c r="E24" i="23"/>
  <c r="D74" i="2"/>
  <c r="D8" i="1"/>
  <c r="D23"/>
  <c r="D87" i="2"/>
  <c r="D86" i="19"/>
  <c r="D96" s="1"/>
  <c r="D121" s="1"/>
  <c r="C96"/>
  <c r="C185" s="1"/>
  <c r="B96"/>
  <c r="B185" s="1"/>
  <c r="D184"/>
  <c r="D183"/>
  <c r="D213" s="1"/>
  <c r="B8" i="1"/>
  <c r="C65" i="3" l="1"/>
  <c r="C93"/>
  <c r="B16" i="1"/>
  <c r="B23" s="1"/>
  <c r="B25" s="1"/>
  <c r="B93" i="3"/>
  <c r="B74" i="2"/>
  <c r="B98" s="1"/>
  <c r="B13" i="1"/>
  <c r="B15" s="1"/>
  <c r="D25"/>
  <c r="B121" i="19"/>
  <c r="C97"/>
  <c r="D97"/>
  <c r="D185"/>
  <c r="D97" i="2"/>
  <c r="D11" i="1"/>
  <c r="B97" i="19"/>
  <c r="C121"/>
  <c r="C184"/>
  <c r="B184"/>
  <c r="B122" i="2" l="1"/>
  <c r="D13" i="1"/>
  <c r="D15" s="1"/>
  <c r="D122" i="2"/>
  <c r="D98"/>
</calcChain>
</file>

<file path=xl/sharedStrings.xml><?xml version="1.0" encoding="utf-8"?>
<sst xmlns="http://schemas.openxmlformats.org/spreadsheetml/2006/main" count="1266" uniqueCount="1032">
  <si>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</si>
  <si>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</si>
  <si>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</si>
  <si>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</si>
  <si>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</si>
  <si>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</si>
  <si>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</si>
  <si>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</si>
  <si>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</si>
  <si>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</si>
  <si>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</si>
  <si>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</si>
  <si>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</si>
  <si>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</si>
  <si>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</si>
  <si>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</si>
  <si>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</si>
  <si>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</si>
  <si>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</si>
  <si>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</si>
  <si>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</si>
  <si>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Az egységes rovatrend szerint a kiemelt kiadási és bevételi jogcímek előirányzatai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</si>
  <si>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</si>
  <si>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</si>
  <si>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</si>
  <si>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</si>
  <si>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</si>
  <si>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</si>
  <si>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</si>
  <si>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</si>
  <si>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</si>
  <si>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</si>
  <si>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</si>
  <si>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K501 Nemzetközi kötelezettségek</t>
  </si>
  <si>
    <t>K502 Elvonások és befizetések</t>
  </si>
  <si>
    <t>K503 Működési célú garancia és kezességvállalásból származó kifizetés ÁH belülre</t>
  </si>
  <si>
    <t>K504 Működési célú visszatérítendő támogatások, kölcsönök nyújtása ÁH belülre</t>
  </si>
  <si>
    <t>K505 Működési célú visszatérítendő támogatások, kölcönök törlesztsée ÁH belülre</t>
  </si>
  <si>
    <t>K506 Egyéb működési célú támogatások ÁH belülre</t>
  </si>
  <si>
    <t>K507 Működési célú garancia és kezességvállalásból származó kifizetés ÁH kívülre</t>
  </si>
  <si>
    <t>K508 Működési célú visszatérítendő támogatások, kölcsönök nyújtása ÁH kívülre</t>
  </si>
  <si>
    <t>K509 Árkiegészítése, ártámogatások</t>
  </si>
  <si>
    <t>K510 Kamattámogatások</t>
  </si>
  <si>
    <t>K512</t>
  </si>
  <si>
    <t>K5 Egyéb működési célú kiadások</t>
  </si>
  <si>
    <t>KIADÁSOK</t>
  </si>
  <si>
    <t>K6 Beruházások</t>
  </si>
  <si>
    <t>K7 Felújítások</t>
  </si>
  <si>
    <t>K8 Egyéb felhalmozási cálú kiadások</t>
  </si>
  <si>
    <t>K6-K8 FELHALMOZÁSI KÖLTSÉGVETÉS ELŐIRÁNYZAT CSOPORT</t>
  </si>
  <si>
    <t>K1-K5 MŰKÖDÉSI KÖLTSÉGVETÉS ELŐIRÁNYZAT CSOPORT</t>
  </si>
  <si>
    <t>KÖLTSÉGVETÉSI KIADÁSOK</t>
  </si>
  <si>
    <t>K61 Immateriális javak beszerzése, létesítése</t>
  </si>
  <si>
    <t>K62 Ingatlanok beszerzése, létesítése</t>
  </si>
  <si>
    <t>K64 Egyéb tárgyi eszközök beszerzése, létesítése</t>
  </si>
  <si>
    <t>K65 Részesedések beszerzése</t>
  </si>
  <si>
    <t>K66 Meglévő részesedések növeléséhez kapcsolódó kiadások</t>
  </si>
  <si>
    <t>K63 Informatikai eszközök beszerzése, létesítése</t>
  </si>
  <si>
    <t>K67 Beruházási célú előzetesen felszámított ÁFA</t>
  </si>
  <si>
    <t>K71 Ingatlanok felújítása</t>
  </si>
  <si>
    <t>K72 Informatikai eszközök felújítása</t>
  </si>
  <si>
    <t>K73 Egyéb tárgyi eszközök felújíátása</t>
  </si>
  <si>
    <t>K74 Felújítási célú előzetesen felszámított ÁFA</t>
  </si>
  <si>
    <t>K81 Felhalmozási célú garancia- és kezességvállalásból származó kifizetés államháztartáson belülre</t>
  </si>
  <si>
    <t>K82 Felhalmozási célú visszatérítendő támogatások, kölcsönök nyújtása államháztartáson belülre</t>
  </si>
  <si>
    <t>K87 Lakástámogatás</t>
  </si>
  <si>
    <t>K83 Felhalmozási célú visszatérítendő támogatások, kölcsönök törlesztése államháztartáson belülre</t>
  </si>
  <si>
    <t>K85 Felhalmozási célú garancia- és kezességvállalásból származó kifizetés államháztartáson kívülre</t>
  </si>
  <si>
    <t>K84 Egyéb felhalmozási célú támogatások államháztartáson belülre</t>
  </si>
  <si>
    <t>K86 Felhalmozási célú visszatérítendő támogatások, kölcsönök nyújtása államháztartáson kívülre</t>
  </si>
  <si>
    <t>K88 Egyéb felhalmozási célú támogatások államháztartáson kívülre</t>
  </si>
  <si>
    <t>K9112 Likviditási célú hitelek, kölcsönök törlesztése pénzügyi vállalkozásnak</t>
  </si>
  <si>
    <t xml:space="preserve">K9121 Forgatási célú belföldi értékpapírok vásárlása </t>
  </si>
  <si>
    <t>K912 Belföldi értékpapírok kiadásai</t>
  </si>
  <si>
    <t>K914 Államháztartáson belüli megelőlegezések visszafizetése</t>
  </si>
  <si>
    <t>K915Központi, irányító szervi támogatások folyósítása</t>
  </si>
  <si>
    <t>K916 Pénzeszközök betétként elhelyezése</t>
  </si>
  <si>
    <t>K917 Pénzügyi lízing kiadásai</t>
  </si>
  <si>
    <t>K918 Központi költségvetés sajátos finanszírozási kiadásai</t>
  </si>
  <si>
    <t>K91 Belföldi finanszírozás kiadásai</t>
  </si>
  <si>
    <t>K911 Hitel-, kölcsöntörlesztés államháztartáson kívülre</t>
  </si>
  <si>
    <t>K921 Forgatási célú külföldi értékpapírok vásárlása</t>
  </si>
  <si>
    <t>K922 Befektetési célú külföldi értékpapírok vásárlása</t>
  </si>
  <si>
    <t>K923 Külföldi értékpapírok beváltása</t>
  </si>
  <si>
    <t>K924 Külföldi hitelek, kölcsönök törlesztése</t>
  </si>
  <si>
    <t>K92 Külföldi finanszírozás kiadásai</t>
  </si>
  <si>
    <t>K93 Adóssághoz nem kapcsolódó származékos ügyletek kiadásai</t>
  </si>
  <si>
    <t>KIADÁSOK ÖSSZESEN K1-K9</t>
  </si>
  <si>
    <t>K9 FINANSZÍROZÁSI KIADÁSOK</t>
  </si>
  <si>
    <t>K11 Foglalkoztatottak személyi juttatásai</t>
  </si>
  <si>
    <t>K1101 Törvény szerinti illetmények, munkabérek</t>
  </si>
  <si>
    <t>K1102 Normatív jutalmak</t>
  </si>
  <si>
    <t>K1105 Végkielégítés</t>
  </si>
  <si>
    <t>K1106 Jubileumi jutalom</t>
  </si>
  <si>
    <t>K1107 Béren kívüli juttatások</t>
  </si>
  <si>
    <t>K1108 Ruházati költségtérítés</t>
  </si>
  <si>
    <t>K1109 Közlekedési költségtérítés</t>
  </si>
  <si>
    <t>K1110 Egyéb költségtérítések</t>
  </si>
  <si>
    <t>K1111 Lakhatási támogatások</t>
  </si>
  <si>
    <t>K1112 Szociális támogatások</t>
  </si>
  <si>
    <t>K1113 Foglalkoztatottak egyéb személyi juttatásai</t>
  </si>
  <si>
    <t>K12 Külső személyi juttatások</t>
  </si>
  <si>
    <t>K121 Választott tisztségviselők juttatásai</t>
  </si>
  <si>
    <t>K122 Munkavégzésre irányuló egyéb jogviszonyban
nem saját foglalkoztatottnak fizetett juttatások</t>
  </si>
  <si>
    <t>K123 Egyéb külső személyi juttatások</t>
  </si>
  <si>
    <t>K1 Személyi juttatások</t>
  </si>
  <si>
    <t>K2 Munkaadókat terhelő járulékok és szociális hozzájárulási adó</t>
  </si>
  <si>
    <t>K31 Készletbeszerzés</t>
  </si>
  <si>
    <t>K311 Szakmai anyagok beszerzése</t>
  </si>
  <si>
    <t>K312 Üzemeltetési anyagok beszerzése</t>
  </si>
  <si>
    <t>K313 Árubeszerzés</t>
  </si>
  <si>
    <t>K32 Kommunikációs szolgáltatások</t>
  </si>
  <si>
    <t>K321 Informatikai szolgáltatások igénybevétele</t>
  </si>
  <si>
    <t>K322 Egyéb kommunikációs szolgáltatások</t>
  </si>
  <si>
    <t>K33 Szolgáltatási kiadások</t>
  </si>
  <si>
    <t>K331 Közüzemi díjak</t>
  </si>
  <si>
    <t>K332 Vásárolt élelmezés</t>
  </si>
  <si>
    <t>K333 Bérleti és lízing díjak</t>
  </si>
  <si>
    <t>K334 Karbantartási, kisjavítási szolgáltatások</t>
  </si>
  <si>
    <t>K335 Közvetített szolgáltatások</t>
  </si>
  <si>
    <t>K336 Szakmai tevékenységet segítő szolgáltatások</t>
  </si>
  <si>
    <t>K337 Egyéb szolgáltatások</t>
  </si>
  <si>
    <t>K34 Kiküldetések, reklám- és propagandakiadások</t>
  </si>
  <si>
    <t>K342 Reklám- és propagandakiadások</t>
  </si>
  <si>
    <t>K35 Különféle befizetések és egyéb dologi kiadások</t>
  </si>
  <si>
    <t>K351 Működési célú előzetesen felszámított általános forgalmi adó</t>
  </si>
  <si>
    <t>K352 Fizetendő általános forgalmi adó</t>
  </si>
  <si>
    <t>K353 Kamatkiadások</t>
  </si>
  <si>
    <t>K354 Egyéb pénzügyi műveletek kiadásai</t>
  </si>
  <si>
    <t>K355 Egyéb dologi kiadások</t>
  </si>
  <si>
    <t>K3 Dologi kiadások</t>
  </si>
  <si>
    <t>K41 Társadalombiztosítási ellátások</t>
  </si>
  <si>
    <t>K42 Családi támogatások</t>
  </si>
  <si>
    <t>K43 Pénzbeli kárpótlások, kártérítések</t>
  </si>
  <si>
    <t>K44 Betegséggel kapcsolatos (nem társadalombiztosítási) ellátások</t>
  </si>
  <si>
    <t>K45 Foglalkoztatással, munkanélküliséggel kapcsolatos ellátások</t>
  </si>
  <si>
    <t>K46 Lakhatással kapcsolatos ellátások</t>
  </si>
  <si>
    <t>K47 Intézményi ellátottak pénzbeli juttatásai</t>
  </si>
  <si>
    <t>K4 Ellátottak pénzbeli juttatásai</t>
  </si>
  <si>
    <t>BEVÉTELEK</t>
  </si>
  <si>
    <t>B16</t>
  </si>
  <si>
    <t>B111 Helyi önkormányzatok működésének általános támogatása</t>
  </si>
  <si>
    <t>B113 Települési önkormányzatok szociális és gyermekjóléti feladatainak támogatása</t>
  </si>
  <si>
    <t>B114 Települési önkormányzatok kulturális feladatainak támogatása</t>
  </si>
  <si>
    <t>B115 Működési célú központosított előirányzatok</t>
  </si>
  <si>
    <t>B116 Helyi önkormányzatok kiegészítő támogatásai</t>
  </si>
  <si>
    <t>B11 Önkormányzatok működési támogatásai</t>
  </si>
  <si>
    <t>B12 Elvonások és befizetések bevételei</t>
  </si>
  <si>
    <t>B13 Működési célú garancia- és kezességvállalásból származó megtérülések államháztartáson belülről</t>
  </si>
  <si>
    <t>B14 Működési célú visszatérítendő támogatások, kölcsönök visszatérülése államháztartáson belülről</t>
  </si>
  <si>
    <t>B15 Működési célú visszatérítendő támogatások, kölcsönök igénybevétele államháztartáson belülről</t>
  </si>
  <si>
    <t>B16 Egyéb működési célú támogatások bevételei államháztartáson belülről</t>
  </si>
  <si>
    <t>B1 Működési célú támogatások államháztartáson belülről</t>
  </si>
  <si>
    <t>B21 Felhalmozási célú önkormányzati támogatások</t>
  </si>
  <si>
    <t>B22 Felhalmozási célú garancia- és kezességvállalásból származó megtérülések államháztartáson belülről</t>
  </si>
  <si>
    <t>B23 Felhalmozási célú visszatérítendő támogatások, kölcsönök visszatérülése államháztartáson belülről</t>
  </si>
  <si>
    <t>B24 Felhalmozási célú visszatérítendő támogatások, kölcsönök igénybevétele államháztartáson belülről</t>
  </si>
  <si>
    <t>B25 Egyéb felhalmozási célú támogatások bevételei államháztartáson belülről</t>
  </si>
  <si>
    <t>B2 Felhalmozási célú támogatások államháztartáson belülről</t>
  </si>
  <si>
    <t>B31 Jövedelemadók</t>
  </si>
  <si>
    <t>B32 Szociális hozzájárulási adó és járulékok</t>
  </si>
  <si>
    <t>B33 Bérhez és foglalkoztatáshoz kapcsolódó adók</t>
  </si>
  <si>
    <t>B34 Vagyoni tipusú adók</t>
  </si>
  <si>
    <t>B351 Értékesítési és forgalmi adók</t>
  </si>
  <si>
    <t>B352 Fogyasztási adók</t>
  </si>
  <si>
    <t>B353 Pénzügyi monopóliumok nyereségét terhelő adók</t>
  </si>
  <si>
    <t>B354 Gépjárműadók</t>
  </si>
  <si>
    <t>B355 Egyéb áruhasználati és szolgáltatási adók</t>
  </si>
  <si>
    <t>B35 Termékek és szolgáltatások adói</t>
  </si>
  <si>
    <t>B36 Egyéb közhatalmi bevételek</t>
  </si>
  <si>
    <t>B3 Közhatalmi bevételek</t>
  </si>
  <si>
    <t>B401 Áru- és készletértékesítés ellenértéke</t>
  </si>
  <si>
    <t>B402 Szolgáltatások ellenértéke</t>
  </si>
  <si>
    <t>B403 Közvetített szolgáltatások értéke</t>
  </si>
  <si>
    <t>B404 Tulajdonosi bevételek</t>
  </si>
  <si>
    <t>B405 Ellátási díjak</t>
  </si>
  <si>
    <t>B406 Kiszámlázott általános forgalmi adó</t>
  </si>
  <si>
    <t>B407 Általános forgalmi adó visszatérítése</t>
  </si>
  <si>
    <t>B408 Kamatbevételek</t>
  </si>
  <si>
    <t>B409 Egyéb pénzügyi műveletek bevételei</t>
  </si>
  <si>
    <t>B410 Egyéb működési bevételek</t>
  </si>
  <si>
    <t>B4 Működési bevételek</t>
  </si>
  <si>
    <t>B51 Immateriális javak értékesítése</t>
  </si>
  <si>
    <t>B52 Ingatlanok értékesítése</t>
  </si>
  <si>
    <t>B53 Egyéb tárgyi eszközök értékesítése</t>
  </si>
  <si>
    <t>B54 Részesedések értékesítése</t>
  </si>
  <si>
    <t>B55 Részesedések megszűnéséhez kapcsolódó bevételek</t>
  </si>
  <si>
    <t>B5 Felhalmozási bevételek</t>
  </si>
  <si>
    <t>B61 Működési célú garancia- és kezességvállalásból származó megtérülések államháztartáson kívülről</t>
  </si>
  <si>
    <t>B62 Működési célú visszatérítendő támogatások, kölcsönök visszatérülése államháztartáson kívülről</t>
  </si>
  <si>
    <t>B63 Egyéb működési célú átvett pénzeszközök</t>
  </si>
  <si>
    <t>B6 Működési célú átvett pénzeszközök</t>
  </si>
  <si>
    <t>B71 Felhalmozási célú garancia- és kezességvállalásból származó megtérülések államháztartáson kívülről</t>
  </si>
  <si>
    <t>B72 Felhalmozási célú visszatérítendő támogatások, kölcsönök visszatérülése államháztartáson kívülről</t>
  </si>
  <si>
    <t>B73 Egyéb felhalmozási célú átvett pénzeszközök</t>
  </si>
  <si>
    <t>B7 Felhalmozási célú átvett pénzeszközök</t>
  </si>
  <si>
    <t>B1-B7 Költségvetési bevételek</t>
  </si>
  <si>
    <t>B8111 Hosszú lejáratú hitelek, kölcsönök felvétele</t>
  </si>
  <si>
    <t>B8112 Likviditási célú hitelek, kölcsönök felvétele pénzügyi vállalkozástól</t>
  </si>
  <si>
    <t>B8113 Rövid lejáratú hitelek, kölcsönök felvétele</t>
  </si>
  <si>
    <t>B811 Hitel-, kölcsönfelvétel államháztartáson kívülről</t>
  </si>
  <si>
    <t>B8121 Forgatási célú belföldi értékpapírok beváltása, értékesítése</t>
  </si>
  <si>
    <t>B8122 Forgatási célú belföldi értékpapírok kibocsátása</t>
  </si>
  <si>
    <t>B8123 Befektetési célú belföldi értékpapírok beváltása, értékesítése</t>
  </si>
  <si>
    <t>B8124 Befektetési célú belföldi értékpapírok kibocsátása</t>
  </si>
  <si>
    <t>B812 Belföldi értékpapírok bevételei</t>
  </si>
  <si>
    <t>B8131 Előző év költségvetési maradványának igénybevétele FELHALMOZÁSRA</t>
  </si>
  <si>
    <t>B8131 Előző év költségvetési maradványának igénybevétele MŰKÖDÉSRE</t>
  </si>
  <si>
    <t>B8132 Előző év vállalkozási maradványának igénybevétele MŰKÖDÉSRE</t>
  </si>
  <si>
    <t>B8132 Előző év vállalkozási maradványának igénybevétele FELHALMOZÁSRA</t>
  </si>
  <si>
    <t>B813 Maradvány igénybevétele</t>
  </si>
  <si>
    <t>B814 Államháztartáson belüli megelőlegezések</t>
  </si>
  <si>
    <t>B815 Államháztartáson belüli megelőlegezések törlesztése</t>
  </si>
  <si>
    <t>B816 Központi, irányító szervi támogatás</t>
  </si>
  <si>
    <t>B817 Betétek megszüntetése</t>
  </si>
  <si>
    <t>B818 Központi költségvetés sajátos finanszírozási bevételei</t>
  </si>
  <si>
    <t>B81 Belföldi finanszírozás bevételei</t>
  </si>
  <si>
    <t>B821 Forgatási célú külföldi értékpapírok beváltása, értékesítése</t>
  </si>
  <si>
    <t>B822 Befektetési célú külföldi értékpapírok beváltása, értékesítése</t>
  </si>
  <si>
    <t>B823 Külföldi értékpapírok kibocsátása</t>
  </si>
  <si>
    <t>B824 Külföldi hitelek, kölcsönök felvétele</t>
  </si>
  <si>
    <t>B82 Külföldi finanszírozás bevételei</t>
  </si>
  <si>
    <t>B83 Adóssághoz nem kapcsolódó származékos ügyletek bevételei</t>
  </si>
  <si>
    <t>B8 Finanszírozási bevételek</t>
  </si>
  <si>
    <t>BEVÉTELEK ÖSSZESEN B1-B8</t>
  </si>
  <si>
    <t>Önkormányzati előirányzatok</t>
  </si>
  <si>
    <t>Családi támogatások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</si>
  <si>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</si>
  <si>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</si>
  <si>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</si>
  <si>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</si>
  <si>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</si>
  <si>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Ellátottak pénzbeli juttatásai</t>
  </si>
  <si>
    <t>K42</t>
  </si>
  <si>
    <t>K44</t>
  </si>
  <si>
    <t>K45</t>
  </si>
  <si>
    <t>K46</t>
  </si>
  <si>
    <t>K47</t>
  </si>
  <si>
    <t>K48</t>
  </si>
  <si>
    <t>K4</t>
  </si>
  <si>
    <t>ebből:</t>
  </si>
  <si>
    <t>rovatkód</t>
  </si>
  <si>
    <t>megnevezés</t>
  </si>
  <si>
    <t>Rovatkód- Megnevezés</t>
  </si>
  <si>
    <t>K513</t>
  </si>
  <si>
    <t>Nemzetközi kötelezettségek</t>
  </si>
  <si>
    <t>Elvonások és befizetések</t>
  </si>
  <si>
    <t>Kamattámogatások</t>
  </si>
  <si>
    <t>Tartalékok általános</t>
  </si>
  <si>
    <t>Egyéb működési célú kiadások</t>
  </si>
  <si>
    <t>K5</t>
  </si>
  <si>
    <t>Működési támogatás védőnői szolgálat részére</t>
  </si>
  <si>
    <t>Működési támogatás orvosi ügyelet részére</t>
  </si>
  <si>
    <t>Működési támogatás óvoda működésre</t>
  </si>
  <si>
    <t>Balaton Riviéra támogatása</t>
  </si>
  <si>
    <t>Katolikus Egyház támogatása</t>
  </si>
  <si>
    <t>Non-profit, civil szervezetek támogatása</t>
  </si>
  <si>
    <t>Református Egyház támogatása</t>
  </si>
  <si>
    <r>
      <t>ebből:</t>
    </r>
    <r>
      <rPr>
        <sz val="12"/>
        <color indexed="8"/>
        <rFont val="Times New Roman"/>
        <family val="1"/>
        <charset val="238"/>
      </rPr>
      <t xml:space="preserve"> könyvtári és múzeumi feladatok támogatása</t>
    </r>
  </si>
  <si>
    <t>1. számú melléklet</t>
  </si>
  <si>
    <t>2. számú melléklet</t>
  </si>
  <si>
    <t>4. számú melléklet</t>
  </si>
  <si>
    <t>5. számú melléklet</t>
  </si>
  <si>
    <t>9. számú melléklet</t>
  </si>
  <si>
    <t>10. számú melléklet</t>
  </si>
  <si>
    <t>Központi költségvetési szerv</t>
  </si>
  <si>
    <t>B2</t>
  </si>
  <si>
    <t>B112 Települési önkormányzatok szociális feladatainak egyéb támogatása</t>
  </si>
  <si>
    <t>Működési célú támogatás közös hivatal működésére</t>
  </si>
  <si>
    <t>B113 Települési önkormányzatok szociális
és gyermekjóléti feladatainak támogatása</t>
  </si>
  <si>
    <t>adatok eFt-ban</t>
  </si>
  <si>
    <t>12. számú melléklet</t>
  </si>
  <si>
    <t>Támogatás értékű működési bevételek</t>
  </si>
  <si>
    <t>B21</t>
  </si>
  <si>
    <t xml:space="preserve">B22 </t>
  </si>
  <si>
    <t>B23</t>
  </si>
  <si>
    <t>B24</t>
  </si>
  <si>
    <t>B25</t>
  </si>
  <si>
    <t xml:space="preserve"> Felhalmozási célú támogatások államháztartáson belülről</t>
  </si>
  <si>
    <t>MŰKÖDÉSI KÖLTSÉGVETÉS ELŐIRÁNYZAT CSOPORT</t>
  </si>
  <si>
    <t>FELHALMOZÁSI KÖLTSÉGVETÉS ELŐIRÁNYZAT CSOPORT</t>
  </si>
  <si>
    <t>K1-K9 KIADÁSOK MINDÖSSZESEN</t>
  </si>
  <si>
    <t>költségvetési egyenleg MŰKÖDÉSI</t>
  </si>
  <si>
    <t>költségvetési egyenleg FELHALMOZÁSI</t>
  </si>
  <si>
    <t>B1-B7 KÖLTSÉGVETÉSI BEVÉTELEK</t>
  </si>
  <si>
    <t>B1-B8 BEVÉTELEK MINDÖSSZESEN</t>
  </si>
  <si>
    <t xml:space="preserve">           települési önkormányzatok szoc.feladat támogatása</t>
  </si>
  <si>
    <r>
      <t xml:space="preserve">ebből: </t>
    </r>
    <r>
      <rPr>
        <sz val="12"/>
        <color indexed="8"/>
        <rFont val="Times New Roman"/>
        <family val="1"/>
        <charset val="238"/>
      </rPr>
      <t>Falugondnoki szolgálat</t>
    </r>
  </si>
  <si>
    <t>B112 Települési önkormányzatok köznevelési feladatainak támogatása</t>
  </si>
  <si>
    <t>K341 Kiküldetések kiadásai</t>
  </si>
  <si>
    <t>Beruházások és felújítások</t>
  </si>
  <si>
    <t>Településrendezési terv</t>
  </si>
  <si>
    <t>K6 BERUHÁZÁSOK</t>
  </si>
  <si>
    <t>K7 FELÚJÍTÁSOK</t>
  </si>
  <si>
    <t>K6-K7 BERUHÁZÁSOK FELÚJÍTÁSOK</t>
  </si>
  <si>
    <t>8. számú melléklet</t>
  </si>
  <si>
    <t>Udvartérkövezés faluház</t>
  </si>
  <si>
    <t>Ravatalozó felújítás</t>
  </si>
  <si>
    <t>K73 Egyéb tárgyi eszközök felújítása</t>
  </si>
  <si>
    <t>Faluház felújítás-palaelszállítás</t>
  </si>
  <si>
    <t>6. számú melléklet</t>
  </si>
  <si>
    <t>Felhalmozási célú bevételek</t>
  </si>
  <si>
    <t>B51</t>
  </si>
  <si>
    <t>B52</t>
  </si>
  <si>
    <t>B53</t>
  </si>
  <si>
    <t>B54</t>
  </si>
  <si>
    <t>B55</t>
  </si>
  <si>
    <t>B5</t>
  </si>
  <si>
    <t>Jövedelemadók</t>
  </si>
  <si>
    <t>B31</t>
  </si>
  <si>
    <t>B32</t>
  </si>
  <si>
    <t>Bérhez és foglalkoztatáshoz kapcsolódó adók</t>
  </si>
  <si>
    <t>B33</t>
  </si>
  <si>
    <t>B34</t>
  </si>
  <si>
    <t>B351</t>
  </si>
  <si>
    <t>Fogyasztási adók</t>
  </si>
  <si>
    <t>B352</t>
  </si>
  <si>
    <t>Pénzügyi monopóliumok nyereségét terhelő adók</t>
  </si>
  <si>
    <t>B353</t>
  </si>
  <si>
    <t>B354</t>
  </si>
  <si>
    <t>Egyéb áruhasználati és szolgáltatási adók</t>
  </si>
  <si>
    <t>B355</t>
  </si>
  <si>
    <t>Termékek és szolgáltatások adói</t>
  </si>
  <si>
    <t>B35</t>
  </si>
  <si>
    <t>B36</t>
  </si>
  <si>
    <t>Vagyoni típusú adók</t>
  </si>
  <si>
    <t>Szociális  hozzájárulási adó és járulékok</t>
  </si>
  <si>
    <t xml:space="preserve"> Egyéb közhatalmi bevételek</t>
  </si>
  <si>
    <t>Helyi adó és egyéb közhatalmi bevételek</t>
  </si>
  <si>
    <t>B31-36</t>
  </si>
  <si>
    <t>HELYI ADÓ ÉS KÖZHATALMI BEVÉTELEK ÖSSZESEN</t>
  </si>
  <si>
    <t>3. számú melléklet</t>
  </si>
  <si>
    <r>
      <t>ebből:</t>
    </r>
    <r>
      <rPr>
        <sz val="12"/>
        <color indexed="8"/>
        <rFont val="Times New Roman"/>
        <family val="1"/>
        <charset val="238"/>
      </rPr>
      <t xml:space="preserve"> helyi iparűzési adó</t>
    </r>
  </si>
  <si>
    <r>
      <t>ebből:</t>
    </r>
    <r>
      <rPr>
        <sz val="11"/>
        <color indexed="8"/>
        <rFont val="Times New Roman"/>
        <family val="1"/>
        <charset val="238"/>
      </rPr>
      <t xml:space="preserve"> igazgatási szolgáltatási díj</t>
    </r>
  </si>
  <si>
    <t>B341</t>
  </si>
  <si>
    <t>B342</t>
  </si>
  <si>
    <t>Támogatás értékű működési-felhalmozási bevételek</t>
  </si>
  <si>
    <t xml:space="preserve">           késedelmi pótlék</t>
  </si>
  <si>
    <t>Megnevezés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</si>
  <si>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</si>
  <si>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</si>
  <si>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</si>
  <si>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</si>
  <si>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</si>
  <si>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</si>
  <si>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</si>
  <si>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</si>
  <si>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</si>
  <si>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</si>
  <si>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</si>
  <si>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</si>
  <si>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</si>
  <si>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</si>
  <si>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</si>
  <si>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</si>
  <si>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</si>
  <si>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</si>
  <si>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</si>
  <si>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</si>
  <si>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</si>
  <si>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</si>
  <si>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</si>
  <si>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</si>
  <si>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</si>
  <si>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</si>
  <si>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</si>
  <si>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</si>
  <si>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</si>
  <si>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</si>
  <si>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</si>
  <si>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</si>
  <si>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</si>
  <si>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</si>
  <si>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</si>
  <si>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</si>
  <si>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</si>
  <si>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</si>
  <si>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</si>
  <si>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</si>
  <si>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</si>
  <si>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</si>
  <si>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</si>
  <si>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</si>
  <si>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</si>
  <si>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</si>
  <si>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</si>
  <si>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</si>
  <si>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</si>
  <si>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</si>
  <si>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</si>
  <si>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</si>
  <si>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</si>
  <si>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</si>
  <si>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</si>
  <si>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</si>
  <si>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</si>
  <si>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</si>
  <si>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</si>
  <si>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</si>
  <si>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</si>
  <si>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</si>
  <si>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</si>
  <si>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</si>
  <si>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</si>
  <si>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</si>
  <si>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</si>
  <si>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</si>
  <si>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</si>
  <si>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</si>
  <si>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</si>
  <si>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</si>
  <si>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</si>
  <si>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</si>
  <si>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</si>
  <si>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</si>
  <si>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</si>
  <si>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</si>
  <si>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</si>
  <si>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</si>
  <si>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</si>
  <si>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</si>
  <si>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</si>
  <si>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</si>
  <si>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</si>
  <si>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</si>
  <si>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</si>
  <si>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</si>
  <si>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</si>
  <si>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</si>
  <si>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</si>
  <si>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</si>
  <si>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</si>
  <si>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</si>
  <si>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</si>
  <si>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</si>
  <si>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</si>
  <si>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</si>
  <si>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</si>
  <si>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</si>
  <si>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</si>
  <si>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</si>
  <si>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</si>
  <si>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</si>
  <si>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</si>
  <si>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</si>
  <si>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</si>
  <si>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</si>
  <si>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</si>
  <si>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</si>
  <si>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</si>
  <si>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</si>
  <si>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</si>
  <si>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</si>
  <si>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</si>
  <si>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</si>
  <si>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</si>
  <si>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</si>
  <si>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</si>
  <si>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</si>
  <si>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</si>
  <si>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</si>
  <si>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</si>
  <si>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</si>
  <si>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</si>
  <si>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</si>
  <si>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</si>
  <si>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</si>
  <si>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</si>
  <si>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</si>
  <si>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</si>
  <si>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</si>
  <si>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</si>
  <si>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</si>
  <si>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</si>
  <si>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</si>
  <si>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</si>
  <si>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</si>
  <si>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</si>
  <si>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</si>
  <si>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</si>
  <si>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</si>
  <si>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</si>
  <si>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</si>
  <si>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</si>
  <si>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</si>
  <si>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</si>
  <si>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</si>
  <si>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</si>
  <si>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</si>
  <si>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</si>
  <si>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</si>
  <si>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</si>
  <si>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</si>
  <si>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11.számú melléklet</t>
  </si>
  <si>
    <t>Foglalkoztatottak létszáma</t>
  </si>
  <si>
    <t>fő</t>
  </si>
  <si>
    <t>aljegyző, címzetes főjegyző, körjegyző</t>
  </si>
  <si>
    <t>I. besorolási osztály összesen</t>
  </si>
  <si>
    <t>II. besorolási osztály összesen</t>
  </si>
  <si>
    <t>III.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</si>
  <si>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</si>
  <si>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</si>
  <si>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
osztályvezető, ügykezelő osztályvezető, további vezető</t>
  </si>
  <si>
    <t>főtanácsos, főmunkatárs, tanácsos, munkatárs</t>
  </si>
  <si>
    <t>A, "B" fizetési osztály összesen</t>
  </si>
  <si>
    <t>C, "D" fizetési osztály összesen</t>
  </si>
  <si>
    <t>E-"J" fizetési osztály összesen</t>
  </si>
  <si>
    <t>kutató, felsőoktatásban oktató</t>
  </si>
  <si>
    <t>KÖZALKALMAZOTTAK ÖSSZESEN</t>
  </si>
  <si>
    <t>fizikai alkalmazott</t>
  </si>
  <si>
    <t>ösztöndíjas foglalkoztatott</t>
  </si>
  <si>
    <t>közfoglalkoztatott</t>
  </si>
  <si>
    <t>EGYÉB BÉRRENDSZER ÖSSZESEN</t>
  </si>
  <si>
    <t>helyi önkormányzati képviselő-testület tagja, megyei közgyűlés tagja (főállású)</t>
  </si>
  <si>
    <t>VÁLASZTOTT TISZTSÉGVISELŐK ÖSSZESEN</t>
  </si>
  <si>
    <t>KÖLTSÉGVETÉSI ENGEDÉLYEZETT LÉTSZÁMKERETBE TARTOZÓ
FOGLALKOZTATOTTAK LÉTSZÁMA MINDÖSSZESEN</t>
  </si>
  <si>
    <t>polgármester, főpolgármester</t>
  </si>
  <si>
    <t>MÉRLEG</t>
  </si>
  <si>
    <t>Előző időszak</t>
  </si>
  <si>
    <t>Módosítások (+/-)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</si>
  <si>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</si>
  <si>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</si>
  <si>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</si>
  <si>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</si>
  <si>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</si>
  <si>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</si>
  <si>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</si>
  <si>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</si>
  <si>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</si>
  <si>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</si>
  <si>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</si>
  <si>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</si>
  <si>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</si>
  <si>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</si>
  <si>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</si>
  <si>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</si>
  <si>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</si>
  <si>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</si>
  <si>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</si>
  <si>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</si>
  <si>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</si>
  <si>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</si>
  <si>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</si>
  <si>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</si>
  <si>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</si>
  <si>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</si>
  <si>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</si>
  <si>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</si>
  <si>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</si>
  <si>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</si>
  <si>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</si>
  <si>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</si>
  <si>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</si>
  <si>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</si>
  <si>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</si>
  <si>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</si>
  <si>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</si>
  <si>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</si>
  <si>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</si>
  <si>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</si>
  <si>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</si>
  <si>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</si>
  <si>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</si>
  <si>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</si>
  <si>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</si>
  <si>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</si>
  <si>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</si>
  <si>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</si>
  <si>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</si>
  <si>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</si>
  <si>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</si>
  <si>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</si>
  <si>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</si>
  <si>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</si>
  <si>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</si>
  <si>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</si>
  <si>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</si>
  <si>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</si>
  <si>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</si>
  <si>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</si>
  <si>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</si>
  <si>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</si>
  <si>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</si>
  <si>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</si>
  <si>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</si>
  <si>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</si>
  <si>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</si>
  <si>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</si>
  <si>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</si>
  <si>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</si>
  <si>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</si>
  <si>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</si>
  <si>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</si>
  <si>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</si>
  <si>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</si>
  <si>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</si>
  <si>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</si>
  <si>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</si>
  <si>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</si>
  <si>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</si>
  <si>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</si>
  <si>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</si>
  <si>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</si>
  <si>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</si>
  <si>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</si>
  <si>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</si>
  <si>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</si>
  <si>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</si>
  <si>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</si>
  <si>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</si>
  <si>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</si>
  <si>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</si>
  <si>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</si>
  <si>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</si>
  <si>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</si>
  <si>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</si>
  <si>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</si>
  <si>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</si>
  <si>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</si>
  <si>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</si>
  <si>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</si>
  <si>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</si>
  <si>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</si>
  <si>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</si>
  <si>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</si>
  <si>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</si>
  <si>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</si>
  <si>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</si>
  <si>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</si>
  <si>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</si>
  <si>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</si>
  <si>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</si>
  <si>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</si>
  <si>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</si>
  <si>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</si>
  <si>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</si>
  <si>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</si>
  <si>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</si>
  <si>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</si>
  <si>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</si>
  <si>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</si>
  <si>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</si>
  <si>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</si>
  <si>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</si>
  <si>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</si>
  <si>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</si>
  <si>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</si>
  <si>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</si>
  <si>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</si>
  <si>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</si>
  <si>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</si>
  <si>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</si>
  <si>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</si>
  <si>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</si>
  <si>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</si>
  <si>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</si>
  <si>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</si>
  <si>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</si>
  <si>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</si>
  <si>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</si>
  <si>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</si>
  <si>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</si>
  <si>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</si>
  <si>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</si>
  <si>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</si>
  <si>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</si>
  <si>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</si>
  <si>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</si>
  <si>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155</t>
  </si>
  <si>
    <t>156</t>
  </si>
  <si>
    <t>D/III/9 Letétre, megőrzésre, fedezetkezelésre átadott pénzeszközök, biztosítékok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</si>
  <si>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</si>
  <si>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</si>
  <si>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</si>
  <si>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</si>
  <si>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</si>
  <si>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160</t>
  </si>
  <si>
    <t>161</t>
  </si>
  <si>
    <t>162</t>
  </si>
  <si>
    <t>F/1  Eredményszemléletű bevételek aktív időbeli elhatárolása</t>
  </si>
  <si>
    <t>163</t>
  </si>
  <si>
    <t>F/2 Költségek, ráfordítások aktív időbeli elhatárolása</t>
  </si>
  <si>
    <t>164</t>
  </si>
  <si>
    <t>F/3 Halasztott ráfordítások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</si>
  <si>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</si>
  <si>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</si>
  <si>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</si>
  <si>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</si>
  <si>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</si>
  <si>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</si>
  <si>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168</t>
  </si>
  <si>
    <t>G/II Nemzeti vagyon változásai</t>
  </si>
  <si>
    <t>169</t>
  </si>
  <si>
    <t>170</t>
  </si>
  <si>
    <t>G/IV Felhalmozott eredmény</t>
  </si>
  <si>
    <t>171</t>
  </si>
  <si>
    <t>G/V Eszközök értékhelyesbítésének forrása</t>
  </si>
  <si>
    <t>172</t>
  </si>
  <si>
    <t>G/VI Mérleg szerinti eredmény</t>
  </si>
  <si>
    <t>173</t>
  </si>
  <si>
    <t>G/ SAJÁT TŐKE  (= G/I+…+G/VI)</t>
  </si>
  <si>
    <t>174</t>
  </si>
  <si>
    <t>H/I/1 Költségvetési évben esedékes kötelezettségek személyi juttatásokra</t>
  </si>
  <si>
    <t>175</t>
  </si>
  <si>
    <t>H/I/2 Költségvetési évben esedékes kötelezettségek munkaadókat terhelő járulékokra és szociális hozzájárulási adóra</t>
  </si>
  <si>
    <t>176</t>
  </si>
  <si>
    <t>H/I/3 Költségvetési évben esedékes kötelezettségek dologi kiadásokra</t>
  </si>
  <si>
    <t>177</t>
  </si>
  <si>
    <t>H/I/4 Költségvetési évben esedékes kötelezettségek ellátottak pénzbeli juttatásaira</t>
  </si>
  <si>
    <t>178</t>
  </si>
  <si>
    <t>H/I/5 Költségvetési évben esedékes kötelezettségek egyéb működési célú kiadásokra (&gt;=H/I/5a+H/I/5b)</t>
  </si>
  <si>
    <t>179</t>
  </si>
  <si>
    <t>H/I/5a - ebből: költségvetési évben esedékes kötelezettségek működési célú visszatérítendő támogatások, kölcsönök törlesztésére államháztartáson belülre</t>
  </si>
  <si>
    <t>180</t>
  </si>
  <si>
    <t>H/I/5b - ebből: költségvetési évben esedékes kötelezettségek működési célú támogatásokra az Európai Uniónak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</si>
  <si>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</si>
  <si>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</si>
  <si>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</si>
  <si>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</si>
  <si>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</si>
  <si>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H/I/8 Költségvetési évben esedékes kötelezettségek egyéb felhalmozási célú kiadásokra (&gt;=H/I/8a+H/I/8b)</t>
  </si>
  <si>
    <t>184</t>
  </si>
  <si>
    <t>H/I/8a - ebből: költségvetési évben esedékes kötelezettségek felhalmozási célú visszatérítendő támogatások, kölcsönök törlesztésére államháztartáson belülre</t>
  </si>
  <si>
    <t>185</t>
  </si>
  <si>
    <t>H/I/8b - ebből: költségvetési évben esedékes kötelezettségek felhalmozási célú támogatásokra az Európai Uniónak</t>
  </si>
  <si>
    <t>186</t>
  </si>
  <si>
    <t>H/I/9 Költségvetési évben esedékes kötelezettségek finanszírozási kiadásokra (&gt;=H/I/9a+…+H/I/9l)</t>
  </si>
  <si>
    <t>187</t>
  </si>
  <si>
    <t>H/I/9a - ebből: költségvetési évben esedékes kötelezettségek hosszú lejáratú hitelek, kölcsönök törlesztésére pénzügyi vállalkozásnak</t>
  </si>
  <si>
    <t>188</t>
  </si>
  <si>
    <t>H/I/9b - ebből: költségvetési évben esedékes kötelezettségek rövid lejáratú hitelek, kölcsönök törlesztésére pénzügyi vállalkozásnak</t>
  </si>
  <si>
    <t>189</t>
  </si>
  <si>
    <t>H/I/9c - ebből: költségvetési évben esedékes kötelezettségek kincstárjegyek beváltására</t>
  </si>
  <si>
    <t>190</t>
  </si>
  <si>
    <t>H/I/9d - ebből: költségvetési évben esedékes kötelezettségek éven belüli lejáratú belföldi értékpapírok beváltására</t>
  </si>
  <si>
    <t>191</t>
  </si>
  <si>
    <t>H/I/9e - ebből: költségvetési évben esedékes kötelezettségek belföldi kötvények beváltására</t>
  </si>
  <si>
    <t>192</t>
  </si>
  <si>
    <t>H/I/9f - ebből: költségvetési évben esedékes kötelezettségek éven túli lejáratú belföldi értékpapírok beváltására</t>
  </si>
  <si>
    <t>193</t>
  </si>
  <si>
    <t>H/I/9g - ebből: költségvetési évben esedékes kötelezettségek államháztartáson belüli megelőlegezések visszafizetésére</t>
  </si>
  <si>
    <t>194</t>
  </si>
  <si>
    <t>H/I/9h - ebből: költségvetési évben esedékes kötelezettségek pénzügyi lízing kiadásaira</t>
  </si>
  <si>
    <t>195</t>
  </si>
  <si>
    <t>H/I/9i - ebből: költségvetési évben esedékes kötelezettségek külföldi értékpapírok beváltására</t>
  </si>
  <si>
    <t>196</t>
  </si>
  <si>
    <t>H/I/9j - ebből: költségvetési évben esedékes kötelezettségek hitelek, kölcsönök törlesztésére külföldi kormányoknak és nemzetközi szervezeteknek</t>
  </si>
  <si>
    <t>197</t>
  </si>
  <si>
    <t>H/I/9k - ebből: költségvetési évben esedékes kötelezettségek hitelek, kölcsönök törlesztésére külföldi pénzintézeteknek</t>
  </si>
  <si>
    <t>198</t>
  </si>
  <si>
    <t>H/I/9l - ebből: költségvetési évben esedékes kötelezettségek váltókiadásokra</t>
  </si>
  <si>
    <t>199</t>
  </si>
  <si>
    <t>H/I Költségvetési évben esedékes kötelezettségek (=H/I/1+…+H/I/9)</t>
  </si>
  <si>
    <t>200</t>
  </si>
  <si>
    <t>H/II/1 Költségvetési évet követően esedékes kötelezettségek személyi juttatásokra</t>
  </si>
  <si>
    <t>201</t>
  </si>
  <si>
    <t>H/II/2 Költségvetési évet követően esedékes kötelezettségek munkaadókat terhelő járulékokra és szociális hozzájárulási adóra</t>
  </si>
  <si>
    <t>202</t>
  </si>
  <si>
    <t>H/II/3 Költségvetési évet követően esedékes kötelezettségek dologi kiadásokra</t>
  </si>
  <si>
    <t>203</t>
  </si>
  <si>
    <t>H/II/4 Költségvetési évet követően esedékes kötelezettségek ellátottak pénzbeli juttatásaira</t>
  </si>
  <si>
    <t>204</t>
  </si>
  <si>
    <t>H/II/5 Költségvetési évet követően esedékes kötelezettségek egyéb működési célú kiadásokra (&gt;=H/II/5a+H/II/5b)</t>
  </si>
  <si>
    <t>205</t>
  </si>
  <si>
    <t>H/II/5a - ebből: költségvetési évet követően esedékes kötelezettségek működési célú visszatérítendő támogatások, kölcsönök törlesztésére államháztartáson belülre</t>
  </si>
  <si>
    <t>206</t>
  </si>
  <si>
    <t>H/II/5b - ebből: költségvetési évet követően esedékes kötelezettségek működési célú támogatásokra az Európai Uniónak</t>
  </si>
  <si>
    <t>207</t>
  </si>
  <si>
    <t>H/II/6 Költségvetési évet követően esedékes kötelezettségek beruházásokra</t>
  </si>
  <si>
    <t>208</t>
  </si>
  <si>
    <t>H/II/7 Költségvetési évet követően esedékes kötelezettségek felújításokra</t>
  </si>
  <si>
    <t>209</t>
  </si>
  <si>
    <t>H/II/8 Költségvetési évet követően esedékes kötelezettségek egyéb felhalmozási célú kiadásokra (&gt;=H/II/8a+H/II/8b)</t>
  </si>
  <si>
    <t>210</t>
  </si>
  <si>
    <t>H/II/8a - ebből: költségvetési évet követően esedékes kötelezettségek felhalmozási célú visszatérítendő támogatások, kölcsönök törlesztésére államháztartáson belülre</t>
  </si>
  <si>
    <t>211</t>
  </si>
  <si>
    <t>H/II/8b - ebből: költségvetési évet követően esedékes kötelezettségek felhalmozási célú támogatásokra az Európai Uniónak</t>
  </si>
  <si>
    <t>212</t>
  </si>
  <si>
    <t>213</t>
  </si>
  <si>
    <t>H/II/9a - ebből: költségvetési évet követően esedékes kötelezettségek hosszú lejáratú hitelek, kölcsönök törlesztésére pénzügyi vállalkozásnak</t>
  </si>
  <si>
    <t>214</t>
  </si>
  <si>
    <t>H/II/9b - ebből: költségvetési évet követően esedékes kötelezettségek kincstárjegyek beváltására</t>
  </si>
  <si>
    <t>215</t>
  </si>
  <si>
    <t>H/II/9c - ebből: költségvetési évet követően esedékes kötelezettségek belföldi kötvények beváltására</t>
  </si>
  <si>
    <t>216</t>
  </si>
  <si>
    <t>H/II/9d - ebből: költségvetési évet követően esedékes kötelezettségek éven túli lejáratú belföldi értékpapírok beváltására</t>
  </si>
  <si>
    <t>217</t>
  </si>
  <si>
    <t>218</t>
  </si>
  <si>
    <t>219</t>
  </si>
  <si>
    <t>220</t>
  </si>
  <si>
    <t>221</t>
  </si>
  <si>
    <t>222</t>
  </si>
  <si>
    <t>H/II Költségvetési évet követően esedékes kötelezettségek (=H/II/1+…+H/II/9)</t>
  </si>
  <si>
    <t>223</t>
  </si>
  <si>
    <t>224</t>
  </si>
  <si>
    <t>225</t>
  </si>
  <si>
    <t>226</t>
  </si>
  <si>
    <t>227</t>
  </si>
  <si>
    <t>H/III/2 Továbbadási célból folyósított támogatások, ellátások elszámolása</t>
  </si>
  <si>
    <t>228</t>
  </si>
  <si>
    <t>H/III/3 Más szervezetet megillető bevételek elszámolása</t>
  </si>
  <si>
    <t>229</t>
  </si>
  <si>
    <t>H/III/4 Forgótőke elszámolása (Kincstár)</t>
  </si>
  <si>
    <t>230</t>
  </si>
  <si>
    <t>231</t>
  </si>
  <si>
    <t>H/III/6 Nem társadalombiztosítás pénzügyi alapjait terhelő kifizetett ellátások megtérítésének elszámolása</t>
  </si>
  <si>
    <t>232</t>
  </si>
  <si>
    <t>H/III/7 Munkáltató által korengedményes nyugdíjhoz megfizetett hozzájárulás elszámolása</t>
  </si>
  <si>
    <t>233</t>
  </si>
  <si>
    <t>H/III/8 Letétre, megőrzésre, fedezetkezelésre átvett pénzeszközök, biztosítékok</t>
  </si>
  <si>
    <t>234</t>
  </si>
  <si>
    <t>H/III/9 Nemzetközi támogatási programok pénzeszközei</t>
  </si>
  <si>
    <t>235</t>
  </si>
  <si>
    <t>H/III/10 Államadósság Kezelő Központ Zrt.-nél elhelyezett fedezeti betétek</t>
  </si>
  <si>
    <t>236</t>
  </si>
  <si>
    <t>H/III Kötelezettség jellegű sajátos elszámolások (=H/III/1+…+H/III/10)</t>
  </si>
  <si>
    <t>237</t>
  </si>
  <si>
    <t>H) KÖTELEZETTSÉGEK (=H/I+H/II+H/III)</t>
  </si>
  <si>
    <t>238</t>
  </si>
  <si>
    <t>I) KINCSTÁRI SZÁMLAVEZETÉSSEL KAPCSOLATOS ELSZÁMOLÁSOK</t>
  </si>
  <si>
    <t>239</t>
  </si>
  <si>
    <t>J/1 Eredményszemléletű bevételek passzív időbeli elhatárolása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</si>
  <si>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</si>
  <si>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</si>
  <si>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</si>
  <si>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</si>
  <si>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</si>
  <si>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</si>
  <si>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</si>
  <si>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</si>
  <si>
    <t>13. számú melléklet</t>
  </si>
  <si>
    <t>15. számú melléklet</t>
  </si>
  <si>
    <t>MARADVÁNYKIMUTATÁS</t>
  </si>
  <si>
    <t>EREDMÉNYKIMUTATÁS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</si>
  <si>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</si>
  <si>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</si>
  <si>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</si>
  <si>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</si>
  <si>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</si>
  <si>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</si>
  <si>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</si>
  <si>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</si>
  <si>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</si>
  <si>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</si>
  <si>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</si>
  <si>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</si>
  <si>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</si>
  <si>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</si>
  <si>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</si>
  <si>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</si>
  <si>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</si>
  <si>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</si>
  <si>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</si>
  <si>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Összeg</t>
  </si>
  <si>
    <t>Módosítások</t>
  </si>
  <si>
    <t>Tárgy időszak</t>
  </si>
  <si>
    <t>7. számú melléklet</t>
  </si>
  <si>
    <t>KÖLTSÉGVETÉSI BEVÉTELEK</t>
  </si>
  <si>
    <t>ÖNKORMÁNYZATI HOZZÁJÁRULÁS (ÖNRÉSZ)</t>
  </si>
  <si>
    <t>Egyéb felhalmozási célú támogatások bevételei államháztartáson belülről</t>
  </si>
  <si>
    <t>Önkormányzat költségvetési támogatásai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</si>
  <si>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</si>
  <si>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</si>
  <si>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</si>
  <si>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</si>
  <si>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</si>
  <si>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Önkormányzat pénzforgalmi mérlege</t>
  </si>
  <si>
    <t>adatok Ft-ban</t>
  </si>
  <si>
    <t>2017. évi 
eredeti EI</t>
  </si>
  <si>
    <t>Teljesítés
2017.12.31.</t>
  </si>
  <si>
    <t>Rovatkód / Megnevezés</t>
  </si>
  <si>
    <t>2017. évi
módosított  EI</t>
  </si>
  <si>
    <t>LOVAS KÖZSÉG ÖNKORMÁNYZATA 2017. ÉVI KÖLTSÉGVETÉS VÉGREHAJTÁSA</t>
  </si>
  <si>
    <t>K48 Egyéb intézményi ellátások</t>
  </si>
  <si>
    <t>értékesítési és forgalmi adók</t>
  </si>
  <si>
    <r>
      <t>ebből:</t>
    </r>
    <r>
      <rPr>
        <sz val="11"/>
        <color indexed="8"/>
        <rFont val="Times New Roman"/>
        <family val="1"/>
        <charset val="238"/>
      </rPr>
      <t xml:space="preserve"> tartózkodás után fizetett idegenforgalmi adó</t>
    </r>
  </si>
  <si>
    <t>Európai Uniós forrásból finanszírozott támogatással megvalósuló programok, projektek kiadásai, bevételei és az önkormányzat ilyen projektekhez való hozzájárulásai</t>
  </si>
  <si>
    <t>K9111 Hosszú lejáratú hitelek, kölcsönök törlesztése</t>
  </si>
  <si>
    <t>K41</t>
  </si>
  <si>
    <t>Társadalombiztosítási ellátások</t>
  </si>
  <si>
    <t>ebből: az egyéb pénzbeli és természetbeni gyermekvédelmi támogatások</t>
  </si>
  <si>
    <t>K43</t>
  </si>
  <si>
    <t>Pénzbeli kárpótlások, kártérítések</t>
  </si>
  <si>
    <t>ebből: települési támogatás [Szoctv. 45. §]</t>
  </si>
  <si>
    <t>Működési célú kiadások államháztartáson belülre / kívűlre</t>
  </si>
  <si>
    <t>A helyi önkormányzatok előző évi elszámolásából származó kiadások</t>
  </si>
  <si>
    <t>K5021</t>
  </si>
  <si>
    <t>K503 Működési célú garancia- és kezességvállalásból származó kifizetés ÁH-n belülre</t>
  </si>
  <si>
    <t>K504 Működési célú visszatérítendő támogatások, kölcsönök nyújtása ÁH-n belülre</t>
  </si>
  <si>
    <t>K505 Működési célú visszatérítendő támogatások, kölcönök törlesztése ÁH-n belülre</t>
  </si>
  <si>
    <t>K506 Egyéb működési célú támogatások ÁH-n belülre</t>
  </si>
  <si>
    <t>K507 Működési célú garancia- és kezességvállalásból származó kifizetés ÁH-n kívülre</t>
  </si>
  <si>
    <t>K508 Működési célú visszatérítendő támogatások, kölcsönök nyújtása ÁH-n kívülre</t>
  </si>
  <si>
    <t>K509 Árkiegészítések, ártámogatások</t>
  </si>
  <si>
    <t>K512 Egyéb működési célú támogatások ÁH-n kívülre</t>
  </si>
  <si>
    <t>K513 Tartalékok általános</t>
  </si>
  <si>
    <t>K513 Tartalékok cél</t>
  </si>
  <si>
    <t>K511 Működési célú támogatások az EU-nak</t>
  </si>
  <si>
    <t>Működési célú garancia- és kezességvállalásból származó kifizetés ÁH-n belülre</t>
  </si>
  <si>
    <t>Működési célú visszatérítendő támogatások, kölcsönök nyújtása ÁH-n belülre</t>
  </si>
  <si>
    <t>Működési célú visszatérítendő támogatások, kölcönök törlesztése ÁH-n belülre</t>
  </si>
  <si>
    <t>Egyéb működési célú támogatások ÁH-n belülre</t>
  </si>
  <si>
    <t>Működési célú garancia- és kezességvállalásból származó kifizetés ÁH-n kívülre</t>
  </si>
  <si>
    <t>Működési célú visszatérítendő támogatások, kölcsönök nyújtása ÁH-n kívülre</t>
  </si>
  <si>
    <t>Árkiegészítések, ártámogatások</t>
  </si>
  <si>
    <t>Egyéb működési célú támogatások ÁH-n kívülre</t>
  </si>
  <si>
    <t>Működési célú támogatások az EU-nak</t>
  </si>
  <si>
    <t>Tartalékok cél</t>
  </si>
  <si>
    <t>Egyéb eszközök - irodai bútor</t>
  </si>
  <si>
    <t>Martaszfaltozás</t>
  </si>
  <si>
    <t>Járdaterv</t>
  </si>
  <si>
    <t>Savanyúkút</t>
  </si>
  <si>
    <t>Koncessziós díj terhére akna felújítás</t>
  </si>
  <si>
    <t>Járda</t>
  </si>
  <si>
    <t>Közterület felújítások (parkosítás)</t>
  </si>
  <si>
    <t>ebből: önkormányzat által saját hatáskörben (nem szociális és gyermekvédelmi előírások alapján) adott pénzügyi ellátás</t>
  </si>
  <si>
    <t>egyéb vállalkozások (lakossági víz- és csatornaszolgáltatás támogatása)</t>
  </si>
  <si>
    <t>Balatonfüredi Többcélú Társulás</t>
  </si>
  <si>
    <t>Bursa Hungarica felsőoktatási támogatás</t>
  </si>
  <si>
    <t>Működési támogatás házi segítségnyújtás támogatására</t>
  </si>
  <si>
    <t>szociális tüzelőanyag támogatás</t>
  </si>
  <si>
    <t xml:space="preserve">           2017. évi lakossági víz- és csatornaszolg. támogatás</t>
  </si>
  <si>
    <t>építményadó</t>
  </si>
  <si>
    <t>Elkülönített állami pénzalap</t>
  </si>
  <si>
    <t>Felhalmozási célú önkormányzati támogatások</t>
  </si>
  <si>
    <t>Felhalmozási célú visszatérítendő támogatások, kölcsönök visszatérülése államháztartáson belülről</t>
  </si>
  <si>
    <t>Felhalmozási célú garancia- és kezességvállalásból származó megtérülések államháztartáson belülről</t>
  </si>
  <si>
    <t>Felhalmozási célú visszatérítendő támogatások, kölcsönök igénybevétele államháztartáson belülről</t>
  </si>
  <si>
    <t>polgármesteri illetmény támogatása</t>
  </si>
  <si>
    <t xml:space="preserve">           szociális ágazati összevont pótlék</t>
  </si>
  <si>
    <t>önkormányzati bérkompenzáció</t>
  </si>
  <si>
    <t>Gépjárműadó</t>
  </si>
  <si>
    <t>épület után fizetett idegenforgalmi adó</t>
  </si>
  <si>
    <t>B4082 Egyéb kapott (járó) kamatok és kamatjellegű bevételek</t>
  </si>
  <si>
    <t>B410 Biztosító által fizetett kártérítés</t>
  </si>
  <si>
    <t>B411 Egyéb működési bevételek</t>
  </si>
  <si>
    <t>K512 Egyéb működési célú támogatások ÁH kívülre</t>
  </si>
  <si>
    <t>K9113 Rövid lejáratú hitelek, kölcsönök törlesztése</t>
  </si>
  <si>
    <t>K9122 Forgatási célú belföldi értékpapírok beváltása</t>
  </si>
  <si>
    <t>K9123 Befektetési célú belföldi értékpapírok vásárlása</t>
  </si>
  <si>
    <t>K913 Államháztartáson belüli megelőlegezések folyósítása</t>
  </si>
  <si>
    <t>K915 Központi, irányító szervi támogatások folyósítása</t>
  </si>
  <si>
    <t>K9124 Befektetési célú belföldi értékpapírok beváltása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</si>
  <si>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</si>
  <si>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</si>
  <si>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</si>
  <si>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</si>
  <si>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</si>
  <si>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</si>
  <si>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</si>
  <si>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</si>
  <si>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</si>
  <si>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</si>
  <si>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</si>
  <si>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</si>
  <si>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</si>
  <si>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</si>
  <si>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</si>
  <si>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</si>
  <si>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</si>
  <si>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</si>
  <si>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</si>
  <si>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</si>
  <si>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G/III/1 Megszűnés miatt átvett lekötött betétek könyv szerinti értéke és változása</t>
  </si>
  <si>
    <t>G/III/2 Megszűnés miatt átvett egyéb pénzeszközök könyv szerinti értéke és változása</t>
  </si>
  <si>
    <t>G/III/3 Pénzeszközön kívüli egyéb eszközök induláskori értéke és változásai</t>
  </si>
  <si>
    <t>G/III Egyéb eszközök induláskori értéke és változásai (=G/III/1+G/III/2+G/III/3)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</si>
  <si>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</si>
  <si>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</si>
  <si>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</si>
  <si>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</si>
  <si>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</si>
  <si>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</si>
  <si>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</si>
  <si>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</si>
  <si>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</si>
  <si>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</si>
  <si>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</si>
  <si>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</si>
  <si>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</si>
  <si>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</si>
  <si>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</si>
  <si>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</si>
  <si>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</si>
  <si>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</si>
  <si>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</si>
  <si>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</si>
  <si>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</si>
  <si>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</si>
  <si>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</si>
  <si>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</si>
  <si>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</si>
  <si>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</si>
  <si>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</si>
  <si>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</si>
  <si>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</si>
  <si>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</si>
  <si>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</si>
  <si>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</si>
  <si>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</si>
  <si>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</si>
  <si>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</si>
  <si>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</si>
  <si>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</si>
  <si>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</si>
  <si>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</si>
  <si>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</si>
  <si>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</si>
  <si>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</si>
  <si>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</si>
  <si>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</si>
  <si>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</si>
  <si>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</si>
  <si>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</si>
  <si>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</si>
  <si>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</si>
  <si>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</si>
  <si>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</si>
  <si>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</si>
  <si>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</si>
  <si>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</si>
  <si>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</si>
  <si>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</si>
  <si>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</si>
  <si>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</si>
  <si>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</si>
  <si>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</si>
  <si>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</si>
  <si>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</si>
  <si>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</si>
  <si>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</si>
  <si>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14. számú melléklet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</si>
</sst>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63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4" fillId="0" borderId="1" xfId="1" applyFont="1" applyBorder="1" applyAlignment="1" applyProtection="1"/>
    <xf numFmtId="3" fontId="4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6" fillId="5" borderId="1" xfId="0" applyFont="1" applyFill="1" applyBorder="1"/>
    <xf numFmtId="3" fontId="7" fillId="5" borderId="1" xfId="0" applyNumberFormat="1" applyFont="1" applyFill="1" applyBorder="1"/>
    <xf numFmtId="0" fontId="8" fillId="6" borderId="1" xfId="0" applyFont="1" applyFill="1" applyBorder="1"/>
    <xf numFmtId="3" fontId="8" fillId="6" borderId="1" xfId="0" applyNumberFormat="1" applyFont="1" applyFill="1" applyBorder="1"/>
    <xf numFmtId="0" fontId="3" fillId="7" borderId="1" xfId="0" applyFont="1" applyFill="1" applyBorder="1"/>
    <xf numFmtId="0" fontId="8" fillId="8" borderId="1" xfId="0" applyFont="1" applyFill="1" applyBorder="1"/>
    <xf numFmtId="3" fontId="3" fillId="7" borderId="1" xfId="0" applyNumberFormat="1" applyFont="1" applyFill="1" applyBorder="1"/>
    <xf numFmtId="3" fontId="8" fillId="8" borderId="1" xfId="0" applyNumberFormat="1" applyFont="1" applyFill="1" applyBorder="1"/>
    <xf numFmtId="0" fontId="7" fillId="9" borderId="1" xfId="0" applyFont="1" applyFill="1" applyBorder="1"/>
    <xf numFmtId="3" fontId="7" fillId="9" borderId="1" xfId="0" applyNumberFormat="1" applyFont="1" applyFill="1" applyBorder="1"/>
    <xf numFmtId="0" fontId="3" fillId="0" borderId="1" xfId="0" applyFont="1" applyBorder="1" applyAlignment="1">
      <alignment wrapText="1"/>
    </xf>
    <xf numFmtId="0" fontId="9" fillId="0" borderId="1" xfId="0" applyFont="1" applyBorder="1"/>
    <xf numFmtId="3" fontId="2" fillId="0" borderId="1" xfId="0" applyNumberFormat="1" applyFont="1" applyFill="1" applyBorder="1"/>
    <xf numFmtId="3" fontId="10" fillId="10" borderId="1" xfId="0" applyNumberFormat="1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wrapText="1"/>
    </xf>
    <xf numFmtId="0" fontId="11" fillId="0" borderId="0" xfId="0" applyFont="1"/>
    <xf numFmtId="3" fontId="7" fillId="2" borderId="1" xfId="0" applyNumberFormat="1" applyFont="1" applyFill="1" applyBorder="1"/>
    <xf numFmtId="0" fontId="3" fillId="10" borderId="1" xfId="0" applyFont="1" applyFill="1" applyBorder="1"/>
    <xf numFmtId="3" fontId="3" fillId="10" borderId="1" xfId="0" applyNumberFormat="1" applyFont="1" applyFill="1" applyBorder="1"/>
    <xf numFmtId="0" fontId="3" fillId="12" borderId="1" xfId="0" applyFont="1" applyFill="1" applyBorder="1" applyAlignment="1">
      <alignment horizontal="center"/>
    </xf>
    <xf numFmtId="3" fontId="10" fillId="12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/>
    </xf>
    <xf numFmtId="0" fontId="4" fillId="0" borderId="1" xfId="1" applyFont="1" applyFill="1" applyBorder="1" applyAlignment="1" applyProtection="1"/>
    <xf numFmtId="0" fontId="9" fillId="0" borderId="0" xfId="0" applyFont="1" applyAlignment="1">
      <alignment horizontal="right"/>
    </xf>
    <xf numFmtId="0" fontId="3" fillId="3" borderId="1" xfId="0" applyFont="1" applyFill="1" applyBorder="1"/>
    <xf numFmtId="3" fontId="1" fillId="3" borderId="1" xfId="0" applyNumberFormat="1" applyFont="1" applyFill="1" applyBorder="1"/>
    <xf numFmtId="0" fontId="8" fillId="14" borderId="1" xfId="0" applyFont="1" applyFill="1" applyBorder="1"/>
    <xf numFmtId="3" fontId="8" fillId="14" borderId="1" xfId="0" applyNumberFormat="1" applyFont="1" applyFill="1" applyBorder="1"/>
    <xf numFmtId="0" fontId="7" fillId="8" borderId="1" xfId="0" applyFont="1" applyFill="1" applyBorder="1"/>
    <xf numFmtId="3" fontId="1" fillId="8" borderId="1" xfId="0" applyNumberFormat="1" applyFont="1" applyFill="1" applyBorder="1"/>
    <xf numFmtId="0" fontId="7" fillId="15" borderId="1" xfId="0" applyFont="1" applyFill="1" applyBorder="1"/>
    <xf numFmtId="3" fontId="7" fillId="15" borderId="1" xfId="0" applyNumberFormat="1" applyFont="1" applyFill="1" applyBorder="1"/>
    <xf numFmtId="0" fontId="12" fillId="0" borderId="1" xfId="0" applyFont="1" applyBorder="1"/>
    <xf numFmtId="3" fontId="12" fillId="0" borderId="1" xfId="0" applyNumberFormat="1" applyFont="1" applyBorder="1"/>
    <xf numFmtId="3" fontId="2" fillId="0" borderId="0" xfId="0" applyNumberFormat="1" applyFont="1"/>
    <xf numFmtId="0" fontId="3" fillId="11" borderId="1" xfId="0" applyFont="1" applyFill="1" applyBorder="1"/>
    <xf numFmtId="3" fontId="3" fillId="11" borderId="1" xfId="0" applyNumberFormat="1" applyFont="1" applyFill="1" applyBorder="1"/>
    <xf numFmtId="0" fontId="7" fillId="12" borderId="1" xfId="0" applyFont="1" applyFill="1" applyBorder="1"/>
    <xf numFmtId="3" fontId="7" fillId="12" borderId="1" xfId="0" applyNumberFormat="1" applyFont="1" applyFill="1" applyBorder="1"/>
    <xf numFmtId="0" fontId="3" fillId="11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3" fontId="10" fillId="1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9" fillId="0" borderId="1" xfId="0" applyFont="1" applyBorder="1" applyAlignment="1">
      <alignment horizontal="left"/>
    </xf>
    <xf numFmtId="3" fontId="13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5" fillId="0" borderId="1" xfId="0" applyFont="1" applyFill="1" applyBorder="1"/>
    <xf numFmtId="0" fontId="1" fillId="10" borderId="1" xfId="0" applyFont="1" applyFill="1" applyBorder="1"/>
    <xf numFmtId="0" fontId="3" fillId="10" borderId="1" xfId="0" applyFont="1" applyFill="1" applyBorder="1" applyAlignment="1">
      <alignment horizontal="left"/>
    </xf>
    <xf numFmtId="3" fontId="1" fillId="10" borderId="1" xfId="0" applyNumberFormat="1" applyFont="1" applyFill="1" applyBorder="1"/>
    <xf numFmtId="3" fontId="0" fillId="0" borderId="0" xfId="0" applyNumberFormat="1"/>
    <xf numFmtId="0" fontId="3" fillId="15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11" borderId="2" xfId="0" applyFont="1" applyFill="1" applyBorder="1"/>
    <xf numFmtId="0" fontId="7" fillId="2" borderId="2" xfId="0" applyFont="1" applyFill="1" applyBorder="1"/>
    <xf numFmtId="0" fontId="2" fillId="13" borderId="2" xfId="0" applyFont="1" applyFill="1" applyBorder="1"/>
    <xf numFmtId="0" fontId="7" fillId="10" borderId="2" xfId="0" applyFont="1" applyFill="1" applyBorder="1"/>
    <xf numFmtId="3" fontId="10" fillId="15" borderId="1" xfId="0" applyNumberFormat="1" applyFont="1" applyFill="1" applyBorder="1" applyAlignment="1">
      <alignment horizontal="center" vertical="center" wrapText="1"/>
    </xf>
    <xf numFmtId="3" fontId="2" fillId="11" borderId="1" xfId="0" applyNumberFormat="1" applyFont="1" applyFill="1" applyBorder="1"/>
    <xf numFmtId="3" fontId="2" fillId="13" borderId="1" xfId="0" applyNumberFormat="1" applyFont="1" applyFill="1" applyBorder="1"/>
    <xf numFmtId="3" fontId="7" fillId="10" borderId="1" xfId="0" applyNumberFormat="1" applyFont="1" applyFill="1" applyBorder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0" xfId="0" applyFont="1"/>
    <xf numFmtId="0" fontId="10" fillId="17" borderId="1" xfId="0" applyFont="1" applyFill="1" applyBorder="1" applyAlignment="1">
      <alignment horizontal="center" vertical="top" wrapText="1"/>
    </xf>
    <xf numFmtId="0" fontId="21" fillId="17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left" vertical="top" wrapText="1"/>
    </xf>
    <xf numFmtId="3" fontId="19" fillId="0" borderId="3" xfId="0" applyNumberFormat="1" applyFont="1" applyBorder="1" applyAlignment="1">
      <alignment horizontal="right" vertical="top" wrapText="1"/>
    </xf>
    <xf numFmtId="0" fontId="20" fillId="0" borderId="3" xfId="0" applyFont="1" applyBorder="1" applyAlignment="1">
      <alignment horizontal="left" vertical="top" wrapText="1"/>
    </xf>
    <xf numFmtId="3" fontId="20" fillId="0" borderId="3" xfId="0" applyNumberFormat="1" applyFont="1" applyBorder="1" applyAlignment="1">
      <alignment horizontal="right" vertical="top" wrapText="1"/>
    </xf>
    <xf numFmtId="0" fontId="22" fillId="0" borderId="0" xfId="0" applyFont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0" fontId="9" fillId="0" borderId="0" xfId="0" applyFont="1" applyAlignment="1">
      <alignment horizontal="center"/>
    </xf>
    <xf numFmtId="3" fontId="10" fillId="18" borderId="1" xfId="0" applyNumberFormat="1" applyFont="1" applyFill="1" applyBorder="1" applyAlignment="1">
      <alignment horizontal="center" vertical="center" wrapText="1"/>
    </xf>
    <xf numFmtId="3" fontId="3" fillId="18" borderId="1" xfId="0" applyNumberFormat="1" applyFont="1" applyFill="1" applyBorder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22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0" fontId="2" fillId="0" borderId="4" xfId="0" applyFont="1" applyBorder="1"/>
    <xf numFmtId="3" fontId="2" fillId="0" borderId="4" xfId="0" applyNumberFormat="1" applyFont="1" applyBorder="1"/>
    <xf numFmtId="3" fontId="3" fillId="0" borderId="4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12" fillId="0" borderId="4" xfId="0" applyFont="1" applyBorder="1"/>
    <xf numFmtId="3" fontId="12" fillId="0" borderId="4" xfId="0" applyNumberFormat="1" applyFont="1" applyBorder="1"/>
    <xf numFmtId="0" fontId="0" fillId="0" borderId="0" xfId="0" applyFo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3" fontId="3" fillId="2" borderId="4" xfId="0" applyNumberFormat="1" applyFont="1" applyFill="1" applyBorder="1"/>
    <xf numFmtId="0" fontId="4" fillId="0" borderId="4" xfId="0" applyFont="1" applyBorder="1" applyAlignment="1">
      <alignment horizontal="right"/>
    </xf>
    <xf numFmtId="0" fontId="3" fillId="0" borderId="4" xfId="0" applyFont="1" applyBorder="1"/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2" fillId="0" borderId="0" xfId="0" applyFont="1"/>
    <xf numFmtId="0" fontId="22" fillId="0" borderId="0" xfId="0" applyFont="1" applyFill="1"/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horizontal="right" vertical="top" wrapText="1"/>
    </xf>
    <xf numFmtId="0" fontId="10" fillId="16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3">
    <cellStyle name="Hivatkozás" xfId="1" builtinId="8"/>
    <cellStyle name="Normál" xfId="0" builtinId="0"/>
    <cellStyle name="Normál 4" xfId="2"/>
  </cellStyles>
  <dxfs count="0"/>
  <tableStyles count="0" defaultTableStyle="TableStyleMedium9" defaultPivotStyle="PivotStyleLight16"/>
  <colors>
    <mruColors>
      <color rgb="FF00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zoomScale="85" workbookViewId="0">
      <selection activeCell="A3" sqref="A3"/>
    </sheetView>
  </sheetViews>
  <sheetFormatPr defaultRowHeight="15.75"/>
  <cols>
    <col min="1" max="1" width="89" style="1" bestFit="1" customWidth="1"/>
    <col min="2" max="2" width="17.5703125" style="1" customWidth="1"/>
    <col min="3" max="4" width="17" style="1" bestFit="1" customWidth="1"/>
    <col min="5" max="16384" width="9.140625" style="1"/>
  </cols>
  <sheetData>
    <row r="1" spans="1:4">
      <c r="A1" s="156" t="s">
        <v>872</v>
      </c>
      <c r="B1" s="156"/>
      <c r="C1" s="156"/>
      <c r="D1" s="156"/>
    </row>
    <row r="2" spans="1:4">
      <c r="A2" s="156" t="s">
        <v>21</v>
      </c>
      <c r="B2" s="156"/>
      <c r="C2" s="156"/>
      <c r="D2" s="156"/>
    </row>
    <row r="3" spans="1:4" ht="20.25" customHeight="1">
      <c r="A3" s="11"/>
      <c r="B3" s="41"/>
      <c r="C3" s="41"/>
      <c r="D3" s="41" t="s">
        <v>867</v>
      </c>
    </row>
    <row r="4" spans="1:4" ht="31.5">
      <c r="A4" s="81" t="s">
        <v>870</v>
      </c>
      <c r="B4" s="87" t="s">
        <v>868</v>
      </c>
      <c r="C4" s="87" t="s">
        <v>871</v>
      </c>
      <c r="D4" s="87" t="s">
        <v>869</v>
      </c>
    </row>
    <row r="5" spans="1:4">
      <c r="A5" s="82" t="s">
        <v>0</v>
      </c>
      <c r="B5" s="3">
        <f>'1.kiad.'!B23</f>
        <v>7802000</v>
      </c>
      <c r="C5" s="3">
        <f>'1.kiad.'!C23</f>
        <v>10164184</v>
      </c>
      <c r="D5" s="3">
        <f>'1.kiad.'!D23</f>
        <v>10164184</v>
      </c>
    </row>
    <row r="6" spans="1:4">
      <c r="A6" s="82" t="s">
        <v>1</v>
      </c>
      <c r="B6" s="3">
        <f>'1.kiad.'!B24</f>
        <v>1384000</v>
      </c>
      <c r="C6" s="3">
        <f>'1.kiad.'!C24</f>
        <v>1885088</v>
      </c>
      <c r="D6" s="3">
        <f>'1.kiad.'!D24</f>
        <v>1885088</v>
      </c>
    </row>
    <row r="7" spans="1:4">
      <c r="A7" s="82" t="s">
        <v>2</v>
      </c>
      <c r="B7" s="3">
        <f>'1.kiad.'!B49</f>
        <v>17035000</v>
      </c>
      <c r="C7" s="3">
        <f>'1.kiad.'!C49</f>
        <v>13868009</v>
      </c>
      <c r="D7" s="3">
        <f>'1.kiad.'!D49</f>
        <v>13868009</v>
      </c>
    </row>
    <row r="8" spans="1:4">
      <c r="A8" s="82" t="s">
        <v>3</v>
      </c>
      <c r="B8" s="3">
        <f>'1.kiad.'!B58</f>
        <v>2807000</v>
      </c>
      <c r="C8" s="3">
        <f>'1.kiad.'!C58</f>
        <v>2942160</v>
      </c>
      <c r="D8" s="3">
        <f>'1.kiad.'!D58</f>
        <v>2942160</v>
      </c>
    </row>
    <row r="9" spans="1:4">
      <c r="A9" s="82" t="s">
        <v>4</v>
      </c>
      <c r="B9" s="3">
        <f>'1.kiad.'!B73</f>
        <v>11308799</v>
      </c>
      <c r="C9" s="3">
        <f>'1.kiad.'!C73</f>
        <v>30671587</v>
      </c>
      <c r="D9" s="3">
        <f>'1.kiad.'!D73</f>
        <v>10043016</v>
      </c>
    </row>
    <row r="10" spans="1:4">
      <c r="A10" s="82" t="s">
        <v>5</v>
      </c>
      <c r="B10" s="3">
        <f>'1.kiad.'!B82</f>
        <v>36342000</v>
      </c>
      <c r="C10" s="3">
        <f>'1.kiad.'!C82</f>
        <v>33956493</v>
      </c>
      <c r="D10" s="3">
        <f>'1.kiad.'!D82</f>
        <v>33956493</v>
      </c>
    </row>
    <row r="11" spans="1:4">
      <c r="A11" s="82" t="s">
        <v>6</v>
      </c>
      <c r="B11" s="3">
        <f>'1.kiad.'!B87</f>
        <v>635000</v>
      </c>
      <c r="C11" s="3">
        <f>'1.kiad.'!C87</f>
        <v>0</v>
      </c>
      <c r="D11" s="3">
        <f>'1.kiad.'!D87</f>
        <v>0</v>
      </c>
    </row>
    <row r="12" spans="1:4">
      <c r="A12" s="82" t="s">
        <v>7</v>
      </c>
      <c r="B12" s="3">
        <f>'1.kiad.'!B96</f>
        <v>0</v>
      </c>
      <c r="C12" s="3">
        <f>'1.kiad.'!C96</f>
        <v>0</v>
      </c>
      <c r="D12" s="3">
        <f>'1.kiad.'!D96</f>
        <v>0</v>
      </c>
    </row>
    <row r="13" spans="1:4">
      <c r="A13" s="83" t="s">
        <v>8</v>
      </c>
      <c r="B13" s="88">
        <f>SUM(B5:B12)</f>
        <v>77313799</v>
      </c>
      <c r="C13" s="88">
        <f>SUM(C5:C12)</f>
        <v>93487521</v>
      </c>
      <c r="D13" s="88">
        <f>SUM(D5:D12)</f>
        <v>72858950</v>
      </c>
    </row>
    <row r="14" spans="1:4">
      <c r="A14" s="82" t="s">
        <v>9</v>
      </c>
      <c r="B14" s="3">
        <f>'1.kiad.'!B121</f>
        <v>908322</v>
      </c>
      <c r="C14" s="3">
        <f>'1.kiad.'!C121</f>
        <v>2221287</v>
      </c>
      <c r="D14" s="3">
        <f>'1.kiad.'!D121</f>
        <v>2221287</v>
      </c>
    </row>
    <row r="15" spans="1:4" ht="18.75">
      <c r="A15" s="84" t="s">
        <v>10</v>
      </c>
      <c r="B15" s="34">
        <f>B13+B14</f>
        <v>78222121</v>
      </c>
      <c r="C15" s="34">
        <f>C13+C14</f>
        <v>95708808</v>
      </c>
      <c r="D15" s="34">
        <f>D13+D14</f>
        <v>75080237</v>
      </c>
    </row>
    <row r="16" spans="1:4">
      <c r="A16" s="82" t="s">
        <v>11</v>
      </c>
      <c r="B16" s="3">
        <f>'2.bev.'!B19</f>
        <v>23826208</v>
      </c>
      <c r="C16" s="3">
        <f>'2.bev.'!C19</f>
        <v>33155108</v>
      </c>
      <c r="D16" s="3">
        <f>'2.bev.'!D19</f>
        <v>33155108</v>
      </c>
    </row>
    <row r="17" spans="1:4">
      <c r="A17" s="82" t="s">
        <v>12</v>
      </c>
      <c r="B17" s="3">
        <f>'2.bev.'!B25</f>
        <v>0</v>
      </c>
      <c r="C17" s="3">
        <f>'2.bev.'!C25</f>
        <v>992991</v>
      </c>
      <c r="D17" s="3">
        <f>'2.bev.'!D25</f>
        <v>992991</v>
      </c>
    </row>
    <row r="18" spans="1:4">
      <c r="A18" s="82" t="s">
        <v>13</v>
      </c>
      <c r="B18" s="3">
        <f>'2.bev.'!B37</f>
        <v>24010000</v>
      </c>
      <c r="C18" s="3">
        <f>'2.bev.'!C37</f>
        <v>27730256</v>
      </c>
      <c r="D18" s="3">
        <f>'2.bev.'!D37</f>
        <v>27730256</v>
      </c>
    </row>
    <row r="19" spans="1:4">
      <c r="A19" s="82" t="s">
        <v>14</v>
      </c>
      <c r="B19" s="3">
        <f>'2.bev.'!B50</f>
        <v>200000</v>
      </c>
      <c r="C19" s="3">
        <f>'2.bev.'!C50</f>
        <v>1313967</v>
      </c>
      <c r="D19" s="3">
        <f>'2.bev.'!D50</f>
        <v>1313967</v>
      </c>
    </row>
    <row r="20" spans="1:4">
      <c r="A20" s="82" t="s">
        <v>15</v>
      </c>
      <c r="B20" s="3">
        <f>'2.bev.'!B56</f>
        <v>0</v>
      </c>
      <c r="C20" s="3">
        <f>'2.bev.'!C56</f>
        <v>0</v>
      </c>
      <c r="D20" s="3">
        <f>'2.bev.'!D56</f>
        <v>0</v>
      </c>
    </row>
    <row r="21" spans="1:4">
      <c r="A21" s="82" t="s">
        <v>16</v>
      </c>
      <c r="B21" s="3">
        <f>'2.bev.'!B60</f>
        <v>0</v>
      </c>
      <c r="C21" s="3">
        <f>'2.bev.'!C60</f>
        <v>0</v>
      </c>
      <c r="D21" s="3">
        <f>'2.bev.'!D60</f>
        <v>0</v>
      </c>
    </row>
    <row r="22" spans="1:4">
      <c r="A22" s="82" t="s">
        <v>17</v>
      </c>
      <c r="B22" s="3">
        <f>'2.bev.'!B64</f>
        <v>0</v>
      </c>
      <c r="C22" s="3">
        <f>'2.bev.'!C64</f>
        <v>0</v>
      </c>
      <c r="D22" s="3">
        <f>'2.bev.'!D64</f>
        <v>0</v>
      </c>
    </row>
    <row r="23" spans="1:4">
      <c r="A23" s="85" t="s">
        <v>18</v>
      </c>
      <c r="B23" s="89">
        <f>SUM(B16:B22)</f>
        <v>48036208</v>
      </c>
      <c r="C23" s="89">
        <f>SUM(C16:C22)</f>
        <v>63192322</v>
      </c>
      <c r="D23" s="89">
        <f>SUM(D16:D22)</f>
        <v>63192322</v>
      </c>
    </row>
    <row r="24" spans="1:4">
      <c r="A24" s="82" t="s">
        <v>19</v>
      </c>
      <c r="B24" s="3">
        <f>'2.bev.'!B92</f>
        <v>30185913</v>
      </c>
      <c r="C24" s="3">
        <f>'2.bev.'!C92</f>
        <v>32516486</v>
      </c>
      <c r="D24" s="3">
        <f>'2.bev.'!D92</f>
        <v>32516486</v>
      </c>
    </row>
    <row r="25" spans="1:4" ht="18.75">
      <c r="A25" s="86" t="s">
        <v>20</v>
      </c>
      <c r="B25" s="90">
        <f>B23+B24</f>
        <v>78222121</v>
      </c>
      <c r="C25" s="90">
        <f>C23+C24</f>
        <v>95708808</v>
      </c>
      <c r="D25" s="90">
        <f>D23+D24</f>
        <v>95708808</v>
      </c>
    </row>
  </sheetData>
  <mergeCells count="2">
    <mergeCell ref="A1:D1"/>
    <mergeCell ref="A2:D2"/>
  </mergeCells>
  <phoneticPr fontId="5" type="noConversion"/>
  <pageMargins left="0.31496062992125984" right="0.31496062992125984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E34"/>
  <sheetViews>
    <sheetView topLeftCell="A12" workbookViewId="0">
      <selection activeCell="C34" sqref="C34"/>
    </sheetView>
  </sheetViews>
  <sheetFormatPr defaultRowHeight="15.75"/>
  <cols>
    <col min="1" max="1" width="10.7109375" style="1" customWidth="1"/>
    <col min="2" max="2" width="76.5703125" bestFit="1" customWidth="1"/>
    <col min="3" max="3" width="15.42578125" customWidth="1"/>
    <col min="4" max="4" width="18.140625" customWidth="1"/>
    <col min="5" max="5" width="17.7109375" customWidth="1"/>
  </cols>
  <sheetData>
    <row r="1" spans="1:5">
      <c r="A1" s="156" t="s">
        <v>263</v>
      </c>
      <c r="B1" s="156"/>
      <c r="C1" s="156"/>
      <c r="D1" s="156"/>
      <c r="E1" s="156"/>
    </row>
    <row r="2" spans="1:5">
      <c r="A2" s="156" t="str">
        <f>+rovatkódok!A1</f>
        <v>LOVAS KÖZSÉG ÖNKORMÁNYZATA 2017. ÉVI KÖLTSÉGVETÉS VÉGREHAJTÁSA</v>
      </c>
      <c r="B2" s="156"/>
      <c r="C2" s="156"/>
      <c r="D2" s="156"/>
      <c r="E2" s="156"/>
    </row>
    <row r="3" spans="1:5">
      <c r="A3" s="160" t="s">
        <v>884</v>
      </c>
      <c r="B3" s="160"/>
      <c r="C3" s="160"/>
      <c r="D3" s="160"/>
      <c r="E3" s="160"/>
    </row>
    <row r="4" spans="1:5">
      <c r="A4" s="156" t="s">
        <v>225</v>
      </c>
      <c r="B4" s="156"/>
      <c r="C4" s="156"/>
      <c r="D4" s="156"/>
      <c r="E4" s="156"/>
    </row>
    <row r="5" spans="1:5">
      <c r="B5" s="14"/>
      <c r="C5" s="41"/>
      <c r="D5" s="41"/>
      <c r="E5" s="41" t="str">
        <f>+rovatkódok!D3</f>
        <v>adatok Ft-ban</v>
      </c>
    </row>
    <row r="6" spans="1:5" ht="31.5">
      <c r="A6" s="63" t="s">
        <v>241</v>
      </c>
      <c r="B6" s="64" t="s">
        <v>242</v>
      </c>
      <c r="C6" s="65" t="str">
        <f>+rovatkódok!B4</f>
        <v>2017. évi 
eredeti EI</v>
      </c>
      <c r="D6" s="65" t="str">
        <f>+rovatkódok!C4</f>
        <v>2017. évi
módosított  EI</v>
      </c>
      <c r="E6" s="65" t="str">
        <f>+rovatkódok!D4</f>
        <v>Teljesítés
2017.12.31.</v>
      </c>
    </row>
    <row r="7" spans="1:5">
      <c r="A7" s="2" t="s">
        <v>22</v>
      </c>
      <c r="B7" s="2" t="s">
        <v>245</v>
      </c>
      <c r="C7" s="116">
        <v>0</v>
      </c>
      <c r="D7" s="116">
        <v>0</v>
      </c>
      <c r="E7" s="116">
        <v>0</v>
      </c>
    </row>
    <row r="8" spans="1:5">
      <c r="A8" s="2" t="s">
        <v>23</v>
      </c>
      <c r="B8" s="2" t="s">
        <v>246</v>
      </c>
      <c r="C8" s="116">
        <f>SUM(C9)</f>
        <v>0</v>
      </c>
      <c r="D8" s="116">
        <f t="shared" ref="D8:E8" si="0">SUM(D9)</f>
        <v>822186</v>
      </c>
      <c r="E8" s="116">
        <f t="shared" si="0"/>
        <v>822186</v>
      </c>
    </row>
    <row r="9" spans="1:5" s="114" customFormat="1">
      <c r="A9" s="131" t="s">
        <v>886</v>
      </c>
      <c r="B9" s="131" t="s">
        <v>885</v>
      </c>
      <c r="C9" s="132">
        <v>0</v>
      </c>
      <c r="D9" s="132">
        <v>822186</v>
      </c>
      <c r="E9" s="132">
        <v>822186</v>
      </c>
    </row>
    <row r="10" spans="1:5">
      <c r="A10" s="2" t="s">
        <v>24</v>
      </c>
      <c r="B10" s="2" t="s">
        <v>898</v>
      </c>
      <c r="C10" s="116">
        <v>0</v>
      </c>
      <c r="D10" s="116">
        <v>0</v>
      </c>
      <c r="E10" s="116">
        <v>0</v>
      </c>
    </row>
    <row r="11" spans="1:5">
      <c r="A11" s="2" t="s">
        <v>25</v>
      </c>
      <c r="B11" s="2" t="s">
        <v>899</v>
      </c>
      <c r="C11" s="116">
        <v>0</v>
      </c>
      <c r="D11" s="116">
        <v>0</v>
      </c>
      <c r="E11" s="116">
        <v>0</v>
      </c>
    </row>
    <row r="12" spans="1:5">
      <c r="A12" s="2" t="s">
        <v>26</v>
      </c>
      <c r="B12" s="2" t="s">
        <v>900</v>
      </c>
      <c r="C12" s="116">
        <v>0</v>
      </c>
      <c r="D12" s="116">
        <v>0</v>
      </c>
      <c r="E12" s="116">
        <v>0</v>
      </c>
    </row>
    <row r="13" spans="1:5">
      <c r="A13" s="2" t="s">
        <v>27</v>
      </c>
      <c r="B13" s="2" t="s">
        <v>901</v>
      </c>
      <c r="C13" s="117">
        <f>SUM(C14:C20)</f>
        <v>4366666</v>
      </c>
      <c r="D13" s="117">
        <f t="shared" ref="D13:E13" si="1">SUM(D14:D20)</f>
        <v>4489230</v>
      </c>
      <c r="E13" s="117">
        <f t="shared" si="1"/>
        <v>4489230</v>
      </c>
    </row>
    <row r="14" spans="1:5">
      <c r="A14" s="28" t="s">
        <v>240</v>
      </c>
      <c r="B14" s="135" t="s">
        <v>919</v>
      </c>
      <c r="C14" s="116">
        <v>700000</v>
      </c>
      <c r="D14" s="116">
        <v>475675</v>
      </c>
      <c r="E14" s="116">
        <v>475675</v>
      </c>
    </row>
    <row r="15" spans="1:5">
      <c r="A15" s="28"/>
      <c r="B15" s="135" t="s">
        <v>268</v>
      </c>
      <c r="C15" s="116">
        <v>1000000</v>
      </c>
      <c r="D15" s="116">
        <v>1000000</v>
      </c>
      <c r="E15" s="116">
        <v>1000000</v>
      </c>
    </row>
    <row r="16" spans="1:5">
      <c r="A16" s="2"/>
      <c r="B16" s="136" t="s">
        <v>253</v>
      </c>
      <c r="C16" s="116">
        <v>1300000</v>
      </c>
      <c r="D16" s="116">
        <v>1300000</v>
      </c>
      <c r="E16" s="116">
        <v>1300000</v>
      </c>
    </row>
    <row r="17" spans="1:5">
      <c r="A17" s="2"/>
      <c r="B17" s="136" t="s">
        <v>251</v>
      </c>
      <c r="C17" s="116">
        <v>866666</v>
      </c>
      <c r="D17" s="116">
        <v>866674</v>
      </c>
      <c r="E17" s="116">
        <v>866674</v>
      </c>
    </row>
    <row r="18" spans="1:5">
      <c r="A18" s="2"/>
      <c r="B18" s="136" t="s">
        <v>252</v>
      </c>
      <c r="C18" s="116">
        <v>500000</v>
      </c>
      <c r="D18" s="116">
        <v>0</v>
      </c>
      <c r="E18" s="116">
        <v>0</v>
      </c>
    </row>
    <row r="19" spans="1:5">
      <c r="A19" s="115"/>
      <c r="B19" s="139" t="s">
        <v>917</v>
      </c>
      <c r="C19" s="116">
        <v>0</v>
      </c>
      <c r="D19" s="116">
        <v>696881</v>
      </c>
      <c r="E19" s="116">
        <v>696881</v>
      </c>
    </row>
    <row r="20" spans="1:5">
      <c r="A20" s="115"/>
      <c r="B20" s="139" t="s">
        <v>918</v>
      </c>
      <c r="C20" s="116">
        <v>0</v>
      </c>
      <c r="D20" s="116">
        <v>150000</v>
      </c>
      <c r="E20" s="116">
        <v>150000</v>
      </c>
    </row>
    <row r="21" spans="1:5">
      <c r="A21" s="2" t="s">
        <v>28</v>
      </c>
      <c r="B21" s="2" t="s">
        <v>902</v>
      </c>
      <c r="C21" s="116">
        <v>0</v>
      </c>
      <c r="D21" s="116">
        <v>0</v>
      </c>
      <c r="E21" s="116">
        <v>0</v>
      </c>
    </row>
    <row r="22" spans="1:5">
      <c r="A22" s="2" t="s">
        <v>29</v>
      </c>
      <c r="B22" s="2" t="s">
        <v>903</v>
      </c>
      <c r="C22" s="116">
        <v>0</v>
      </c>
      <c r="D22" s="116">
        <v>0</v>
      </c>
      <c r="E22" s="116">
        <v>0</v>
      </c>
    </row>
    <row r="23" spans="1:5">
      <c r="A23" s="2" t="s">
        <v>30</v>
      </c>
      <c r="B23" s="2" t="s">
        <v>904</v>
      </c>
      <c r="C23" s="116">
        <v>0</v>
      </c>
      <c r="D23" s="116">
        <v>0</v>
      </c>
      <c r="E23" s="116">
        <v>0</v>
      </c>
    </row>
    <row r="24" spans="1:5">
      <c r="A24" s="2" t="s">
        <v>31</v>
      </c>
      <c r="B24" s="2" t="s">
        <v>247</v>
      </c>
      <c r="C24" s="116">
        <v>0</v>
      </c>
      <c r="D24" s="116">
        <v>0</v>
      </c>
      <c r="E24" s="116">
        <v>0</v>
      </c>
    </row>
    <row r="25" spans="1:5" s="1" customFormat="1">
      <c r="A25" s="115" t="s">
        <v>32</v>
      </c>
      <c r="B25" s="116" t="s">
        <v>906</v>
      </c>
      <c r="C25" s="116">
        <v>885000</v>
      </c>
      <c r="D25" s="116">
        <v>0</v>
      </c>
      <c r="E25" s="115">
        <v>0</v>
      </c>
    </row>
    <row r="26" spans="1:5">
      <c r="A26" s="2" t="s">
        <v>43</v>
      </c>
      <c r="B26" s="2" t="s">
        <v>905</v>
      </c>
      <c r="C26" s="117">
        <v>0</v>
      </c>
      <c r="D26" s="117">
        <f>SUM(D27:D31)</f>
        <v>4731600</v>
      </c>
      <c r="E26" s="117">
        <f>SUM(E27:E31)</f>
        <v>4731600</v>
      </c>
    </row>
    <row r="27" spans="1:5">
      <c r="A27" s="28" t="s">
        <v>240</v>
      </c>
      <c r="B27" s="134" t="s">
        <v>254</v>
      </c>
      <c r="C27" s="116">
        <v>300000</v>
      </c>
      <c r="D27" s="116">
        <v>300000</v>
      </c>
      <c r="E27" s="116">
        <v>300000</v>
      </c>
    </row>
    <row r="28" spans="1:5">
      <c r="A28" s="2"/>
      <c r="B28" s="134" t="s">
        <v>256</v>
      </c>
      <c r="C28" s="116">
        <v>315000</v>
      </c>
      <c r="D28" s="116">
        <v>230000</v>
      </c>
      <c r="E28" s="116">
        <v>230000</v>
      </c>
    </row>
    <row r="29" spans="1:5">
      <c r="A29" s="2"/>
      <c r="B29" s="134" t="s">
        <v>257</v>
      </c>
      <c r="C29" s="116">
        <v>100000</v>
      </c>
      <c r="D29" s="116">
        <v>100000</v>
      </c>
      <c r="E29" s="116">
        <v>100000</v>
      </c>
    </row>
    <row r="30" spans="1:5">
      <c r="A30" s="2"/>
      <c r="B30" s="134" t="s">
        <v>255</v>
      </c>
      <c r="C30" s="116">
        <v>100000</v>
      </c>
      <c r="D30" s="116">
        <v>100000</v>
      </c>
      <c r="E30" s="116">
        <v>100000</v>
      </c>
    </row>
    <row r="31" spans="1:5">
      <c r="A31" s="115"/>
      <c r="B31" s="137" t="s">
        <v>916</v>
      </c>
      <c r="C31" s="116">
        <v>0</v>
      </c>
      <c r="D31" s="116">
        <v>4001600</v>
      </c>
      <c r="E31" s="116">
        <v>4001600</v>
      </c>
    </row>
    <row r="32" spans="1:5">
      <c r="A32" s="2" t="s">
        <v>244</v>
      </c>
      <c r="B32" s="2" t="s">
        <v>248</v>
      </c>
      <c r="C32" s="116">
        <v>0</v>
      </c>
      <c r="D32" s="116">
        <v>0</v>
      </c>
      <c r="E32" s="116">
        <v>0</v>
      </c>
    </row>
    <row r="33" spans="1:5" s="133" customFormat="1">
      <c r="A33" s="2" t="s">
        <v>244</v>
      </c>
      <c r="B33" s="2" t="s">
        <v>907</v>
      </c>
      <c r="C33" s="116">
        <v>6057133</v>
      </c>
      <c r="D33" s="116">
        <v>20628571</v>
      </c>
      <c r="E33" s="116">
        <v>0</v>
      </c>
    </row>
    <row r="34" spans="1:5">
      <c r="A34" s="2" t="s">
        <v>250</v>
      </c>
      <c r="B34" s="4" t="s">
        <v>249</v>
      </c>
      <c r="C34" s="138">
        <f>C7+C8+C10+C11+C12+C13+C21+C22+C23+C24+C25+C26+C32+C33</f>
        <v>11308799</v>
      </c>
      <c r="D34" s="138">
        <f>D7+D8+D10+D11+D12+D13+D21+D22+D23+D24+D26+D32+D33</f>
        <v>30671587</v>
      </c>
      <c r="E34" s="138">
        <f>E7+E8+E10+E11+E12+E13+E21+E22+E23+E24+E26+E32+E33</f>
        <v>10043016</v>
      </c>
    </row>
  </sheetData>
  <mergeCells count="4">
    <mergeCell ref="A4:E4"/>
    <mergeCell ref="A3:E3"/>
    <mergeCell ref="A2:E2"/>
    <mergeCell ref="A1:E1"/>
  </mergeCells>
  <phoneticPr fontId="5" type="noConversion"/>
  <pageMargins left="0.35433070866141736" right="0.74803149606299213" top="0.39370078740157483" bottom="0.39370078740157483" header="0.51181102362204722" footer="0.51181102362204722"/>
  <pageSetup paperSize="8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E18"/>
  <sheetViews>
    <sheetView zoomScale="85" workbookViewId="0">
      <selection activeCell="F10" sqref="F10"/>
    </sheetView>
  </sheetViews>
  <sheetFormatPr defaultRowHeight="15.75"/>
  <cols>
    <col min="1" max="1" width="10.42578125" style="120" bestFit="1" customWidth="1"/>
    <col min="2" max="2" width="77.85546875" style="120" bestFit="1" customWidth="1"/>
    <col min="3" max="3" width="17.7109375" style="120" customWidth="1"/>
    <col min="4" max="5" width="17" style="120" bestFit="1" customWidth="1"/>
    <col min="6" max="16384" width="9.140625" style="120"/>
  </cols>
  <sheetData>
    <row r="1" spans="1:5">
      <c r="A1" s="161" t="s">
        <v>264</v>
      </c>
      <c r="B1" s="161"/>
      <c r="C1" s="161"/>
      <c r="D1" s="161"/>
      <c r="E1" s="161"/>
    </row>
    <row r="2" spans="1:5">
      <c r="A2" s="161" t="str">
        <f>+rovatkódok!A1</f>
        <v>LOVAS KÖZSÉG ÖNKORMÁNYZATA 2017. ÉVI KÖLTSÉGVETÉS VÉGREHAJTÁSA</v>
      </c>
      <c r="B2" s="161"/>
      <c r="C2" s="161"/>
      <c r="D2" s="161"/>
      <c r="E2" s="161"/>
    </row>
    <row r="3" spans="1:5">
      <c r="A3" s="161" t="s">
        <v>232</v>
      </c>
      <c r="B3" s="161"/>
      <c r="C3" s="161"/>
      <c r="D3" s="161"/>
      <c r="E3" s="161"/>
    </row>
    <row r="4" spans="1:5">
      <c r="A4" s="161" t="s">
        <v>225</v>
      </c>
      <c r="B4" s="161"/>
      <c r="C4" s="161"/>
      <c r="D4" s="161"/>
      <c r="E4" s="161"/>
    </row>
    <row r="5" spans="1:5">
      <c r="B5" s="121"/>
      <c r="D5" s="122"/>
      <c r="E5" s="122" t="str">
        <f>+rovatkódok!D3</f>
        <v>adatok Ft-ban</v>
      </c>
    </row>
    <row r="6" spans="1:5" ht="31.5">
      <c r="A6" s="63" t="s">
        <v>241</v>
      </c>
      <c r="B6" s="63" t="s">
        <v>242</v>
      </c>
      <c r="C6" s="65" t="str">
        <f>+rovatkódok!B4</f>
        <v>2017. évi 
eredeti EI</v>
      </c>
      <c r="D6" s="65" t="str">
        <f>+rovatkódok!C4</f>
        <v>2017. évi
módosított  EI</v>
      </c>
      <c r="E6" s="65" t="str">
        <f>+rovatkódok!D4</f>
        <v>Teljesítés
2017.12.31.</v>
      </c>
    </row>
    <row r="7" spans="1:5" s="125" customFormat="1">
      <c r="A7" s="123" t="s">
        <v>878</v>
      </c>
      <c r="B7" s="123" t="s">
        <v>879</v>
      </c>
      <c r="C7" s="124">
        <v>0</v>
      </c>
      <c r="D7" s="124">
        <v>0</v>
      </c>
      <c r="E7" s="124">
        <v>0</v>
      </c>
    </row>
    <row r="8" spans="1:5">
      <c r="A8" s="123" t="s">
        <v>233</v>
      </c>
      <c r="B8" s="123" t="s">
        <v>226</v>
      </c>
      <c r="C8" s="124">
        <f>SUM(C9:C9)</f>
        <v>0</v>
      </c>
      <c r="D8" s="124">
        <f>SUM(D9:D9)</f>
        <v>60000</v>
      </c>
      <c r="E8" s="124">
        <f>SUM(E9:E9)</f>
        <v>60000</v>
      </c>
    </row>
    <row r="9" spans="1:5">
      <c r="A9" s="118" t="s">
        <v>233</v>
      </c>
      <c r="B9" s="118" t="s">
        <v>880</v>
      </c>
      <c r="C9" s="126">
        <v>0</v>
      </c>
      <c r="D9" s="126">
        <v>60000</v>
      </c>
      <c r="E9" s="126">
        <v>60000</v>
      </c>
    </row>
    <row r="10" spans="1:5">
      <c r="A10" s="123" t="s">
        <v>881</v>
      </c>
      <c r="B10" s="123" t="s">
        <v>882</v>
      </c>
      <c r="C10" s="124">
        <v>0</v>
      </c>
      <c r="D10" s="124">
        <v>0</v>
      </c>
      <c r="E10" s="124">
        <v>0</v>
      </c>
    </row>
    <row r="11" spans="1:5">
      <c r="A11" s="127" t="s">
        <v>234</v>
      </c>
      <c r="B11" s="127" t="s">
        <v>227</v>
      </c>
      <c r="C11" s="128">
        <v>0</v>
      </c>
      <c r="D11" s="128">
        <v>0</v>
      </c>
      <c r="E11" s="128">
        <v>0</v>
      </c>
    </row>
    <row r="12" spans="1:5">
      <c r="A12" s="123" t="s">
        <v>235</v>
      </c>
      <c r="B12" s="123" t="s">
        <v>228</v>
      </c>
      <c r="C12" s="124">
        <v>0</v>
      </c>
      <c r="D12" s="124">
        <v>0</v>
      </c>
      <c r="E12" s="124">
        <v>0</v>
      </c>
    </row>
    <row r="13" spans="1:5">
      <c r="A13" s="123" t="s">
        <v>236</v>
      </c>
      <c r="B13" s="123" t="s">
        <v>229</v>
      </c>
      <c r="C13" s="124">
        <v>0</v>
      </c>
      <c r="D13" s="124">
        <v>0</v>
      </c>
      <c r="E13" s="124">
        <v>0</v>
      </c>
    </row>
    <row r="14" spans="1:5">
      <c r="A14" s="123" t="s">
        <v>237</v>
      </c>
      <c r="B14" s="123" t="s">
        <v>230</v>
      </c>
      <c r="C14" s="124">
        <v>75000</v>
      </c>
      <c r="D14" s="124">
        <v>0</v>
      </c>
      <c r="E14" s="124">
        <v>0</v>
      </c>
    </row>
    <row r="15" spans="1:5">
      <c r="A15" s="123" t="s">
        <v>238</v>
      </c>
      <c r="B15" s="123" t="s">
        <v>231</v>
      </c>
      <c r="C15" s="124">
        <v>2732000</v>
      </c>
      <c r="D15" s="124">
        <v>2882160</v>
      </c>
      <c r="E15" s="124">
        <f t="shared" ref="E15" si="0">SUM(E16:E17)</f>
        <v>2882160</v>
      </c>
    </row>
    <row r="16" spans="1:5">
      <c r="A16" s="118" t="s">
        <v>238</v>
      </c>
      <c r="B16" s="118" t="s">
        <v>883</v>
      </c>
      <c r="C16" s="126">
        <v>0</v>
      </c>
      <c r="D16" s="126">
        <v>0</v>
      </c>
      <c r="E16" s="126">
        <v>2792910</v>
      </c>
    </row>
    <row r="17" spans="1:5" ht="31.5">
      <c r="A17" s="118" t="s">
        <v>238</v>
      </c>
      <c r="B17" s="119" t="s">
        <v>915</v>
      </c>
      <c r="C17" s="126">
        <v>0</v>
      </c>
      <c r="D17" s="126">
        <v>0</v>
      </c>
      <c r="E17" s="126">
        <v>89250</v>
      </c>
    </row>
    <row r="18" spans="1:5">
      <c r="A18" s="129" t="s">
        <v>239</v>
      </c>
      <c r="B18" s="129" t="s">
        <v>232</v>
      </c>
      <c r="C18" s="130">
        <f>+C7+C8+C10+C11+C12+C13+C14+C15</f>
        <v>2807000</v>
      </c>
      <c r="D18" s="130">
        <f t="shared" ref="D18:E18" si="1">+D7+D8+D10+D11+D12+D13+D14+D15</f>
        <v>2942160</v>
      </c>
      <c r="E18" s="130">
        <f t="shared" si="1"/>
        <v>2942160</v>
      </c>
    </row>
  </sheetData>
  <mergeCells count="4">
    <mergeCell ref="A4:E4"/>
    <mergeCell ref="A3:E3"/>
    <mergeCell ref="A2:E2"/>
    <mergeCell ref="A1:E1"/>
  </mergeCells>
  <phoneticPr fontId="5" type="noConversion"/>
  <pageMargins left="0" right="0" top="0.98425196850393704" bottom="0.98425196850393704" header="0.51181102362204722" footer="0.51181102362204722"/>
  <pageSetup paperSize="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A7" sqref="A7"/>
    </sheetView>
  </sheetViews>
  <sheetFormatPr defaultRowHeight="15.75"/>
  <cols>
    <col min="1" max="1" width="75.28515625" style="1" customWidth="1"/>
    <col min="2" max="16384" width="9.140625" style="1"/>
  </cols>
  <sheetData>
    <row r="1" spans="1:3">
      <c r="A1" s="156" t="s">
        <v>493</v>
      </c>
      <c r="B1" s="156"/>
    </row>
    <row r="2" spans="1:3" ht="33" customHeight="1">
      <c r="A2" s="160" t="str">
        <f>+rovatkódok!A1</f>
        <v>LOVAS KÖZSÉG ÖNKORMÁNYZATA 2017. ÉVI KÖLTSÉGVETÉS VÉGREHAJTÁSA</v>
      </c>
      <c r="B2" s="160"/>
      <c r="C2" s="160"/>
    </row>
    <row r="3" spans="1:3">
      <c r="A3" s="156" t="s">
        <v>494</v>
      </c>
      <c r="B3" s="156"/>
    </row>
    <row r="4" spans="1:3">
      <c r="A4" s="156" t="s">
        <v>225</v>
      </c>
      <c r="B4" s="156"/>
    </row>
    <row r="5" spans="1:3">
      <c r="B5" s="92"/>
    </row>
    <row r="6" spans="1:3">
      <c r="B6" s="92" t="s">
        <v>495</v>
      </c>
    </row>
    <row r="7" spans="1:3">
      <c r="A7" s="2" t="s">
        <v>496</v>
      </c>
      <c r="B7" s="93">
        <v>0</v>
      </c>
    </row>
    <row r="8" spans="1:3">
      <c r="A8" s="2" t="s">
        <v>497</v>
      </c>
      <c r="B8" s="93">
        <v>0</v>
      </c>
    </row>
    <row r="9" spans="1:3">
      <c r="A9" s="2" t="s">
        <v>498</v>
      </c>
      <c r="B9" s="93">
        <v>0</v>
      </c>
    </row>
    <row r="10" spans="1:3">
      <c r="A10" s="2" t="s">
        <v>499</v>
      </c>
      <c r="B10" s="93">
        <v>0</v>
      </c>
    </row>
    <row r="11" spans="1:3">
      <c r="A11" s="15" t="s">
        <v>500</v>
      </c>
      <c r="B11" s="94">
        <f>SUM(B7:B10)</f>
        <v>0</v>
      </c>
    </row>
    <row r="12" spans="1:3">
      <c r="A12" s="2" t="s">
        <v>501</v>
      </c>
      <c r="B12" s="93">
        <v>0</v>
      </c>
    </row>
    <row r="13" spans="1:3" ht="31.5">
      <c r="A13" s="7" t="s">
        <v>502</v>
      </c>
      <c r="B13" s="93">
        <v>0</v>
      </c>
    </row>
    <row r="14" spans="1:3">
      <c r="A14" s="2" t="s">
        <v>503</v>
      </c>
      <c r="B14" s="93">
        <v>0</v>
      </c>
    </row>
    <row r="15" spans="1:3">
      <c r="A15" s="2" t="s">
        <v>504</v>
      </c>
      <c r="B15" s="93">
        <v>0</v>
      </c>
    </row>
    <row r="16" spans="1:3">
      <c r="A16" s="2" t="s">
        <v>505</v>
      </c>
      <c r="B16" s="93">
        <v>1</v>
      </c>
    </row>
    <row r="17" spans="1:2">
      <c r="A17" s="2" t="s">
        <v>506</v>
      </c>
      <c r="B17" s="93">
        <v>0</v>
      </c>
    </row>
    <row r="18" spans="1:2">
      <c r="A18" s="2" t="s">
        <v>507</v>
      </c>
      <c r="B18" s="93">
        <v>0</v>
      </c>
    </row>
    <row r="19" spans="1:2">
      <c r="A19" s="15" t="s">
        <v>508</v>
      </c>
      <c r="B19" s="94">
        <f>SUM(B12:B18)</f>
        <v>1</v>
      </c>
    </row>
    <row r="20" spans="1:2">
      <c r="A20" s="2" t="s">
        <v>509</v>
      </c>
      <c r="B20" s="93">
        <v>1</v>
      </c>
    </row>
    <row r="21" spans="1:2">
      <c r="A21" s="2" t="s">
        <v>510</v>
      </c>
      <c r="B21" s="93">
        <v>0</v>
      </c>
    </row>
    <row r="22" spans="1:2">
      <c r="A22" s="2" t="s">
        <v>511</v>
      </c>
      <c r="B22" s="93">
        <v>4</v>
      </c>
    </row>
    <row r="23" spans="1:2">
      <c r="A23" s="15" t="s">
        <v>512</v>
      </c>
      <c r="B23" s="94">
        <f>SUM(B20:B22)</f>
        <v>5</v>
      </c>
    </row>
    <row r="24" spans="1:2">
      <c r="A24" s="2" t="s">
        <v>516</v>
      </c>
      <c r="B24" s="93">
        <v>2</v>
      </c>
    </row>
    <row r="25" spans="1:2">
      <c r="A25" s="2" t="s">
        <v>513</v>
      </c>
      <c r="B25" s="93">
        <v>0</v>
      </c>
    </row>
    <row r="26" spans="1:2">
      <c r="A26" s="15" t="s">
        <v>514</v>
      </c>
      <c r="B26" s="94">
        <f>SUM(B24:B25)</f>
        <v>2</v>
      </c>
    </row>
    <row r="27" spans="1:2" ht="33" customHeight="1">
      <c r="A27" s="27" t="s">
        <v>515</v>
      </c>
      <c r="B27" s="94">
        <f>B11+B19+B23+B26</f>
        <v>8</v>
      </c>
    </row>
  </sheetData>
  <mergeCells count="4">
    <mergeCell ref="A2:C2"/>
    <mergeCell ref="A4:B4"/>
    <mergeCell ref="A3:B3"/>
    <mergeCell ref="A1:B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13"/>
  <sheetViews>
    <sheetView topLeftCell="A189" workbookViewId="0">
      <selection activeCell="A211" sqref="A211"/>
    </sheetView>
  </sheetViews>
  <sheetFormatPr defaultRowHeight="15"/>
  <cols>
    <col min="1" max="1" width="93.28515625" bestFit="1" customWidth="1"/>
    <col min="2" max="2" width="16.5703125" bestFit="1" customWidth="1"/>
    <col min="3" max="4" width="16.5703125" customWidth="1"/>
  </cols>
  <sheetData>
    <row r="1" spans="1:4" ht="15.75">
      <c r="A1" s="156" t="s">
        <v>271</v>
      </c>
      <c r="B1" s="156"/>
      <c r="C1" s="156"/>
      <c r="D1" s="156"/>
    </row>
    <row r="2" spans="1:4" ht="15.75">
      <c r="A2" s="156" t="str">
        <f>+rovatkódok!A1</f>
        <v>LOVAS KÖZSÉG ÖNKORMÁNYZATA 2017. ÉVI KÖLTSÉGVETÉS VÉGREHAJTÁSA</v>
      </c>
      <c r="B2" s="156"/>
      <c r="C2" s="156"/>
      <c r="D2" s="156"/>
    </row>
    <row r="3" spans="1:4" ht="15.75">
      <c r="A3" s="156" t="s">
        <v>866</v>
      </c>
      <c r="B3" s="156"/>
      <c r="C3" s="156"/>
      <c r="D3" s="156"/>
    </row>
    <row r="4" spans="1:4" ht="15.75">
      <c r="C4" s="41"/>
      <c r="D4" s="41" t="str">
        <f>+rovatkódok!D3</f>
        <v>adatok Ft-ban</v>
      </c>
    </row>
    <row r="5" spans="1:4" ht="31.5">
      <c r="A5" s="31" t="s">
        <v>243</v>
      </c>
      <c r="B5" s="32" t="str">
        <f>+rovatkódok!B4</f>
        <v>2017. évi 
eredeti EI</v>
      </c>
      <c r="C5" s="32" t="str">
        <f>+rovatkódok!C4</f>
        <v>2017. évi
módosított  EI</v>
      </c>
      <c r="D5" s="32" t="str">
        <f>+rovatkódok!D4</f>
        <v>Teljesítés
2017.12.31.</v>
      </c>
    </row>
    <row r="6" spans="1:4" ht="15.75">
      <c r="A6" s="15" t="s">
        <v>89</v>
      </c>
      <c r="B6" s="16">
        <f>SUM(B7:B17)</f>
        <v>6349000</v>
      </c>
      <c r="C6" s="16">
        <f>SUM(C7:C17)</f>
        <v>8516580</v>
      </c>
      <c r="D6" s="16">
        <f>SUM(D7:D17)</f>
        <v>8516580</v>
      </c>
    </row>
    <row r="7" spans="1:4" ht="15.75">
      <c r="A7" s="2" t="s">
        <v>90</v>
      </c>
      <c r="B7" s="3">
        <f>+'1.kiad.'!B8</f>
        <v>5534000</v>
      </c>
      <c r="C7" s="3">
        <f>+'1.kiad.'!C8</f>
        <v>7677123</v>
      </c>
      <c r="D7" s="3">
        <f>+'1.kiad.'!D8</f>
        <v>7677123</v>
      </c>
    </row>
    <row r="8" spans="1:4" ht="15.75">
      <c r="A8" s="2" t="s">
        <v>91</v>
      </c>
      <c r="B8" s="3">
        <f>+'1.kiad.'!B9</f>
        <v>200000</v>
      </c>
      <c r="C8" s="3">
        <f>+'1.kiad.'!C9</f>
        <v>200000</v>
      </c>
      <c r="D8" s="3">
        <f>+'1.kiad.'!D9</f>
        <v>200000</v>
      </c>
    </row>
    <row r="9" spans="1:4" ht="15.75">
      <c r="A9" s="2" t="s">
        <v>92</v>
      </c>
      <c r="B9" s="3">
        <f>+'1.kiad.'!B10</f>
        <v>0</v>
      </c>
      <c r="C9" s="3">
        <f>+'1.kiad.'!C10</f>
        <v>0</v>
      </c>
      <c r="D9" s="3">
        <f>+'1.kiad.'!D10</f>
        <v>0</v>
      </c>
    </row>
    <row r="10" spans="1:4" ht="15.75">
      <c r="A10" s="2" t="s">
        <v>93</v>
      </c>
      <c r="B10" s="3">
        <f>+'1.kiad.'!B11</f>
        <v>0</v>
      </c>
      <c r="C10" s="3">
        <f>+'1.kiad.'!C11</f>
        <v>0</v>
      </c>
      <c r="D10" s="3">
        <f>+'1.kiad.'!D11</f>
        <v>0</v>
      </c>
    </row>
    <row r="11" spans="1:4" ht="15.75">
      <c r="A11" s="2" t="s">
        <v>94</v>
      </c>
      <c r="B11" s="3">
        <f>+'1.kiad.'!B12</f>
        <v>600000</v>
      </c>
      <c r="C11" s="3">
        <f>+'1.kiad.'!C12</f>
        <v>447000</v>
      </c>
      <c r="D11" s="3">
        <f>+'1.kiad.'!D12</f>
        <v>447000</v>
      </c>
    </row>
    <row r="12" spans="1:4" ht="15.75">
      <c r="A12" s="2" t="s">
        <v>95</v>
      </c>
      <c r="B12" s="3">
        <f>+'1.kiad.'!B13</f>
        <v>0</v>
      </c>
      <c r="C12" s="3">
        <f>+'1.kiad.'!C13</f>
        <v>0</v>
      </c>
      <c r="D12" s="3">
        <f>+'1.kiad.'!D13</f>
        <v>0</v>
      </c>
    </row>
    <row r="13" spans="1:4" ht="15.75">
      <c r="A13" s="2" t="s">
        <v>96</v>
      </c>
      <c r="B13" s="3">
        <f>+'1.kiad.'!B14</f>
        <v>15000</v>
      </c>
      <c r="C13" s="3">
        <f>+'1.kiad.'!C14</f>
        <v>15100</v>
      </c>
      <c r="D13" s="3">
        <f>+'1.kiad.'!D14</f>
        <v>15100</v>
      </c>
    </row>
    <row r="14" spans="1:4" ht="15.75">
      <c r="A14" s="2" t="s">
        <v>97</v>
      </c>
      <c r="B14" s="3">
        <f>+'1.kiad.'!B15</f>
        <v>0</v>
      </c>
      <c r="C14" s="3">
        <f>+'1.kiad.'!C15</f>
        <v>0</v>
      </c>
      <c r="D14" s="3">
        <f>+'1.kiad.'!D15</f>
        <v>0</v>
      </c>
    </row>
    <row r="15" spans="1:4" ht="15.75">
      <c r="A15" s="2" t="s">
        <v>98</v>
      </c>
      <c r="B15" s="3">
        <f>+'1.kiad.'!B16</f>
        <v>0</v>
      </c>
      <c r="C15" s="3">
        <f>+'1.kiad.'!C16</f>
        <v>0</v>
      </c>
      <c r="D15" s="3">
        <f>+'1.kiad.'!D16</f>
        <v>0</v>
      </c>
    </row>
    <row r="16" spans="1:4" ht="15.75">
      <c r="A16" s="2" t="s">
        <v>99</v>
      </c>
      <c r="B16" s="3">
        <f>+'1.kiad.'!B17</f>
        <v>0</v>
      </c>
      <c r="C16" s="3">
        <f>+'1.kiad.'!C17</f>
        <v>0</v>
      </c>
      <c r="D16" s="3">
        <f>+'1.kiad.'!D17</f>
        <v>0</v>
      </c>
    </row>
    <row r="17" spans="1:4" ht="15.75">
      <c r="A17" s="2" t="s">
        <v>100</v>
      </c>
      <c r="B17" s="3">
        <f>+'1.kiad.'!B18</f>
        <v>0</v>
      </c>
      <c r="C17" s="3">
        <f>+'1.kiad.'!C18</f>
        <v>177357</v>
      </c>
      <c r="D17" s="3">
        <f>+'1.kiad.'!D18</f>
        <v>177357</v>
      </c>
    </row>
    <row r="18" spans="1:4" ht="15.75">
      <c r="A18" s="15" t="s">
        <v>101</v>
      </c>
      <c r="B18" s="16">
        <f>SUM(B19:B21)</f>
        <v>1453000</v>
      </c>
      <c r="C18" s="16">
        <f>SUM(C19:C21)</f>
        <v>1647604</v>
      </c>
      <c r="D18" s="16">
        <f>SUM(D19:D21)</f>
        <v>1647604</v>
      </c>
    </row>
    <row r="19" spans="1:4" ht="15.75">
      <c r="A19" s="2" t="s">
        <v>102</v>
      </c>
      <c r="B19" s="3">
        <f>+'1.kiad.'!B20</f>
        <v>253000</v>
      </c>
      <c r="C19" s="3">
        <f>+'1.kiad.'!C20</f>
        <v>1342400</v>
      </c>
      <c r="D19" s="3">
        <f>+'1.kiad.'!D20</f>
        <v>1342400</v>
      </c>
    </row>
    <row r="20" spans="1:4" ht="31.5">
      <c r="A20" s="7" t="s">
        <v>103</v>
      </c>
      <c r="B20" s="3">
        <f>+'1.kiad.'!B21</f>
        <v>1200000</v>
      </c>
      <c r="C20" s="3">
        <f>+'1.kiad.'!C21</f>
        <v>156660</v>
      </c>
      <c r="D20" s="3">
        <f>+'1.kiad.'!D21</f>
        <v>156660</v>
      </c>
    </row>
    <row r="21" spans="1:4" ht="15.75">
      <c r="A21" s="2" t="s">
        <v>104</v>
      </c>
      <c r="B21" s="3">
        <f>+'1.kiad.'!B22</f>
        <v>0</v>
      </c>
      <c r="C21" s="3">
        <f>+'1.kiad.'!C22</f>
        <v>148544</v>
      </c>
      <c r="D21" s="3">
        <f>+'1.kiad.'!D22</f>
        <v>148544</v>
      </c>
    </row>
    <row r="22" spans="1:4" ht="15.75">
      <c r="A22" s="4" t="s">
        <v>105</v>
      </c>
      <c r="B22" s="5">
        <f>B6+B18</f>
        <v>7802000</v>
      </c>
      <c r="C22" s="5">
        <f>C6+C18</f>
        <v>10164184</v>
      </c>
      <c r="D22" s="5">
        <f>D6+D18</f>
        <v>10164184</v>
      </c>
    </row>
    <row r="23" spans="1:4" ht="15.75">
      <c r="A23" s="4" t="s">
        <v>106</v>
      </c>
      <c r="B23" s="5">
        <f>+'1.kiad.'!B24</f>
        <v>1384000</v>
      </c>
      <c r="C23" s="5">
        <f>+'1.kiad.'!C24</f>
        <v>1885088</v>
      </c>
      <c r="D23" s="5">
        <f>+'1.kiad.'!D24</f>
        <v>1885088</v>
      </c>
    </row>
    <row r="24" spans="1:4" ht="15.75">
      <c r="A24" s="15" t="s">
        <v>107</v>
      </c>
      <c r="B24" s="16">
        <f>SUM(B25:B27)</f>
        <v>1693000</v>
      </c>
      <c r="C24" s="16">
        <f>SUM(C25:C27)</f>
        <v>2245565</v>
      </c>
      <c r="D24" s="16">
        <f>SUM(D25:D27)</f>
        <v>2245565</v>
      </c>
    </row>
    <row r="25" spans="1:4" ht="15.75">
      <c r="A25" s="2" t="s">
        <v>108</v>
      </c>
      <c r="B25" s="3">
        <f>+'1.kiad.'!B26</f>
        <v>183000</v>
      </c>
      <c r="C25" s="3">
        <f>+'1.kiad.'!C26</f>
        <v>262878</v>
      </c>
      <c r="D25" s="3">
        <f>+'1.kiad.'!D26</f>
        <v>262878</v>
      </c>
    </row>
    <row r="26" spans="1:4" ht="15.75">
      <c r="A26" s="2" t="s">
        <v>109</v>
      </c>
      <c r="B26" s="3">
        <f>+'1.kiad.'!B27</f>
        <v>1510000</v>
      </c>
      <c r="C26" s="3">
        <f>+'1.kiad.'!C27</f>
        <v>1982687</v>
      </c>
      <c r="D26" s="3">
        <f>+'1.kiad.'!D27</f>
        <v>1982687</v>
      </c>
    </row>
    <row r="27" spans="1:4" ht="15.75">
      <c r="A27" s="2" t="s">
        <v>110</v>
      </c>
      <c r="B27" s="3">
        <f>+'1.kiad.'!B28</f>
        <v>0</v>
      </c>
      <c r="C27" s="3">
        <f>+'1.kiad.'!C28</f>
        <v>0</v>
      </c>
      <c r="D27" s="3">
        <f>+'1.kiad.'!D28</f>
        <v>0</v>
      </c>
    </row>
    <row r="28" spans="1:4" ht="15.75">
      <c r="A28" s="15" t="s">
        <v>111</v>
      </c>
      <c r="B28" s="16">
        <f>SUM(B29:B30)</f>
        <v>270000</v>
      </c>
      <c r="C28" s="16">
        <f>SUM(C29:C30)</f>
        <v>694914</v>
      </c>
      <c r="D28" s="16">
        <f>SUM(D29:D30)</f>
        <v>694914</v>
      </c>
    </row>
    <row r="29" spans="1:4" ht="15.75">
      <c r="A29" s="2" t="s">
        <v>112</v>
      </c>
      <c r="B29" s="3">
        <f>+'1.kiad.'!B30</f>
        <v>0</v>
      </c>
      <c r="C29" s="3">
        <f>+'1.kiad.'!C30</f>
        <v>0</v>
      </c>
      <c r="D29" s="3">
        <f>+'1.kiad.'!D30</f>
        <v>0</v>
      </c>
    </row>
    <row r="30" spans="1:4" ht="15.75">
      <c r="A30" s="2" t="s">
        <v>113</v>
      </c>
      <c r="B30" s="3">
        <f>+'1.kiad.'!B31</f>
        <v>270000</v>
      </c>
      <c r="C30" s="3">
        <f>+'1.kiad.'!C31</f>
        <v>694914</v>
      </c>
      <c r="D30" s="3">
        <f>+'1.kiad.'!D31</f>
        <v>694914</v>
      </c>
    </row>
    <row r="31" spans="1:4" ht="15.75">
      <c r="A31" s="15" t="s">
        <v>114</v>
      </c>
      <c r="B31" s="16">
        <f>SUM(B32:B38)</f>
        <v>6092000</v>
      </c>
      <c r="C31" s="16">
        <f>SUM(C32:C38)</f>
        <v>7194676</v>
      </c>
      <c r="D31" s="16">
        <f>SUM(D32:D38)</f>
        <v>7194676</v>
      </c>
    </row>
    <row r="32" spans="1:4" ht="15.75">
      <c r="A32" s="2" t="s">
        <v>115</v>
      </c>
      <c r="B32" s="3">
        <f>+'1.kiad.'!B33</f>
        <v>3505000</v>
      </c>
      <c r="C32" s="3">
        <f>+'1.kiad.'!C33</f>
        <v>2816513</v>
      </c>
      <c r="D32" s="3">
        <f>+'1.kiad.'!D33</f>
        <v>2816513</v>
      </c>
    </row>
    <row r="33" spans="1:4" ht="15.75">
      <c r="A33" s="2" t="s">
        <v>116</v>
      </c>
      <c r="B33" s="3">
        <f>+'1.kiad.'!B34</f>
        <v>0</v>
      </c>
      <c r="C33" s="3">
        <f>+'1.kiad.'!C34</f>
        <v>0</v>
      </c>
      <c r="D33" s="3">
        <f>+'1.kiad.'!D34</f>
        <v>0</v>
      </c>
    </row>
    <row r="34" spans="1:4" ht="15.75">
      <c r="A34" s="2" t="s">
        <v>117</v>
      </c>
      <c r="B34" s="3">
        <f>+'1.kiad.'!B35</f>
        <v>0</v>
      </c>
      <c r="C34" s="3">
        <f>+'1.kiad.'!C35</f>
        <v>0</v>
      </c>
      <c r="D34" s="3">
        <f>+'1.kiad.'!D35</f>
        <v>0</v>
      </c>
    </row>
    <row r="35" spans="1:4" ht="15.75">
      <c r="A35" s="2" t="s">
        <v>118</v>
      </c>
      <c r="B35" s="3">
        <f>+'1.kiad.'!B36</f>
        <v>637000</v>
      </c>
      <c r="C35" s="3">
        <f>+'1.kiad.'!C36</f>
        <v>708166</v>
      </c>
      <c r="D35" s="3">
        <f>+'1.kiad.'!D36</f>
        <v>708166</v>
      </c>
    </row>
    <row r="36" spans="1:4" ht="15.75">
      <c r="A36" s="2" t="s">
        <v>119</v>
      </c>
      <c r="B36" s="3">
        <f>+'1.kiad.'!B37</f>
        <v>0</v>
      </c>
      <c r="C36" s="3">
        <f>+'1.kiad.'!C37</f>
        <v>0</v>
      </c>
      <c r="D36" s="3">
        <f>+'1.kiad.'!D37</f>
        <v>0</v>
      </c>
    </row>
    <row r="37" spans="1:4" ht="15.75">
      <c r="A37" s="2" t="s">
        <v>120</v>
      </c>
      <c r="B37" s="3">
        <f>+'1.kiad.'!B38</f>
        <v>400000</v>
      </c>
      <c r="C37" s="3">
        <f>+'1.kiad.'!C38</f>
        <v>0</v>
      </c>
      <c r="D37" s="3">
        <f>+'1.kiad.'!D38</f>
        <v>0</v>
      </c>
    </row>
    <row r="38" spans="1:4" ht="15.75">
      <c r="A38" s="40" t="s">
        <v>121</v>
      </c>
      <c r="B38" s="3">
        <f>+'1.kiad.'!B39</f>
        <v>1550000</v>
      </c>
      <c r="C38" s="3">
        <f>+'1.kiad.'!C39</f>
        <v>3669997</v>
      </c>
      <c r="D38" s="3">
        <f>+'1.kiad.'!D39</f>
        <v>3669997</v>
      </c>
    </row>
    <row r="39" spans="1:4" ht="15.75">
      <c r="A39" s="15" t="s">
        <v>122</v>
      </c>
      <c r="B39" s="16">
        <f>SUM(B40:B41)</f>
        <v>780000</v>
      </c>
      <c r="C39" s="16">
        <f>C40+C41</f>
        <v>297679</v>
      </c>
      <c r="D39" s="16">
        <f>SUM(D40:D41)</f>
        <v>297679</v>
      </c>
    </row>
    <row r="40" spans="1:4" ht="15.75">
      <c r="A40" s="2" t="s">
        <v>289</v>
      </c>
      <c r="B40" s="3">
        <f>+'1.kiad.'!B41</f>
        <v>0</v>
      </c>
      <c r="C40" s="3">
        <f>+'1.kiad.'!C41</f>
        <v>779</v>
      </c>
      <c r="D40" s="3">
        <f>+'1.kiad.'!D41</f>
        <v>779</v>
      </c>
    </row>
    <row r="41" spans="1:4" ht="15.75">
      <c r="A41" s="2" t="s">
        <v>123</v>
      </c>
      <c r="B41" s="3">
        <f>+'1.kiad.'!B42</f>
        <v>780000</v>
      </c>
      <c r="C41" s="3">
        <f>+'1.kiad.'!C42</f>
        <v>296900</v>
      </c>
      <c r="D41" s="3">
        <f>+'1.kiad.'!D42</f>
        <v>296900</v>
      </c>
    </row>
    <row r="42" spans="1:4" ht="15.75">
      <c r="A42" s="15" t="s">
        <v>124</v>
      </c>
      <c r="B42" s="16">
        <f>SUM(B43:B47)</f>
        <v>8200000</v>
      </c>
      <c r="C42" s="16">
        <f>SUM(C43:C47)</f>
        <v>3435175</v>
      </c>
      <c r="D42" s="16">
        <f>SUM(D43:D47)</f>
        <v>3435175</v>
      </c>
    </row>
    <row r="43" spans="1:4" ht="15.75">
      <c r="A43" s="8" t="s">
        <v>125</v>
      </c>
      <c r="B43" s="9">
        <f>+'1.kiad.'!B44</f>
        <v>3000000</v>
      </c>
      <c r="C43" s="9">
        <f>+'1.kiad.'!C44</f>
        <v>2106797</v>
      </c>
      <c r="D43" s="9">
        <f>+'1.kiad.'!D44</f>
        <v>2106797</v>
      </c>
    </row>
    <row r="44" spans="1:4" ht="15.75">
      <c r="A44" s="2" t="s">
        <v>126</v>
      </c>
      <c r="B44" s="9">
        <f>+'1.kiad.'!B45</f>
        <v>0</v>
      </c>
      <c r="C44" s="9">
        <f>+'1.kiad.'!C45</f>
        <v>0</v>
      </c>
      <c r="D44" s="9">
        <f>+'1.kiad.'!D45</f>
        <v>0</v>
      </c>
    </row>
    <row r="45" spans="1:4" ht="15.75">
      <c r="A45" s="2" t="s">
        <v>127</v>
      </c>
      <c r="B45" s="9">
        <f>+'1.kiad.'!B46</f>
        <v>0</v>
      </c>
      <c r="C45" s="9">
        <f>+'1.kiad.'!C46</f>
        <v>0</v>
      </c>
      <c r="D45" s="9">
        <f>+'1.kiad.'!D46</f>
        <v>0</v>
      </c>
    </row>
    <row r="46" spans="1:4" ht="15.75">
      <c r="A46" s="2" t="s">
        <v>128</v>
      </c>
      <c r="B46" s="9">
        <f>+'1.kiad.'!B47</f>
        <v>0</v>
      </c>
      <c r="C46" s="9">
        <f>+'1.kiad.'!C47</f>
        <v>0</v>
      </c>
      <c r="D46" s="9">
        <f>+'1.kiad.'!D47</f>
        <v>0</v>
      </c>
    </row>
    <row r="47" spans="1:4" ht="15.75">
      <c r="A47" s="2" t="s">
        <v>129</v>
      </c>
      <c r="B47" s="9">
        <f>+'1.kiad.'!B48</f>
        <v>5200000</v>
      </c>
      <c r="C47" s="9">
        <f>+'1.kiad.'!C48</f>
        <v>1328378</v>
      </c>
      <c r="D47" s="9">
        <f>+'1.kiad.'!D48</f>
        <v>1328378</v>
      </c>
    </row>
    <row r="48" spans="1:4" ht="15.75">
      <c r="A48" s="4" t="s">
        <v>130</v>
      </c>
      <c r="B48" s="5">
        <f>B24+B28+B31+B39+B42</f>
        <v>17035000</v>
      </c>
      <c r="C48" s="5">
        <f>C24+C28+C31+C39+C42</f>
        <v>13868009</v>
      </c>
      <c r="D48" s="5">
        <f>D24+D28+D31+D39+D42</f>
        <v>13868009</v>
      </c>
    </row>
    <row r="49" spans="1:4" ht="15.75">
      <c r="A49" s="2" t="s">
        <v>131</v>
      </c>
      <c r="B49" s="3">
        <f>+'1.kiad.'!B50</f>
        <v>0</v>
      </c>
      <c r="C49" s="3">
        <f>+'1.kiad.'!C50</f>
        <v>0</v>
      </c>
      <c r="D49" s="3">
        <f>+'1.kiad.'!D50</f>
        <v>0</v>
      </c>
    </row>
    <row r="50" spans="1:4" ht="15.75">
      <c r="A50" s="2" t="s">
        <v>132</v>
      </c>
      <c r="B50" s="3">
        <f>+'1.kiad.'!B51</f>
        <v>0</v>
      </c>
      <c r="C50" s="3">
        <f>+'1.kiad.'!C51</f>
        <v>60000</v>
      </c>
      <c r="D50" s="3">
        <f>+'1.kiad.'!D51</f>
        <v>60000</v>
      </c>
    </row>
    <row r="51" spans="1:4" ht="15.75">
      <c r="A51" s="8" t="s">
        <v>133</v>
      </c>
      <c r="B51" s="3">
        <f>+'1.kiad.'!B52</f>
        <v>0</v>
      </c>
      <c r="C51" s="3">
        <f>+'1.kiad.'!C52</f>
        <v>0</v>
      </c>
      <c r="D51" s="3">
        <f>+'1.kiad.'!D52</f>
        <v>0</v>
      </c>
    </row>
    <row r="52" spans="1:4" ht="15.75">
      <c r="A52" s="2" t="s">
        <v>134</v>
      </c>
      <c r="B52" s="3">
        <f>+'1.kiad.'!B53</f>
        <v>0</v>
      </c>
      <c r="C52" s="3">
        <f>+'1.kiad.'!C53</f>
        <v>0</v>
      </c>
      <c r="D52" s="3">
        <f>+'1.kiad.'!D53</f>
        <v>0</v>
      </c>
    </row>
    <row r="53" spans="1:4" ht="15.75">
      <c r="A53" s="2" t="s">
        <v>135</v>
      </c>
      <c r="B53" s="3">
        <f>+'1.kiad.'!B54</f>
        <v>0</v>
      </c>
      <c r="C53" s="3">
        <f>+'1.kiad.'!C54</f>
        <v>0</v>
      </c>
      <c r="D53" s="3">
        <f>+'1.kiad.'!D54</f>
        <v>0</v>
      </c>
    </row>
    <row r="54" spans="1:4" ht="15.75">
      <c r="A54" s="2" t="s">
        <v>136</v>
      </c>
      <c r="B54" s="3">
        <f>+'1.kiad.'!B55</f>
        <v>0</v>
      </c>
      <c r="C54" s="3">
        <f>+'1.kiad.'!C55</f>
        <v>0</v>
      </c>
      <c r="D54" s="3">
        <f>+'1.kiad.'!D55</f>
        <v>0</v>
      </c>
    </row>
    <row r="55" spans="1:4" ht="15.75">
      <c r="A55" s="2" t="s">
        <v>137</v>
      </c>
      <c r="B55" s="3">
        <f>+'1.kiad.'!B56</f>
        <v>75000</v>
      </c>
      <c r="C55" s="3">
        <f>+'1.kiad.'!C56</f>
        <v>0</v>
      </c>
      <c r="D55" s="3">
        <f>+'1.kiad.'!D56</f>
        <v>0</v>
      </c>
    </row>
    <row r="56" spans="1:4" ht="15.75">
      <c r="A56" s="2" t="s">
        <v>873</v>
      </c>
      <c r="B56" s="3">
        <f>+'1.kiad.'!B57</f>
        <v>2732000</v>
      </c>
      <c r="C56" s="3">
        <f>+'1.kiad.'!C57</f>
        <v>2882160</v>
      </c>
      <c r="D56" s="3">
        <f>+'1.kiad.'!D57</f>
        <v>2882160</v>
      </c>
    </row>
    <row r="57" spans="1:4" ht="15.75">
      <c r="A57" s="4" t="s">
        <v>138</v>
      </c>
      <c r="B57" s="5">
        <f>SUM(B49:B56)</f>
        <v>2807000</v>
      </c>
      <c r="C57" s="5">
        <f>SUM(C49:C56)</f>
        <v>2942160</v>
      </c>
      <c r="D57" s="5">
        <f>SUM(D49:D56)</f>
        <v>2942160</v>
      </c>
    </row>
    <row r="58" spans="1:4" ht="15.75">
      <c r="A58" s="2" t="s">
        <v>33</v>
      </c>
      <c r="B58" s="3">
        <f>+'1.kiad.'!B59</f>
        <v>0</v>
      </c>
      <c r="C58" s="3">
        <f>+'1.kiad.'!C59</f>
        <v>0</v>
      </c>
      <c r="D58" s="3">
        <f>+'1.kiad.'!D59</f>
        <v>0</v>
      </c>
    </row>
    <row r="59" spans="1:4" ht="15.75">
      <c r="A59" s="2" t="s">
        <v>34</v>
      </c>
      <c r="B59" s="3">
        <f>+'1.kiad.'!B60</f>
        <v>0</v>
      </c>
      <c r="C59" s="3">
        <f>+'1.kiad.'!C60</f>
        <v>822186</v>
      </c>
      <c r="D59" s="3">
        <f>+'1.kiad.'!D60</f>
        <v>822186</v>
      </c>
    </row>
    <row r="60" spans="1:4" ht="15.75">
      <c r="A60" s="2" t="s">
        <v>35</v>
      </c>
      <c r="B60" s="3">
        <f>+'1.kiad.'!B61</f>
        <v>0</v>
      </c>
      <c r="C60" s="3">
        <f>+'1.kiad.'!C61</f>
        <v>0</v>
      </c>
      <c r="D60" s="3">
        <f>+'1.kiad.'!D61</f>
        <v>0</v>
      </c>
    </row>
    <row r="61" spans="1:4" ht="15.75">
      <c r="A61" s="2" t="s">
        <v>36</v>
      </c>
      <c r="B61" s="3">
        <f>+'1.kiad.'!B62</f>
        <v>0</v>
      </c>
      <c r="C61" s="3">
        <f>+'1.kiad.'!C62</f>
        <v>0</v>
      </c>
      <c r="D61" s="3">
        <f>+'1.kiad.'!D62</f>
        <v>0</v>
      </c>
    </row>
    <row r="62" spans="1:4" ht="15.75">
      <c r="A62" s="2" t="s">
        <v>37</v>
      </c>
      <c r="B62" s="3">
        <f>+'1.kiad.'!B63</f>
        <v>0</v>
      </c>
      <c r="C62" s="3">
        <f>+'1.kiad.'!C63</f>
        <v>0</v>
      </c>
      <c r="D62" s="3">
        <f>+'1.kiad.'!D63</f>
        <v>0</v>
      </c>
    </row>
    <row r="63" spans="1:4" ht="15.75">
      <c r="A63" s="2" t="s">
        <v>38</v>
      </c>
      <c r="B63" s="3">
        <f>+'1.kiad.'!B64</f>
        <v>4366666</v>
      </c>
      <c r="C63" s="3">
        <f>+'1.kiad.'!C64</f>
        <v>4489230</v>
      </c>
      <c r="D63" s="3">
        <f>+'1.kiad.'!D64</f>
        <v>4489230</v>
      </c>
    </row>
    <row r="64" spans="1:4" ht="15.75">
      <c r="A64" s="2" t="s">
        <v>39</v>
      </c>
      <c r="B64" s="3">
        <f>+'1.kiad.'!B65</f>
        <v>0</v>
      </c>
      <c r="C64" s="3">
        <f>+'1.kiad.'!C65</f>
        <v>0</v>
      </c>
      <c r="D64" s="3">
        <f>+'1.kiad.'!D65</f>
        <v>0</v>
      </c>
    </row>
    <row r="65" spans="1:4" ht="15.75">
      <c r="A65" s="2" t="s">
        <v>40</v>
      </c>
      <c r="B65" s="3">
        <f>+'1.kiad.'!B66</f>
        <v>0</v>
      </c>
      <c r="C65" s="3">
        <f>+'1.kiad.'!C66</f>
        <v>0</v>
      </c>
      <c r="D65" s="3">
        <f>+'1.kiad.'!D66</f>
        <v>0</v>
      </c>
    </row>
    <row r="66" spans="1:4" ht="15.75">
      <c r="A66" s="2" t="s">
        <v>41</v>
      </c>
      <c r="B66" s="3">
        <f>+'1.kiad.'!B67</f>
        <v>0</v>
      </c>
      <c r="C66" s="3">
        <f>+'1.kiad.'!C67</f>
        <v>0</v>
      </c>
      <c r="D66" s="3">
        <f>+'1.kiad.'!D67</f>
        <v>0</v>
      </c>
    </row>
    <row r="67" spans="1:4" ht="15.75">
      <c r="A67" s="2" t="s">
        <v>42</v>
      </c>
      <c r="B67" s="3">
        <f>+'1.kiad.'!B68</f>
        <v>0</v>
      </c>
      <c r="C67" s="3">
        <f>+'1.kiad.'!C68</f>
        <v>0</v>
      </c>
      <c r="D67" s="3">
        <f>+'1.kiad.'!D68</f>
        <v>0</v>
      </c>
    </row>
    <row r="68" spans="1:4" ht="15.75">
      <c r="A68" s="115" t="s">
        <v>897</v>
      </c>
      <c r="B68" s="3">
        <f>+'1.kiad.'!B69</f>
        <v>885000</v>
      </c>
      <c r="C68" s="3">
        <f>+'1.kiad.'!C69</f>
        <v>0</v>
      </c>
      <c r="D68" s="3">
        <f>+'1.kiad.'!D69</f>
        <v>0</v>
      </c>
    </row>
    <row r="69" spans="1:4" ht="15.75">
      <c r="A69" s="2" t="s">
        <v>936</v>
      </c>
      <c r="B69" s="3">
        <f>+'1.kiad.'!B70</f>
        <v>0</v>
      </c>
      <c r="C69" s="3">
        <f>+'1.kiad.'!C70</f>
        <v>4731600</v>
      </c>
      <c r="D69" s="3">
        <f>+'1.kiad.'!D70</f>
        <v>4731600</v>
      </c>
    </row>
    <row r="70" spans="1:4" ht="15.75">
      <c r="A70" s="2" t="s">
        <v>895</v>
      </c>
      <c r="B70" s="3">
        <f>+'1.kiad.'!B71</f>
        <v>0</v>
      </c>
      <c r="C70" s="3">
        <f>+'1.kiad.'!C71</f>
        <v>0</v>
      </c>
      <c r="D70" s="3">
        <f>+'1.kiad.'!D71</f>
        <v>0</v>
      </c>
    </row>
    <row r="71" spans="1:4" ht="15.75">
      <c r="A71" s="2" t="s">
        <v>896</v>
      </c>
      <c r="B71" s="3">
        <f>+'1.kiad.'!B72</f>
        <v>6057133</v>
      </c>
      <c r="C71" s="3">
        <f>+'1.kiad.'!C72</f>
        <v>20628571</v>
      </c>
      <c r="D71" s="3">
        <f>+'1.kiad.'!D72</f>
        <v>0</v>
      </c>
    </row>
    <row r="72" spans="1:4" ht="15.75">
      <c r="A72" s="4" t="s">
        <v>44</v>
      </c>
      <c r="B72" s="5">
        <f>SUM(B58:B71)</f>
        <v>11308799</v>
      </c>
      <c r="C72" s="5">
        <f>SUM(C58:C71)</f>
        <v>30671587</v>
      </c>
      <c r="D72" s="5">
        <f>SUM(D58:D71)</f>
        <v>10043016</v>
      </c>
    </row>
    <row r="73" spans="1:4" ht="15.75">
      <c r="A73" s="12" t="s">
        <v>50</v>
      </c>
      <c r="B73" s="13">
        <f>B22+B23+B48+B57+B72</f>
        <v>40336799</v>
      </c>
      <c r="C73" s="13">
        <f>C22+C23+C48+C57+C72</f>
        <v>59531028</v>
      </c>
      <c r="D73" s="13">
        <f>D22+D23+D48+D57+D72</f>
        <v>38902457</v>
      </c>
    </row>
    <row r="74" spans="1:4" ht="15.75">
      <c r="A74" s="2" t="s">
        <v>52</v>
      </c>
      <c r="B74" s="3">
        <f>+'1.kiad.'!B75</f>
        <v>3937000</v>
      </c>
      <c r="C74" s="3">
        <f>+'1.kiad.'!C75</f>
        <v>1564500</v>
      </c>
      <c r="D74" s="3">
        <f>+'1.kiad.'!D75</f>
        <v>1564500</v>
      </c>
    </row>
    <row r="75" spans="1:4" ht="15.75">
      <c r="A75" s="2" t="s">
        <v>53</v>
      </c>
      <c r="B75" s="3">
        <f>+'1.kiad.'!B76</f>
        <v>0</v>
      </c>
      <c r="C75" s="3">
        <f>+'1.kiad.'!C76</f>
        <v>22894410</v>
      </c>
      <c r="D75" s="3">
        <f>+'1.kiad.'!D76</f>
        <v>22894410</v>
      </c>
    </row>
    <row r="76" spans="1:4" ht="15.75">
      <c r="A76" s="2" t="s">
        <v>57</v>
      </c>
      <c r="B76" s="3">
        <f>+'1.kiad.'!B77</f>
        <v>788000</v>
      </c>
      <c r="C76" s="3">
        <f>+'1.kiad.'!C77</f>
        <v>380800</v>
      </c>
      <c r="D76" s="3">
        <f>+'1.kiad.'!D77</f>
        <v>380800</v>
      </c>
    </row>
    <row r="77" spans="1:4" ht="15.75">
      <c r="A77" s="2" t="s">
        <v>54</v>
      </c>
      <c r="B77" s="3">
        <f>+'1.kiad.'!B78</f>
        <v>23892000</v>
      </c>
      <c r="C77" s="3">
        <f>+'1.kiad.'!C78</f>
        <v>2121150</v>
      </c>
      <c r="D77" s="3">
        <f>+'1.kiad.'!D78</f>
        <v>2121150</v>
      </c>
    </row>
    <row r="78" spans="1:4" ht="15.75">
      <c r="A78" s="2" t="s">
        <v>55</v>
      </c>
      <c r="B78" s="3">
        <f>+'1.kiad.'!B79</f>
        <v>0</v>
      </c>
      <c r="C78" s="3">
        <f>+'1.kiad.'!C79</f>
        <v>0</v>
      </c>
      <c r="D78" s="3">
        <f>+'1.kiad.'!D79</f>
        <v>0</v>
      </c>
    </row>
    <row r="79" spans="1:4" ht="15.75">
      <c r="A79" s="2" t="s">
        <v>56</v>
      </c>
      <c r="B79" s="3">
        <f>+'1.kiad.'!B80</f>
        <v>0</v>
      </c>
      <c r="C79" s="3">
        <f>+'1.kiad.'!C80</f>
        <v>0</v>
      </c>
      <c r="D79" s="3">
        <f>+'1.kiad.'!D80</f>
        <v>0</v>
      </c>
    </row>
    <row r="80" spans="1:4" ht="15.75">
      <c r="A80" s="2" t="s">
        <v>58</v>
      </c>
      <c r="B80" s="3">
        <f>+'1.kiad.'!B81</f>
        <v>7725000</v>
      </c>
      <c r="C80" s="3">
        <f>+'1.kiad.'!C81</f>
        <v>6995633</v>
      </c>
      <c r="D80" s="3">
        <f>+'1.kiad.'!D81</f>
        <v>6995633</v>
      </c>
    </row>
    <row r="81" spans="1:4" ht="15.75">
      <c r="A81" s="4" t="s">
        <v>46</v>
      </c>
      <c r="B81" s="5">
        <f>SUM(B74:B80)</f>
        <v>36342000</v>
      </c>
      <c r="C81" s="5">
        <f>SUM(C74:C80)</f>
        <v>33956493</v>
      </c>
      <c r="D81" s="5">
        <f>SUM(D74:D80)</f>
        <v>33956493</v>
      </c>
    </row>
    <row r="82" spans="1:4" ht="15.75">
      <c r="A82" s="2" t="s">
        <v>59</v>
      </c>
      <c r="B82" s="3">
        <f>+'1.kiad.'!B83</f>
        <v>0</v>
      </c>
      <c r="C82" s="3">
        <f>+'1.kiad.'!C83</f>
        <v>0</v>
      </c>
      <c r="D82" s="3">
        <f>+'1.kiad.'!D83</f>
        <v>0</v>
      </c>
    </row>
    <row r="83" spans="1:4" ht="15.75">
      <c r="A83" s="2" t="s">
        <v>60</v>
      </c>
      <c r="B83" s="3">
        <f>+'1.kiad.'!B84</f>
        <v>0</v>
      </c>
      <c r="C83" s="3">
        <f>+'1.kiad.'!C84</f>
        <v>0</v>
      </c>
      <c r="D83" s="3">
        <f>+'1.kiad.'!D84</f>
        <v>0</v>
      </c>
    </row>
    <row r="84" spans="1:4" ht="15.75">
      <c r="A84" s="2" t="s">
        <v>61</v>
      </c>
      <c r="B84" s="3">
        <f>+'1.kiad.'!B85</f>
        <v>500000</v>
      </c>
      <c r="C84" s="3">
        <f>+'1.kiad.'!C85</f>
        <v>0</v>
      </c>
      <c r="D84" s="3">
        <f>+'1.kiad.'!D85</f>
        <v>0</v>
      </c>
    </row>
    <row r="85" spans="1:4" ht="15.75">
      <c r="A85" s="2" t="s">
        <v>62</v>
      </c>
      <c r="B85" s="3">
        <f>+'1.kiad.'!B86</f>
        <v>135000</v>
      </c>
      <c r="C85" s="3">
        <f>+'1.kiad.'!C86</f>
        <v>0</v>
      </c>
      <c r="D85" s="3">
        <f>+'1.kiad.'!D86</f>
        <v>0</v>
      </c>
    </row>
    <row r="86" spans="1:4" ht="15.75">
      <c r="A86" s="4" t="s">
        <v>47</v>
      </c>
      <c r="B86" s="5">
        <f>SUM(B82:B85)</f>
        <v>635000</v>
      </c>
      <c r="C86" s="5">
        <f>SUM(C82:C85)</f>
        <v>0</v>
      </c>
      <c r="D86" s="5">
        <f>SUM(D82:D85)</f>
        <v>0</v>
      </c>
    </row>
    <row r="87" spans="1:4" ht="15.75">
      <c r="A87" s="2" t="s">
        <v>63</v>
      </c>
      <c r="B87" s="3">
        <f>+'1.kiad.'!B88</f>
        <v>0</v>
      </c>
      <c r="C87" s="3">
        <f>+'1.kiad.'!C88</f>
        <v>0</v>
      </c>
      <c r="D87" s="3">
        <f>+'1.kiad.'!D88</f>
        <v>0</v>
      </c>
    </row>
    <row r="88" spans="1:4" ht="15.75">
      <c r="A88" s="2" t="s">
        <v>64</v>
      </c>
      <c r="B88" s="3">
        <f>+'1.kiad.'!B89</f>
        <v>0</v>
      </c>
      <c r="C88" s="3">
        <f>+'1.kiad.'!C89</f>
        <v>0</v>
      </c>
      <c r="D88" s="3">
        <f>+'1.kiad.'!D89</f>
        <v>0</v>
      </c>
    </row>
    <row r="89" spans="1:4" ht="15.75">
      <c r="A89" s="2" t="s">
        <v>66</v>
      </c>
      <c r="B89" s="3">
        <f>+'1.kiad.'!B90</f>
        <v>0</v>
      </c>
      <c r="C89" s="3">
        <f>+'1.kiad.'!C90</f>
        <v>0</v>
      </c>
      <c r="D89" s="3">
        <f>+'1.kiad.'!D90</f>
        <v>0</v>
      </c>
    </row>
    <row r="90" spans="1:4" ht="15.75">
      <c r="A90" s="2" t="s">
        <v>68</v>
      </c>
      <c r="B90" s="3">
        <f>+'1.kiad.'!B91</f>
        <v>0</v>
      </c>
      <c r="C90" s="3">
        <f>+'1.kiad.'!C91</f>
        <v>0</v>
      </c>
      <c r="D90" s="3">
        <f>+'1.kiad.'!D91</f>
        <v>0</v>
      </c>
    </row>
    <row r="91" spans="1:4" ht="15.75">
      <c r="A91" s="2" t="s">
        <v>67</v>
      </c>
      <c r="B91" s="3">
        <f>+'1.kiad.'!B92</f>
        <v>0</v>
      </c>
      <c r="C91" s="3">
        <f>+'1.kiad.'!C92</f>
        <v>0</v>
      </c>
      <c r="D91" s="3">
        <f>+'1.kiad.'!D92</f>
        <v>0</v>
      </c>
    </row>
    <row r="92" spans="1:4" ht="15.75">
      <c r="A92" s="2" t="s">
        <v>69</v>
      </c>
      <c r="B92" s="3">
        <f>+'1.kiad.'!B93</f>
        <v>0</v>
      </c>
      <c r="C92" s="3">
        <f>+'1.kiad.'!C93</f>
        <v>0</v>
      </c>
      <c r="D92" s="3">
        <f>+'1.kiad.'!D93</f>
        <v>0</v>
      </c>
    </row>
    <row r="93" spans="1:4" ht="15.75">
      <c r="A93" s="2" t="s">
        <v>65</v>
      </c>
      <c r="B93" s="3">
        <f>+'1.kiad.'!B94</f>
        <v>0</v>
      </c>
      <c r="C93" s="3">
        <f>+'1.kiad.'!C94</f>
        <v>0</v>
      </c>
      <c r="D93" s="3">
        <f>+'1.kiad.'!D94</f>
        <v>0</v>
      </c>
    </row>
    <row r="94" spans="1:4" ht="15.75">
      <c r="A94" s="2" t="s">
        <v>70</v>
      </c>
      <c r="B94" s="3">
        <f>+'1.kiad.'!B95</f>
        <v>0</v>
      </c>
      <c r="C94" s="3">
        <f>+'1.kiad.'!C95</f>
        <v>0</v>
      </c>
      <c r="D94" s="3">
        <f>+'1.kiad.'!D95</f>
        <v>0</v>
      </c>
    </row>
    <row r="95" spans="1:4" ht="15.75">
      <c r="A95" s="4" t="s">
        <v>48</v>
      </c>
      <c r="B95" s="5">
        <f>SUM(B87:B94)</f>
        <v>0</v>
      </c>
      <c r="C95" s="5">
        <f>SUM(C87:C94)</f>
        <v>0</v>
      </c>
      <c r="D95" s="5">
        <f>SUM(D87:D94)</f>
        <v>0</v>
      </c>
    </row>
    <row r="96" spans="1:4" ht="15.75">
      <c r="A96" s="12" t="s">
        <v>49</v>
      </c>
      <c r="B96" s="13">
        <f>B81+B86+B95</f>
        <v>36977000</v>
      </c>
      <c r="C96" s="13">
        <f>C81+C86+C95</f>
        <v>33956493</v>
      </c>
      <c r="D96" s="13">
        <f>D81+D86+D95</f>
        <v>33956493</v>
      </c>
    </row>
    <row r="97" spans="1:4" ht="18.75">
      <c r="A97" s="17" t="s">
        <v>51</v>
      </c>
      <c r="B97" s="18">
        <f>B73+B96</f>
        <v>77313799</v>
      </c>
      <c r="C97" s="18">
        <f>C73+C96</f>
        <v>93487521</v>
      </c>
      <c r="D97" s="18">
        <f>D73+D96</f>
        <v>72858950</v>
      </c>
    </row>
    <row r="98" spans="1:4" s="114" customFormat="1" ht="15.75">
      <c r="A98" s="50" t="s">
        <v>877</v>
      </c>
      <c r="B98" s="51">
        <f>+'1.kiad.'!B99</f>
        <v>0</v>
      </c>
      <c r="C98" s="51">
        <f>+'1.kiad.'!C99</f>
        <v>0</v>
      </c>
      <c r="D98" s="51">
        <f>+'1.kiad.'!D99</f>
        <v>0</v>
      </c>
    </row>
    <row r="99" spans="1:4" s="114" customFormat="1" ht="15.75">
      <c r="A99" s="50" t="s">
        <v>71</v>
      </c>
      <c r="B99" s="51">
        <f>+'1.kiad.'!B100</f>
        <v>0</v>
      </c>
      <c r="C99" s="51">
        <f>+'1.kiad.'!C100</f>
        <v>0</v>
      </c>
      <c r="D99" s="51">
        <f>+'1.kiad.'!D100</f>
        <v>0</v>
      </c>
    </row>
    <row r="100" spans="1:4" s="114" customFormat="1" ht="15.75">
      <c r="A100" s="50" t="s">
        <v>937</v>
      </c>
      <c r="B100" s="51">
        <f>+'1.kiad.'!B101</f>
        <v>0</v>
      </c>
      <c r="C100" s="51">
        <f>+'1.kiad.'!C101</f>
        <v>0</v>
      </c>
      <c r="D100" s="51">
        <f>+'1.kiad.'!D101</f>
        <v>0</v>
      </c>
    </row>
    <row r="101" spans="1:4" ht="15.75">
      <c r="A101" s="2" t="s">
        <v>80</v>
      </c>
      <c r="B101" s="3">
        <f>SUM(B98:B100)</f>
        <v>0</v>
      </c>
      <c r="C101" s="3">
        <f>SUM(C98:C100)</f>
        <v>0</v>
      </c>
      <c r="D101" s="3">
        <f>SUM(D98:D100)</f>
        <v>0</v>
      </c>
    </row>
    <row r="102" spans="1:4" s="114" customFormat="1" ht="15.75">
      <c r="A102" s="50" t="s">
        <v>72</v>
      </c>
      <c r="B102" s="51">
        <f>+'1.kiad.'!B103</f>
        <v>0</v>
      </c>
      <c r="C102" s="51">
        <f>+'1.kiad.'!C103</f>
        <v>0</v>
      </c>
      <c r="D102" s="51">
        <f>+'1.kiad.'!D103</f>
        <v>0</v>
      </c>
    </row>
    <row r="103" spans="1:4" s="114" customFormat="1" ht="15.75">
      <c r="A103" s="50" t="s">
        <v>938</v>
      </c>
      <c r="B103" s="51">
        <f>+'1.kiad.'!B104</f>
        <v>0</v>
      </c>
      <c r="C103" s="51">
        <f>+'1.kiad.'!C104</f>
        <v>0</v>
      </c>
      <c r="D103" s="51">
        <f>+'1.kiad.'!D104</f>
        <v>0</v>
      </c>
    </row>
    <row r="104" spans="1:4" s="114" customFormat="1" ht="15.75">
      <c r="A104" s="50" t="s">
        <v>939</v>
      </c>
      <c r="B104" s="51">
        <f>+'1.kiad.'!B105</f>
        <v>0</v>
      </c>
      <c r="C104" s="51">
        <f>+'1.kiad.'!C105</f>
        <v>0</v>
      </c>
      <c r="D104" s="51">
        <f>+'1.kiad.'!D105</f>
        <v>0</v>
      </c>
    </row>
    <row r="105" spans="1:4" s="114" customFormat="1" ht="15.75">
      <c r="A105" s="50" t="s">
        <v>942</v>
      </c>
      <c r="B105" s="51">
        <f>+'1.kiad.'!B106</f>
        <v>0</v>
      </c>
      <c r="C105" s="51">
        <f>+'1.kiad.'!C106</f>
        <v>0</v>
      </c>
      <c r="D105" s="51">
        <f>+'1.kiad.'!D106</f>
        <v>0</v>
      </c>
    </row>
    <row r="106" spans="1:4" ht="15.75">
      <c r="A106" s="2" t="s">
        <v>73</v>
      </c>
      <c r="B106" s="3">
        <f>SUM(B102:B105)</f>
        <v>0</v>
      </c>
      <c r="C106" s="3">
        <f>SUM(C102:C105)</f>
        <v>0</v>
      </c>
      <c r="D106" s="3">
        <f>SUM(D102:D105)</f>
        <v>0</v>
      </c>
    </row>
    <row r="107" spans="1:4" ht="15.75">
      <c r="A107" s="2" t="s">
        <v>940</v>
      </c>
      <c r="B107" s="3">
        <f>+'1.kiad.'!B108</f>
        <v>0</v>
      </c>
      <c r="C107" s="3">
        <f>+'1.kiad.'!C108</f>
        <v>0</v>
      </c>
      <c r="D107" s="3">
        <f>+'1.kiad.'!D108</f>
        <v>0</v>
      </c>
    </row>
    <row r="108" spans="1:4" ht="15.75">
      <c r="A108" s="2" t="s">
        <v>74</v>
      </c>
      <c r="B108" s="3">
        <f>+'1.kiad.'!B109</f>
        <v>908322</v>
      </c>
      <c r="C108" s="3">
        <f>+'1.kiad.'!C109</f>
        <v>2221287</v>
      </c>
      <c r="D108" s="3">
        <f>+'1.kiad.'!D109</f>
        <v>2221287</v>
      </c>
    </row>
    <row r="109" spans="1:4" ht="15.75">
      <c r="A109" s="2" t="s">
        <v>941</v>
      </c>
      <c r="B109" s="3">
        <f>+'1.kiad.'!B110</f>
        <v>0</v>
      </c>
      <c r="C109" s="3">
        <f>+'1.kiad.'!C110</f>
        <v>0</v>
      </c>
      <c r="D109" s="3">
        <f>+'1.kiad.'!D110</f>
        <v>0</v>
      </c>
    </row>
    <row r="110" spans="1:4" ht="15.75">
      <c r="A110" s="2" t="s">
        <v>76</v>
      </c>
      <c r="B110" s="3">
        <f>+'1.kiad.'!B111</f>
        <v>0</v>
      </c>
      <c r="C110" s="3">
        <f>+'1.kiad.'!C111</f>
        <v>0</v>
      </c>
      <c r="D110" s="3">
        <f>+'1.kiad.'!D111</f>
        <v>0</v>
      </c>
    </row>
    <row r="111" spans="1:4" ht="15.75">
      <c r="A111" s="2" t="s">
        <v>77</v>
      </c>
      <c r="B111" s="3">
        <f>+'1.kiad.'!B112</f>
        <v>0</v>
      </c>
      <c r="C111" s="3">
        <f>+'1.kiad.'!C112</f>
        <v>0</v>
      </c>
      <c r="D111" s="3">
        <f>+'1.kiad.'!D112</f>
        <v>0</v>
      </c>
    </row>
    <row r="112" spans="1:4" ht="15.75">
      <c r="A112" s="2" t="s">
        <v>78</v>
      </c>
      <c r="B112" s="3">
        <f>+'1.kiad.'!B113</f>
        <v>0</v>
      </c>
      <c r="C112" s="3">
        <f>+'1.kiad.'!C113</f>
        <v>0</v>
      </c>
      <c r="D112" s="3">
        <f>+'1.kiad.'!D113</f>
        <v>0</v>
      </c>
    </row>
    <row r="113" spans="1:4" ht="15.75">
      <c r="A113" s="15" t="s">
        <v>79</v>
      </c>
      <c r="B113" s="16">
        <f>B101+B106+B107+B108+B109+B110+B111+B112</f>
        <v>908322</v>
      </c>
      <c r="C113" s="16">
        <f>C101+C106+C107+C108+C109+C110+C111+C112</f>
        <v>2221287</v>
      </c>
      <c r="D113" s="16">
        <f>D101+D106+D107+D108+D109+D110+D111+D112</f>
        <v>2221287</v>
      </c>
    </row>
    <row r="114" spans="1:4" ht="15.75">
      <c r="A114" s="2" t="s">
        <v>81</v>
      </c>
      <c r="B114" s="3">
        <v>0</v>
      </c>
      <c r="C114" s="3">
        <v>0</v>
      </c>
      <c r="D114" s="3">
        <v>0</v>
      </c>
    </row>
    <row r="115" spans="1:4" ht="15.75">
      <c r="A115" s="2" t="s">
        <v>82</v>
      </c>
      <c r="B115" s="3">
        <v>0</v>
      </c>
      <c r="C115" s="3">
        <v>0</v>
      </c>
      <c r="D115" s="3">
        <v>0</v>
      </c>
    </row>
    <row r="116" spans="1:4" ht="15.75">
      <c r="A116" s="2" t="s">
        <v>83</v>
      </c>
      <c r="B116" s="3">
        <v>0</v>
      </c>
      <c r="C116" s="3">
        <v>0</v>
      </c>
      <c r="D116" s="3">
        <v>0</v>
      </c>
    </row>
    <row r="117" spans="1:4" ht="15.75">
      <c r="A117" s="2" t="s">
        <v>84</v>
      </c>
      <c r="B117" s="3">
        <v>0</v>
      </c>
      <c r="C117" s="3">
        <v>0</v>
      </c>
      <c r="D117" s="3">
        <v>0</v>
      </c>
    </row>
    <row r="118" spans="1:4" ht="15.75">
      <c r="A118" s="15" t="s">
        <v>85</v>
      </c>
      <c r="B118" s="16">
        <f>SUM(B114:B117)</f>
        <v>0</v>
      </c>
      <c r="C118" s="16">
        <f>SUM(C114:C117)</f>
        <v>0</v>
      </c>
      <c r="D118" s="16">
        <f>SUM(D114:D117)</f>
        <v>0</v>
      </c>
    </row>
    <row r="119" spans="1:4" ht="15.75">
      <c r="A119" s="15" t="s">
        <v>86</v>
      </c>
      <c r="B119" s="16">
        <v>0</v>
      </c>
      <c r="C119" s="16">
        <v>0</v>
      </c>
      <c r="D119" s="16">
        <v>0</v>
      </c>
    </row>
    <row r="120" spans="1:4" ht="15.75">
      <c r="A120" s="12" t="s">
        <v>88</v>
      </c>
      <c r="B120" s="13">
        <f>B113+B118+B119</f>
        <v>908322</v>
      </c>
      <c r="C120" s="13">
        <f>C113+C118+C119</f>
        <v>2221287</v>
      </c>
      <c r="D120" s="13">
        <f>D113+D118+D119</f>
        <v>2221287</v>
      </c>
    </row>
    <row r="121" spans="1:4" ht="20.25">
      <c r="A121" s="19" t="s">
        <v>281</v>
      </c>
      <c r="B121" s="20">
        <f>B73+B96+B120</f>
        <v>78222121</v>
      </c>
      <c r="C121" s="20">
        <f>C73+C96+C120</f>
        <v>95708808</v>
      </c>
      <c r="D121" s="20">
        <f>D73+D96+D120</f>
        <v>75080237</v>
      </c>
    </row>
    <row r="123" spans="1:4" ht="15.75">
      <c r="A123" s="2" t="s">
        <v>141</v>
      </c>
      <c r="B123" s="3">
        <f>+'2.bev.'!B7</f>
        <v>15535858</v>
      </c>
      <c r="C123" s="3">
        <f>+'2.bev.'!C7</f>
        <v>16535858</v>
      </c>
      <c r="D123" s="3">
        <f>+'2.bev.'!D7</f>
        <v>16535858</v>
      </c>
    </row>
    <row r="124" spans="1:4" ht="15.75">
      <c r="A124" s="2" t="s">
        <v>267</v>
      </c>
      <c r="B124" s="3">
        <f>+'2.bev.'!B8</f>
        <v>0</v>
      </c>
      <c r="C124" s="3">
        <f>+'2.bev.'!C8</f>
        <v>0</v>
      </c>
      <c r="D124" s="3">
        <f>+'2.bev.'!D8</f>
        <v>0</v>
      </c>
    </row>
    <row r="125" spans="1:4" ht="15.75">
      <c r="A125" s="2" t="s">
        <v>142</v>
      </c>
      <c r="B125" s="3">
        <f>+'2.bev.'!B9</f>
        <v>6007000</v>
      </c>
      <c r="C125" s="3">
        <f>+'2.bev.'!C9</f>
        <v>6120557</v>
      </c>
      <c r="D125" s="3">
        <f>+'2.bev.'!D9</f>
        <v>6120557</v>
      </c>
    </row>
    <row r="126" spans="1:4" ht="15.75">
      <c r="A126" s="2" t="s">
        <v>143</v>
      </c>
      <c r="B126" s="3">
        <f>+'2.bev.'!B10</f>
        <v>1200000</v>
      </c>
      <c r="C126" s="3">
        <f>+'2.bev.'!C10</f>
        <v>1200000</v>
      </c>
      <c r="D126" s="3">
        <f>+'2.bev.'!D10</f>
        <v>1200000</v>
      </c>
    </row>
    <row r="127" spans="1:4" ht="15.75">
      <c r="A127" s="2" t="s">
        <v>144</v>
      </c>
      <c r="B127" s="3">
        <f>+'2.bev.'!B11</f>
        <v>0</v>
      </c>
      <c r="C127" s="3">
        <f>+'2.bev.'!C11</f>
        <v>5536610</v>
      </c>
      <c r="D127" s="3">
        <f>+'2.bev.'!D11</f>
        <v>5536610</v>
      </c>
    </row>
    <row r="128" spans="1:4" ht="15.75">
      <c r="A128" s="2" t="s">
        <v>145</v>
      </c>
      <c r="B128" s="3">
        <f>+'2.bev.'!B12</f>
        <v>0</v>
      </c>
      <c r="C128" s="3">
        <f>+'2.bev.'!C12</f>
        <v>0</v>
      </c>
      <c r="D128" s="3">
        <f>+'2.bev.'!D12</f>
        <v>0</v>
      </c>
    </row>
    <row r="129" spans="1:4" s="113" customFormat="1" ht="15.75">
      <c r="A129" s="15" t="s">
        <v>146</v>
      </c>
      <c r="B129" s="16">
        <f>SUM(B123:B128)</f>
        <v>22742858</v>
      </c>
      <c r="C129" s="16">
        <f>SUM(C123:C128)</f>
        <v>29393025</v>
      </c>
      <c r="D129" s="16">
        <f>SUM(D123:D128)</f>
        <v>29393025</v>
      </c>
    </row>
    <row r="130" spans="1:4" ht="15.75">
      <c r="A130" s="2" t="s">
        <v>147</v>
      </c>
      <c r="B130" s="3">
        <f>+'2.bev.'!B14</f>
        <v>0</v>
      </c>
      <c r="C130" s="3">
        <f>+'2.bev.'!C14</f>
        <v>0</v>
      </c>
      <c r="D130" s="3">
        <f>+'2.bev.'!D14</f>
        <v>0</v>
      </c>
    </row>
    <row r="131" spans="1:4" ht="15.75">
      <c r="A131" s="2" t="s">
        <v>148</v>
      </c>
      <c r="B131" s="3">
        <f>+'2.bev.'!B15</f>
        <v>0</v>
      </c>
      <c r="C131" s="3">
        <f>+'2.bev.'!C15</f>
        <v>0</v>
      </c>
      <c r="D131" s="3">
        <f>+'2.bev.'!D15</f>
        <v>0</v>
      </c>
    </row>
    <row r="132" spans="1:4" ht="15.75">
      <c r="A132" s="2" t="s">
        <v>149</v>
      </c>
      <c r="B132" s="3">
        <f>+'2.bev.'!B16</f>
        <v>0</v>
      </c>
      <c r="C132" s="3">
        <f>+'2.bev.'!C16</f>
        <v>0</v>
      </c>
      <c r="D132" s="3">
        <f>+'2.bev.'!D16</f>
        <v>0</v>
      </c>
    </row>
    <row r="133" spans="1:4" ht="15.75">
      <c r="A133" s="2" t="s">
        <v>150</v>
      </c>
      <c r="B133" s="3">
        <f>+'2.bev.'!B17</f>
        <v>0</v>
      </c>
      <c r="C133" s="3">
        <f>+'2.bev.'!C17</f>
        <v>0</v>
      </c>
      <c r="D133" s="3">
        <f>+'2.bev.'!D17</f>
        <v>0</v>
      </c>
    </row>
    <row r="134" spans="1:4" ht="15.75">
      <c r="A134" s="2" t="s">
        <v>151</v>
      </c>
      <c r="B134" s="3">
        <f>+'2.bev.'!B18</f>
        <v>1083350</v>
      </c>
      <c r="C134" s="3">
        <f>+'2.bev.'!C18</f>
        <v>3762083</v>
      </c>
      <c r="D134" s="3">
        <f>+'2.bev.'!D18</f>
        <v>3762083</v>
      </c>
    </row>
    <row r="135" spans="1:4" ht="15.75">
      <c r="A135" s="21" t="s">
        <v>152</v>
      </c>
      <c r="B135" s="23">
        <f>SUM(B129:B134)</f>
        <v>23826208</v>
      </c>
      <c r="C135" s="23">
        <f>SUM(C129:C134)</f>
        <v>33155108</v>
      </c>
      <c r="D135" s="23">
        <f>SUM(D129:D134)</f>
        <v>33155108</v>
      </c>
    </row>
    <row r="136" spans="1:4" ht="15.75">
      <c r="A136" s="2" t="s">
        <v>159</v>
      </c>
      <c r="B136" s="3">
        <f>+'2.bev.'!B26</f>
        <v>0</v>
      </c>
      <c r="C136" s="3">
        <f>+'2.bev.'!C26</f>
        <v>0</v>
      </c>
      <c r="D136" s="3">
        <f>+'2.bev.'!D26</f>
        <v>0</v>
      </c>
    </row>
    <row r="137" spans="1:4" ht="15.75">
      <c r="A137" s="2" t="s">
        <v>160</v>
      </c>
      <c r="B137" s="3">
        <f>+'2.bev.'!B27</f>
        <v>0</v>
      </c>
      <c r="C137" s="3">
        <f>+'2.bev.'!C27</f>
        <v>0</v>
      </c>
      <c r="D137" s="3">
        <f>+'2.bev.'!D27</f>
        <v>0</v>
      </c>
    </row>
    <row r="138" spans="1:4" ht="15.75">
      <c r="A138" s="2" t="s">
        <v>161</v>
      </c>
      <c r="B138" s="3">
        <f>+'2.bev.'!B28</f>
        <v>0</v>
      </c>
      <c r="C138" s="3">
        <f>+'2.bev.'!C28</f>
        <v>0</v>
      </c>
      <c r="D138" s="3">
        <f>+'2.bev.'!D28</f>
        <v>0</v>
      </c>
    </row>
    <row r="139" spans="1:4" ht="15.75">
      <c r="A139" s="2" t="s">
        <v>162</v>
      </c>
      <c r="B139" s="3">
        <f>+'2.bev.'!B29</f>
        <v>16110000</v>
      </c>
      <c r="C139" s="3">
        <f>+'2.bev.'!C29</f>
        <v>17149269</v>
      </c>
      <c r="D139" s="3">
        <f>+'2.bev.'!D29</f>
        <v>17149269</v>
      </c>
    </row>
    <row r="140" spans="1:4" s="114" customFormat="1" ht="15.75">
      <c r="A140" s="50" t="s">
        <v>163</v>
      </c>
      <c r="B140" s="51">
        <f>+'2.bev.'!B30</f>
        <v>4980000</v>
      </c>
      <c r="C140" s="51">
        <f>+'2.bev.'!C30</f>
        <v>6481677</v>
      </c>
      <c r="D140" s="51">
        <f>+'2.bev.'!D30</f>
        <v>6481677</v>
      </c>
    </row>
    <row r="141" spans="1:4" s="114" customFormat="1" ht="15.75">
      <c r="A141" s="50" t="s">
        <v>164</v>
      </c>
      <c r="B141" s="51">
        <f>+'2.bev.'!B31</f>
        <v>0</v>
      </c>
      <c r="C141" s="51">
        <f>+'2.bev.'!C31</f>
        <v>0</v>
      </c>
      <c r="D141" s="51">
        <f>+'2.bev.'!D31</f>
        <v>0</v>
      </c>
    </row>
    <row r="142" spans="1:4" s="114" customFormat="1" ht="15.75">
      <c r="A142" s="50" t="s">
        <v>165</v>
      </c>
      <c r="B142" s="51">
        <f>+'2.bev.'!B32</f>
        <v>0</v>
      </c>
      <c r="C142" s="51">
        <f>+'2.bev.'!C32</f>
        <v>0</v>
      </c>
      <c r="D142" s="51">
        <f>+'2.bev.'!D32</f>
        <v>0</v>
      </c>
    </row>
    <row r="143" spans="1:4" s="114" customFormat="1" ht="15.75">
      <c r="A143" s="50" t="s">
        <v>166</v>
      </c>
      <c r="B143" s="51">
        <f>+'2.bev.'!B33</f>
        <v>1700000</v>
      </c>
      <c r="C143" s="51">
        <f>+'2.bev.'!C33</f>
        <v>1854107</v>
      </c>
      <c r="D143" s="51">
        <f>+'2.bev.'!D33</f>
        <v>1854107</v>
      </c>
    </row>
    <row r="144" spans="1:4" s="114" customFormat="1" ht="15.75">
      <c r="A144" s="50" t="s">
        <v>167</v>
      </c>
      <c r="B144" s="51">
        <f>+'2.bev.'!B34</f>
        <v>1100000</v>
      </c>
      <c r="C144" s="51">
        <f>+'2.bev.'!C34</f>
        <v>2062560</v>
      </c>
      <c r="D144" s="51">
        <f>+'2.bev.'!D34</f>
        <v>2062560</v>
      </c>
    </row>
    <row r="145" spans="1:4" ht="15.75">
      <c r="A145" s="2" t="s">
        <v>168</v>
      </c>
      <c r="B145" s="3">
        <f>SUM(B140:B144)</f>
        <v>7780000</v>
      </c>
      <c r="C145" s="3">
        <f>SUM(C140:C144)</f>
        <v>10398344</v>
      </c>
      <c r="D145" s="3">
        <f>SUM(D140:D144)</f>
        <v>10398344</v>
      </c>
    </row>
    <row r="146" spans="1:4" ht="15.75">
      <c r="A146" s="2" t="s">
        <v>169</v>
      </c>
      <c r="B146" s="3">
        <f>+'2.bev.'!B36</f>
        <v>120000</v>
      </c>
      <c r="C146" s="3">
        <f>+'2.bev.'!C36</f>
        <v>182643</v>
      </c>
      <c r="D146" s="3">
        <f>+'2.bev.'!D36</f>
        <v>182643</v>
      </c>
    </row>
    <row r="147" spans="1:4" ht="15.75">
      <c r="A147" s="21" t="s">
        <v>170</v>
      </c>
      <c r="B147" s="23">
        <f>B136+B137+B138+B139+B145+B146</f>
        <v>24010000</v>
      </c>
      <c r="C147" s="23">
        <f>C136+C137+C138+C139+C145+C146</f>
        <v>27730256</v>
      </c>
      <c r="D147" s="23">
        <f>D136+D137+D138+D139+D145+D146</f>
        <v>27730256</v>
      </c>
    </row>
    <row r="148" spans="1:4" ht="15.75">
      <c r="A148" s="2" t="s">
        <v>171</v>
      </c>
      <c r="B148" s="3">
        <f>+'2.bev.'!B38</f>
        <v>0</v>
      </c>
      <c r="C148" s="3">
        <f>+'2.bev.'!C38</f>
        <v>0</v>
      </c>
      <c r="D148" s="3">
        <f>+'2.bev.'!D38</f>
        <v>0</v>
      </c>
    </row>
    <row r="149" spans="1:4" ht="15.75">
      <c r="A149" s="2" t="s">
        <v>172</v>
      </c>
      <c r="B149" s="3">
        <f>+'2.bev.'!B39</f>
        <v>200000</v>
      </c>
      <c r="C149" s="3">
        <f>+'2.bev.'!C39</f>
        <v>438840</v>
      </c>
      <c r="D149" s="3">
        <f>+'2.bev.'!D39</f>
        <v>438840</v>
      </c>
    </row>
    <row r="150" spans="1:4" ht="15.75">
      <c r="A150" s="2" t="s">
        <v>173</v>
      </c>
      <c r="B150" s="3">
        <f>+'2.bev.'!B40</f>
        <v>0</v>
      </c>
      <c r="C150" s="3">
        <f>+'2.bev.'!C40</f>
        <v>0</v>
      </c>
      <c r="D150" s="3">
        <f>+'2.bev.'!D40</f>
        <v>0</v>
      </c>
    </row>
    <row r="151" spans="1:4" ht="15.75">
      <c r="A151" s="2" t="s">
        <v>174</v>
      </c>
      <c r="B151" s="3">
        <f>+'2.bev.'!B41</f>
        <v>0</v>
      </c>
      <c r="C151" s="3">
        <f>+'2.bev.'!C41</f>
        <v>696800</v>
      </c>
      <c r="D151" s="3">
        <f>+'2.bev.'!D41</f>
        <v>696800</v>
      </c>
    </row>
    <row r="152" spans="1:4" ht="15.75">
      <c r="A152" s="2" t="s">
        <v>175</v>
      </c>
      <c r="B152" s="3">
        <f>+'2.bev.'!B42</f>
        <v>0</v>
      </c>
      <c r="C152" s="3">
        <f>+'2.bev.'!C42</f>
        <v>0</v>
      </c>
      <c r="D152" s="3">
        <f>+'2.bev.'!D42</f>
        <v>0</v>
      </c>
    </row>
    <row r="153" spans="1:4" ht="15.75">
      <c r="A153" s="2" t="s">
        <v>176</v>
      </c>
      <c r="B153" s="3">
        <f>+'2.bev.'!B43</f>
        <v>0</v>
      </c>
      <c r="C153" s="3">
        <f>+'2.bev.'!C43</f>
        <v>0</v>
      </c>
      <c r="D153" s="3">
        <f>+'2.bev.'!D43</f>
        <v>0</v>
      </c>
    </row>
    <row r="154" spans="1:4" ht="15.75">
      <c r="A154" s="2" t="s">
        <v>177</v>
      </c>
      <c r="B154" s="3">
        <f>+'2.bev.'!B44</f>
        <v>0</v>
      </c>
      <c r="C154" s="3">
        <f>+'2.bev.'!C44</f>
        <v>0</v>
      </c>
      <c r="D154" s="3">
        <f>+'2.bev.'!D44</f>
        <v>0</v>
      </c>
    </row>
    <row r="155" spans="1:4" ht="15.75">
      <c r="A155" s="2" t="s">
        <v>178</v>
      </c>
      <c r="B155" s="3">
        <f>+B156</f>
        <v>0</v>
      </c>
      <c r="C155" s="3">
        <f t="shared" ref="C155:D155" si="0">+C156</f>
        <v>1137</v>
      </c>
      <c r="D155" s="3">
        <f t="shared" si="0"/>
        <v>1137</v>
      </c>
    </row>
    <row r="156" spans="1:4" s="143" customFormat="1" ht="15.75">
      <c r="A156" s="131" t="s">
        <v>933</v>
      </c>
      <c r="B156" s="132">
        <f>+'2.bev.'!B46</f>
        <v>0</v>
      </c>
      <c r="C156" s="132">
        <f>+'2.bev.'!C46</f>
        <v>1137</v>
      </c>
      <c r="D156" s="132">
        <f>+'2.bev.'!D46</f>
        <v>1137</v>
      </c>
    </row>
    <row r="157" spans="1:4" ht="15.75">
      <c r="A157" s="2" t="s">
        <v>179</v>
      </c>
      <c r="B157" s="3">
        <f>+'2.bev.'!B47</f>
        <v>0</v>
      </c>
      <c r="C157" s="3">
        <f>+'2.bev.'!C47</f>
        <v>0</v>
      </c>
      <c r="D157" s="3">
        <f>+'2.bev.'!D47</f>
        <v>0</v>
      </c>
    </row>
    <row r="158" spans="1:4" s="1" customFormat="1" ht="15.75">
      <c r="A158" s="115" t="s">
        <v>934</v>
      </c>
      <c r="B158" s="3">
        <f>+'2.bev.'!B48</f>
        <v>0</v>
      </c>
      <c r="C158" s="3">
        <f>+'2.bev.'!C48</f>
        <v>113190</v>
      </c>
      <c r="D158" s="3">
        <f>+'2.bev.'!D48</f>
        <v>113190</v>
      </c>
    </row>
    <row r="159" spans="1:4" ht="15.75">
      <c r="A159" s="2" t="s">
        <v>180</v>
      </c>
      <c r="B159" s="3">
        <f>+'2.bev.'!B49</f>
        <v>0</v>
      </c>
      <c r="C159" s="3">
        <f>+'2.bev.'!C49</f>
        <v>64000</v>
      </c>
      <c r="D159" s="3">
        <f>+'2.bev.'!D49</f>
        <v>64000</v>
      </c>
    </row>
    <row r="160" spans="1:4" ht="15.75">
      <c r="A160" s="21" t="s">
        <v>181</v>
      </c>
      <c r="B160" s="23">
        <f>SUM(B148:B155,B157:B159)</f>
        <v>200000</v>
      </c>
      <c r="C160" s="23">
        <f t="shared" ref="C160:D160" si="1">SUM(C148:C155,C157:C159)</f>
        <v>1313967</v>
      </c>
      <c r="D160" s="23">
        <f t="shared" si="1"/>
        <v>1313967</v>
      </c>
    </row>
    <row r="161" spans="1:4" ht="15.75">
      <c r="A161" s="2" t="s">
        <v>188</v>
      </c>
      <c r="B161" s="3">
        <f>+'2.bev.'!B57</f>
        <v>0</v>
      </c>
      <c r="C161" s="3">
        <f>+'2.bev.'!C57</f>
        <v>0</v>
      </c>
      <c r="D161" s="3">
        <f>+'2.bev.'!D57</f>
        <v>0</v>
      </c>
    </row>
    <row r="162" spans="1:4" ht="15.75">
      <c r="A162" s="2" t="s">
        <v>189</v>
      </c>
      <c r="B162" s="3">
        <f>+'2.bev.'!B58</f>
        <v>0</v>
      </c>
      <c r="C162" s="3">
        <f>+'2.bev.'!C58</f>
        <v>0</v>
      </c>
      <c r="D162" s="3">
        <f>+'2.bev.'!D58</f>
        <v>0</v>
      </c>
    </row>
    <row r="163" spans="1:4" ht="15.75">
      <c r="A163" s="2" t="s">
        <v>190</v>
      </c>
      <c r="B163" s="3">
        <f>+'2.bev.'!B59</f>
        <v>0</v>
      </c>
      <c r="C163" s="3">
        <f>+'2.bev.'!C59</f>
        <v>0</v>
      </c>
      <c r="D163" s="3">
        <f>+'2.bev.'!D59</f>
        <v>0</v>
      </c>
    </row>
    <row r="164" spans="1:4" ht="15.75">
      <c r="A164" s="21" t="s">
        <v>191</v>
      </c>
      <c r="B164" s="23">
        <f>SUM(B161:B163)</f>
        <v>0</v>
      </c>
      <c r="C164" s="23">
        <f>SUM(C161:C163)</f>
        <v>0</v>
      </c>
      <c r="D164" s="23">
        <f>SUM(D161:D163)</f>
        <v>0</v>
      </c>
    </row>
    <row r="165" spans="1:4" ht="15.75">
      <c r="A165" s="42" t="s">
        <v>279</v>
      </c>
      <c r="B165" s="6">
        <f>B135+B147+B160+B164</f>
        <v>48036208</v>
      </c>
      <c r="C165" s="6">
        <f>C135+C147+C160+C164</f>
        <v>62199331</v>
      </c>
      <c r="D165" s="6">
        <f>D135+D147+D160+D164</f>
        <v>62199331</v>
      </c>
    </row>
    <row r="166" spans="1:4" ht="15.75">
      <c r="A166" s="2" t="s">
        <v>153</v>
      </c>
      <c r="B166" s="3">
        <f>+'2.bev.'!B20</f>
        <v>0</v>
      </c>
      <c r="C166" s="3">
        <f>+'2.bev.'!C20</f>
        <v>992991</v>
      </c>
      <c r="D166" s="3">
        <f>+'2.bev.'!D20</f>
        <v>992991</v>
      </c>
    </row>
    <row r="167" spans="1:4" ht="15.75">
      <c r="A167" s="2" t="s">
        <v>154</v>
      </c>
      <c r="B167" s="3">
        <f>+'2.bev.'!B21</f>
        <v>0</v>
      </c>
      <c r="C167" s="3">
        <f>+'2.bev.'!C21</f>
        <v>0</v>
      </c>
      <c r="D167" s="3">
        <f>+'2.bev.'!D21</f>
        <v>0</v>
      </c>
    </row>
    <row r="168" spans="1:4" ht="15.75">
      <c r="A168" s="2" t="s">
        <v>155</v>
      </c>
      <c r="B168" s="3">
        <f>+'2.bev.'!B22</f>
        <v>0</v>
      </c>
      <c r="C168" s="3">
        <f>+'2.bev.'!C22</f>
        <v>0</v>
      </c>
      <c r="D168" s="3">
        <f>+'2.bev.'!D22</f>
        <v>0</v>
      </c>
    </row>
    <row r="169" spans="1:4" ht="15.75">
      <c r="A169" s="2" t="s">
        <v>156</v>
      </c>
      <c r="B169" s="3">
        <f>+'2.bev.'!B23</f>
        <v>0</v>
      </c>
      <c r="C169" s="3">
        <f>+'2.bev.'!C23</f>
        <v>0</v>
      </c>
      <c r="D169" s="3">
        <f>+'2.bev.'!D23</f>
        <v>0</v>
      </c>
    </row>
    <row r="170" spans="1:4" ht="15.75">
      <c r="A170" s="2" t="s">
        <v>157</v>
      </c>
      <c r="B170" s="3">
        <f>+'2.bev.'!B24</f>
        <v>0</v>
      </c>
      <c r="C170" s="3">
        <f>+'2.bev.'!C24</f>
        <v>0</v>
      </c>
      <c r="D170" s="3">
        <f>+'2.bev.'!D24</f>
        <v>0</v>
      </c>
    </row>
    <row r="171" spans="1:4" ht="15.75">
      <c r="A171" s="21" t="s">
        <v>158</v>
      </c>
      <c r="B171" s="23">
        <f>SUM(B166:B170)</f>
        <v>0</v>
      </c>
      <c r="C171" s="23">
        <f>SUM(C166:C170)</f>
        <v>992991</v>
      </c>
      <c r="D171" s="23">
        <f>SUM(D166:D170)</f>
        <v>992991</v>
      </c>
    </row>
    <row r="172" spans="1:4" ht="15.75">
      <c r="A172" s="2" t="s">
        <v>182</v>
      </c>
      <c r="B172" s="3">
        <f>+'2.bev.'!B51</f>
        <v>0</v>
      </c>
      <c r="C172" s="3">
        <f>+'2.bev.'!C51</f>
        <v>0</v>
      </c>
      <c r="D172" s="3">
        <f>+'2.bev.'!D51</f>
        <v>0</v>
      </c>
    </row>
    <row r="173" spans="1:4" ht="15.75">
      <c r="A173" s="2" t="s">
        <v>183</v>
      </c>
      <c r="B173" s="3">
        <f>+'2.bev.'!B52</f>
        <v>0</v>
      </c>
      <c r="C173" s="3">
        <f>+'2.bev.'!C52</f>
        <v>0</v>
      </c>
      <c r="D173" s="3">
        <f>+'2.bev.'!D52</f>
        <v>0</v>
      </c>
    </row>
    <row r="174" spans="1:4" ht="15.75">
      <c r="A174" s="2" t="s">
        <v>184</v>
      </c>
      <c r="B174" s="3">
        <f>+'2.bev.'!B53</f>
        <v>0</v>
      </c>
      <c r="C174" s="3">
        <f>+'2.bev.'!C53</f>
        <v>0</v>
      </c>
      <c r="D174" s="3">
        <f>+'2.bev.'!D53</f>
        <v>0</v>
      </c>
    </row>
    <row r="175" spans="1:4" ht="15.75">
      <c r="A175" s="2" t="s">
        <v>185</v>
      </c>
      <c r="B175" s="3">
        <f>+'2.bev.'!B54</f>
        <v>0</v>
      </c>
      <c r="C175" s="3">
        <f>+'2.bev.'!C54</f>
        <v>0</v>
      </c>
      <c r="D175" s="3">
        <f>+'2.bev.'!D54</f>
        <v>0</v>
      </c>
    </row>
    <row r="176" spans="1:4" ht="15.75">
      <c r="A176" s="2" t="s">
        <v>186</v>
      </c>
      <c r="B176" s="3">
        <f>+'2.bev.'!B55</f>
        <v>0</v>
      </c>
      <c r="C176" s="3">
        <f>+'2.bev.'!C55</f>
        <v>0</v>
      </c>
      <c r="D176" s="3">
        <f>+'2.bev.'!D55</f>
        <v>0</v>
      </c>
    </row>
    <row r="177" spans="1:4" ht="15.75">
      <c r="A177" s="21" t="s">
        <v>187</v>
      </c>
      <c r="B177" s="23">
        <f>SUM(B172:B176)</f>
        <v>0</v>
      </c>
      <c r="C177" s="23">
        <f>SUM(C172:C176)</f>
        <v>0</v>
      </c>
      <c r="D177" s="23">
        <f>SUM(D172:D176)</f>
        <v>0</v>
      </c>
    </row>
    <row r="178" spans="1:4" ht="15.75">
      <c r="A178" s="2" t="s">
        <v>192</v>
      </c>
      <c r="B178" s="3">
        <f>+'2.bev.'!B61</f>
        <v>0</v>
      </c>
      <c r="C178" s="3">
        <f>+'2.bev.'!C61</f>
        <v>0</v>
      </c>
      <c r="D178" s="3">
        <f>+'2.bev.'!D61</f>
        <v>0</v>
      </c>
    </row>
    <row r="179" spans="1:4" ht="15.75">
      <c r="A179" s="2" t="s">
        <v>193</v>
      </c>
      <c r="B179" s="3">
        <f>+'2.bev.'!B62</f>
        <v>0</v>
      </c>
      <c r="C179" s="3">
        <f>+'2.bev.'!C62</f>
        <v>0</v>
      </c>
      <c r="D179" s="3">
        <f>+'2.bev.'!D62</f>
        <v>0</v>
      </c>
    </row>
    <row r="180" spans="1:4" ht="15.75">
      <c r="A180" s="2" t="s">
        <v>194</v>
      </c>
      <c r="B180" s="3">
        <f>+'2.bev.'!B63</f>
        <v>0</v>
      </c>
      <c r="C180" s="3">
        <f>+'2.bev.'!C63</f>
        <v>0</v>
      </c>
      <c r="D180" s="3">
        <f>+'2.bev.'!D63</f>
        <v>0</v>
      </c>
    </row>
    <row r="181" spans="1:4" ht="15.75">
      <c r="A181" s="21" t="s">
        <v>195</v>
      </c>
      <c r="B181" s="23">
        <f>SUM(B178:B180)</f>
        <v>0</v>
      </c>
      <c r="C181" s="23">
        <f>SUM(C178:C180)</f>
        <v>0</v>
      </c>
      <c r="D181" s="23">
        <f>SUM(D178:D180)</f>
        <v>0</v>
      </c>
    </row>
    <row r="182" spans="1:4" ht="15.75">
      <c r="A182" s="42" t="s">
        <v>280</v>
      </c>
      <c r="B182" s="43">
        <f>B171+B177+B181</f>
        <v>0</v>
      </c>
      <c r="C182" s="43">
        <f>C171+C177+C181</f>
        <v>992991</v>
      </c>
      <c r="D182" s="43">
        <f>D171+D177+D181</f>
        <v>992991</v>
      </c>
    </row>
    <row r="183" spans="1:4" ht="18.75">
      <c r="A183" s="48" t="s">
        <v>284</v>
      </c>
      <c r="B183" s="49">
        <f>B165+B182</f>
        <v>48036208</v>
      </c>
      <c r="C183" s="49">
        <f>C165+C182</f>
        <v>63192322</v>
      </c>
      <c r="D183" s="49">
        <f>D165+D182</f>
        <v>63192322</v>
      </c>
    </row>
    <row r="184" spans="1:4" ht="18.75">
      <c r="A184" s="46" t="s">
        <v>282</v>
      </c>
      <c r="B184" s="47">
        <f>B165-B73</f>
        <v>7699409</v>
      </c>
      <c r="C184" s="47">
        <f>C165-C73</f>
        <v>2668303</v>
      </c>
      <c r="D184" s="47">
        <f>D165-D73</f>
        <v>23296874</v>
      </c>
    </row>
    <row r="185" spans="1:4" ht="18.75">
      <c r="A185" s="46" t="s">
        <v>283</v>
      </c>
      <c r="B185" s="47">
        <f>B182-B96</f>
        <v>-36977000</v>
      </c>
      <c r="C185" s="47">
        <f>C182-C96</f>
        <v>-32963502</v>
      </c>
      <c r="D185" s="47">
        <f>D182-D96</f>
        <v>-32963502</v>
      </c>
    </row>
    <row r="186" spans="1:4" s="114" customFormat="1" ht="15.75">
      <c r="A186" s="50" t="s">
        <v>197</v>
      </c>
      <c r="B186" s="51">
        <f>+'2.bev.'!B66</f>
        <v>0</v>
      </c>
      <c r="C186" s="51">
        <f>+'2.bev.'!C66</f>
        <v>0</v>
      </c>
      <c r="D186" s="51">
        <f>+'2.bev.'!D66</f>
        <v>0</v>
      </c>
    </row>
    <row r="187" spans="1:4" s="114" customFormat="1" ht="15.75">
      <c r="A187" s="50" t="s">
        <v>198</v>
      </c>
      <c r="B187" s="51">
        <f>+'2.bev.'!B67</f>
        <v>0</v>
      </c>
      <c r="C187" s="51">
        <f>+'2.bev.'!C67</f>
        <v>0</v>
      </c>
      <c r="D187" s="51">
        <f>+'2.bev.'!D67</f>
        <v>0</v>
      </c>
    </row>
    <row r="188" spans="1:4" s="114" customFormat="1" ht="15.75">
      <c r="A188" s="50" t="s">
        <v>199</v>
      </c>
      <c r="B188" s="51">
        <f>+'2.bev.'!B68</f>
        <v>0</v>
      </c>
      <c r="C188" s="51">
        <f>+'2.bev.'!C68</f>
        <v>0</v>
      </c>
      <c r="D188" s="51">
        <f>+'2.bev.'!D68</f>
        <v>0</v>
      </c>
    </row>
    <row r="189" spans="1:4" ht="15.75">
      <c r="A189" s="2" t="s">
        <v>200</v>
      </c>
      <c r="B189" s="3">
        <f>SUM(B186:B188)</f>
        <v>0</v>
      </c>
      <c r="C189" s="3">
        <f t="shared" ref="C189:D189" si="2">SUM(C186:C188)</f>
        <v>0</v>
      </c>
      <c r="D189" s="3">
        <f t="shared" si="2"/>
        <v>0</v>
      </c>
    </row>
    <row r="190" spans="1:4" s="114" customFormat="1" ht="15.75">
      <c r="A190" s="50" t="s">
        <v>201</v>
      </c>
      <c r="B190" s="51">
        <f>+'2.bev.'!B70</f>
        <v>0</v>
      </c>
      <c r="C190" s="51">
        <f>+'2.bev.'!C70</f>
        <v>0</v>
      </c>
      <c r="D190" s="51">
        <f>+'2.bev.'!D70</f>
        <v>0</v>
      </c>
    </row>
    <row r="191" spans="1:4" s="114" customFormat="1" ht="15.75">
      <c r="A191" s="50" t="s">
        <v>202</v>
      </c>
      <c r="B191" s="51">
        <f>+'2.bev.'!B71</f>
        <v>0</v>
      </c>
      <c r="C191" s="51">
        <f>+'2.bev.'!C71</f>
        <v>0</v>
      </c>
      <c r="D191" s="51">
        <f>+'2.bev.'!D71</f>
        <v>0</v>
      </c>
    </row>
    <row r="192" spans="1:4" s="114" customFormat="1" ht="15.75">
      <c r="A192" s="50" t="s">
        <v>203</v>
      </c>
      <c r="B192" s="51">
        <f>+'2.bev.'!B72</f>
        <v>0</v>
      </c>
      <c r="C192" s="51">
        <f>+'2.bev.'!C72</f>
        <v>0</v>
      </c>
      <c r="D192" s="51">
        <f>+'2.bev.'!D72</f>
        <v>0</v>
      </c>
    </row>
    <row r="193" spans="1:4" s="114" customFormat="1" ht="15.75">
      <c r="A193" s="50" t="s">
        <v>204</v>
      </c>
      <c r="B193" s="51">
        <f>+'2.bev.'!B73</f>
        <v>0</v>
      </c>
      <c r="C193" s="51">
        <f>+'2.bev.'!C73</f>
        <v>0</v>
      </c>
      <c r="D193" s="51">
        <f>+'2.bev.'!D73</f>
        <v>0</v>
      </c>
    </row>
    <row r="194" spans="1:4" ht="15.75">
      <c r="A194" s="2" t="s">
        <v>205</v>
      </c>
      <c r="B194" s="3">
        <f>SUM(B190:B193)</f>
        <v>0</v>
      </c>
      <c r="C194" s="3">
        <f t="shared" ref="C194:D194" si="3">SUM(C190:C193)</f>
        <v>0</v>
      </c>
      <c r="D194" s="3">
        <f t="shared" si="3"/>
        <v>0</v>
      </c>
    </row>
    <row r="195" spans="1:4" s="114" customFormat="1" ht="15.75">
      <c r="A195" s="50" t="s">
        <v>207</v>
      </c>
      <c r="B195" s="51">
        <f>+'2.bev.'!B75</f>
        <v>0</v>
      </c>
      <c r="C195" s="51">
        <f>+'2.bev.'!C75</f>
        <v>0</v>
      </c>
      <c r="D195" s="51">
        <f>+'2.bev.'!D75</f>
        <v>0</v>
      </c>
    </row>
    <row r="196" spans="1:4" s="114" customFormat="1" ht="15.75">
      <c r="A196" s="50" t="s">
        <v>206</v>
      </c>
      <c r="B196" s="51">
        <f>+'2.bev.'!B76</f>
        <v>30185913</v>
      </c>
      <c r="C196" s="51">
        <f>+'2.bev.'!C76</f>
        <v>30185913</v>
      </c>
      <c r="D196" s="51">
        <f>+'2.bev.'!D76</f>
        <v>30185913</v>
      </c>
    </row>
    <row r="197" spans="1:4" s="114" customFormat="1" ht="15.75">
      <c r="A197" s="50" t="s">
        <v>208</v>
      </c>
      <c r="B197" s="51">
        <f>+'2.bev.'!B77</f>
        <v>0</v>
      </c>
      <c r="C197" s="51">
        <f>+'2.bev.'!C77</f>
        <v>0</v>
      </c>
      <c r="D197" s="51">
        <f>+'2.bev.'!D77</f>
        <v>0</v>
      </c>
    </row>
    <row r="198" spans="1:4" s="114" customFormat="1" ht="15.75">
      <c r="A198" s="50" t="s">
        <v>209</v>
      </c>
      <c r="B198" s="51">
        <f>+'2.bev.'!B78</f>
        <v>0</v>
      </c>
      <c r="C198" s="51">
        <f>+'2.bev.'!C78</f>
        <v>0</v>
      </c>
      <c r="D198" s="51">
        <f>+'2.bev.'!D78</f>
        <v>0</v>
      </c>
    </row>
    <row r="199" spans="1:4" ht="15.75">
      <c r="A199" s="2" t="s">
        <v>210</v>
      </c>
      <c r="B199" s="3">
        <f>SUM(B195:B198)</f>
        <v>30185913</v>
      </c>
      <c r="C199" s="3">
        <f>SUM(C195:C198)</f>
        <v>30185913</v>
      </c>
      <c r="D199" s="3">
        <f>SUM(D195:D198)</f>
        <v>30185913</v>
      </c>
    </row>
    <row r="200" spans="1:4" ht="15.75">
      <c r="A200" s="2" t="s">
        <v>211</v>
      </c>
      <c r="B200" s="3">
        <f>+'2.bev.'!B80</f>
        <v>0</v>
      </c>
      <c r="C200" s="3">
        <f>+'2.bev.'!C80</f>
        <v>2330573</v>
      </c>
      <c r="D200" s="3">
        <f>+'2.bev.'!D80</f>
        <v>2330573</v>
      </c>
    </row>
    <row r="201" spans="1:4" ht="15.75">
      <c r="A201" s="2" t="s">
        <v>212</v>
      </c>
      <c r="B201" s="3">
        <f>+'2.bev.'!B81</f>
        <v>0</v>
      </c>
      <c r="C201" s="3">
        <f>+'2.bev.'!C81</f>
        <v>0</v>
      </c>
      <c r="D201" s="3">
        <f>+'2.bev.'!D81</f>
        <v>0</v>
      </c>
    </row>
    <row r="202" spans="1:4" ht="15.75">
      <c r="A202" s="2" t="s">
        <v>213</v>
      </c>
      <c r="B202" s="3">
        <f>+'2.bev.'!B82</f>
        <v>0</v>
      </c>
      <c r="C202" s="3">
        <f>+'2.bev.'!C82</f>
        <v>0</v>
      </c>
      <c r="D202" s="3">
        <f>+'2.bev.'!D82</f>
        <v>0</v>
      </c>
    </row>
    <row r="203" spans="1:4" ht="15.75">
      <c r="A203" s="2" t="s">
        <v>214</v>
      </c>
      <c r="B203" s="3">
        <f>+'2.bev.'!B83</f>
        <v>0</v>
      </c>
      <c r="C203" s="3">
        <f>+'2.bev.'!C83</f>
        <v>0</v>
      </c>
      <c r="D203" s="3">
        <f>+'2.bev.'!D83</f>
        <v>0</v>
      </c>
    </row>
    <row r="204" spans="1:4" ht="15.75">
      <c r="A204" s="2" t="s">
        <v>215</v>
      </c>
      <c r="B204" s="3">
        <f>+'2.bev.'!B84</f>
        <v>0</v>
      </c>
      <c r="C204" s="3">
        <f>+'2.bev.'!C84</f>
        <v>0</v>
      </c>
      <c r="D204" s="3">
        <f>+'2.bev.'!D84</f>
        <v>0</v>
      </c>
    </row>
    <row r="205" spans="1:4" s="113" customFormat="1" ht="15.75">
      <c r="A205" s="15" t="s">
        <v>216</v>
      </c>
      <c r="B205" s="16">
        <f>B189+B194+B199+B200+B201+B202+B203+B204</f>
        <v>30185913</v>
      </c>
      <c r="C205" s="16">
        <f>C189+C194+C199+C200+C201+C202+C203+C204</f>
        <v>32516486</v>
      </c>
      <c r="D205" s="16">
        <f>D189+D194+D199+D200+D201+D202+D203+D204</f>
        <v>32516486</v>
      </c>
    </row>
    <row r="206" spans="1:4" ht="15.75">
      <c r="A206" s="2" t="s">
        <v>217</v>
      </c>
      <c r="B206" s="3">
        <v>0</v>
      </c>
      <c r="C206" s="3">
        <v>0</v>
      </c>
      <c r="D206" s="3">
        <v>0</v>
      </c>
    </row>
    <row r="207" spans="1:4" ht="15.75">
      <c r="A207" s="2" t="s">
        <v>218</v>
      </c>
      <c r="B207" s="3">
        <v>0</v>
      </c>
      <c r="C207" s="3">
        <v>0</v>
      </c>
      <c r="D207" s="3">
        <v>0</v>
      </c>
    </row>
    <row r="208" spans="1:4" ht="15.75">
      <c r="A208" s="2" t="s">
        <v>219</v>
      </c>
      <c r="B208" s="3">
        <v>0</v>
      </c>
      <c r="C208" s="3">
        <v>0</v>
      </c>
      <c r="D208" s="3">
        <v>0</v>
      </c>
    </row>
    <row r="209" spans="1:4" ht="15.75">
      <c r="A209" s="2" t="s">
        <v>220</v>
      </c>
      <c r="B209" s="3">
        <v>0</v>
      </c>
      <c r="C209" s="3">
        <v>0</v>
      </c>
      <c r="D209" s="3">
        <v>0</v>
      </c>
    </row>
    <row r="210" spans="1:4" s="113" customFormat="1" ht="15.75">
      <c r="A210" s="15" t="s">
        <v>221</v>
      </c>
      <c r="B210" s="16">
        <f>SUM(B206:B209)</f>
        <v>0</v>
      </c>
      <c r="C210" s="16">
        <f>SUM(C206:C209)</f>
        <v>0</v>
      </c>
      <c r="D210" s="16">
        <f>SUM(D206:D209)</f>
        <v>0</v>
      </c>
    </row>
    <row r="211" spans="1:4" s="113" customFormat="1" ht="15.75">
      <c r="A211" s="15" t="s">
        <v>222</v>
      </c>
      <c r="B211" s="16">
        <v>0</v>
      </c>
      <c r="C211" s="16">
        <v>0</v>
      </c>
      <c r="D211" s="16">
        <v>0</v>
      </c>
    </row>
    <row r="212" spans="1:4" ht="15.75">
      <c r="A212" s="21" t="s">
        <v>223</v>
      </c>
      <c r="B212" s="23">
        <f>B205+B210+B211</f>
        <v>30185913</v>
      </c>
      <c r="C212" s="23">
        <f>C205+C210+C211</f>
        <v>32516486</v>
      </c>
      <c r="D212" s="23">
        <f>D205+D210+D211</f>
        <v>32516486</v>
      </c>
    </row>
    <row r="213" spans="1:4" ht="20.25">
      <c r="A213" s="44" t="s">
        <v>285</v>
      </c>
      <c r="B213" s="45">
        <f>B183+B212</f>
        <v>78222121</v>
      </c>
      <c r="C213" s="45">
        <f>C183+C212</f>
        <v>95708808</v>
      </c>
      <c r="D213" s="45">
        <f>D183+D212</f>
        <v>95708808</v>
      </c>
    </row>
  </sheetData>
  <mergeCells count="3">
    <mergeCell ref="A3:D3"/>
    <mergeCell ref="A2:D2"/>
    <mergeCell ref="A1:D1"/>
  </mergeCells>
  <phoneticPr fontId="5" type="noConversion"/>
  <hyperlinks>
    <hyperlink ref="A38" r:id="rId1" location="sup194" display="http://www.opten.hu/loadpage.php - sup194"/>
    <hyperlink ref="A43" r:id="rId2" location="sup195" display="http://www.opten.hu/loadpage.php - sup195"/>
    <hyperlink ref="A51" r:id="rId3" location="sup203" display="http://www.opten.hu/loadpage.php?dest=OISZ&amp;twhich=214774&amp;srcid=ol4366 - sup203"/>
  </hyperlinks>
  <pageMargins left="0.74803149606299213" right="0.74803149606299213" top="0.98425196850393704" bottom="0.98425196850393704" header="0.51181102362204722" footer="0.51181102362204722"/>
  <pageSetup paperSize="8" scale="60" orientation="portrait" r:id="rId4"/>
  <headerFooter alignWithMargins="0"/>
  <rowBreaks count="2" manualBreakCount="2">
    <brk id="73" max="16383" man="1"/>
    <brk id="14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G259"/>
  <sheetViews>
    <sheetView workbookViewId="0">
      <selection activeCell="B4" sqref="B4"/>
    </sheetView>
  </sheetViews>
  <sheetFormatPr defaultRowHeight="15.75"/>
  <cols>
    <col min="1" max="1" width="9.140625" style="102"/>
    <col min="2" max="2" width="50" style="102" customWidth="1"/>
    <col min="3" max="3" width="14.140625" style="102" customWidth="1"/>
    <col min="4" max="4" width="14" style="102" customWidth="1"/>
    <col min="5" max="5" width="15.5703125" style="102" bestFit="1" customWidth="1"/>
    <col min="6" max="16384" width="9.140625" style="102"/>
  </cols>
  <sheetData>
    <row r="1" spans="1:7">
      <c r="A1" s="156" t="s">
        <v>830</v>
      </c>
      <c r="B1" s="156"/>
      <c r="C1" s="156"/>
      <c r="D1" s="156"/>
      <c r="E1" s="156"/>
      <c r="F1" s="91"/>
      <c r="G1" s="91"/>
    </row>
    <row r="2" spans="1:7">
      <c r="A2" s="156" t="str">
        <f>+rovatkódok!A1</f>
        <v>LOVAS KÖZSÉG ÖNKORMÁNYZATA 2017. ÉVI KÖLTSÉGVETÉS VÉGREHAJTÁSA</v>
      </c>
      <c r="B2" s="156"/>
      <c r="C2" s="156"/>
      <c r="D2" s="156"/>
      <c r="E2" s="156"/>
      <c r="F2" s="91"/>
      <c r="G2" s="91"/>
    </row>
    <row r="3" spans="1:7">
      <c r="A3" s="156" t="s">
        <v>517</v>
      </c>
      <c r="B3" s="156"/>
      <c r="C3" s="156"/>
      <c r="D3" s="156"/>
      <c r="E3" s="156"/>
      <c r="F3" s="162"/>
      <c r="G3" s="162"/>
    </row>
    <row r="4" spans="1:7">
      <c r="A4" s="109"/>
      <c r="C4" s="144"/>
      <c r="E4" s="41" t="str">
        <f>+rovatkódok!D3</f>
        <v>adatok Ft-ban</v>
      </c>
    </row>
    <row r="5" spans="1:7" ht="31.5">
      <c r="A5" s="96"/>
      <c r="B5" s="96" t="s">
        <v>338</v>
      </c>
      <c r="C5" s="96" t="s">
        <v>518</v>
      </c>
      <c r="D5" s="96" t="s">
        <v>519</v>
      </c>
      <c r="E5" s="96" t="s">
        <v>855</v>
      </c>
    </row>
    <row r="6" spans="1:7">
      <c r="A6" s="145" t="s">
        <v>339</v>
      </c>
      <c r="B6" s="146" t="s">
        <v>520</v>
      </c>
      <c r="C6" s="147">
        <v>16086</v>
      </c>
      <c r="D6" s="147">
        <v>0</v>
      </c>
      <c r="E6" s="147">
        <v>5926</v>
      </c>
    </row>
    <row r="7" spans="1:7">
      <c r="A7" s="145" t="s">
        <v>340</v>
      </c>
      <c r="B7" s="146" t="s">
        <v>521</v>
      </c>
      <c r="C7" s="147">
        <v>162038</v>
      </c>
      <c r="D7" s="147">
        <v>0</v>
      </c>
      <c r="E7" s="147">
        <v>983726</v>
      </c>
    </row>
    <row r="8" spans="1:7" hidden="1">
      <c r="A8" s="145" t="s">
        <v>341</v>
      </c>
      <c r="B8" s="146" t="s">
        <v>522</v>
      </c>
      <c r="C8" s="147">
        <v>0</v>
      </c>
      <c r="D8" s="147">
        <v>0</v>
      </c>
      <c r="E8" s="147">
        <v>0</v>
      </c>
    </row>
    <row r="9" spans="1:7">
      <c r="A9" s="148" t="s">
        <v>342</v>
      </c>
      <c r="B9" s="149" t="s">
        <v>523</v>
      </c>
      <c r="C9" s="150">
        <f>SUM(C6:C8)</f>
        <v>178124</v>
      </c>
      <c r="D9" s="150">
        <f t="shared" ref="D9:E9" si="0">SUM(D6:D8)</f>
        <v>0</v>
      </c>
      <c r="E9" s="150">
        <f t="shared" si="0"/>
        <v>989652</v>
      </c>
    </row>
    <row r="10" spans="1:7" ht="31.5">
      <c r="A10" s="145" t="s">
        <v>343</v>
      </c>
      <c r="B10" s="146" t="s">
        <v>524</v>
      </c>
      <c r="C10" s="147">
        <v>625370584</v>
      </c>
      <c r="D10" s="147">
        <v>0</v>
      </c>
      <c r="E10" s="147">
        <v>697366607</v>
      </c>
    </row>
    <row r="11" spans="1:7">
      <c r="A11" s="145" t="s">
        <v>344</v>
      </c>
      <c r="B11" s="146" t="s">
        <v>525</v>
      </c>
      <c r="C11" s="147">
        <v>6619310</v>
      </c>
      <c r="D11" s="147">
        <v>0</v>
      </c>
      <c r="E11" s="147">
        <v>4142298</v>
      </c>
    </row>
    <row r="12" spans="1:7" hidden="1">
      <c r="A12" s="145" t="s">
        <v>345</v>
      </c>
      <c r="B12" s="146" t="s">
        <v>526</v>
      </c>
      <c r="C12" s="147">
        <v>0</v>
      </c>
      <c r="D12" s="147">
        <v>0</v>
      </c>
      <c r="E12" s="147">
        <v>0</v>
      </c>
    </row>
    <row r="13" spans="1:7">
      <c r="A13" s="145" t="s">
        <v>346</v>
      </c>
      <c r="B13" s="146" t="s">
        <v>527</v>
      </c>
      <c r="C13" s="147">
        <v>640200</v>
      </c>
      <c r="D13" s="147">
        <v>0</v>
      </c>
      <c r="E13" s="147">
        <v>3070871</v>
      </c>
    </row>
    <row r="14" spans="1:7" hidden="1">
      <c r="A14" s="145" t="s">
        <v>347</v>
      </c>
      <c r="B14" s="146" t="s">
        <v>528</v>
      </c>
      <c r="C14" s="147">
        <v>0</v>
      </c>
      <c r="D14" s="147">
        <v>0</v>
      </c>
      <c r="E14" s="147">
        <v>0</v>
      </c>
    </row>
    <row r="15" spans="1:7">
      <c r="A15" s="148" t="s">
        <v>348</v>
      </c>
      <c r="B15" s="149" t="s">
        <v>529</v>
      </c>
      <c r="C15" s="150">
        <f>SUM(C10:C14)</f>
        <v>632630094</v>
      </c>
      <c r="D15" s="150">
        <f t="shared" ref="D15:E15" si="1">SUM(D10:D14)</f>
        <v>0</v>
      </c>
      <c r="E15" s="150">
        <f t="shared" si="1"/>
        <v>704579776</v>
      </c>
    </row>
    <row r="16" spans="1:7">
      <c r="A16" s="145" t="s">
        <v>349</v>
      </c>
      <c r="B16" s="146" t="s">
        <v>530</v>
      </c>
      <c r="C16" s="147">
        <f>SUM(C17:C21)</f>
        <v>10000</v>
      </c>
      <c r="D16" s="147">
        <f t="shared" ref="D16:E16" si="2">SUM(D17:D21)</f>
        <v>0</v>
      </c>
      <c r="E16" s="147">
        <f t="shared" si="2"/>
        <v>10000</v>
      </c>
    </row>
    <row r="17" spans="1:5" hidden="1">
      <c r="A17" s="145" t="s">
        <v>350</v>
      </c>
      <c r="B17" s="146" t="s">
        <v>531</v>
      </c>
      <c r="C17" s="147">
        <v>0</v>
      </c>
      <c r="D17" s="147">
        <v>0</v>
      </c>
      <c r="E17" s="147">
        <v>0</v>
      </c>
    </row>
    <row r="18" spans="1:5" ht="31.5" hidden="1">
      <c r="A18" s="145" t="s">
        <v>351</v>
      </c>
      <c r="B18" s="146" t="s">
        <v>532</v>
      </c>
      <c r="C18" s="147">
        <v>0</v>
      </c>
      <c r="D18" s="147">
        <v>0</v>
      </c>
      <c r="E18" s="147">
        <v>0</v>
      </c>
    </row>
    <row r="19" spans="1:5" ht="31.5" hidden="1">
      <c r="A19" s="145" t="s">
        <v>352</v>
      </c>
      <c r="B19" s="146" t="s">
        <v>533</v>
      </c>
      <c r="C19" s="147">
        <v>0</v>
      </c>
      <c r="D19" s="147">
        <v>0</v>
      </c>
      <c r="E19" s="147">
        <v>0</v>
      </c>
    </row>
    <row r="20" spans="1:5" hidden="1">
      <c r="A20" s="145" t="s">
        <v>353</v>
      </c>
      <c r="B20" s="146" t="s">
        <v>534</v>
      </c>
      <c r="C20" s="147">
        <v>0</v>
      </c>
      <c r="D20" s="147">
        <v>0</v>
      </c>
      <c r="E20" s="147">
        <v>0</v>
      </c>
    </row>
    <row r="21" spans="1:5">
      <c r="A21" s="145" t="s">
        <v>354</v>
      </c>
      <c r="B21" s="146" t="s">
        <v>535</v>
      </c>
      <c r="C21" s="147">
        <v>10000</v>
      </c>
      <c r="D21" s="147">
        <v>0</v>
      </c>
      <c r="E21" s="147">
        <v>10000</v>
      </c>
    </row>
    <row r="22" spans="1:5" ht="31.5" hidden="1">
      <c r="A22" s="145" t="s">
        <v>355</v>
      </c>
      <c r="B22" s="146" t="s">
        <v>536</v>
      </c>
      <c r="C22" s="147">
        <f>SUM(C23:C24)</f>
        <v>0</v>
      </c>
      <c r="D22" s="147">
        <f t="shared" ref="D22:E22" si="3">SUM(D23:D24)</f>
        <v>0</v>
      </c>
      <c r="E22" s="147">
        <f t="shared" si="3"/>
        <v>0</v>
      </c>
    </row>
    <row r="23" spans="1:5" hidden="1">
      <c r="A23" s="145" t="s">
        <v>356</v>
      </c>
      <c r="B23" s="146" t="s">
        <v>537</v>
      </c>
      <c r="C23" s="147">
        <v>0</v>
      </c>
      <c r="D23" s="147">
        <v>0</v>
      </c>
      <c r="E23" s="147">
        <v>0</v>
      </c>
    </row>
    <row r="24" spans="1:5" hidden="1">
      <c r="A24" s="145" t="s">
        <v>357</v>
      </c>
      <c r="B24" s="146" t="s">
        <v>538</v>
      </c>
      <c r="C24" s="147">
        <v>0</v>
      </c>
      <c r="D24" s="147">
        <v>0</v>
      </c>
      <c r="E24" s="147">
        <v>0</v>
      </c>
    </row>
    <row r="25" spans="1:5" ht="31.5" hidden="1">
      <c r="A25" s="145" t="s">
        <v>358</v>
      </c>
      <c r="B25" s="146" t="s">
        <v>539</v>
      </c>
      <c r="C25" s="147">
        <v>0</v>
      </c>
      <c r="D25" s="147">
        <v>0</v>
      </c>
      <c r="E25" s="147">
        <v>0</v>
      </c>
    </row>
    <row r="26" spans="1:5" ht="31.5">
      <c r="A26" s="148" t="s">
        <v>359</v>
      </c>
      <c r="B26" s="149" t="s">
        <v>540</v>
      </c>
      <c r="C26" s="150">
        <f>+C16+C22+C25</f>
        <v>10000</v>
      </c>
      <c r="D26" s="150">
        <f t="shared" ref="D26:E26" si="4">+D16+D22+D25</f>
        <v>0</v>
      </c>
      <c r="E26" s="150">
        <f t="shared" si="4"/>
        <v>10000</v>
      </c>
    </row>
    <row r="27" spans="1:5" ht="31.5" hidden="1">
      <c r="A27" s="145" t="s">
        <v>360</v>
      </c>
      <c r="B27" s="146" t="s">
        <v>541</v>
      </c>
      <c r="C27" s="147">
        <f>SUM(C28:C30)</f>
        <v>0</v>
      </c>
      <c r="D27" s="147">
        <f t="shared" ref="D27:E27" si="5">SUM(D28:D30)</f>
        <v>0</v>
      </c>
      <c r="E27" s="147">
        <f t="shared" si="5"/>
        <v>0</v>
      </c>
    </row>
    <row r="28" spans="1:5" hidden="1">
      <c r="A28" s="145" t="s">
        <v>361</v>
      </c>
      <c r="B28" s="146" t="s">
        <v>542</v>
      </c>
      <c r="C28" s="147">
        <v>0</v>
      </c>
      <c r="D28" s="147">
        <v>0</v>
      </c>
      <c r="E28" s="147">
        <v>0</v>
      </c>
    </row>
    <row r="29" spans="1:5" hidden="1">
      <c r="A29" s="145" t="s">
        <v>362</v>
      </c>
      <c r="B29" s="146" t="s">
        <v>543</v>
      </c>
      <c r="C29" s="147">
        <v>0</v>
      </c>
      <c r="D29" s="147">
        <v>0</v>
      </c>
      <c r="E29" s="147">
        <v>0</v>
      </c>
    </row>
    <row r="30" spans="1:5" ht="31.5" hidden="1">
      <c r="A30" s="145" t="s">
        <v>363</v>
      </c>
      <c r="B30" s="146" t="s">
        <v>544</v>
      </c>
      <c r="C30" s="147">
        <v>0</v>
      </c>
      <c r="D30" s="147">
        <v>0</v>
      </c>
      <c r="E30" s="147">
        <v>0</v>
      </c>
    </row>
    <row r="31" spans="1:5" ht="31.5" hidden="1">
      <c r="A31" s="145" t="s">
        <v>364</v>
      </c>
      <c r="B31" s="146" t="s">
        <v>545</v>
      </c>
      <c r="C31" s="147">
        <v>0</v>
      </c>
      <c r="D31" s="147">
        <v>0</v>
      </c>
      <c r="E31" s="147">
        <v>0</v>
      </c>
    </row>
    <row r="32" spans="1:5" ht="31.5">
      <c r="A32" s="148" t="s">
        <v>365</v>
      </c>
      <c r="B32" s="149" t="s">
        <v>546</v>
      </c>
      <c r="C32" s="150">
        <f>+C27+C31</f>
        <v>0</v>
      </c>
      <c r="D32" s="150">
        <f t="shared" ref="D32:E32" si="6">+D27+D31</f>
        <v>0</v>
      </c>
      <c r="E32" s="150">
        <f t="shared" si="6"/>
        <v>0</v>
      </c>
    </row>
    <row r="33" spans="1:5" ht="47.25">
      <c r="A33" s="148" t="s">
        <v>366</v>
      </c>
      <c r="B33" s="149" t="s">
        <v>547</v>
      </c>
      <c r="C33" s="150">
        <f>+C9+C15+C26+C32</f>
        <v>632818218</v>
      </c>
      <c r="D33" s="150">
        <f t="shared" ref="D33:E33" si="7">+D9+D15+D26+D32</f>
        <v>0</v>
      </c>
      <c r="E33" s="150">
        <f t="shared" si="7"/>
        <v>705579428</v>
      </c>
    </row>
    <row r="34" spans="1:5" hidden="1">
      <c r="A34" s="145" t="s">
        <v>367</v>
      </c>
      <c r="B34" s="146" t="s">
        <v>548</v>
      </c>
      <c r="C34" s="147">
        <v>0</v>
      </c>
      <c r="D34" s="147">
        <v>0</v>
      </c>
      <c r="E34" s="147">
        <v>0</v>
      </c>
    </row>
    <row r="35" spans="1:5" hidden="1">
      <c r="A35" s="145" t="s">
        <v>368</v>
      </c>
      <c r="B35" s="146" t="s">
        <v>549</v>
      </c>
      <c r="C35" s="147">
        <v>0</v>
      </c>
      <c r="D35" s="147">
        <v>0</v>
      </c>
      <c r="E35" s="147">
        <v>0</v>
      </c>
    </row>
    <row r="36" spans="1:5" hidden="1">
      <c r="A36" s="145" t="s">
        <v>369</v>
      </c>
      <c r="B36" s="146" t="s">
        <v>550</v>
      </c>
      <c r="C36" s="147">
        <v>0</v>
      </c>
      <c r="D36" s="147">
        <v>0</v>
      </c>
      <c r="E36" s="147">
        <v>0</v>
      </c>
    </row>
    <row r="37" spans="1:5" ht="31.5" hidden="1">
      <c r="A37" s="145" t="s">
        <v>370</v>
      </c>
      <c r="B37" s="146" t="s">
        <v>551</v>
      </c>
      <c r="C37" s="147">
        <v>0</v>
      </c>
      <c r="D37" s="147">
        <v>0</v>
      </c>
      <c r="E37" s="147">
        <v>0</v>
      </c>
    </row>
    <row r="38" spans="1:5" hidden="1">
      <c r="A38" s="145" t="s">
        <v>371</v>
      </c>
      <c r="B38" s="146" t="s">
        <v>552</v>
      </c>
      <c r="C38" s="147">
        <v>0</v>
      </c>
      <c r="D38" s="147">
        <v>0</v>
      </c>
      <c r="E38" s="147">
        <v>0</v>
      </c>
    </row>
    <row r="39" spans="1:5">
      <c r="A39" s="148" t="s">
        <v>372</v>
      </c>
      <c r="B39" s="149" t="s">
        <v>553</v>
      </c>
      <c r="C39" s="150">
        <f>SUM(C34:C38)</f>
        <v>0</v>
      </c>
      <c r="D39" s="150">
        <f t="shared" ref="D39:E39" si="8">SUM(D34:D38)</f>
        <v>0</v>
      </c>
      <c r="E39" s="150">
        <f t="shared" si="8"/>
        <v>0</v>
      </c>
    </row>
    <row r="40" spans="1:5" hidden="1">
      <c r="A40" s="145" t="s">
        <v>373</v>
      </c>
      <c r="B40" s="146" t="s">
        <v>554</v>
      </c>
      <c r="C40" s="147">
        <v>0</v>
      </c>
      <c r="D40" s="147">
        <v>0</v>
      </c>
      <c r="E40" s="147">
        <v>0</v>
      </c>
    </row>
    <row r="41" spans="1:5" ht="31.5" hidden="1">
      <c r="A41" s="145" t="s">
        <v>374</v>
      </c>
      <c r="B41" s="146" t="s">
        <v>555</v>
      </c>
      <c r="C41" s="147">
        <f>SUM(C42:C46)</f>
        <v>0</v>
      </c>
      <c r="D41" s="147">
        <f t="shared" ref="D41:E41" si="9">SUM(D42:D46)</f>
        <v>0</v>
      </c>
      <c r="E41" s="147">
        <f t="shared" si="9"/>
        <v>0</v>
      </c>
    </row>
    <row r="42" spans="1:5" hidden="1">
      <c r="A42" s="145" t="s">
        <v>375</v>
      </c>
      <c r="B42" s="146" t="s">
        <v>556</v>
      </c>
      <c r="C42" s="147">
        <v>0</v>
      </c>
      <c r="D42" s="147">
        <v>0</v>
      </c>
      <c r="E42" s="147">
        <v>0</v>
      </c>
    </row>
    <row r="43" spans="1:5" hidden="1">
      <c r="A43" s="145" t="s">
        <v>376</v>
      </c>
      <c r="B43" s="146" t="s">
        <v>557</v>
      </c>
      <c r="C43" s="147">
        <v>0</v>
      </c>
      <c r="D43" s="147">
        <v>0</v>
      </c>
      <c r="E43" s="147">
        <v>0</v>
      </c>
    </row>
    <row r="44" spans="1:5" hidden="1">
      <c r="A44" s="145" t="s">
        <v>377</v>
      </c>
      <c r="B44" s="146" t="s">
        <v>558</v>
      </c>
      <c r="C44" s="147">
        <v>0</v>
      </c>
      <c r="D44" s="147">
        <v>0</v>
      </c>
      <c r="E44" s="147">
        <v>0</v>
      </c>
    </row>
    <row r="45" spans="1:5" hidden="1">
      <c r="A45" s="145" t="s">
        <v>378</v>
      </c>
      <c r="B45" s="146" t="s">
        <v>559</v>
      </c>
      <c r="C45" s="147">
        <v>0</v>
      </c>
      <c r="D45" s="147">
        <v>0</v>
      </c>
      <c r="E45" s="147">
        <v>0</v>
      </c>
    </row>
    <row r="46" spans="1:5" hidden="1">
      <c r="A46" s="145" t="s">
        <v>379</v>
      </c>
      <c r="B46" s="146" t="s">
        <v>560</v>
      </c>
      <c r="C46" s="147">
        <v>0</v>
      </c>
      <c r="D46" s="147">
        <v>0</v>
      </c>
      <c r="E46" s="147">
        <v>0</v>
      </c>
    </row>
    <row r="47" spans="1:5">
      <c r="A47" s="148" t="s">
        <v>380</v>
      </c>
      <c r="B47" s="149" t="s">
        <v>561</v>
      </c>
      <c r="C47" s="150">
        <f>+C40+C41</f>
        <v>0</v>
      </c>
      <c r="D47" s="150">
        <f t="shared" ref="D47:E47" si="10">+D40+D41</f>
        <v>0</v>
      </c>
      <c r="E47" s="150">
        <f t="shared" si="10"/>
        <v>0</v>
      </c>
    </row>
    <row r="48" spans="1:5" ht="31.5">
      <c r="A48" s="148" t="s">
        <v>381</v>
      </c>
      <c r="B48" s="149" t="s">
        <v>562</v>
      </c>
      <c r="C48" s="150">
        <f>+C39+C47</f>
        <v>0</v>
      </c>
      <c r="D48" s="150">
        <f t="shared" ref="D48:E48" si="11">+D39+D47</f>
        <v>0</v>
      </c>
      <c r="E48" s="150">
        <f t="shared" si="11"/>
        <v>0</v>
      </c>
    </row>
    <row r="49" spans="1:5" hidden="1">
      <c r="A49" s="145" t="s">
        <v>382</v>
      </c>
      <c r="B49" s="146" t="s">
        <v>563</v>
      </c>
      <c r="C49" s="147">
        <v>0</v>
      </c>
      <c r="D49" s="147">
        <v>0</v>
      </c>
      <c r="E49" s="147">
        <v>0</v>
      </c>
    </row>
    <row r="50" spans="1:5" hidden="1">
      <c r="A50" s="145" t="s">
        <v>383</v>
      </c>
      <c r="B50" s="146" t="s">
        <v>564</v>
      </c>
      <c r="C50" s="147">
        <v>0</v>
      </c>
      <c r="D50" s="147">
        <v>0</v>
      </c>
      <c r="E50" s="147">
        <v>0</v>
      </c>
    </row>
    <row r="51" spans="1:5">
      <c r="A51" s="148" t="s">
        <v>384</v>
      </c>
      <c r="B51" s="149" t="s">
        <v>565</v>
      </c>
      <c r="C51" s="150">
        <f>SUM(C49:C50)</f>
        <v>0</v>
      </c>
      <c r="D51" s="150">
        <f t="shared" ref="D51:E51" si="12">SUM(D49:D50)</f>
        <v>0</v>
      </c>
      <c r="E51" s="150">
        <f t="shared" si="12"/>
        <v>0</v>
      </c>
    </row>
    <row r="52" spans="1:5">
      <c r="A52" s="145" t="s">
        <v>385</v>
      </c>
      <c r="B52" s="146" t="s">
        <v>566</v>
      </c>
      <c r="C52" s="147">
        <v>29505</v>
      </c>
      <c r="D52" s="147">
        <v>0</v>
      </c>
      <c r="E52" s="147">
        <v>16445</v>
      </c>
    </row>
    <row r="53" spans="1:5" hidden="1">
      <c r="A53" s="145" t="s">
        <v>386</v>
      </c>
      <c r="B53" s="146" t="s">
        <v>567</v>
      </c>
      <c r="C53" s="147">
        <v>0</v>
      </c>
      <c r="D53" s="147">
        <v>0</v>
      </c>
      <c r="E53" s="147">
        <v>0</v>
      </c>
    </row>
    <row r="54" spans="1:5" ht="31.5" hidden="1">
      <c r="A54" s="145" t="s">
        <v>387</v>
      </c>
      <c r="B54" s="146" t="s">
        <v>568</v>
      </c>
      <c r="C54" s="147">
        <v>0</v>
      </c>
      <c r="D54" s="147">
        <v>0</v>
      </c>
      <c r="E54" s="147">
        <v>0</v>
      </c>
    </row>
    <row r="55" spans="1:5" ht="31.5">
      <c r="A55" s="148" t="s">
        <v>388</v>
      </c>
      <c r="B55" s="149" t="s">
        <v>569</v>
      </c>
      <c r="C55" s="150">
        <f>SUM(C52:C54)</f>
        <v>29505</v>
      </c>
      <c r="D55" s="150">
        <f t="shared" ref="D55:E55" si="13">SUM(D52:D54)</f>
        <v>0</v>
      </c>
      <c r="E55" s="150">
        <f t="shared" si="13"/>
        <v>16445</v>
      </c>
    </row>
    <row r="56" spans="1:5">
      <c r="A56" s="145" t="s">
        <v>389</v>
      </c>
      <c r="B56" s="146" t="s">
        <v>570</v>
      </c>
      <c r="C56" s="147">
        <v>36331302</v>
      </c>
      <c r="D56" s="147">
        <v>0</v>
      </c>
      <c r="E56" s="147">
        <v>26867248</v>
      </c>
    </row>
    <row r="57" spans="1:5" hidden="1">
      <c r="A57" s="145" t="s">
        <v>390</v>
      </c>
      <c r="B57" s="146" t="s">
        <v>571</v>
      </c>
      <c r="C57" s="147">
        <v>0</v>
      </c>
      <c r="D57" s="147">
        <v>0</v>
      </c>
      <c r="E57" s="147">
        <v>0</v>
      </c>
    </row>
    <row r="58" spans="1:5">
      <c r="A58" s="148" t="s">
        <v>391</v>
      </c>
      <c r="B58" s="149" t="s">
        <v>572</v>
      </c>
      <c r="C58" s="150">
        <f>SUM(C56:C57)</f>
        <v>36331302</v>
      </c>
      <c r="D58" s="150">
        <f t="shared" ref="D58:E58" si="14">SUM(D56:D57)</f>
        <v>0</v>
      </c>
      <c r="E58" s="150">
        <f t="shared" si="14"/>
        <v>26867248</v>
      </c>
    </row>
    <row r="59" spans="1:5" hidden="1">
      <c r="A59" s="145" t="s">
        <v>392</v>
      </c>
      <c r="B59" s="146" t="s">
        <v>573</v>
      </c>
      <c r="C59" s="147">
        <v>0</v>
      </c>
      <c r="D59" s="147">
        <v>0</v>
      </c>
      <c r="E59" s="147">
        <v>0</v>
      </c>
    </row>
    <row r="60" spans="1:5" hidden="1">
      <c r="A60" s="145" t="s">
        <v>393</v>
      </c>
      <c r="B60" s="146" t="s">
        <v>574</v>
      </c>
      <c r="C60" s="147">
        <v>0</v>
      </c>
      <c r="D60" s="147">
        <v>0</v>
      </c>
      <c r="E60" s="147">
        <v>0</v>
      </c>
    </row>
    <row r="61" spans="1:5">
      <c r="A61" s="148" t="s">
        <v>394</v>
      </c>
      <c r="B61" s="149" t="s">
        <v>575</v>
      </c>
      <c r="C61" s="150">
        <f>SUM(C59:C60)</f>
        <v>0</v>
      </c>
      <c r="D61" s="150">
        <f t="shared" ref="D61:E61" si="15">SUM(D59:D60)</f>
        <v>0</v>
      </c>
      <c r="E61" s="150">
        <f t="shared" si="15"/>
        <v>0</v>
      </c>
    </row>
    <row r="62" spans="1:5">
      <c r="A62" s="148" t="s">
        <v>395</v>
      </c>
      <c r="B62" s="149" t="s">
        <v>576</v>
      </c>
      <c r="C62" s="150">
        <f>+C51+C55+C58+C61</f>
        <v>36360807</v>
      </c>
      <c r="D62" s="150">
        <f t="shared" ref="D62:E62" si="16">+D51+D55+D58+D61</f>
        <v>0</v>
      </c>
      <c r="E62" s="150">
        <f t="shared" si="16"/>
        <v>26883693</v>
      </c>
    </row>
    <row r="63" spans="1:5" ht="47.25" hidden="1">
      <c r="A63" s="145" t="s">
        <v>396</v>
      </c>
      <c r="B63" s="146" t="s">
        <v>577</v>
      </c>
      <c r="C63" s="147">
        <f>SUM(C64)</f>
        <v>0</v>
      </c>
      <c r="D63" s="147">
        <f t="shared" ref="D63:E63" si="17">SUM(D64)</f>
        <v>0</v>
      </c>
      <c r="E63" s="147">
        <f t="shared" si="17"/>
        <v>0</v>
      </c>
    </row>
    <row r="64" spans="1:5" ht="48.75" hidden="1" customHeight="1">
      <c r="A64" s="145" t="s">
        <v>397</v>
      </c>
      <c r="B64" s="146" t="s">
        <v>578</v>
      </c>
      <c r="C64" s="147">
        <v>0</v>
      </c>
      <c r="D64" s="147">
        <v>0</v>
      </c>
      <c r="E64" s="147">
        <v>0</v>
      </c>
    </row>
    <row r="65" spans="1:5" ht="47.25" hidden="1">
      <c r="A65" s="145" t="s">
        <v>398</v>
      </c>
      <c r="B65" s="146" t="s">
        <v>579</v>
      </c>
      <c r="C65" s="147">
        <f>SUM(C66)</f>
        <v>0</v>
      </c>
      <c r="D65" s="147">
        <f t="shared" ref="D65:E65" si="18">SUM(D66)</f>
        <v>0</v>
      </c>
      <c r="E65" s="147">
        <f t="shared" si="18"/>
        <v>0</v>
      </c>
    </row>
    <row r="66" spans="1:5" ht="63" hidden="1">
      <c r="A66" s="145" t="s">
        <v>399</v>
      </c>
      <c r="B66" s="146" t="s">
        <v>580</v>
      </c>
      <c r="C66" s="147">
        <v>0</v>
      </c>
      <c r="D66" s="147">
        <v>0</v>
      </c>
      <c r="E66" s="147">
        <v>0</v>
      </c>
    </row>
    <row r="67" spans="1:5" ht="31.5">
      <c r="A67" s="145" t="s">
        <v>400</v>
      </c>
      <c r="B67" s="146" t="s">
        <v>581</v>
      </c>
      <c r="C67" s="147">
        <f>SUM(C68:C73)</f>
        <v>1562809</v>
      </c>
      <c r="D67" s="147">
        <f t="shared" ref="D67:E67" si="19">SUM(D68:D73)</f>
        <v>0</v>
      </c>
      <c r="E67" s="147">
        <f t="shared" si="19"/>
        <v>3805368</v>
      </c>
    </row>
    <row r="68" spans="1:5" ht="31.5" hidden="1">
      <c r="A68" s="145" t="s">
        <v>401</v>
      </c>
      <c r="B68" s="146" t="s">
        <v>582</v>
      </c>
      <c r="C68" s="147">
        <v>0</v>
      </c>
      <c r="D68" s="147">
        <v>0</v>
      </c>
      <c r="E68" s="147">
        <v>0</v>
      </c>
    </row>
    <row r="69" spans="1:5" ht="31.5" hidden="1">
      <c r="A69" s="145" t="s">
        <v>402</v>
      </c>
      <c r="B69" s="146" t="s">
        <v>583</v>
      </c>
      <c r="C69" s="147">
        <v>0</v>
      </c>
      <c r="D69" s="147">
        <v>0</v>
      </c>
      <c r="E69" s="147">
        <v>0</v>
      </c>
    </row>
    <row r="70" spans="1:5" ht="47.25" hidden="1">
      <c r="A70" s="145" t="s">
        <v>403</v>
      </c>
      <c r="B70" s="146" t="s">
        <v>584</v>
      </c>
      <c r="C70" s="147">
        <v>0</v>
      </c>
      <c r="D70" s="147">
        <v>0</v>
      </c>
      <c r="E70" s="147">
        <v>0</v>
      </c>
    </row>
    <row r="71" spans="1:5" ht="31.5">
      <c r="A71" s="145" t="s">
        <v>404</v>
      </c>
      <c r="B71" s="146" t="s">
        <v>585</v>
      </c>
      <c r="C71" s="147">
        <v>687710</v>
      </c>
      <c r="D71" s="147">
        <v>0</v>
      </c>
      <c r="E71" s="147">
        <v>1284945</v>
      </c>
    </row>
    <row r="72" spans="1:5" ht="31.5">
      <c r="A72" s="145" t="s">
        <v>405</v>
      </c>
      <c r="B72" s="146" t="s">
        <v>586</v>
      </c>
      <c r="C72" s="147">
        <v>404052</v>
      </c>
      <c r="D72" s="147">
        <v>0</v>
      </c>
      <c r="E72" s="147">
        <v>2030387</v>
      </c>
    </row>
    <row r="73" spans="1:5" ht="31.5">
      <c r="A73" s="145" t="s">
        <v>406</v>
      </c>
      <c r="B73" s="146" t="s">
        <v>587</v>
      </c>
      <c r="C73" s="147">
        <v>471047</v>
      </c>
      <c r="D73" s="147">
        <v>0</v>
      </c>
      <c r="E73" s="147">
        <v>490036</v>
      </c>
    </row>
    <row r="74" spans="1:5" ht="31.5" hidden="1">
      <c r="A74" s="145" t="s">
        <v>407</v>
      </c>
      <c r="B74" s="146" t="s">
        <v>588</v>
      </c>
      <c r="C74" s="147">
        <f>SUM(C75:C83)</f>
        <v>0</v>
      </c>
      <c r="D74" s="147">
        <f t="shared" ref="D74:E74" si="20">SUM(D75:D83)</f>
        <v>0</v>
      </c>
      <c r="E74" s="147">
        <f t="shared" si="20"/>
        <v>0</v>
      </c>
    </row>
    <row r="75" spans="1:5" ht="63" hidden="1">
      <c r="A75" s="145" t="s">
        <v>408</v>
      </c>
      <c r="B75" s="146" t="s">
        <v>589</v>
      </c>
      <c r="C75" s="147">
        <v>0</v>
      </c>
      <c r="D75" s="147">
        <v>0</v>
      </c>
      <c r="E75" s="147">
        <v>0</v>
      </c>
    </row>
    <row r="76" spans="1:5" ht="31.5" hidden="1">
      <c r="A76" s="145" t="s">
        <v>409</v>
      </c>
      <c r="B76" s="146" t="s">
        <v>590</v>
      </c>
      <c r="C76" s="147">
        <v>0</v>
      </c>
      <c r="D76" s="147">
        <v>0</v>
      </c>
      <c r="E76" s="147">
        <v>0</v>
      </c>
    </row>
    <row r="77" spans="1:5" ht="31.5" hidden="1">
      <c r="A77" s="145" t="s">
        <v>410</v>
      </c>
      <c r="B77" s="146" t="s">
        <v>591</v>
      </c>
      <c r="C77" s="147">
        <v>0</v>
      </c>
      <c r="D77" s="147">
        <v>0</v>
      </c>
      <c r="E77" s="147">
        <v>0</v>
      </c>
    </row>
    <row r="78" spans="1:5" ht="31.5" hidden="1">
      <c r="A78" s="145" t="s">
        <v>411</v>
      </c>
      <c r="B78" s="146" t="s">
        <v>592</v>
      </c>
      <c r="C78" s="147">
        <v>0</v>
      </c>
      <c r="D78" s="147">
        <v>0</v>
      </c>
      <c r="E78" s="147">
        <v>0</v>
      </c>
    </row>
    <row r="79" spans="1:5" ht="31.5" hidden="1">
      <c r="A79" s="145" t="s">
        <v>412</v>
      </c>
      <c r="B79" s="146" t="s">
        <v>593</v>
      </c>
      <c r="C79" s="147">
        <v>0</v>
      </c>
      <c r="D79" s="147">
        <v>0</v>
      </c>
      <c r="E79" s="147">
        <v>0</v>
      </c>
    </row>
    <row r="80" spans="1:5" ht="47.25" hidden="1">
      <c r="A80" s="145" t="s">
        <v>413</v>
      </c>
      <c r="B80" s="146" t="s">
        <v>943</v>
      </c>
      <c r="C80" s="147">
        <v>0</v>
      </c>
      <c r="D80" s="147">
        <v>0</v>
      </c>
      <c r="E80" s="147">
        <v>0</v>
      </c>
    </row>
    <row r="81" spans="1:5" ht="31.5" hidden="1">
      <c r="A81" s="145" t="s">
        <v>414</v>
      </c>
      <c r="B81" s="146" t="s">
        <v>594</v>
      </c>
      <c r="C81" s="147">
        <v>0</v>
      </c>
      <c r="D81" s="147">
        <v>0</v>
      </c>
      <c r="E81" s="147">
        <v>0</v>
      </c>
    </row>
    <row r="82" spans="1:5" ht="31.5" hidden="1">
      <c r="A82" s="145" t="s">
        <v>415</v>
      </c>
      <c r="B82" s="146" t="s">
        <v>595</v>
      </c>
      <c r="C82" s="147">
        <v>0</v>
      </c>
      <c r="D82" s="147">
        <v>0</v>
      </c>
      <c r="E82" s="147">
        <v>0</v>
      </c>
    </row>
    <row r="83" spans="1:5" ht="31.5" hidden="1">
      <c r="A83" s="145" t="s">
        <v>416</v>
      </c>
      <c r="B83" s="146" t="s">
        <v>596</v>
      </c>
      <c r="C83" s="147">
        <v>0</v>
      </c>
      <c r="D83" s="147">
        <v>0</v>
      </c>
      <c r="E83" s="147">
        <v>0</v>
      </c>
    </row>
    <row r="84" spans="1:5" ht="31.5" hidden="1">
      <c r="A84" s="145" t="s">
        <v>417</v>
      </c>
      <c r="B84" s="146" t="s">
        <v>597</v>
      </c>
      <c r="C84" s="147">
        <f>SUM(C85:C89)</f>
        <v>0</v>
      </c>
      <c r="D84" s="147">
        <f t="shared" ref="D84:E84" si="21">SUM(D85:D89)</f>
        <v>0</v>
      </c>
      <c r="E84" s="147">
        <f t="shared" si="21"/>
        <v>0</v>
      </c>
    </row>
    <row r="85" spans="1:5" ht="31.5" hidden="1">
      <c r="A85" s="145" t="s">
        <v>418</v>
      </c>
      <c r="B85" s="146" t="s">
        <v>598</v>
      </c>
      <c r="C85" s="147">
        <v>0</v>
      </c>
      <c r="D85" s="147">
        <v>0</v>
      </c>
      <c r="E85" s="147">
        <v>0</v>
      </c>
    </row>
    <row r="86" spans="1:5" ht="31.5" hidden="1">
      <c r="A86" s="145" t="s">
        <v>419</v>
      </c>
      <c r="B86" s="146" t="s">
        <v>599</v>
      </c>
      <c r="C86" s="147">
        <v>0</v>
      </c>
      <c r="D86" s="147">
        <v>0</v>
      </c>
      <c r="E86" s="147">
        <v>0</v>
      </c>
    </row>
    <row r="87" spans="1:5" ht="31.5" hidden="1">
      <c r="A87" s="145" t="s">
        <v>420</v>
      </c>
      <c r="B87" s="146" t="s">
        <v>600</v>
      </c>
      <c r="C87" s="147">
        <v>0</v>
      </c>
      <c r="D87" s="147">
        <v>0</v>
      </c>
      <c r="E87" s="147">
        <v>0</v>
      </c>
    </row>
    <row r="88" spans="1:5" ht="31.5" hidden="1">
      <c r="A88" s="145" t="s">
        <v>421</v>
      </c>
      <c r="B88" s="146" t="s">
        <v>601</v>
      </c>
      <c r="C88" s="147">
        <v>0</v>
      </c>
      <c r="D88" s="147">
        <v>0</v>
      </c>
      <c r="E88" s="147">
        <v>0</v>
      </c>
    </row>
    <row r="89" spans="1:5" ht="47.25" hidden="1">
      <c r="A89" s="145" t="s">
        <v>422</v>
      </c>
      <c r="B89" s="146" t="s">
        <v>602</v>
      </c>
      <c r="C89" s="147">
        <v>0</v>
      </c>
      <c r="D89" s="147">
        <v>0</v>
      </c>
      <c r="E89" s="147">
        <v>0</v>
      </c>
    </row>
    <row r="90" spans="1:5" ht="47.25" hidden="1">
      <c r="A90" s="145" t="s">
        <v>423</v>
      </c>
      <c r="B90" s="146" t="s">
        <v>603</v>
      </c>
      <c r="C90" s="147">
        <f>SUM(C91:C93)</f>
        <v>0</v>
      </c>
      <c r="D90" s="147">
        <f t="shared" ref="D90:E90" si="22">SUM(D91:D93)</f>
        <v>0</v>
      </c>
      <c r="E90" s="147">
        <f t="shared" si="22"/>
        <v>0</v>
      </c>
    </row>
    <row r="91" spans="1:5" ht="63" hidden="1">
      <c r="A91" s="145" t="s">
        <v>424</v>
      </c>
      <c r="B91" s="146" t="s">
        <v>604</v>
      </c>
      <c r="C91" s="147">
        <v>0</v>
      </c>
      <c r="D91" s="147">
        <v>0</v>
      </c>
      <c r="E91" s="147">
        <v>0</v>
      </c>
    </row>
    <row r="92" spans="1:5" ht="63" hidden="1">
      <c r="A92" s="145" t="s">
        <v>425</v>
      </c>
      <c r="B92" s="146" t="s">
        <v>605</v>
      </c>
      <c r="C92" s="147">
        <v>0</v>
      </c>
      <c r="D92" s="147">
        <v>0</v>
      </c>
      <c r="E92" s="147">
        <v>0</v>
      </c>
    </row>
    <row r="93" spans="1:5" ht="63" hidden="1">
      <c r="A93" s="145" t="s">
        <v>426</v>
      </c>
      <c r="B93" s="146" t="s">
        <v>606</v>
      </c>
      <c r="C93" s="147">
        <v>0</v>
      </c>
      <c r="D93" s="147">
        <v>0</v>
      </c>
      <c r="E93" s="147">
        <v>0</v>
      </c>
    </row>
    <row r="94" spans="1:5" ht="47.25" hidden="1">
      <c r="A94" s="145" t="s">
        <v>427</v>
      </c>
      <c r="B94" s="146" t="s">
        <v>607</v>
      </c>
      <c r="C94" s="147">
        <f>SUM(C95:C97)</f>
        <v>0</v>
      </c>
      <c r="D94" s="147">
        <f t="shared" ref="D94:E94" si="23">SUM(D95:D97)</f>
        <v>0</v>
      </c>
      <c r="E94" s="147">
        <f t="shared" si="23"/>
        <v>0</v>
      </c>
    </row>
    <row r="95" spans="1:5" ht="63" hidden="1">
      <c r="A95" s="145" t="s">
        <v>428</v>
      </c>
      <c r="B95" s="146" t="s">
        <v>608</v>
      </c>
      <c r="C95" s="147">
        <v>0</v>
      </c>
      <c r="D95" s="147">
        <v>0</v>
      </c>
      <c r="E95" s="147">
        <v>0</v>
      </c>
    </row>
    <row r="96" spans="1:5" ht="63" hidden="1">
      <c r="A96" s="145" t="s">
        <v>429</v>
      </c>
      <c r="B96" s="146" t="s">
        <v>609</v>
      </c>
      <c r="C96" s="147">
        <v>0</v>
      </c>
      <c r="D96" s="147">
        <v>0</v>
      </c>
      <c r="E96" s="147">
        <v>0</v>
      </c>
    </row>
    <row r="97" spans="1:5" ht="63" hidden="1">
      <c r="A97" s="145" t="s">
        <v>430</v>
      </c>
      <c r="B97" s="146" t="s">
        <v>610</v>
      </c>
      <c r="C97" s="147">
        <v>0</v>
      </c>
      <c r="D97" s="147">
        <v>0</v>
      </c>
      <c r="E97" s="147">
        <v>0</v>
      </c>
    </row>
    <row r="98" spans="1:5" ht="31.5" hidden="1">
      <c r="A98" s="145" t="s">
        <v>431</v>
      </c>
      <c r="B98" s="146" t="s">
        <v>611</v>
      </c>
      <c r="C98" s="147">
        <f>SUM(C99:C105)</f>
        <v>0</v>
      </c>
      <c r="D98" s="147">
        <f t="shared" ref="D98:E98" si="24">SUM(D99:D105)</f>
        <v>0</v>
      </c>
      <c r="E98" s="147">
        <f t="shared" si="24"/>
        <v>0</v>
      </c>
    </row>
    <row r="99" spans="1:5" ht="47.25" hidden="1">
      <c r="A99" s="145" t="s">
        <v>432</v>
      </c>
      <c r="B99" s="146" t="s">
        <v>612</v>
      </c>
      <c r="C99" s="147">
        <v>0</v>
      </c>
      <c r="D99" s="147">
        <v>0</v>
      </c>
      <c r="E99" s="147">
        <v>0</v>
      </c>
    </row>
    <row r="100" spans="1:5" ht="47.25" hidden="1">
      <c r="A100" s="145" t="s">
        <v>433</v>
      </c>
      <c r="B100" s="146" t="s">
        <v>613</v>
      </c>
      <c r="C100" s="147">
        <v>0</v>
      </c>
      <c r="D100" s="147">
        <v>0</v>
      </c>
      <c r="E100" s="147">
        <v>0</v>
      </c>
    </row>
    <row r="101" spans="1:5" ht="47.25" hidden="1">
      <c r="A101" s="145" t="s">
        <v>434</v>
      </c>
      <c r="B101" s="146" t="s">
        <v>614</v>
      </c>
      <c r="C101" s="147">
        <v>0</v>
      </c>
      <c r="D101" s="147">
        <v>0</v>
      </c>
      <c r="E101" s="147">
        <v>0</v>
      </c>
    </row>
    <row r="102" spans="1:5" ht="47.25" hidden="1">
      <c r="A102" s="145" t="s">
        <v>435</v>
      </c>
      <c r="B102" s="146" t="s">
        <v>615</v>
      </c>
      <c r="C102" s="147">
        <v>0</v>
      </c>
      <c r="D102" s="147">
        <v>0</v>
      </c>
      <c r="E102" s="147">
        <v>0</v>
      </c>
    </row>
    <row r="103" spans="1:5" ht="47.25" hidden="1">
      <c r="A103" s="145" t="s">
        <v>436</v>
      </c>
      <c r="B103" s="146" t="s">
        <v>616</v>
      </c>
      <c r="C103" s="147">
        <v>0</v>
      </c>
      <c r="D103" s="147">
        <v>0</v>
      </c>
      <c r="E103" s="147">
        <v>0</v>
      </c>
    </row>
    <row r="104" spans="1:5" ht="47.25" hidden="1">
      <c r="A104" s="145" t="s">
        <v>437</v>
      </c>
      <c r="B104" s="146" t="s">
        <v>617</v>
      </c>
      <c r="C104" s="147">
        <v>0</v>
      </c>
      <c r="D104" s="147">
        <v>0</v>
      </c>
      <c r="E104" s="147">
        <v>0</v>
      </c>
    </row>
    <row r="105" spans="1:5" ht="47.25" hidden="1">
      <c r="A105" s="145" t="s">
        <v>438</v>
      </c>
      <c r="B105" s="146" t="s">
        <v>618</v>
      </c>
      <c r="C105" s="147">
        <v>0</v>
      </c>
      <c r="D105" s="147">
        <v>0</v>
      </c>
      <c r="E105" s="147">
        <v>0</v>
      </c>
    </row>
    <row r="106" spans="1:5" ht="31.5">
      <c r="A106" s="148" t="s">
        <v>439</v>
      </c>
      <c r="B106" s="149" t="s">
        <v>619</v>
      </c>
      <c r="C106" s="150">
        <f>+C63+C65+C67+C74+C84+C90+C94+C98</f>
        <v>1562809</v>
      </c>
      <c r="D106" s="150">
        <f t="shared" ref="D106:E106" si="25">+D63+D65+D67+D74+D84+D90+D94+D98</f>
        <v>0</v>
      </c>
      <c r="E106" s="150">
        <f t="shared" si="25"/>
        <v>3805368</v>
      </c>
    </row>
    <row r="107" spans="1:5" ht="47.25" hidden="1">
      <c r="A107" s="145" t="s">
        <v>440</v>
      </c>
      <c r="B107" s="146" t="s">
        <v>620</v>
      </c>
      <c r="C107" s="147">
        <f>SUM(C108)</f>
        <v>0</v>
      </c>
      <c r="D107" s="147">
        <f t="shared" ref="D107:E107" si="26">SUM(D108)</f>
        <v>0</v>
      </c>
      <c r="E107" s="147">
        <f t="shared" si="26"/>
        <v>0</v>
      </c>
    </row>
    <row r="108" spans="1:5" ht="63" hidden="1">
      <c r="A108" s="145" t="s">
        <v>441</v>
      </c>
      <c r="B108" s="146" t="s">
        <v>621</v>
      </c>
      <c r="C108" s="147">
        <v>0</v>
      </c>
      <c r="D108" s="147">
        <v>0</v>
      </c>
      <c r="E108" s="147">
        <v>0</v>
      </c>
    </row>
    <row r="109" spans="1:5" ht="47.25" hidden="1">
      <c r="A109" s="145" t="s">
        <v>442</v>
      </c>
      <c r="B109" s="146" t="s">
        <v>622</v>
      </c>
      <c r="C109" s="147">
        <f>SUM(C110)</f>
        <v>0</v>
      </c>
      <c r="D109" s="147">
        <f t="shared" ref="D109:E109" si="27">SUM(D110)</f>
        <v>0</v>
      </c>
      <c r="E109" s="147">
        <f t="shared" si="27"/>
        <v>0</v>
      </c>
    </row>
    <row r="110" spans="1:5" ht="63" hidden="1">
      <c r="A110" s="145" t="s">
        <v>443</v>
      </c>
      <c r="B110" s="146" t="s">
        <v>623</v>
      </c>
      <c r="C110" s="147">
        <v>0</v>
      </c>
      <c r="D110" s="147">
        <v>0</v>
      </c>
      <c r="E110" s="147">
        <v>0</v>
      </c>
    </row>
    <row r="111" spans="1:5" ht="47.25" hidden="1">
      <c r="A111" s="145" t="s">
        <v>444</v>
      </c>
      <c r="B111" s="146" t="s">
        <v>624</v>
      </c>
      <c r="C111" s="147">
        <f>SUM(C112:C117)</f>
        <v>0</v>
      </c>
      <c r="D111" s="147">
        <f t="shared" ref="D111:E111" si="28">SUM(D112:D117)</f>
        <v>0</v>
      </c>
      <c r="E111" s="147">
        <f t="shared" si="28"/>
        <v>0</v>
      </c>
    </row>
    <row r="112" spans="1:5" ht="31.5" hidden="1">
      <c r="A112" s="145" t="s">
        <v>445</v>
      </c>
      <c r="B112" s="146" t="s">
        <v>625</v>
      </c>
      <c r="C112" s="147">
        <v>0</v>
      </c>
      <c r="D112" s="147">
        <v>0</v>
      </c>
      <c r="E112" s="147">
        <v>0</v>
      </c>
    </row>
    <row r="113" spans="1:5" ht="31.5" hidden="1">
      <c r="A113" s="145" t="s">
        <v>446</v>
      </c>
      <c r="B113" s="146" t="s">
        <v>626</v>
      </c>
      <c r="C113" s="147">
        <v>0</v>
      </c>
      <c r="D113" s="147">
        <v>0</v>
      </c>
      <c r="E113" s="147">
        <v>0</v>
      </c>
    </row>
    <row r="114" spans="1:5" ht="47.25" hidden="1">
      <c r="A114" s="145" t="s">
        <v>447</v>
      </c>
      <c r="B114" s="146" t="s">
        <v>627</v>
      </c>
      <c r="C114" s="147">
        <v>0</v>
      </c>
      <c r="D114" s="147">
        <v>0</v>
      </c>
      <c r="E114" s="147">
        <v>0</v>
      </c>
    </row>
    <row r="115" spans="1:5" ht="31.5" hidden="1">
      <c r="A115" s="145" t="s">
        <v>448</v>
      </c>
      <c r="B115" s="146" t="s">
        <v>628</v>
      </c>
      <c r="C115" s="147">
        <v>0</v>
      </c>
      <c r="D115" s="147">
        <v>0</v>
      </c>
      <c r="E115" s="147">
        <v>0</v>
      </c>
    </row>
    <row r="116" spans="1:5" ht="31.5" hidden="1">
      <c r="A116" s="145" t="s">
        <v>449</v>
      </c>
      <c r="B116" s="146" t="s">
        <v>629</v>
      </c>
      <c r="C116" s="147">
        <v>0</v>
      </c>
      <c r="D116" s="147">
        <v>0</v>
      </c>
      <c r="E116" s="147">
        <v>0</v>
      </c>
    </row>
    <row r="117" spans="1:5" ht="31.5" hidden="1">
      <c r="A117" s="145" t="s">
        <v>450</v>
      </c>
      <c r="B117" s="146" t="s">
        <v>630</v>
      </c>
      <c r="C117" s="147">
        <v>0</v>
      </c>
      <c r="D117" s="147">
        <v>0</v>
      </c>
      <c r="E117" s="147">
        <v>0</v>
      </c>
    </row>
    <row r="118" spans="1:5" ht="31.5" hidden="1">
      <c r="A118" s="145" t="s">
        <v>451</v>
      </c>
      <c r="B118" s="146" t="s">
        <v>631</v>
      </c>
      <c r="C118" s="147">
        <f>SUM(C119:C127)</f>
        <v>0</v>
      </c>
      <c r="D118" s="147">
        <f t="shared" ref="D118:E118" si="29">SUM(D119:D127)</f>
        <v>0</v>
      </c>
      <c r="E118" s="147">
        <f t="shared" si="29"/>
        <v>0</v>
      </c>
    </row>
    <row r="119" spans="1:5" ht="63" hidden="1">
      <c r="A119" s="145" t="s">
        <v>452</v>
      </c>
      <c r="B119" s="146" t="s">
        <v>632</v>
      </c>
      <c r="C119" s="147">
        <v>0</v>
      </c>
      <c r="D119" s="147">
        <v>0</v>
      </c>
      <c r="E119" s="147">
        <v>0</v>
      </c>
    </row>
    <row r="120" spans="1:5" ht="31.5" hidden="1">
      <c r="A120" s="145" t="s">
        <v>453</v>
      </c>
      <c r="B120" s="146" t="s">
        <v>633</v>
      </c>
      <c r="C120" s="147">
        <v>0</v>
      </c>
      <c r="D120" s="147">
        <v>0</v>
      </c>
      <c r="E120" s="147">
        <v>0</v>
      </c>
    </row>
    <row r="121" spans="1:5" ht="31.5" hidden="1">
      <c r="A121" s="145" t="s">
        <v>454</v>
      </c>
      <c r="B121" s="146" t="s">
        <v>634</v>
      </c>
      <c r="C121" s="147">
        <v>0</v>
      </c>
      <c r="D121" s="147">
        <v>0</v>
      </c>
      <c r="E121" s="147">
        <v>0</v>
      </c>
    </row>
    <row r="122" spans="1:5" ht="31.5" hidden="1">
      <c r="A122" s="145" t="s">
        <v>455</v>
      </c>
      <c r="B122" s="146" t="s">
        <v>635</v>
      </c>
      <c r="C122" s="147">
        <v>0</v>
      </c>
      <c r="D122" s="147">
        <v>0</v>
      </c>
      <c r="E122" s="147">
        <v>0</v>
      </c>
    </row>
    <row r="123" spans="1:5" ht="31.5" hidden="1">
      <c r="A123" s="145" t="s">
        <v>456</v>
      </c>
      <c r="B123" s="146" t="s">
        <v>636</v>
      </c>
      <c r="C123" s="147">
        <v>0</v>
      </c>
      <c r="D123" s="147">
        <v>0</v>
      </c>
      <c r="E123" s="147">
        <v>0</v>
      </c>
    </row>
    <row r="124" spans="1:5" ht="47.25" hidden="1">
      <c r="A124" s="145" t="s">
        <v>457</v>
      </c>
      <c r="B124" s="146" t="s">
        <v>944</v>
      </c>
      <c r="C124" s="147">
        <v>0</v>
      </c>
      <c r="D124" s="147">
        <v>0</v>
      </c>
      <c r="E124" s="147">
        <v>0</v>
      </c>
    </row>
    <row r="125" spans="1:5" ht="31.5" hidden="1">
      <c r="A125" s="145" t="s">
        <v>458</v>
      </c>
      <c r="B125" s="146" t="s">
        <v>637</v>
      </c>
      <c r="C125" s="147">
        <v>0</v>
      </c>
      <c r="D125" s="147">
        <v>0</v>
      </c>
      <c r="E125" s="147">
        <v>0</v>
      </c>
    </row>
    <row r="126" spans="1:5" ht="31.5" hidden="1">
      <c r="A126" s="145" t="s">
        <v>459</v>
      </c>
      <c r="B126" s="146" t="s">
        <v>638</v>
      </c>
      <c r="C126" s="147">
        <v>0</v>
      </c>
      <c r="D126" s="147">
        <v>0</v>
      </c>
      <c r="E126" s="147">
        <v>0</v>
      </c>
    </row>
    <row r="127" spans="1:5" ht="31.5" hidden="1">
      <c r="A127" s="145" t="s">
        <v>460</v>
      </c>
      <c r="B127" s="146" t="s">
        <v>639</v>
      </c>
      <c r="C127" s="147">
        <v>0</v>
      </c>
      <c r="D127" s="147">
        <v>0</v>
      </c>
      <c r="E127" s="147">
        <v>0</v>
      </c>
    </row>
    <row r="128" spans="1:5" ht="47.25" hidden="1">
      <c r="A128" s="145" t="s">
        <v>461</v>
      </c>
      <c r="B128" s="146" t="s">
        <v>640</v>
      </c>
      <c r="C128" s="147">
        <f>SUM(C129:C133)</f>
        <v>0</v>
      </c>
      <c r="D128" s="147">
        <f t="shared" ref="D128:E128" si="30">SUM(D129:D133)</f>
        <v>0</v>
      </c>
      <c r="E128" s="147">
        <f t="shared" si="30"/>
        <v>0</v>
      </c>
    </row>
    <row r="129" spans="1:5" ht="31.5" hidden="1">
      <c r="A129" s="145" t="s">
        <v>462</v>
      </c>
      <c r="B129" s="146" t="s">
        <v>641</v>
      </c>
      <c r="C129" s="147">
        <v>0</v>
      </c>
      <c r="D129" s="147">
        <v>0</v>
      </c>
      <c r="E129" s="147">
        <v>0</v>
      </c>
    </row>
    <row r="130" spans="1:5" ht="31.5" hidden="1">
      <c r="A130" s="145" t="s">
        <v>463</v>
      </c>
      <c r="B130" s="146" t="s">
        <v>642</v>
      </c>
      <c r="C130" s="147">
        <v>0</v>
      </c>
      <c r="D130" s="147">
        <v>0</v>
      </c>
      <c r="E130" s="147">
        <v>0</v>
      </c>
    </row>
    <row r="131" spans="1:5" ht="31.5" hidden="1">
      <c r="A131" s="145" t="s">
        <v>464</v>
      </c>
      <c r="B131" s="146" t="s">
        <v>643</v>
      </c>
      <c r="C131" s="147">
        <v>0</v>
      </c>
      <c r="D131" s="147">
        <v>0</v>
      </c>
      <c r="E131" s="147">
        <v>0</v>
      </c>
    </row>
    <row r="132" spans="1:5" ht="31.5" hidden="1">
      <c r="A132" s="145" t="s">
        <v>465</v>
      </c>
      <c r="B132" s="146" t="s">
        <v>644</v>
      </c>
      <c r="C132" s="147">
        <v>0</v>
      </c>
      <c r="D132" s="147">
        <v>0</v>
      </c>
      <c r="E132" s="147">
        <v>0</v>
      </c>
    </row>
    <row r="133" spans="1:5" ht="47.25" hidden="1">
      <c r="A133" s="145" t="s">
        <v>466</v>
      </c>
      <c r="B133" s="146" t="s">
        <v>645</v>
      </c>
      <c r="C133" s="147">
        <v>0</v>
      </c>
      <c r="D133" s="147">
        <v>0</v>
      </c>
      <c r="E133" s="147">
        <v>0</v>
      </c>
    </row>
    <row r="134" spans="1:5" ht="47.25" hidden="1">
      <c r="A134" s="145" t="s">
        <v>467</v>
      </c>
      <c r="B134" s="146" t="s">
        <v>646</v>
      </c>
      <c r="C134" s="147">
        <f>SUM(C135:C137)</f>
        <v>0</v>
      </c>
      <c r="D134" s="147">
        <f t="shared" ref="D134:E134" si="31">SUM(D135:D137)</f>
        <v>0</v>
      </c>
      <c r="E134" s="147">
        <f t="shared" si="31"/>
        <v>0</v>
      </c>
    </row>
    <row r="135" spans="1:5" ht="63" hidden="1">
      <c r="A135" s="145" t="s">
        <v>468</v>
      </c>
      <c r="B135" s="146" t="s">
        <v>647</v>
      </c>
      <c r="C135" s="147">
        <v>0</v>
      </c>
      <c r="D135" s="147">
        <v>0</v>
      </c>
      <c r="E135" s="147">
        <v>0</v>
      </c>
    </row>
    <row r="136" spans="1:5" ht="63" hidden="1">
      <c r="A136" s="145" t="s">
        <v>469</v>
      </c>
      <c r="B136" s="146" t="s">
        <v>648</v>
      </c>
      <c r="C136" s="147">
        <v>0</v>
      </c>
      <c r="D136" s="147">
        <v>0</v>
      </c>
      <c r="E136" s="147">
        <v>0</v>
      </c>
    </row>
    <row r="137" spans="1:5" ht="63" hidden="1">
      <c r="A137" s="145" t="s">
        <v>470</v>
      </c>
      <c r="B137" s="146" t="s">
        <v>649</v>
      </c>
      <c r="C137" s="147">
        <v>0</v>
      </c>
      <c r="D137" s="147">
        <v>0</v>
      </c>
      <c r="E137" s="147">
        <v>0</v>
      </c>
    </row>
    <row r="138" spans="1:5" ht="47.25" hidden="1">
      <c r="A138" s="145" t="s">
        <v>471</v>
      </c>
      <c r="B138" s="146" t="s">
        <v>650</v>
      </c>
      <c r="C138" s="147">
        <f>SUM(C139:C141)</f>
        <v>0</v>
      </c>
      <c r="D138" s="147">
        <f t="shared" ref="D138:E138" si="32">SUM(D139:D141)</f>
        <v>0</v>
      </c>
      <c r="E138" s="147">
        <f t="shared" si="32"/>
        <v>0</v>
      </c>
    </row>
    <row r="139" spans="1:5" ht="63" hidden="1">
      <c r="A139" s="145" t="s">
        <v>472</v>
      </c>
      <c r="B139" s="146" t="s">
        <v>651</v>
      </c>
      <c r="C139" s="147">
        <v>0</v>
      </c>
      <c r="D139" s="147">
        <v>0</v>
      </c>
      <c r="E139" s="147">
        <v>0</v>
      </c>
    </row>
    <row r="140" spans="1:5" ht="63" hidden="1">
      <c r="A140" s="145" t="s">
        <v>473</v>
      </c>
      <c r="B140" s="146" t="s">
        <v>652</v>
      </c>
      <c r="C140" s="147">
        <v>0</v>
      </c>
      <c r="D140" s="147">
        <v>0</v>
      </c>
      <c r="E140" s="147">
        <v>0</v>
      </c>
    </row>
    <row r="141" spans="1:5" ht="63" hidden="1">
      <c r="A141" s="145" t="s">
        <v>474</v>
      </c>
      <c r="B141" s="146" t="s">
        <v>653</v>
      </c>
      <c r="C141" s="147">
        <v>0</v>
      </c>
      <c r="D141" s="147">
        <v>0</v>
      </c>
      <c r="E141" s="147">
        <v>0</v>
      </c>
    </row>
    <row r="142" spans="1:5" ht="47.25" hidden="1">
      <c r="A142" s="145" t="s">
        <v>475</v>
      </c>
      <c r="B142" s="146" t="s">
        <v>945</v>
      </c>
      <c r="C142" s="147">
        <f>SUM(C143:C146)</f>
        <v>0</v>
      </c>
      <c r="D142" s="147">
        <f t="shared" ref="D142:E142" si="33">SUM(D143:D146)</f>
        <v>0</v>
      </c>
      <c r="E142" s="147">
        <f t="shared" si="33"/>
        <v>0</v>
      </c>
    </row>
    <row r="143" spans="1:5" ht="47.25" hidden="1">
      <c r="A143" s="145" t="s">
        <v>476</v>
      </c>
      <c r="B143" s="146" t="s">
        <v>654</v>
      </c>
      <c r="C143" s="147">
        <v>0</v>
      </c>
      <c r="D143" s="147">
        <v>0</v>
      </c>
      <c r="E143" s="147">
        <v>0</v>
      </c>
    </row>
    <row r="144" spans="1:5" ht="47.25" hidden="1">
      <c r="A144" s="145" t="s">
        <v>477</v>
      </c>
      <c r="B144" s="146" t="s">
        <v>946</v>
      </c>
      <c r="C144" s="147">
        <v>0</v>
      </c>
      <c r="D144" s="147">
        <v>0</v>
      </c>
      <c r="E144" s="147">
        <v>0</v>
      </c>
    </row>
    <row r="145" spans="1:5" ht="47.25" hidden="1">
      <c r="A145" s="145" t="s">
        <v>478</v>
      </c>
      <c r="B145" s="146" t="s">
        <v>947</v>
      </c>
      <c r="C145" s="147">
        <v>0</v>
      </c>
      <c r="D145" s="147">
        <v>0</v>
      </c>
      <c r="E145" s="147">
        <v>0</v>
      </c>
    </row>
    <row r="146" spans="1:5" ht="47.25" hidden="1">
      <c r="A146" s="145" t="s">
        <v>479</v>
      </c>
      <c r="B146" s="146" t="s">
        <v>948</v>
      </c>
      <c r="C146" s="147">
        <v>0</v>
      </c>
      <c r="D146" s="147">
        <v>0</v>
      </c>
      <c r="E146" s="147">
        <v>0</v>
      </c>
    </row>
    <row r="147" spans="1:5" ht="31.5">
      <c r="A147" s="148" t="s">
        <v>480</v>
      </c>
      <c r="B147" s="149" t="s">
        <v>655</v>
      </c>
      <c r="C147" s="150">
        <f>+C107+C109+C111+C118+C128+C134+C138+C142</f>
        <v>0</v>
      </c>
      <c r="D147" s="150">
        <f t="shared" ref="D147:E147" si="34">+D107+D109+D111+D118+D128+D134+D138+D142</f>
        <v>0</v>
      </c>
      <c r="E147" s="150">
        <f t="shared" si="34"/>
        <v>0</v>
      </c>
    </row>
    <row r="148" spans="1:5">
      <c r="A148" s="145" t="s">
        <v>481</v>
      </c>
      <c r="B148" s="146" t="s">
        <v>656</v>
      </c>
      <c r="C148" s="147">
        <f>SUM(C149:C154)</f>
        <v>20000</v>
      </c>
      <c r="D148" s="147">
        <f t="shared" ref="D148:E148" si="35">SUM(D149:D154)</f>
        <v>0</v>
      </c>
      <c r="E148" s="147">
        <f t="shared" si="35"/>
        <v>1020</v>
      </c>
    </row>
    <row r="149" spans="1:5" hidden="1">
      <c r="A149" s="145" t="s">
        <v>482</v>
      </c>
      <c r="B149" s="146" t="s">
        <v>657</v>
      </c>
      <c r="C149" s="147">
        <v>0</v>
      </c>
      <c r="D149" s="147">
        <v>0</v>
      </c>
      <c r="E149" s="147">
        <v>0</v>
      </c>
    </row>
    <row r="150" spans="1:5" ht="31.5" hidden="1">
      <c r="A150" s="145" t="s">
        <v>483</v>
      </c>
      <c r="B150" s="146" t="s">
        <v>949</v>
      </c>
      <c r="C150" s="147">
        <v>0</v>
      </c>
      <c r="D150" s="147">
        <v>0</v>
      </c>
      <c r="E150" s="147">
        <v>0</v>
      </c>
    </row>
    <row r="151" spans="1:5" hidden="1">
      <c r="A151" s="145" t="s">
        <v>484</v>
      </c>
      <c r="B151" s="146" t="s">
        <v>658</v>
      </c>
      <c r="C151" s="147">
        <v>0</v>
      </c>
      <c r="D151" s="147">
        <v>0</v>
      </c>
      <c r="E151" s="147">
        <v>0</v>
      </c>
    </row>
    <row r="152" spans="1:5" ht="31.5" hidden="1">
      <c r="A152" s="145" t="s">
        <v>485</v>
      </c>
      <c r="B152" s="146" t="s">
        <v>659</v>
      </c>
      <c r="C152" s="147">
        <v>0</v>
      </c>
      <c r="D152" s="147">
        <v>0</v>
      </c>
      <c r="E152" s="147">
        <v>0</v>
      </c>
    </row>
    <row r="153" spans="1:5">
      <c r="A153" s="145" t="s">
        <v>486</v>
      </c>
      <c r="B153" s="146" t="s">
        <v>660</v>
      </c>
      <c r="C153" s="147">
        <v>20000</v>
      </c>
      <c r="D153" s="147">
        <v>0</v>
      </c>
      <c r="E153" s="147">
        <v>1020</v>
      </c>
    </row>
    <row r="154" spans="1:5" ht="31.5" hidden="1">
      <c r="A154" s="145" t="s">
        <v>487</v>
      </c>
      <c r="B154" s="146" t="s">
        <v>661</v>
      </c>
      <c r="C154" s="147">
        <v>0</v>
      </c>
      <c r="D154" s="147">
        <v>0</v>
      </c>
      <c r="E154" s="147">
        <v>0</v>
      </c>
    </row>
    <row r="155" spans="1:5" ht="31.5" hidden="1">
      <c r="A155" s="145" t="s">
        <v>488</v>
      </c>
      <c r="B155" s="146" t="s">
        <v>662</v>
      </c>
      <c r="C155" s="147">
        <v>0</v>
      </c>
      <c r="D155" s="147">
        <v>0</v>
      </c>
      <c r="E155" s="147">
        <v>0</v>
      </c>
    </row>
    <row r="156" spans="1:5" hidden="1">
      <c r="A156" s="145" t="s">
        <v>489</v>
      </c>
      <c r="B156" s="146" t="s">
        <v>663</v>
      </c>
      <c r="C156" s="147">
        <v>0</v>
      </c>
      <c r="D156" s="147">
        <v>0</v>
      </c>
      <c r="E156" s="147">
        <v>0</v>
      </c>
    </row>
    <row r="157" spans="1:5">
      <c r="A157" s="145" t="s">
        <v>490</v>
      </c>
      <c r="B157" s="146" t="s">
        <v>664</v>
      </c>
      <c r="C157" s="147">
        <v>10000</v>
      </c>
      <c r="D157" s="147">
        <v>0</v>
      </c>
      <c r="E157" s="147">
        <v>10000</v>
      </c>
    </row>
    <row r="158" spans="1:5" ht="31.5" hidden="1">
      <c r="A158" s="145" t="s">
        <v>491</v>
      </c>
      <c r="B158" s="146" t="s">
        <v>665</v>
      </c>
      <c r="C158" s="147">
        <v>0</v>
      </c>
      <c r="D158" s="147">
        <v>0</v>
      </c>
      <c r="E158" s="147">
        <v>0</v>
      </c>
    </row>
    <row r="159" spans="1:5" ht="31.5" hidden="1">
      <c r="A159" s="145" t="s">
        <v>492</v>
      </c>
      <c r="B159" s="146" t="s">
        <v>666</v>
      </c>
      <c r="C159" s="147">
        <v>0</v>
      </c>
      <c r="D159" s="147">
        <v>0</v>
      </c>
      <c r="E159" s="147">
        <v>0</v>
      </c>
    </row>
    <row r="160" spans="1:5" ht="31.5">
      <c r="A160" s="145" t="s">
        <v>668</v>
      </c>
      <c r="B160" s="146" t="s">
        <v>667</v>
      </c>
      <c r="C160" s="147">
        <v>20764</v>
      </c>
      <c r="D160" s="147">
        <v>0</v>
      </c>
      <c r="E160" s="147">
        <v>0</v>
      </c>
    </row>
    <row r="161" spans="1:5" hidden="1">
      <c r="A161" s="145" t="s">
        <v>669</v>
      </c>
      <c r="B161" s="146" t="s">
        <v>950</v>
      </c>
      <c r="C161" s="147">
        <v>0</v>
      </c>
      <c r="D161" s="147">
        <v>0</v>
      </c>
      <c r="E161" s="147">
        <v>0</v>
      </c>
    </row>
    <row r="162" spans="1:5" ht="31.5" hidden="1">
      <c r="A162" s="145" t="s">
        <v>671</v>
      </c>
      <c r="B162" s="146" t="s">
        <v>670</v>
      </c>
      <c r="C162" s="147">
        <v>0</v>
      </c>
      <c r="D162" s="147">
        <v>0</v>
      </c>
      <c r="E162" s="147">
        <v>0</v>
      </c>
    </row>
    <row r="163" spans="1:5" ht="31.5">
      <c r="A163" s="148" t="s">
        <v>673</v>
      </c>
      <c r="B163" s="149" t="s">
        <v>672</v>
      </c>
      <c r="C163" s="150">
        <f>SUM(C148,C155:C162)</f>
        <v>50764</v>
      </c>
      <c r="D163" s="150">
        <f t="shared" ref="D163:E163" si="36">SUM(D148,D155:D162)</f>
        <v>0</v>
      </c>
      <c r="E163" s="150">
        <f t="shared" si="36"/>
        <v>11020</v>
      </c>
    </row>
    <row r="164" spans="1:5">
      <c r="A164" s="148" t="s">
        <v>675</v>
      </c>
      <c r="B164" s="149" t="s">
        <v>674</v>
      </c>
      <c r="C164" s="150">
        <f>+C106+C147+C163</f>
        <v>1613573</v>
      </c>
      <c r="D164" s="150">
        <f t="shared" ref="D164:E164" si="37">+D106+D147+D163</f>
        <v>0</v>
      </c>
      <c r="E164" s="150">
        <f t="shared" si="37"/>
        <v>3816388</v>
      </c>
    </row>
    <row r="165" spans="1:5" ht="31.5" hidden="1">
      <c r="A165" s="145" t="s">
        <v>676</v>
      </c>
      <c r="B165" s="146" t="s">
        <v>951</v>
      </c>
      <c r="C165" s="147">
        <v>0</v>
      </c>
      <c r="D165" s="147">
        <v>0</v>
      </c>
      <c r="E165" s="147">
        <v>0</v>
      </c>
    </row>
    <row r="166" spans="1:5" ht="31.5" hidden="1">
      <c r="A166" s="145" t="s">
        <v>677</v>
      </c>
      <c r="B166" s="146" t="s">
        <v>952</v>
      </c>
      <c r="C166" s="147">
        <v>0</v>
      </c>
      <c r="D166" s="147">
        <v>0</v>
      </c>
      <c r="E166" s="147">
        <v>0</v>
      </c>
    </row>
    <row r="167" spans="1:5" ht="31.5" hidden="1">
      <c r="A167" s="145" t="s">
        <v>678</v>
      </c>
      <c r="B167" s="146" t="s">
        <v>953</v>
      </c>
      <c r="C167" s="147">
        <v>0</v>
      </c>
      <c r="D167" s="147">
        <v>0</v>
      </c>
      <c r="E167" s="147">
        <v>0</v>
      </c>
    </row>
    <row r="168" spans="1:5" ht="31.5" hidden="1">
      <c r="A168" s="145" t="s">
        <v>680</v>
      </c>
      <c r="B168" s="146" t="s">
        <v>954</v>
      </c>
      <c r="C168" s="147">
        <v>0</v>
      </c>
      <c r="D168" s="147">
        <v>0</v>
      </c>
      <c r="E168" s="147">
        <v>0</v>
      </c>
    </row>
    <row r="169" spans="1:5" ht="31.5">
      <c r="A169" s="148" t="s">
        <v>682</v>
      </c>
      <c r="B169" s="149" t="s">
        <v>955</v>
      </c>
      <c r="C169" s="150">
        <f>SUM(C165:C168)</f>
        <v>0</v>
      </c>
      <c r="D169" s="150">
        <f t="shared" ref="D169:E169" si="38">SUM(D165:D168)</f>
        <v>0</v>
      </c>
      <c r="E169" s="150">
        <f t="shared" si="38"/>
        <v>0</v>
      </c>
    </row>
    <row r="170" spans="1:5" ht="31.5" hidden="1">
      <c r="A170" s="145" t="s">
        <v>684</v>
      </c>
      <c r="B170" s="146" t="s">
        <v>956</v>
      </c>
      <c r="C170" s="147">
        <v>0</v>
      </c>
      <c r="D170" s="147">
        <v>0</v>
      </c>
      <c r="E170" s="147">
        <v>0</v>
      </c>
    </row>
    <row r="171" spans="1:5" hidden="1">
      <c r="A171" s="145" t="s">
        <v>686</v>
      </c>
      <c r="B171" s="146" t="s">
        <v>957</v>
      </c>
      <c r="C171" s="147">
        <v>0</v>
      </c>
      <c r="D171" s="147">
        <v>0</v>
      </c>
      <c r="E171" s="147">
        <v>0</v>
      </c>
    </row>
    <row r="172" spans="1:5" ht="31.5">
      <c r="A172" s="148" t="s">
        <v>688</v>
      </c>
      <c r="B172" s="149" t="s">
        <v>958</v>
      </c>
      <c r="C172" s="150">
        <f>SUM(C170:C171)</f>
        <v>0</v>
      </c>
      <c r="D172" s="150">
        <f t="shared" ref="D172:E172" si="39">SUM(D170:D171)</f>
        <v>0</v>
      </c>
      <c r="E172" s="150">
        <f t="shared" si="39"/>
        <v>0</v>
      </c>
    </row>
    <row r="173" spans="1:5" ht="31.5" hidden="1">
      <c r="A173" s="145" t="s">
        <v>690</v>
      </c>
      <c r="B173" s="146" t="s">
        <v>959</v>
      </c>
      <c r="C173" s="147">
        <v>0</v>
      </c>
      <c r="D173" s="147">
        <v>0</v>
      </c>
      <c r="E173" s="147">
        <v>0</v>
      </c>
    </row>
    <row r="174" spans="1:5" ht="47.25" hidden="1">
      <c r="A174" s="145" t="s">
        <v>692</v>
      </c>
      <c r="B174" s="146" t="s">
        <v>960</v>
      </c>
      <c r="C174" s="147">
        <v>0</v>
      </c>
      <c r="D174" s="147">
        <v>0</v>
      </c>
      <c r="E174" s="147">
        <v>0</v>
      </c>
    </row>
    <row r="175" spans="1:5" ht="31.5">
      <c r="A175" s="148" t="s">
        <v>693</v>
      </c>
      <c r="B175" s="149" t="s">
        <v>961</v>
      </c>
      <c r="C175" s="150">
        <f>SUM(C173:C174)</f>
        <v>0</v>
      </c>
      <c r="D175" s="150">
        <f t="shared" ref="D175:E175" si="40">SUM(D173:D174)</f>
        <v>0</v>
      </c>
      <c r="E175" s="150">
        <f t="shared" si="40"/>
        <v>0</v>
      </c>
    </row>
    <row r="176" spans="1:5" ht="31.5">
      <c r="A176" s="148" t="s">
        <v>695</v>
      </c>
      <c r="B176" s="149" t="s">
        <v>962</v>
      </c>
      <c r="C176" s="150">
        <f>+C169+C172+C175</f>
        <v>0</v>
      </c>
      <c r="D176" s="150">
        <f t="shared" ref="D176:E176" si="41">+D169+D172+D175</f>
        <v>0</v>
      </c>
      <c r="E176" s="150">
        <f t="shared" si="41"/>
        <v>0</v>
      </c>
    </row>
    <row r="177" spans="1:5" ht="31.5" hidden="1">
      <c r="A177" s="145" t="s">
        <v>697</v>
      </c>
      <c r="B177" s="146" t="s">
        <v>679</v>
      </c>
      <c r="C177" s="147">
        <v>0</v>
      </c>
      <c r="D177" s="147">
        <v>0</v>
      </c>
      <c r="E177" s="147">
        <v>0</v>
      </c>
    </row>
    <row r="178" spans="1:5" hidden="1">
      <c r="A178" s="145" t="s">
        <v>699</v>
      </c>
      <c r="B178" s="146" t="s">
        <v>681</v>
      </c>
      <c r="C178" s="147">
        <v>0</v>
      </c>
      <c r="D178" s="147">
        <v>0</v>
      </c>
      <c r="E178" s="147">
        <v>0</v>
      </c>
    </row>
    <row r="179" spans="1:5" hidden="1">
      <c r="A179" s="145" t="s">
        <v>701</v>
      </c>
      <c r="B179" s="146" t="s">
        <v>683</v>
      </c>
      <c r="C179" s="147">
        <v>0</v>
      </c>
      <c r="D179" s="147">
        <v>0</v>
      </c>
      <c r="E179" s="147">
        <v>0</v>
      </c>
    </row>
    <row r="180" spans="1:5" ht="31.5">
      <c r="A180" s="148" t="s">
        <v>703</v>
      </c>
      <c r="B180" s="149" t="s">
        <v>685</v>
      </c>
      <c r="C180" s="150">
        <f>SUM(C177:C179)</f>
        <v>0</v>
      </c>
      <c r="D180" s="150">
        <f t="shared" ref="D180:E180" si="42">SUM(D177:D179)</f>
        <v>0</v>
      </c>
      <c r="E180" s="150">
        <f t="shared" si="42"/>
        <v>0</v>
      </c>
    </row>
    <row r="181" spans="1:5">
      <c r="A181" s="148" t="s">
        <v>705</v>
      </c>
      <c r="B181" s="149" t="s">
        <v>687</v>
      </c>
      <c r="C181" s="150">
        <f>+C33+C62+C164+C176+C180</f>
        <v>670792598</v>
      </c>
      <c r="D181" s="150">
        <f t="shared" ref="D181:E181" si="43">+D33+D62+D164+D176+D180</f>
        <v>0</v>
      </c>
      <c r="E181" s="150">
        <f t="shared" si="43"/>
        <v>736279509</v>
      </c>
    </row>
    <row r="182" spans="1:5">
      <c r="A182" s="145" t="s">
        <v>707</v>
      </c>
      <c r="B182" s="146" t="s">
        <v>689</v>
      </c>
      <c r="C182" s="147">
        <v>887146049</v>
      </c>
      <c r="D182" s="147">
        <v>0</v>
      </c>
      <c r="E182" s="147">
        <v>884716940</v>
      </c>
    </row>
    <row r="183" spans="1:5" hidden="1">
      <c r="A183" s="145" t="s">
        <v>709</v>
      </c>
      <c r="B183" s="146" t="s">
        <v>691</v>
      </c>
      <c r="C183" s="147">
        <v>0</v>
      </c>
      <c r="D183" s="147">
        <v>0</v>
      </c>
      <c r="E183" s="147">
        <v>0</v>
      </c>
    </row>
    <row r="184" spans="1:5" ht="31.5" hidden="1">
      <c r="A184" s="145" t="s">
        <v>711</v>
      </c>
      <c r="B184" s="146" t="s">
        <v>963</v>
      </c>
      <c r="C184" s="147">
        <v>0</v>
      </c>
      <c r="D184" s="147">
        <v>0</v>
      </c>
      <c r="E184" s="147">
        <v>0</v>
      </c>
    </row>
    <row r="185" spans="1:5" ht="31.5" hidden="1">
      <c r="A185" s="145" t="s">
        <v>713</v>
      </c>
      <c r="B185" s="146" t="s">
        <v>964</v>
      </c>
      <c r="C185" s="147">
        <v>0</v>
      </c>
      <c r="D185" s="147">
        <v>0</v>
      </c>
      <c r="E185" s="147">
        <v>0</v>
      </c>
    </row>
    <row r="186" spans="1:5" ht="31.5">
      <c r="A186" s="145" t="s">
        <v>715</v>
      </c>
      <c r="B186" s="146" t="s">
        <v>965</v>
      </c>
      <c r="C186" s="147">
        <v>5824774</v>
      </c>
      <c r="D186" s="147">
        <v>0</v>
      </c>
      <c r="E186" s="147">
        <v>5824774</v>
      </c>
    </row>
    <row r="187" spans="1:5" ht="31.5">
      <c r="A187" s="148" t="s">
        <v>717</v>
      </c>
      <c r="B187" s="149" t="s">
        <v>966</v>
      </c>
      <c r="C187" s="150">
        <f>SUM(C184:C186)</f>
        <v>5824774</v>
      </c>
      <c r="D187" s="150">
        <f t="shared" ref="D187:E187" si="44">SUM(D184:D186)</f>
        <v>0</v>
      </c>
      <c r="E187" s="150">
        <f t="shared" si="44"/>
        <v>5824774</v>
      </c>
    </row>
    <row r="188" spans="1:5">
      <c r="A188" s="145" t="s">
        <v>719</v>
      </c>
      <c r="B188" s="146" t="s">
        <v>694</v>
      </c>
      <c r="C188" s="147">
        <v>-255057006</v>
      </c>
      <c r="D188" s="147">
        <v>0</v>
      </c>
      <c r="E188" s="147">
        <v>-180404063</v>
      </c>
    </row>
    <row r="189" spans="1:5" hidden="1">
      <c r="A189" s="145" t="s">
        <v>721</v>
      </c>
      <c r="B189" s="146" t="s">
        <v>696</v>
      </c>
      <c r="C189" s="147">
        <v>0</v>
      </c>
      <c r="D189" s="147">
        <v>0</v>
      </c>
      <c r="E189" s="147">
        <v>0</v>
      </c>
    </row>
    <row r="190" spans="1:5">
      <c r="A190" s="145" t="s">
        <v>723</v>
      </c>
      <c r="B190" s="146" t="s">
        <v>698</v>
      </c>
      <c r="C190" s="147">
        <v>-2255886</v>
      </c>
      <c r="D190" s="147">
        <v>0</v>
      </c>
      <c r="E190" s="147">
        <v>-9212362</v>
      </c>
    </row>
    <row r="191" spans="1:5">
      <c r="A191" s="148" t="s">
        <v>725</v>
      </c>
      <c r="B191" s="149" t="s">
        <v>700</v>
      </c>
      <c r="C191" s="150">
        <f>+C182+C183+C187+C188+C189+C190</f>
        <v>635657931</v>
      </c>
      <c r="D191" s="150">
        <f t="shared" ref="D191:E191" si="45">+D182+D183+D187+D188+D189+D190</f>
        <v>0</v>
      </c>
      <c r="E191" s="150">
        <f t="shared" si="45"/>
        <v>700925289</v>
      </c>
    </row>
    <row r="192" spans="1:5" ht="31.5" hidden="1">
      <c r="A192" s="145" t="s">
        <v>727</v>
      </c>
      <c r="B192" s="146" t="s">
        <v>702</v>
      </c>
      <c r="C192" s="147">
        <v>0</v>
      </c>
      <c r="D192" s="147">
        <v>0</v>
      </c>
      <c r="E192" s="147">
        <v>0</v>
      </c>
    </row>
    <row r="193" spans="1:5" ht="47.25" hidden="1">
      <c r="A193" s="145" t="s">
        <v>729</v>
      </c>
      <c r="B193" s="146" t="s">
        <v>704</v>
      </c>
      <c r="C193" s="147">
        <v>0</v>
      </c>
      <c r="D193" s="147">
        <v>0</v>
      </c>
      <c r="E193" s="147">
        <v>0</v>
      </c>
    </row>
    <row r="194" spans="1:5" ht="31.5" hidden="1">
      <c r="A194" s="145" t="s">
        <v>731</v>
      </c>
      <c r="B194" s="146" t="s">
        <v>706</v>
      </c>
      <c r="C194" s="147">
        <v>0</v>
      </c>
      <c r="D194" s="147">
        <v>0</v>
      </c>
      <c r="E194" s="147">
        <v>0</v>
      </c>
    </row>
    <row r="195" spans="1:5" ht="31.5" hidden="1">
      <c r="A195" s="145" t="s">
        <v>733</v>
      </c>
      <c r="B195" s="146" t="s">
        <v>708</v>
      </c>
      <c r="C195" s="147">
        <v>0</v>
      </c>
      <c r="D195" s="147">
        <v>0</v>
      </c>
      <c r="E195" s="147">
        <v>0</v>
      </c>
    </row>
    <row r="196" spans="1:5" ht="31.5" hidden="1">
      <c r="A196" s="145" t="s">
        <v>735</v>
      </c>
      <c r="B196" s="146" t="s">
        <v>710</v>
      </c>
      <c r="C196" s="147">
        <f>SUM(C197:C198)</f>
        <v>0</v>
      </c>
      <c r="D196" s="147">
        <f t="shared" ref="D196:E196" si="46">SUM(D197:D198)</f>
        <v>0</v>
      </c>
      <c r="E196" s="147">
        <f t="shared" si="46"/>
        <v>0</v>
      </c>
    </row>
    <row r="197" spans="1:5" ht="63" hidden="1">
      <c r="A197" s="145" t="s">
        <v>737</v>
      </c>
      <c r="B197" s="146" t="s">
        <v>712</v>
      </c>
      <c r="C197" s="147">
        <v>0</v>
      </c>
      <c r="D197" s="147">
        <v>0</v>
      </c>
      <c r="E197" s="147">
        <v>0</v>
      </c>
    </row>
    <row r="198" spans="1:5" ht="47.25" hidden="1">
      <c r="A198" s="145" t="s">
        <v>739</v>
      </c>
      <c r="B198" s="146" t="s">
        <v>714</v>
      </c>
      <c r="C198" s="147">
        <v>0</v>
      </c>
      <c r="D198" s="147">
        <v>0</v>
      </c>
      <c r="E198" s="147">
        <v>0</v>
      </c>
    </row>
    <row r="199" spans="1:5" ht="31.5" hidden="1">
      <c r="A199" s="145" t="s">
        <v>741</v>
      </c>
      <c r="B199" s="146" t="s">
        <v>716</v>
      </c>
      <c r="C199" s="147">
        <v>0</v>
      </c>
      <c r="D199" s="147">
        <v>0</v>
      </c>
      <c r="E199" s="147">
        <v>0</v>
      </c>
    </row>
    <row r="200" spans="1:5" ht="31.5" hidden="1">
      <c r="A200" s="145" t="s">
        <v>743</v>
      </c>
      <c r="B200" s="146" t="s">
        <v>718</v>
      </c>
      <c r="C200" s="147">
        <v>0</v>
      </c>
      <c r="D200" s="147">
        <v>0</v>
      </c>
      <c r="E200" s="147">
        <v>0</v>
      </c>
    </row>
    <row r="201" spans="1:5" ht="31.5" hidden="1">
      <c r="A201" s="145" t="s">
        <v>745</v>
      </c>
      <c r="B201" s="146" t="s">
        <v>720</v>
      </c>
      <c r="C201" s="147">
        <f>SUM(C202:C203)</f>
        <v>0</v>
      </c>
      <c r="D201" s="147">
        <f t="shared" ref="D201:E201" si="47">SUM(D202:D203)</f>
        <v>0</v>
      </c>
      <c r="E201" s="147">
        <f t="shared" si="47"/>
        <v>0</v>
      </c>
    </row>
    <row r="202" spans="1:5" ht="63" hidden="1">
      <c r="A202" s="145" t="s">
        <v>747</v>
      </c>
      <c r="B202" s="146" t="s">
        <v>722</v>
      </c>
      <c r="C202" s="147">
        <v>0</v>
      </c>
      <c r="D202" s="147">
        <v>0</v>
      </c>
      <c r="E202" s="147">
        <v>0</v>
      </c>
    </row>
    <row r="203" spans="1:5" ht="47.25" hidden="1">
      <c r="A203" s="145" t="s">
        <v>749</v>
      </c>
      <c r="B203" s="146" t="s">
        <v>724</v>
      </c>
      <c r="C203" s="147">
        <v>0</v>
      </c>
      <c r="D203" s="147">
        <v>0</v>
      </c>
      <c r="E203" s="147">
        <v>0</v>
      </c>
    </row>
    <row r="204" spans="1:5" ht="31.5" hidden="1">
      <c r="A204" s="145" t="s">
        <v>751</v>
      </c>
      <c r="B204" s="146" t="s">
        <v>726</v>
      </c>
      <c r="C204" s="147">
        <f>SUM(C205:C216)</f>
        <v>0</v>
      </c>
      <c r="D204" s="147">
        <f t="shared" ref="D204:E204" si="48">SUM(D205:D216)</f>
        <v>0</v>
      </c>
      <c r="E204" s="147">
        <f t="shared" si="48"/>
        <v>0</v>
      </c>
    </row>
    <row r="205" spans="1:5" ht="47.25" hidden="1">
      <c r="A205" s="145" t="s">
        <v>753</v>
      </c>
      <c r="B205" s="146" t="s">
        <v>728</v>
      </c>
      <c r="C205" s="147">
        <v>0</v>
      </c>
      <c r="D205" s="147">
        <v>0</v>
      </c>
      <c r="E205" s="147">
        <v>0</v>
      </c>
    </row>
    <row r="206" spans="1:5" ht="47.25" hidden="1">
      <c r="A206" s="145" t="s">
        <v>755</v>
      </c>
      <c r="B206" s="146" t="s">
        <v>730</v>
      </c>
      <c r="C206" s="147">
        <v>0</v>
      </c>
      <c r="D206" s="147">
        <v>0</v>
      </c>
      <c r="E206" s="147">
        <v>0</v>
      </c>
    </row>
    <row r="207" spans="1:5" ht="31.5" hidden="1">
      <c r="A207" s="145" t="s">
        <v>757</v>
      </c>
      <c r="B207" s="146" t="s">
        <v>732</v>
      </c>
      <c r="C207" s="147">
        <v>0</v>
      </c>
      <c r="D207" s="147">
        <v>0</v>
      </c>
      <c r="E207" s="147">
        <v>0</v>
      </c>
    </row>
    <row r="208" spans="1:5" ht="47.25" hidden="1">
      <c r="A208" s="145" t="s">
        <v>759</v>
      </c>
      <c r="B208" s="146" t="s">
        <v>734</v>
      </c>
      <c r="C208" s="147">
        <v>0</v>
      </c>
      <c r="D208" s="147">
        <v>0</v>
      </c>
      <c r="E208" s="147">
        <v>0</v>
      </c>
    </row>
    <row r="209" spans="1:5" ht="31.5" hidden="1">
      <c r="A209" s="145" t="s">
        <v>761</v>
      </c>
      <c r="B209" s="146" t="s">
        <v>736</v>
      </c>
      <c r="C209" s="147">
        <v>0</v>
      </c>
      <c r="D209" s="147">
        <v>0</v>
      </c>
      <c r="E209" s="147">
        <v>0</v>
      </c>
    </row>
    <row r="210" spans="1:5" ht="47.25" hidden="1">
      <c r="A210" s="145" t="s">
        <v>763</v>
      </c>
      <c r="B210" s="146" t="s">
        <v>738</v>
      </c>
      <c r="C210" s="147">
        <v>0</v>
      </c>
      <c r="D210" s="147">
        <v>0</v>
      </c>
      <c r="E210" s="147">
        <v>0</v>
      </c>
    </row>
    <row r="211" spans="1:5" ht="47.25" hidden="1">
      <c r="A211" s="145" t="s">
        <v>765</v>
      </c>
      <c r="B211" s="146" t="s">
        <v>740</v>
      </c>
      <c r="C211" s="147">
        <v>0</v>
      </c>
      <c r="D211" s="147">
        <v>0</v>
      </c>
      <c r="E211" s="147">
        <v>0</v>
      </c>
    </row>
    <row r="212" spans="1:5" ht="31.5" hidden="1">
      <c r="A212" s="145" t="s">
        <v>767</v>
      </c>
      <c r="B212" s="146" t="s">
        <v>742</v>
      </c>
      <c r="C212" s="147">
        <v>0</v>
      </c>
      <c r="D212" s="147">
        <v>0</v>
      </c>
      <c r="E212" s="147">
        <v>0</v>
      </c>
    </row>
    <row r="213" spans="1:5" ht="31.5" hidden="1">
      <c r="A213" s="145" t="s">
        <v>769</v>
      </c>
      <c r="B213" s="146" t="s">
        <v>744</v>
      </c>
      <c r="C213" s="147">
        <v>0</v>
      </c>
      <c r="D213" s="147">
        <v>0</v>
      </c>
      <c r="E213" s="147">
        <v>0</v>
      </c>
    </row>
    <row r="214" spans="1:5" ht="47.25" hidden="1">
      <c r="A214" s="145" t="s">
        <v>771</v>
      </c>
      <c r="B214" s="146" t="s">
        <v>746</v>
      </c>
      <c r="C214" s="147">
        <v>0</v>
      </c>
      <c r="D214" s="147">
        <v>0</v>
      </c>
      <c r="E214" s="147">
        <v>0</v>
      </c>
    </row>
    <row r="215" spans="1:5" ht="47.25" hidden="1">
      <c r="A215" s="145" t="s">
        <v>773</v>
      </c>
      <c r="B215" s="146" t="s">
        <v>748</v>
      </c>
      <c r="C215" s="147">
        <v>0</v>
      </c>
      <c r="D215" s="147">
        <v>0</v>
      </c>
      <c r="E215" s="147">
        <v>0</v>
      </c>
    </row>
    <row r="216" spans="1:5" ht="31.5" hidden="1">
      <c r="A216" s="145" t="s">
        <v>775</v>
      </c>
      <c r="B216" s="146" t="s">
        <v>750</v>
      </c>
      <c r="C216" s="147">
        <v>0</v>
      </c>
      <c r="D216" s="147">
        <v>0</v>
      </c>
      <c r="E216" s="147">
        <v>0</v>
      </c>
    </row>
    <row r="217" spans="1:5" ht="31.5">
      <c r="A217" s="148" t="s">
        <v>777</v>
      </c>
      <c r="B217" s="149" t="s">
        <v>752</v>
      </c>
      <c r="C217" s="150">
        <f>+C192+C193+C194+C195+C196+C199+C200+C201+C204</f>
        <v>0</v>
      </c>
      <c r="D217" s="150">
        <f t="shared" ref="D217:E217" si="49">+D192+D193+D194+D195+D196+D199+D200+D201+D204</f>
        <v>0</v>
      </c>
      <c r="E217" s="150">
        <f t="shared" si="49"/>
        <v>0</v>
      </c>
    </row>
    <row r="218" spans="1:5" ht="31.5" hidden="1">
      <c r="A218" s="145" t="s">
        <v>778</v>
      </c>
      <c r="B218" s="146" t="s">
        <v>754</v>
      </c>
      <c r="C218" s="147">
        <v>0</v>
      </c>
      <c r="D218" s="147">
        <v>0</v>
      </c>
      <c r="E218" s="147">
        <v>0</v>
      </c>
    </row>
    <row r="219" spans="1:5" ht="47.25" hidden="1">
      <c r="A219" s="145" t="s">
        <v>780</v>
      </c>
      <c r="B219" s="146" t="s">
        <v>756</v>
      </c>
      <c r="C219" s="147">
        <v>0</v>
      </c>
      <c r="D219" s="147">
        <v>0</v>
      </c>
      <c r="E219" s="147">
        <v>0</v>
      </c>
    </row>
    <row r="220" spans="1:5" ht="31.5" hidden="1">
      <c r="A220" s="145" t="s">
        <v>782</v>
      </c>
      <c r="B220" s="146" t="s">
        <v>758</v>
      </c>
      <c r="C220" s="147">
        <v>0</v>
      </c>
      <c r="D220" s="147">
        <v>0</v>
      </c>
      <c r="E220" s="147">
        <v>0</v>
      </c>
    </row>
    <row r="221" spans="1:5" ht="31.5" hidden="1">
      <c r="A221" s="145" t="s">
        <v>784</v>
      </c>
      <c r="B221" s="146" t="s">
        <v>760</v>
      </c>
      <c r="C221" s="147">
        <v>0</v>
      </c>
      <c r="D221" s="147">
        <v>0</v>
      </c>
      <c r="E221" s="147">
        <v>0</v>
      </c>
    </row>
    <row r="222" spans="1:5" ht="47.25" hidden="1">
      <c r="A222" s="145" t="s">
        <v>786</v>
      </c>
      <c r="B222" s="146" t="s">
        <v>762</v>
      </c>
      <c r="C222" s="147">
        <f>SUM(C223:C224)</f>
        <v>0</v>
      </c>
      <c r="D222" s="147">
        <f t="shared" ref="D222:E222" si="50">SUM(D223:D224)</f>
        <v>0</v>
      </c>
      <c r="E222" s="147">
        <f t="shared" si="50"/>
        <v>0</v>
      </c>
    </row>
    <row r="223" spans="1:5" ht="63" hidden="1">
      <c r="A223" s="145" t="s">
        <v>787</v>
      </c>
      <c r="B223" s="146" t="s">
        <v>764</v>
      </c>
      <c r="C223" s="147">
        <v>0</v>
      </c>
      <c r="D223" s="147">
        <v>0</v>
      </c>
      <c r="E223" s="147">
        <v>0</v>
      </c>
    </row>
    <row r="224" spans="1:5" ht="47.25" hidden="1">
      <c r="A224" s="145" t="s">
        <v>788</v>
      </c>
      <c r="B224" s="146" t="s">
        <v>766</v>
      </c>
      <c r="C224" s="147">
        <v>0</v>
      </c>
      <c r="D224" s="147">
        <v>0</v>
      </c>
      <c r="E224" s="147">
        <v>0</v>
      </c>
    </row>
    <row r="225" spans="1:5" ht="31.5" hidden="1">
      <c r="A225" s="145" t="s">
        <v>789</v>
      </c>
      <c r="B225" s="146" t="s">
        <v>768</v>
      </c>
      <c r="C225" s="147">
        <v>0</v>
      </c>
      <c r="D225" s="147">
        <v>0</v>
      </c>
      <c r="E225" s="147">
        <v>0</v>
      </c>
    </row>
    <row r="226" spans="1:5" ht="31.5" hidden="1">
      <c r="A226" s="145" t="s">
        <v>790</v>
      </c>
      <c r="B226" s="146" t="s">
        <v>770</v>
      </c>
      <c r="C226" s="147">
        <v>0</v>
      </c>
      <c r="D226" s="147">
        <v>0</v>
      </c>
      <c r="E226" s="147">
        <v>0</v>
      </c>
    </row>
    <row r="227" spans="1:5" ht="47.25" hidden="1">
      <c r="A227" s="145" t="s">
        <v>791</v>
      </c>
      <c r="B227" s="146" t="s">
        <v>772</v>
      </c>
      <c r="C227" s="147">
        <f>SUM(C228:C229)</f>
        <v>0</v>
      </c>
      <c r="D227" s="147">
        <f t="shared" ref="D227:E227" si="51">SUM(D228:D229)</f>
        <v>0</v>
      </c>
      <c r="E227" s="147">
        <f t="shared" si="51"/>
        <v>0</v>
      </c>
    </row>
    <row r="228" spans="1:5" ht="63" hidden="1">
      <c r="A228" s="145" t="s">
        <v>793</v>
      </c>
      <c r="B228" s="146" t="s">
        <v>774</v>
      </c>
      <c r="C228" s="147">
        <v>0</v>
      </c>
      <c r="D228" s="147">
        <v>0</v>
      </c>
      <c r="E228" s="147">
        <v>0</v>
      </c>
    </row>
    <row r="229" spans="1:5" ht="47.25" hidden="1">
      <c r="A229" s="145" t="s">
        <v>794</v>
      </c>
      <c r="B229" s="146" t="s">
        <v>776</v>
      </c>
      <c r="C229" s="147">
        <v>0</v>
      </c>
      <c r="D229" s="147">
        <v>0</v>
      </c>
      <c r="E229" s="147">
        <v>0</v>
      </c>
    </row>
    <row r="230" spans="1:5" ht="47.25">
      <c r="A230" s="145" t="s">
        <v>795</v>
      </c>
      <c r="B230" s="146" t="s">
        <v>967</v>
      </c>
      <c r="C230" s="147">
        <f>SUM(C231:C240)</f>
        <v>908322</v>
      </c>
      <c r="D230" s="147">
        <f t="shared" ref="D230:E230" si="52">SUM(D231:D240)</f>
        <v>0</v>
      </c>
      <c r="E230" s="147">
        <f t="shared" si="52"/>
        <v>1017608</v>
      </c>
    </row>
    <row r="231" spans="1:5" ht="47.25" hidden="1">
      <c r="A231" s="145" t="s">
        <v>796</v>
      </c>
      <c r="B231" s="146" t="s">
        <v>779</v>
      </c>
      <c r="C231" s="147">
        <v>0</v>
      </c>
      <c r="D231" s="147">
        <v>0</v>
      </c>
      <c r="E231" s="147">
        <v>0</v>
      </c>
    </row>
    <row r="232" spans="1:5" ht="31.5" hidden="1">
      <c r="A232" s="145" t="s">
        <v>797</v>
      </c>
      <c r="B232" s="146" t="s">
        <v>781</v>
      </c>
      <c r="C232" s="147">
        <v>0</v>
      </c>
      <c r="D232" s="147">
        <v>0</v>
      </c>
      <c r="E232" s="147">
        <v>0</v>
      </c>
    </row>
    <row r="233" spans="1:5" ht="31.5" hidden="1">
      <c r="A233" s="145" t="s">
        <v>799</v>
      </c>
      <c r="B233" s="146" t="s">
        <v>783</v>
      </c>
      <c r="C233" s="147">
        <v>0</v>
      </c>
      <c r="D233" s="147">
        <v>0</v>
      </c>
      <c r="E233" s="147">
        <v>0</v>
      </c>
    </row>
    <row r="234" spans="1:5" ht="47.25" hidden="1">
      <c r="A234" s="145" t="s">
        <v>801</v>
      </c>
      <c r="B234" s="146" t="s">
        <v>785</v>
      </c>
      <c r="C234" s="147">
        <v>0</v>
      </c>
      <c r="D234" s="147">
        <v>0</v>
      </c>
      <c r="E234" s="147">
        <v>0</v>
      </c>
    </row>
    <row r="235" spans="1:5" ht="47.25">
      <c r="A235" s="145" t="s">
        <v>803</v>
      </c>
      <c r="B235" s="146" t="s">
        <v>968</v>
      </c>
      <c r="C235" s="147">
        <v>908322</v>
      </c>
      <c r="D235" s="147">
        <v>0</v>
      </c>
      <c r="E235" s="147">
        <v>1017608</v>
      </c>
    </row>
    <row r="236" spans="1:5" ht="31.5" hidden="1">
      <c r="A236" s="145" t="s">
        <v>804</v>
      </c>
      <c r="B236" s="146" t="s">
        <v>969</v>
      </c>
      <c r="C236" s="147">
        <v>0</v>
      </c>
      <c r="D236" s="147">
        <v>0</v>
      </c>
      <c r="E236" s="147">
        <v>0</v>
      </c>
    </row>
    <row r="237" spans="1:5" ht="31.5" hidden="1">
      <c r="A237" s="145" t="s">
        <v>806</v>
      </c>
      <c r="B237" s="146" t="s">
        <v>970</v>
      </c>
      <c r="C237" s="147">
        <v>0</v>
      </c>
      <c r="D237" s="147">
        <v>0</v>
      </c>
      <c r="E237" s="147">
        <v>0</v>
      </c>
    </row>
    <row r="238" spans="1:5" ht="47.25" hidden="1">
      <c r="A238" s="145" t="s">
        <v>808</v>
      </c>
      <c r="B238" s="146" t="s">
        <v>971</v>
      </c>
      <c r="C238" s="147">
        <v>0</v>
      </c>
      <c r="D238" s="147">
        <v>0</v>
      </c>
      <c r="E238" s="147">
        <v>0</v>
      </c>
    </row>
    <row r="239" spans="1:5" ht="47.25" hidden="1">
      <c r="A239" s="145" t="s">
        <v>810</v>
      </c>
      <c r="B239" s="146" t="s">
        <v>972</v>
      </c>
      <c r="C239" s="147">
        <v>0</v>
      </c>
      <c r="D239" s="147">
        <v>0</v>
      </c>
      <c r="E239" s="147">
        <v>0</v>
      </c>
    </row>
    <row r="240" spans="1:5" ht="31.5" hidden="1">
      <c r="A240" s="145" t="s">
        <v>812</v>
      </c>
      <c r="B240" s="146" t="s">
        <v>973</v>
      </c>
      <c r="C240" s="147">
        <v>0</v>
      </c>
      <c r="D240" s="147">
        <v>0</v>
      </c>
      <c r="E240" s="147">
        <v>0</v>
      </c>
    </row>
    <row r="241" spans="1:5" ht="31.5">
      <c r="A241" s="148" t="s">
        <v>814</v>
      </c>
      <c r="B241" s="149" t="s">
        <v>792</v>
      </c>
      <c r="C241" s="150">
        <f>+C218+C219+C220+C221+C222+C225+C226+C227+C230</f>
        <v>908322</v>
      </c>
      <c r="D241" s="150">
        <f t="shared" ref="D241:E241" si="53">+D218+D219+D220+D221+D222+D225+D226+D227+D230</f>
        <v>0</v>
      </c>
      <c r="E241" s="150">
        <f t="shared" si="53"/>
        <v>1017608</v>
      </c>
    </row>
    <row r="242" spans="1:5">
      <c r="A242" s="145" t="s">
        <v>816</v>
      </c>
      <c r="B242" s="146" t="s">
        <v>974</v>
      </c>
      <c r="C242" s="147">
        <v>2449197</v>
      </c>
      <c r="D242" s="147">
        <v>0</v>
      </c>
      <c r="E242" s="147">
        <v>2497926</v>
      </c>
    </row>
    <row r="243" spans="1:5" ht="31.5" hidden="1">
      <c r="A243" s="145" t="s">
        <v>818</v>
      </c>
      <c r="B243" s="146" t="s">
        <v>798</v>
      </c>
      <c r="C243" s="147">
        <v>0</v>
      </c>
      <c r="D243" s="147">
        <v>0</v>
      </c>
      <c r="E243" s="147">
        <v>0</v>
      </c>
    </row>
    <row r="244" spans="1:5" ht="31.5">
      <c r="A244" s="145" t="s">
        <v>820</v>
      </c>
      <c r="B244" s="146" t="s">
        <v>800</v>
      </c>
      <c r="C244" s="147">
        <v>8245</v>
      </c>
      <c r="D244" s="147">
        <v>0</v>
      </c>
      <c r="E244" s="147">
        <v>0</v>
      </c>
    </row>
    <row r="245" spans="1:5" hidden="1">
      <c r="A245" s="145" t="s">
        <v>822</v>
      </c>
      <c r="B245" s="146" t="s">
        <v>802</v>
      </c>
      <c r="C245" s="147">
        <v>0</v>
      </c>
      <c r="D245" s="147">
        <v>0</v>
      </c>
      <c r="E245" s="147">
        <v>0</v>
      </c>
    </row>
    <row r="246" spans="1:5" ht="47.25" hidden="1">
      <c r="A246" s="145" t="s">
        <v>824</v>
      </c>
      <c r="B246" s="146" t="s">
        <v>975</v>
      </c>
      <c r="C246" s="147">
        <v>0</v>
      </c>
      <c r="D246" s="147">
        <v>0</v>
      </c>
      <c r="E246" s="147">
        <v>0</v>
      </c>
    </row>
    <row r="247" spans="1:5" ht="31.5" hidden="1">
      <c r="A247" s="145" t="s">
        <v>826</v>
      </c>
      <c r="B247" s="146" t="s">
        <v>805</v>
      </c>
      <c r="C247" s="147">
        <v>0</v>
      </c>
      <c r="D247" s="147">
        <v>0</v>
      </c>
      <c r="E247" s="147">
        <v>0</v>
      </c>
    </row>
    <row r="248" spans="1:5" ht="31.5" hidden="1">
      <c r="A248" s="145" t="s">
        <v>828</v>
      </c>
      <c r="B248" s="146" t="s">
        <v>807</v>
      </c>
      <c r="C248" s="147">
        <v>0</v>
      </c>
      <c r="D248" s="147">
        <v>0</v>
      </c>
      <c r="E248" s="147">
        <v>0</v>
      </c>
    </row>
    <row r="249" spans="1:5" ht="31.5" hidden="1">
      <c r="A249" s="145" t="s">
        <v>976</v>
      </c>
      <c r="B249" s="146" t="s">
        <v>809</v>
      </c>
      <c r="C249" s="147">
        <v>0</v>
      </c>
      <c r="D249" s="147">
        <v>0</v>
      </c>
      <c r="E249" s="147">
        <v>0</v>
      </c>
    </row>
    <row r="250" spans="1:5" ht="31.5" hidden="1">
      <c r="A250" s="145" t="s">
        <v>977</v>
      </c>
      <c r="B250" s="146" t="s">
        <v>811</v>
      </c>
      <c r="C250" s="147">
        <v>0</v>
      </c>
      <c r="D250" s="147">
        <v>0</v>
      </c>
      <c r="E250" s="147">
        <v>0</v>
      </c>
    </row>
    <row r="251" spans="1:5" ht="31.5" hidden="1">
      <c r="A251" s="145" t="s">
        <v>978</v>
      </c>
      <c r="B251" s="146" t="s">
        <v>813</v>
      </c>
      <c r="C251" s="147">
        <v>0</v>
      </c>
      <c r="D251" s="147">
        <v>0</v>
      </c>
      <c r="E251" s="147">
        <v>0</v>
      </c>
    </row>
    <row r="252" spans="1:5" ht="31.5">
      <c r="A252" s="148" t="s">
        <v>979</v>
      </c>
      <c r="B252" s="149" t="s">
        <v>815</v>
      </c>
      <c r="C252" s="150">
        <f>SUM(C242:C251)</f>
        <v>2457442</v>
      </c>
      <c r="D252" s="150">
        <f t="shared" ref="D252:E252" si="54">SUM(D242:D251)</f>
        <v>0</v>
      </c>
      <c r="E252" s="150">
        <f t="shared" si="54"/>
        <v>2497926</v>
      </c>
    </row>
    <row r="253" spans="1:5">
      <c r="A253" s="148" t="s">
        <v>980</v>
      </c>
      <c r="B253" s="149" t="s">
        <v>817</v>
      </c>
      <c r="C253" s="150">
        <f>+C217+C241+C252</f>
        <v>3365764</v>
      </c>
      <c r="D253" s="150">
        <f t="shared" ref="D253:E253" si="55">+D217+D241+D252</f>
        <v>0</v>
      </c>
      <c r="E253" s="150">
        <f t="shared" si="55"/>
        <v>3515534</v>
      </c>
    </row>
    <row r="254" spans="1:5" ht="31.5">
      <c r="A254" s="148" t="s">
        <v>981</v>
      </c>
      <c r="B254" s="149" t="s">
        <v>819</v>
      </c>
      <c r="C254" s="150">
        <v>0</v>
      </c>
      <c r="D254" s="150">
        <v>0</v>
      </c>
      <c r="E254" s="150">
        <v>0</v>
      </c>
    </row>
    <row r="255" spans="1:5" ht="31.5" hidden="1">
      <c r="A255" s="145" t="s">
        <v>982</v>
      </c>
      <c r="B255" s="146" t="s">
        <v>821</v>
      </c>
      <c r="C255" s="147">
        <v>0</v>
      </c>
      <c r="D255" s="147">
        <v>0</v>
      </c>
      <c r="E255" s="147">
        <v>0</v>
      </c>
    </row>
    <row r="256" spans="1:5">
      <c r="A256" s="145" t="s">
        <v>983</v>
      </c>
      <c r="B256" s="146" t="s">
        <v>823</v>
      </c>
      <c r="C256" s="147">
        <v>914247</v>
      </c>
      <c r="D256" s="147">
        <v>0</v>
      </c>
      <c r="E256" s="147">
        <v>984030</v>
      </c>
    </row>
    <row r="257" spans="1:5">
      <c r="A257" s="145" t="s">
        <v>984</v>
      </c>
      <c r="B257" s="146" t="s">
        <v>825</v>
      </c>
      <c r="C257" s="147">
        <v>30854656</v>
      </c>
      <c r="D257" s="147">
        <v>0</v>
      </c>
      <c r="E257" s="147">
        <v>30854656</v>
      </c>
    </row>
    <row r="258" spans="1:5" ht="31.5">
      <c r="A258" s="148" t="s">
        <v>985</v>
      </c>
      <c r="B258" s="149" t="s">
        <v>827</v>
      </c>
      <c r="C258" s="150">
        <f>SUM(C255:C257)</f>
        <v>31768903</v>
      </c>
      <c r="D258" s="150">
        <f t="shared" ref="D258:E258" si="56">SUM(D255:D257)</f>
        <v>0</v>
      </c>
      <c r="E258" s="150">
        <f t="shared" si="56"/>
        <v>31838686</v>
      </c>
    </row>
    <row r="259" spans="1:5">
      <c r="A259" s="148" t="s">
        <v>986</v>
      </c>
      <c r="B259" s="149" t="s">
        <v>829</v>
      </c>
      <c r="C259" s="150">
        <f>+C191+C253+C254+C258</f>
        <v>670792598</v>
      </c>
      <c r="D259" s="150">
        <f t="shared" ref="D259:E259" si="57">+D191+D253+D254+D258</f>
        <v>0</v>
      </c>
      <c r="E259" s="150">
        <f t="shared" si="57"/>
        <v>736279509</v>
      </c>
    </row>
  </sheetData>
  <mergeCells count="4">
    <mergeCell ref="F3:G3"/>
    <mergeCell ref="A3:E3"/>
    <mergeCell ref="A2:E2"/>
    <mergeCell ref="A1:E1"/>
  </mergeCells>
  <pageMargins left="0.7" right="0.7" top="0.75" bottom="0.75" header="0.3" footer="0.3"/>
  <pageSetup paperSize="9" scale="85" orientation="portrait" r:id="rId1"/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8" sqref="B8"/>
    </sheetView>
  </sheetViews>
  <sheetFormatPr defaultRowHeight="15"/>
  <cols>
    <col min="1" max="1" width="62.140625" style="95" customWidth="1"/>
    <col min="2" max="2" width="18.42578125" style="95" customWidth="1"/>
    <col min="3" max="16384" width="9.140625" style="95"/>
  </cols>
  <sheetData>
    <row r="1" spans="1:8" ht="15.75">
      <c r="A1" s="156" t="s">
        <v>1031</v>
      </c>
      <c r="B1" s="156"/>
      <c r="C1" s="91"/>
      <c r="D1" s="91"/>
      <c r="E1" s="91"/>
      <c r="F1" s="91"/>
      <c r="G1" s="91"/>
      <c r="H1" s="91"/>
    </row>
    <row r="2" spans="1:8" ht="36.75" customHeight="1">
      <c r="A2" s="160" t="str">
        <f>+rovatkódok!A1</f>
        <v>LOVAS KÖZSÉG ÖNKORMÁNYZATA 2017. ÉVI KÖLTSÉGVETÉS VÉGREHAJTÁSA</v>
      </c>
      <c r="B2" s="160"/>
      <c r="C2" s="91"/>
      <c r="D2" s="91"/>
      <c r="E2" s="91"/>
      <c r="F2" s="91"/>
      <c r="G2" s="91"/>
      <c r="H2" s="91"/>
    </row>
    <row r="3" spans="1:8" ht="15.75">
      <c r="A3" s="156" t="s">
        <v>832</v>
      </c>
      <c r="B3" s="156"/>
      <c r="C3" s="91"/>
      <c r="F3" s="14"/>
      <c r="G3" s="14"/>
      <c r="H3" s="91"/>
    </row>
    <row r="4" spans="1:8" ht="15.75">
      <c r="B4" s="110" t="str">
        <f>+rovatkódok!D3</f>
        <v>adatok Ft-ban</v>
      </c>
      <c r="C4" s="106"/>
    </row>
    <row r="5" spans="1:8" ht="16.5">
      <c r="A5" s="97" t="s">
        <v>338</v>
      </c>
      <c r="B5" s="97" t="s">
        <v>853</v>
      </c>
    </row>
    <row r="6" spans="1:8" ht="18.95" customHeight="1">
      <c r="A6" s="98" t="s">
        <v>834</v>
      </c>
      <c r="B6" s="99">
        <v>2330573</v>
      </c>
    </row>
    <row r="7" spans="1:8" ht="18.95" customHeight="1">
      <c r="A7" s="98" t="s">
        <v>835</v>
      </c>
      <c r="B7" s="99">
        <v>0</v>
      </c>
    </row>
    <row r="8" spans="1:8" ht="18.95" customHeight="1">
      <c r="A8" s="100" t="s">
        <v>836</v>
      </c>
      <c r="B8" s="101">
        <f>+B6-B7</f>
        <v>2330573</v>
      </c>
    </row>
    <row r="9" spans="1:8" ht="18.95" customHeight="1">
      <c r="A9" s="98" t="s">
        <v>837</v>
      </c>
      <c r="B9" s="99">
        <v>30185913</v>
      </c>
    </row>
    <row r="10" spans="1:8" ht="18.95" customHeight="1">
      <c r="A10" s="98" t="s">
        <v>838</v>
      </c>
      <c r="B10" s="99"/>
    </row>
    <row r="11" spans="1:8" ht="18.95" customHeight="1">
      <c r="A11" s="100" t="s">
        <v>839</v>
      </c>
      <c r="B11" s="101">
        <f>+B9-B10</f>
        <v>30185913</v>
      </c>
    </row>
    <row r="12" spans="1:8" ht="18.95" customHeight="1">
      <c r="A12" s="100" t="s">
        <v>840</v>
      </c>
      <c r="B12" s="101">
        <f>+B8+B11</f>
        <v>32516486</v>
      </c>
    </row>
    <row r="13" spans="1:8" ht="18.95" customHeight="1">
      <c r="A13" s="98" t="s">
        <v>841</v>
      </c>
      <c r="B13" s="99">
        <v>0</v>
      </c>
    </row>
    <row r="14" spans="1:8" ht="18.95" customHeight="1">
      <c r="A14" s="98" t="s">
        <v>842</v>
      </c>
      <c r="B14" s="99">
        <v>0</v>
      </c>
    </row>
    <row r="15" spans="1:8" ht="18.95" customHeight="1">
      <c r="A15" s="100" t="s">
        <v>843</v>
      </c>
      <c r="B15" s="101">
        <f>+B13-B14</f>
        <v>0</v>
      </c>
    </row>
    <row r="16" spans="1:8" ht="18.95" customHeight="1">
      <c r="A16" s="98" t="s">
        <v>844</v>
      </c>
      <c r="B16" s="99">
        <v>0</v>
      </c>
    </row>
    <row r="17" spans="1:2" ht="18.95" customHeight="1">
      <c r="A17" s="98" t="s">
        <v>845</v>
      </c>
      <c r="B17" s="99">
        <v>0</v>
      </c>
    </row>
    <row r="18" spans="1:2" ht="18.95" customHeight="1">
      <c r="A18" s="100" t="s">
        <v>846</v>
      </c>
      <c r="B18" s="101">
        <f>+B16-B17</f>
        <v>0</v>
      </c>
    </row>
    <row r="19" spans="1:2" ht="18.95" customHeight="1">
      <c r="A19" s="100" t="s">
        <v>847</v>
      </c>
      <c r="B19" s="101">
        <f>+B15+B18</f>
        <v>0</v>
      </c>
    </row>
    <row r="20" spans="1:2" ht="18.95" customHeight="1">
      <c r="A20" s="100" t="s">
        <v>848</v>
      </c>
      <c r="B20" s="101">
        <f>+B12+B19</f>
        <v>32516486</v>
      </c>
    </row>
    <row r="21" spans="1:2">
      <c r="A21" s="100" t="s">
        <v>849</v>
      </c>
      <c r="B21" s="101">
        <v>0</v>
      </c>
    </row>
    <row r="22" spans="1:2">
      <c r="A22" s="100" t="s">
        <v>850</v>
      </c>
      <c r="B22" s="101">
        <f>+B12-B21</f>
        <v>32516486</v>
      </c>
    </row>
    <row r="23" spans="1:2">
      <c r="A23" s="100" t="s">
        <v>851</v>
      </c>
      <c r="B23" s="101">
        <f>+B19*0.1</f>
        <v>0</v>
      </c>
    </row>
    <row r="24" spans="1:2">
      <c r="A24" s="100" t="s">
        <v>852</v>
      </c>
      <c r="B24" s="101">
        <f>+B19-B23</f>
        <v>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scale="9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activeCell="C28" sqref="C28"/>
    </sheetView>
  </sheetViews>
  <sheetFormatPr defaultRowHeight="15.75"/>
  <cols>
    <col min="1" max="1" width="64.85546875" style="102" customWidth="1"/>
    <col min="2" max="2" width="12.5703125" style="102" bestFit="1" customWidth="1"/>
    <col min="3" max="3" width="15.7109375" style="102" customWidth="1"/>
    <col min="4" max="4" width="13.5703125" style="102" customWidth="1"/>
    <col min="5" max="16384" width="9.140625" style="102"/>
  </cols>
  <sheetData>
    <row r="1" spans="1:10">
      <c r="A1" s="156" t="s">
        <v>831</v>
      </c>
      <c r="B1" s="156"/>
      <c r="C1" s="156"/>
      <c r="D1" s="156"/>
      <c r="E1" s="91"/>
      <c r="F1" s="91"/>
      <c r="G1" s="91"/>
      <c r="H1" s="91"/>
    </row>
    <row r="2" spans="1:10">
      <c r="A2" s="156" t="str">
        <f>+rovatkódok!A1</f>
        <v>LOVAS KÖZSÉG ÖNKORMÁNYZATA 2017. ÉVI KÖLTSÉGVETÉS VÉGREHAJTÁSA</v>
      </c>
      <c r="B2" s="156"/>
      <c r="C2" s="156"/>
      <c r="D2" s="156"/>
      <c r="E2" s="91"/>
      <c r="F2" s="91"/>
      <c r="G2" s="91"/>
      <c r="H2" s="91"/>
    </row>
    <row r="3" spans="1:10">
      <c r="A3" s="156" t="s">
        <v>833</v>
      </c>
      <c r="B3" s="156"/>
      <c r="C3" s="156"/>
      <c r="D3" s="156"/>
      <c r="E3" s="91"/>
      <c r="F3" s="91"/>
      <c r="G3" s="91"/>
      <c r="H3" s="91"/>
    </row>
    <row r="4" spans="1:10">
      <c r="A4" s="109"/>
      <c r="B4" s="109"/>
      <c r="C4" s="109"/>
      <c r="D4" s="110" t="str">
        <f>+rovatkódok!D3</f>
        <v>adatok Ft-ban</v>
      </c>
      <c r="E4" s="110"/>
      <c r="G4" s="109"/>
      <c r="H4" s="109"/>
      <c r="I4" s="110"/>
      <c r="J4" s="110"/>
    </row>
    <row r="5" spans="1:10" ht="31.5">
      <c r="A5" s="151" t="s">
        <v>338</v>
      </c>
      <c r="B5" s="151" t="s">
        <v>518</v>
      </c>
      <c r="C5" s="151" t="s">
        <v>854</v>
      </c>
      <c r="D5" s="151" t="s">
        <v>855</v>
      </c>
    </row>
    <row r="6" spans="1:10">
      <c r="A6" s="152" t="s">
        <v>987</v>
      </c>
      <c r="B6" s="153">
        <v>23716084</v>
      </c>
      <c r="C6" s="153">
        <v>0</v>
      </c>
      <c r="D6" s="153">
        <v>28722154</v>
      </c>
    </row>
    <row r="7" spans="1:10" ht="31.5">
      <c r="A7" s="152" t="s">
        <v>988</v>
      </c>
      <c r="B7" s="153">
        <v>1155270</v>
      </c>
      <c r="C7" s="153">
        <v>0</v>
      </c>
      <c r="D7" s="153">
        <v>616030</v>
      </c>
    </row>
    <row r="8" spans="1:10">
      <c r="A8" s="152" t="s">
        <v>989</v>
      </c>
      <c r="B8" s="153">
        <v>0</v>
      </c>
      <c r="C8" s="153">
        <v>0</v>
      </c>
      <c r="D8" s="153">
        <v>0</v>
      </c>
    </row>
    <row r="9" spans="1:10">
      <c r="A9" s="154" t="s">
        <v>990</v>
      </c>
      <c r="B9" s="155">
        <f>SUM(B6:B8)</f>
        <v>24871354</v>
      </c>
      <c r="C9" s="155">
        <f t="shared" ref="C9:D9" si="0">SUM(C6:C8)</f>
        <v>0</v>
      </c>
      <c r="D9" s="155">
        <f t="shared" si="0"/>
        <v>29338184</v>
      </c>
    </row>
    <row r="10" spans="1:10">
      <c r="A10" s="152" t="s">
        <v>991</v>
      </c>
      <c r="B10" s="153">
        <v>0</v>
      </c>
      <c r="C10" s="153">
        <v>0</v>
      </c>
      <c r="D10" s="153">
        <v>0</v>
      </c>
    </row>
    <row r="11" spans="1:10">
      <c r="A11" s="152" t="s">
        <v>992</v>
      </c>
      <c r="B11" s="153">
        <v>0</v>
      </c>
      <c r="C11" s="153">
        <v>0</v>
      </c>
      <c r="D11" s="153">
        <v>0</v>
      </c>
    </row>
    <row r="12" spans="1:10">
      <c r="A12" s="154" t="s">
        <v>993</v>
      </c>
      <c r="B12" s="155">
        <f>SUM(B10:B11)</f>
        <v>0</v>
      </c>
      <c r="C12" s="155">
        <f t="shared" ref="C12:D12" si="1">SUM(C10:C11)</f>
        <v>0</v>
      </c>
      <c r="D12" s="155">
        <f t="shared" si="1"/>
        <v>0</v>
      </c>
    </row>
    <row r="13" spans="1:10">
      <c r="A13" s="152" t="s">
        <v>994</v>
      </c>
      <c r="B13" s="153">
        <v>31639177</v>
      </c>
      <c r="C13" s="153">
        <v>0</v>
      </c>
      <c r="D13" s="153">
        <v>31402790</v>
      </c>
    </row>
    <row r="14" spans="1:10">
      <c r="A14" s="152" t="s">
        <v>995</v>
      </c>
      <c r="B14" s="153">
        <v>0</v>
      </c>
      <c r="C14" s="153">
        <v>0</v>
      </c>
      <c r="D14" s="153">
        <v>3762083</v>
      </c>
    </row>
    <row r="15" spans="1:10">
      <c r="A15" s="152" t="s">
        <v>996</v>
      </c>
      <c r="B15" s="153">
        <v>7330773</v>
      </c>
      <c r="C15" s="153">
        <v>0</v>
      </c>
      <c r="D15" s="153">
        <v>0</v>
      </c>
    </row>
    <row r="16" spans="1:10">
      <c r="A16" s="152" t="s">
        <v>997</v>
      </c>
      <c r="B16" s="153">
        <v>909651</v>
      </c>
      <c r="C16" s="153">
        <v>0</v>
      </c>
      <c r="D16" s="153">
        <v>5356774</v>
      </c>
    </row>
    <row r="17" spans="1:4">
      <c r="A17" s="154" t="s">
        <v>998</v>
      </c>
      <c r="B17" s="155">
        <f>SUM(B13:B16)</f>
        <v>39879601</v>
      </c>
      <c r="C17" s="155">
        <f t="shared" ref="C17:D17" si="2">SUM(C13:C16)</f>
        <v>0</v>
      </c>
      <c r="D17" s="155">
        <f t="shared" si="2"/>
        <v>40521647</v>
      </c>
    </row>
    <row r="18" spans="1:4">
      <c r="A18" s="152" t="s">
        <v>999</v>
      </c>
      <c r="B18" s="153">
        <v>1502893</v>
      </c>
      <c r="C18" s="153">
        <v>0</v>
      </c>
      <c r="D18" s="153">
        <v>2245565</v>
      </c>
    </row>
    <row r="19" spans="1:4">
      <c r="A19" s="152" t="s">
        <v>1000</v>
      </c>
      <c r="B19" s="153">
        <v>10962382</v>
      </c>
      <c r="C19" s="153">
        <v>0</v>
      </c>
      <c r="D19" s="153">
        <v>9325789</v>
      </c>
    </row>
    <row r="20" spans="1:4">
      <c r="A20" s="152" t="s">
        <v>1001</v>
      </c>
      <c r="B20" s="153">
        <v>0</v>
      </c>
      <c r="C20" s="153">
        <v>0</v>
      </c>
      <c r="D20" s="153">
        <v>0</v>
      </c>
    </row>
    <row r="21" spans="1:4">
      <c r="A21" s="152" t="s">
        <v>1002</v>
      </c>
      <c r="B21" s="153">
        <v>0</v>
      </c>
      <c r="C21" s="153">
        <v>0</v>
      </c>
      <c r="D21" s="153">
        <v>0</v>
      </c>
    </row>
    <row r="22" spans="1:4">
      <c r="A22" s="154" t="s">
        <v>1003</v>
      </c>
      <c r="B22" s="155">
        <f>SUM(B18:B21)</f>
        <v>12465275</v>
      </c>
      <c r="C22" s="155">
        <f t="shared" ref="C22:D22" si="3">SUM(C18:C21)</f>
        <v>0</v>
      </c>
      <c r="D22" s="155">
        <f t="shared" si="3"/>
        <v>11571354</v>
      </c>
    </row>
    <row r="23" spans="1:4">
      <c r="A23" s="152" t="s">
        <v>1004</v>
      </c>
      <c r="B23" s="153">
        <v>8525882</v>
      </c>
      <c r="C23" s="153">
        <v>0</v>
      </c>
      <c r="D23" s="153">
        <v>7796116</v>
      </c>
    </row>
    <row r="24" spans="1:4">
      <c r="A24" s="152" t="s">
        <v>1005</v>
      </c>
      <c r="B24" s="153">
        <v>872518</v>
      </c>
      <c r="C24" s="153">
        <v>0</v>
      </c>
      <c r="D24" s="153">
        <v>2448381</v>
      </c>
    </row>
    <row r="25" spans="1:4">
      <c r="A25" s="152" t="s">
        <v>1006</v>
      </c>
      <c r="B25" s="153">
        <v>1946758</v>
      </c>
      <c r="C25" s="153">
        <v>0</v>
      </c>
      <c r="D25" s="153">
        <v>1874558</v>
      </c>
    </row>
    <row r="26" spans="1:4">
      <c r="A26" s="154" t="s">
        <v>1007</v>
      </c>
      <c r="B26" s="155">
        <f>SUM(B23:B25)</f>
        <v>11345158</v>
      </c>
      <c r="C26" s="155">
        <f t="shared" ref="C26:D26" si="4">SUM(C23:C25)</f>
        <v>0</v>
      </c>
      <c r="D26" s="155">
        <f t="shared" si="4"/>
        <v>12119055</v>
      </c>
    </row>
    <row r="27" spans="1:4">
      <c r="A27" s="154" t="s">
        <v>1008</v>
      </c>
      <c r="B27" s="155">
        <v>26834449</v>
      </c>
      <c r="C27" s="155">
        <v>0</v>
      </c>
      <c r="D27" s="155">
        <v>26225849</v>
      </c>
    </row>
    <row r="28" spans="1:4">
      <c r="A28" s="154" t="s">
        <v>1009</v>
      </c>
      <c r="B28" s="155">
        <v>16365320</v>
      </c>
      <c r="C28" s="155">
        <v>0</v>
      </c>
      <c r="D28" s="155">
        <v>29157072</v>
      </c>
    </row>
    <row r="29" spans="1:4">
      <c r="A29" s="154" t="s">
        <v>1010</v>
      </c>
      <c r="B29" s="155">
        <f>+B9-B12+B17-B22-B26-B27-B28</f>
        <v>-2259247</v>
      </c>
      <c r="C29" s="155">
        <f t="shared" ref="C29:D29" si="5">+C9-C12+C17-C22-C26-C27-C28</f>
        <v>0</v>
      </c>
      <c r="D29" s="155">
        <f t="shared" si="5"/>
        <v>-9213499</v>
      </c>
    </row>
    <row r="30" spans="1:4">
      <c r="A30" s="152" t="s">
        <v>1011</v>
      </c>
      <c r="B30" s="153">
        <v>0</v>
      </c>
      <c r="C30" s="153">
        <v>0</v>
      </c>
      <c r="D30" s="153">
        <v>0</v>
      </c>
    </row>
    <row r="31" spans="1:4" ht="31.5">
      <c r="A31" s="152" t="s">
        <v>1012</v>
      </c>
      <c r="B31" s="153">
        <v>0</v>
      </c>
      <c r="C31" s="153">
        <v>0</v>
      </c>
      <c r="D31" s="153">
        <v>0</v>
      </c>
    </row>
    <row r="32" spans="1:4" ht="31.5">
      <c r="A32" s="152" t="s">
        <v>1013</v>
      </c>
      <c r="B32" s="153">
        <v>0</v>
      </c>
      <c r="C32" s="153">
        <v>0</v>
      </c>
      <c r="D32" s="153">
        <v>0</v>
      </c>
    </row>
    <row r="33" spans="1:4" ht="31.5">
      <c r="A33" s="152" t="s">
        <v>1014</v>
      </c>
      <c r="B33" s="153">
        <v>3361</v>
      </c>
      <c r="C33" s="153">
        <v>0</v>
      </c>
      <c r="D33" s="153">
        <v>1137</v>
      </c>
    </row>
    <row r="34" spans="1:4" ht="31.5">
      <c r="A34" s="152" t="s">
        <v>1015</v>
      </c>
      <c r="B34" s="153">
        <f>SUM(B35:B36)</f>
        <v>0</v>
      </c>
      <c r="C34" s="153">
        <f t="shared" ref="C34:D34" si="6">SUM(C35:C36)</f>
        <v>0</v>
      </c>
      <c r="D34" s="153">
        <f t="shared" si="6"/>
        <v>0</v>
      </c>
    </row>
    <row r="35" spans="1:4" ht="31.5">
      <c r="A35" s="152" t="s">
        <v>1016</v>
      </c>
      <c r="B35" s="153">
        <v>0</v>
      </c>
      <c r="C35" s="153">
        <v>0</v>
      </c>
      <c r="D35" s="153">
        <v>0</v>
      </c>
    </row>
    <row r="36" spans="1:4" ht="47.25">
      <c r="A36" s="152" t="s">
        <v>1017</v>
      </c>
      <c r="B36" s="153">
        <v>0</v>
      </c>
      <c r="C36" s="153">
        <v>0</v>
      </c>
      <c r="D36" s="153">
        <v>0</v>
      </c>
    </row>
    <row r="37" spans="1:4" ht="31.5">
      <c r="A37" s="154" t="s">
        <v>1018</v>
      </c>
      <c r="B37" s="155">
        <f>SUM(B30:B34)</f>
        <v>3361</v>
      </c>
      <c r="C37" s="155">
        <f t="shared" ref="C37:D37" si="7">SUM(C30:C34)</f>
        <v>0</v>
      </c>
      <c r="D37" s="155">
        <f t="shared" si="7"/>
        <v>1137</v>
      </c>
    </row>
    <row r="38" spans="1:4">
      <c r="A38" s="152" t="s">
        <v>1019</v>
      </c>
      <c r="B38" s="153">
        <v>0</v>
      </c>
      <c r="C38" s="153">
        <v>0</v>
      </c>
      <c r="D38" s="153">
        <v>0</v>
      </c>
    </row>
    <row r="39" spans="1:4" ht="31.5">
      <c r="A39" s="152" t="s">
        <v>1020</v>
      </c>
      <c r="B39" s="153">
        <v>0</v>
      </c>
      <c r="C39" s="153">
        <v>0</v>
      </c>
      <c r="D39" s="153">
        <v>0</v>
      </c>
    </row>
    <row r="40" spans="1:4">
      <c r="A40" s="152" t="s">
        <v>1021</v>
      </c>
      <c r="B40" s="153">
        <v>0</v>
      </c>
      <c r="C40" s="153">
        <v>0</v>
      </c>
      <c r="D40" s="153">
        <v>0</v>
      </c>
    </row>
    <row r="41" spans="1:4" ht="31.5">
      <c r="A41" s="152" t="s">
        <v>1022</v>
      </c>
      <c r="B41" s="153">
        <f>SUM(B42:B43)</f>
        <v>0</v>
      </c>
      <c r="C41" s="153">
        <f t="shared" ref="C41:D41" si="8">SUM(C42:C43)</f>
        <v>0</v>
      </c>
      <c r="D41" s="153">
        <f t="shared" si="8"/>
        <v>0</v>
      </c>
    </row>
    <row r="42" spans="1:4">
      <c r="A42" s="152" t="s">
        <v>1023</v>
      </c>
      <c r="B42" s="153">
        <v>0</v>
      </c>
      <c r="C42" s="153">
        <v>0</v>
      </c>
      <c r="D42" s="153">
        <v>0</v>
      </c>
    </row>
    <row r="43" spans="1:4">
      <c r="A43" s="152" t="s">
        <v>1024</v>
      </c>
      <c r="B43" s="153">
        <v>0</v>
      </c>
      <c r="C43" s="153">
        <v>0</v>
      </c>
      <c r="D43" s="153">
        <v>0</v>
      </c>
    </row>
    <row r="44" spans="1:4">
      <c r="A44" s="152" t="s">
        <v>1025</v>
      </c>
      <c r="B44" s="153">
        <f>SUM(B45:B46)</f>
        <v>0</v>
      </c>
      <c r="C44" s="153">
        <f t="shared" ref="C44:D44" si="9">SUM(C45:C46)</f>
        <v>0</v>
      </c>
      <c r="D44" s="153">
        <f t="shared" si="9"/>
        <v>0</v>
      </c>
    </row>
    <row r="45" spans="1:4" ht="31.5">
      <c r="A45" s="152" t="s">
        <v>1026</v>
      </c>
      <c r="B45" s="153">
        <v>0</v>
      </c>
      <c r="C45" s="153">
        <v>0</v>
      </c>
      <c r="D45" s="153">
        <v>0</v>
      </c>
    </row>
    <row r="46" spans="1:4" ht="47.25">
      <c r="A46" s="152" t="s">
        <v>1027</v>
      </c>
      <c r="B46" s="153">
        <v>0</v>
      </c>
      <c r="C46" s="153">
        <v>0</v>
      </c>
      <c r="D46" s="153">
        <v>0</v>
      </c>
    </row>
    <row r="47" spans="1:4">
      <c r="A47" s="154" t="s">
        <v>1028</v>
      </c>
      <c r="B47" s="155">
        <f>+B38+B39+B40+B41+B44</f>
        <v>0</v>
      </c>
      <c r="C47" s="155">
        <f t="shared" ref="C47:D47" si="10">+C38+C39+C40+C41+C44</f>
        <v>0</v>
      </c>
      <c r="D47" s="155">
        <f t="shared" si="10"/>
        <v>0</v>
      </c>
    </row>
    <row r="48" spans="1:4">
      <c r="A48" s="154" t="s">
        <v>1029</v>
      </c>
      <c r="B48" s="155">
        <f>+B37-B47</f>
        <v>3361</v>
      </c>
      <c r="C48" s="155">
        <f t="shared" ref="C48:D48" si="11">+C37-C47</f>
        <v>0</v>
      </c>
      <c r="D48" s="155">
        <f t="shared" si="11"/>
        <v>1137</v>
      </c>
    </row>
    <row r="49" spans="1:4">
      <c r="A49" s="154" t="s">
        <v>1030</v>
      </c>
      <c r="B49" s="155">
        <f>+B29+B48</f>
        <v>-2255886</v>
      </c>
      <c r="C49" s="155">
        <f t="shared" ref="C49:D49" si="12">+C29+C48</f>
        <v>0</v>
      </c>
      <c r="D49" s="155">
        <f t="shared" si="12"/>
        <v>-9212362</v>
      </c>
    </row>
  </sheetData>
  <mergeCells count="3">
    <mergeCell ref="A3:D3"/>
    <mergeCell ref="A2:D2"/>
    <mergeCell ref="A1:D1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I122"/>
  <sheetViews>
    <sheetView workbookViewId="0">
      <selection activeCell="A109" sqref="A109"/>
    </sheetView>
  </sheetViews>
  <sheetFormatPr defaultRowHeight="15.75"/>
  <cols>
    <col min="1" max="1" width="98.140625" style="1" bestFit="1" customWidth="1"/>
    <col min="2" max="2" width="17.28515625" style="1" bestFit="1" customWidth="1"/>
    <col min="3" max="3" width="15.42578125" style="1" bestFit="1" customWidth="1"/>
    <col min="4" max="4" width="15.5703125" style="1" bestFit="1" customWidth="1"/>
    <col min="5" max="16384" width="9.140625" style="1"/>
  </cols>
  <sheetData>
    <row r="1" spans="1:4">
      <c r="A1" s="156" t="s">
        <v>259</v>
      </c>
      <c r="B1" s="156"/>
      <c r="C1" s="156"/>
      <c r="D1" s="156"/>
    </row>
    <row r="2" spans="1:4">
      <c r="A2" s="156" t="str">
        <f>+rovatkódok!A1</f>
        <v>LOVAS KÖZSÉG ÖNKORMÁNYZATA 2017. ÉVI KÖLTSÉGVETÉS VÉGREHAJTÁSA</v>
      </c>
      <c r="B2" s="156"/>
      <c r="C2" s="156"/>
      <c r="D2" s="156"/>
    </row>
    <row r="3" spans="1:4">
      <c r="A3" s="157" t="s">
        <v>45</v>
      </c>
      <c r="B3" s="158"/>
      <c r="C3" s="158"/>
      <c r="D3" s="158"/>
    </row>
    <row r="4" spans="1:4">
      <c r="A4" s="156" t="s">
        <v>225</v>
      </c>
      <c r="B4" s="156"/>
      <c r="C4" s="156"/>
      <c r="D4" s="156"/>
    </row>
    <row r="5" spans="1:4">
      <c r="A5" s="14"/>
      <c r="B5" s="41"/>
      <c r="C5" s="41"/>
      <c r="D5" s="41" t="str">
        <f>+rovatkódok!D3</f>
        <v>adatok Ft-ban</v>
      </c>
    </row>
    <row r="6" spans="1:4" ht="40.5" customHeight="1">
      <c r="A6" s="57" t="str">
        <f>+rovatkódok!A4</f>
        <v>Rovatkód / Megnevezés</v>
      </c>
      <c r="B6" s="58" t="str">
        <f>+rovatkódok!B4</f>
        <v>2017. évi 
eredeti EI</v>
      </c>
      <c r="C6" s="58" t="str">
        <f>+rovatkódok!C4</f>
        <v>2017. évi
módosított  EI</v>
      </c>
      <c r="D6" s="58" t="str">
        <f>+rovatkódok!D4</f>
        <v>Teljesítés
2017.12.31.</v>
      </c>
    </row>
    <row r="7" spans="1:4">
      <c r="A7" s="15" t="s">
        <v>89</v>
      </c>
      <c r="B7" s="16">
        <f>SUM(B8:B18)</f>
        <v>6349000</v>
      </c>
      <c r="C7" s="16">
        <f>SUM(C8:C18)</f>
        <v>8516580</v>
      </c>
      <c r="D7" s="16">
        <f>SUM(D8:D18)</f>
        <v>8516580</v>
      </c>
    </row>
    <row r="8" spans="1:4">
      <c r="A8" s="2" t="s">
        <v>90</v>
      </c>
      <c r="B8" s="3">
        <v>5534000</v>
      </c>
      <c r="C8" s="3">
        <v>7677123</v>
      </c>
      <c r="D8" s="3">
        <v>7677123</v>
      </c>
    </row>
    <row r="9" spans="1:4">
      <c r="A9" s="2" t="s">
        <v>91</v>
      </c>
      <c r="B9" s="3">
        <v>200000</v>
      </c>
      <c r="C9" s="3">
        <v>200000</v>
      </c>
      <c r="D9" s="3">
        <v>200000</v>
      </c>
    </row>
    <row r="10" spans="1:4">
      <c r="A10" s="2" t="s">
        <v>92</v>
      </c>
      <c r="B10" s="3">
        <v>0</v>
      </c>
      <c r="C10" s="3">
        <v>0</v>
      </c>
      <c r="D10" s="3">
        <v>0</v>
      </c>
    </row>
    <row r="11" spans="1:4">
      <c r="A11" s="2" t="s">
        <v>93</v>
      </c>
      <c r="B11" s="3">
        <v>0</v>
      </c>
      <c r="C11" s="3">
        <v>0</v>
      </c>
      <c r="D11" s="3">
        <v>0</v>
      </c>
    </row>
    <row r="12" spans="1:4">
      <c r="A12" s="2" t="s">
        <v>94</v>
      </c>
      <c r="B12" s="3">
        <v>600000</v>
      </c>
      <c r="C12" s="3">
        <v>447000</v>
      </c>
      <c r="D12" s="3">
        <v>447000</v>
      </c>
    </row>
    <row r="13" spans="1:4">
      <c r="A13" s="2" t="s">
        <v>95</v>
      </c>
      <c r="B13" s="3">
        <v>0</v>
      </c>
      <c r="C13" s="3"/>
      <c r="D13" s="3"/>
    </row>
    <row r="14" spans="1:4">
      <c r="A14" s="2" t="s">
        <v>96</v>
      </c>
      <c r="B14" s="3">
        <v>15000</v>
      </c>
      <c r="C14" s="3">
        <v>15100</v>
      </c>
      <c r="D14" s="3">
        <v>15100</v>
      </c>
    </row>
    <row r="15" spans="1:4">
      <c r="A15" s="2" t="s">
        <v>97</v>
      </c>
      <c r="B15" s="3">
        <v>0</v>
      </c>
      <c r="C15" s="3"/>
      <c r="D15" s="3"/>
    </row>
    <row r="16" spans="1:4">
      <c r="A16" s="2" t="s">
        <v>98</v>
      </c>
      <c r="B16" s="3">
        <v>0</v>
      </c>
      <c r="C16" s="3"/>
      <c r="D16" s="3"/>
    </row>
    <row r="17" spans="1:4">
      <c r="A17" s="2" t="s">
        <v>99</v>
      </c>
      <c r="B17" s="3">
        <v>0</v>
      </c>
      <c r="C17" s="3"/>
      <c r="D17" s="3"/>
    </row>
    <row r="18" spans="1:4">
      <c r="A18" s="2" t="s">
        <v>100</v>
      </c>
      <c r="B18" s="3">
        <v>0</v>
      </c>
      <c r="C18" s="3">
        <v>177357</v>
      </c>
      <c r="D18" s="3">
        <v>177357</v>
      </c>
    </row>
    <row r="19" spans="1:4">
      <c r="A19" s="15" t="s">
        <v>101</v>
      </c>
      <c r="B19" s="16">
        <f>SUM(B20:B22)</f>
        <v>1453000</v>
      </c>
      <c r="C19" s="16">
        <f t="shared" ref="C19:D19" si="0">SUM(C20:C22)</f>
        <v>1647604</v>
      </c>
      <c r="D19" s="16">
        <f t="shared" si="0"/>
        <v>1647604</v>
      </c>
    </row>
    <row r="20" spans="1:4">
      <c r="A20" s="2" t="s">
        <v>102</v>
      </c>
      <c r="B20" s="3">
        <v>253000</v>
      </c>
      <c r="C20" s="3">
        <v>1342400</v>
      </c>
      <c r="D20" s="3">
        <v>1342400</v>
      </c>
    </row>
    <row r="21" spans="1:4" ht="31.5">
      <c r="A21" s="7" t="s">
        <v>103</v>
      </c>
      <c r="B21" s="3">
        <v>1200000</v>
      </c>
      <c r="C21" s="3">
        <v>156660</v>
      </c>
      <c r="D21" s="3">
        <v>156660</v>
      </c>
    </row>
    <row r="22" spans="1:4">
      <c r="A22" s="2" t="s">
        <v>104</v>
      </c>
      <c r="B22" s="3">
        <v>0</v>
      </c>
      <c r="C22" s="3">
        <v>148544</v>
      </c>
      <c r="D22" s="3">
        <v>148544</v>
      </c>
    </row>
    <row r="23" spans="1:4">
      <c r="A23" s="4" t="s">
        <v>105</v>
      </c>
      <c r="B23" s="5">
        <f>B7+B19</f>
        <v>7802000</v>
      </c>
      <c r="C23" s="5">
        <f>C7+C19</f>
        <v>10164184</v>
      </c>
      <c r="D23" s="5">
        <f>D7+D19</f>
        <v>10164184</v>
      </c>
    </row>
    <row r="24" spans="1:4">
      <c r="A24" s="4" t="s">
        <v>106</v>
      </c>
      <c r="B24" s="5">
        <v>1384000</v>
      </c>
      <c r="C24" s="5">
        <v>1885088</v>
      </c>
      <c r="D24" s="5">
        <v>1885088</v>
      </c>
    </row>
    <row r="25" spans="1:4">
      <c r="A25" s="15" t="s">
        <v>107</v>
      </c>
      <c r="B25" s="16">
        <f>SUM(B26:B28)</f>
        <v>1693000</v>
      </c>
      <c r="C25" s="16">
        <f>SUM(C26:C28)</f>
        <v>2245565</v>
      </c>
      <c r="D25" s="16">
        <f>SUM(D26:D28)</f>
        <v>2245565</v>
      </c>
    </row>
    <row r="26" spans="1:4">
      <c r="A26" s="2" t="s">
        <v>108</v>
      </c>
      <c r="B26" s="3">
        <v>183000</v>
      </c>
      <c r="C26" s="3">
        <v>262878</v>
      </c>
      <c r="D26" s="3">
        <v>262878</v>
      </c>
    </row>
    <row r="27" spans="1:4">
      <c r="A27" s="2" t="s">
        <v>109</v>
      </c>
      <c r="B27" s="3">
        <v>1510000</v>
      </c>
      <c r="C27" s="3">
        <v>1982687</v>
      </c>
      <c r="D27" s="3">
        <v>1982687</v>
      </c>
    </row>
    <row r="28" spans="1:4">
      <c r="A28" s="2" t="s">
        <v>110</v>
      </c>
      <c r="B28" s="3">
        <v>0</v>
      </c>
      <c r="C28" s="3">
        <v>0</v>
      </c>
      <c r="D28" s="3">
        <v>0</v>
      </c>
    </row>
    <row r="29" spans="1:4">
      <c r="A29" s="15" t="s">
        <v>111</v>
      </c>
      <c r="B29" s="16">
        <f>SUM(B30:B31)</f>
        <v>270000</v>
      </c>
      <c r="C29" s="16">
        <f>SUM(C30:C31)</f>
        <v>694914</v>
      </c>
      <c r="D29" s="16">
        <f>SUM(D30:D31)</f>
        <v>694914</v>
      </c>
    </row>
    <row r="30" spans="1:4">
      <c r="A30" s="2" t="s">
        <v>112</v>
      </c>
      <c r="B30" s="3">
        <v>0</v>
      </c>
      <c r="C30" s="3">
        <v>0</v>
      </c>
      <c r="D30" s="3">
        <v>0</v>
      </c>
    </row>
    <row r="31" spans="1:4">
      <c r="A31" s="2" t="s">
        <v>113</v>
      </c>
      <c r="B31" s="3">
        <v>270000</v>
      </c>
      <c r="C31" s="3">
        <v>694914</v>
      </c>
      <c r="D31" s="3">
        <v>694914</v>
      </c>
    </row>
    <row r="32" spans="1:4">
      <c r="A32" s="15" t="s">
        <v>114</v>
      </c>
      <c r="B32" s="16">
        <f>SUM(B33:B39)</f>
        <v>6092000</v>
      </c>
      <c r="C32" s="16">
        <f>SUM(C33:C39)</f>
        <v>7194676</v>
      </c>
      <c r="D32" s="16">
        <f>SUM(D33:D39)</f>
        <v>7194676</v>
      </c>
    </row>
    <row r="33" spans="1:4">
      <c r="A33" s="2" t="s">
        <v>115</v>
      </c>
      <c r="B33" s="3">
        <v>3505000</v>
      </c>
      <c r="C33" s="3">
        <v>2816513</v>
      </c>
      <c r="D33" s="3">
        <v>2816513</v>
      </c>
    </row>
    <row r="34" spans="1:4">
      <c r="A34" s="2" t="s">
        <v>116</v>
      </c>
      <c r="B34" s="3">
        <v>0</v>
      </c>
      <c r="C34" s="3">
        <v>0</v>
      </c>
      <c r="D34" s="3">
        <v>0</v>
      </c>
    </row>
    <row r="35" spans="1:4">
      <c r="A35" s="2" t="s">
        <v>117</v>
      </c>
      <c r="B35" s="3">
        <v>0</v>
      </c>
      <c r="C35" s="3">
        <v>0</v>
      </c>
      <c r="D35" s="3">
        <v>0</v>
      </c>
    </row>
    <row r="36" spans="1:4">
      <c r="A36" s="2" t="s">
        <v>118</v>
      </c>
      <c r="B36" s="3">
        <v>637000</v>
      </c>
      <c r="C36" s="3">
        <v>708166</v>
      </c>
      <c r="D36" s="3">
        <v>708166</v>
      </c>
    </row>
    <row r="37" spans="1:4">
      <c r="A37" s="2" t="s">
        <v>119</v>
      </c>
      <c r="B37" s="3">
        <v>0</v>
      </c>
      <c r="C37" s="3">
        <v>0</v>
      </c>
      <c r="D37" s="3">
        <v>0</v>
      </c>
    </row>
    <row r="38" spans="1:4">
      <c r="A38" s="2" t="s">
        <v>120</v>
      </c>
      <c r="B38" s="3">
        <v>400000</v>
      </c>
      <c r="C38" s="3">
        <v>0</v>
      </c>
      <c r="D38" s="3">
        <v>0</v>
      </c>
    </row>
    <row r="39" spans="1:4" s="10" customFormat="1">
      <c r="A39" s="40" t="s">
        <v>121</v>
      </c>
      <c r="B39" s="9">
        <v>1550000</v>
      </c>
      <c r="C39" s="9">
        <v>3669997</v>
      </c>
      <c r="D39" s="9">
        <v>3669997</v>
      </c>
    </row>
    <row r="40" spans="1:4">
      <c r="A40" s="15" t="s">
        <v>122</v>
      </c>
      <c r="B40" s="16">
        <f>SUM(B41:B42)</f>
        <v>780000</v>
      </c>
      <c r="C40" s="16">
        <f>C41+C42</f>
        <v>297679</v>
      </c>
      <c r="D40" s="16">
        <f>SUM(D41:D42)</f>
        <v>297679</v>
      </c>
    </row>
    <row r="41" spans="1:4">
      <c r="A41" s="2" t="s">
        <v>289</v>
      </c>
      <c r="B41" s="3">
        <v>0</v>
      </c>
      <c r="C41" s="3">
        <v>779</v>
      </c>
      <c r="D41" s="3">
        <v>779</v>
      </c>
    </row>
    <row r="42" spans="1:4">
      <c r="A42" s="2" t="s">
        <v>123</v>
      </c>
      <c r="B42" s="3">
        <v>780000</v>
      </c>
      <c r="C42" s="3">
        <v>296900</v>
      </c>
      <c r="D42" s="3">
        <v>296900</v>
      </c>
    </row>
    <row r="43" spans="1:4">
      <c r="A43" s="15" t="s">
        <v>124</v>
      </c>
      <c r="B43" s="16">
        <f>SUM(B44:B48)</f>
        <v>8200000</v>
      </c>
      <c r="C43" s="16">
        <f>SUM(C44:C48)</f>
        <v>3435175</v>
      </c>
      <c r="D43" s="16">
        <f>SUM(D44:D48)</f>
        <v>3435175</v>
      </c>
    </row>
    <row r="44" spans="1:4" s="10" customFormat="1">
      <c r="A44" s="8" t="s">
        <v>125</v>
      </c>
      <c r="B44" s="9">
        <v>3000000</v>
      </c>
      <c r="C44" s="9">
        <v>2106797</v>
      </c>
      <c r="D44" s="9">
        <v>2106797</v>
      </c>
    </row>
    <row r="45" spans="1:4">
      <c r="A45" s="2" t="s">
        <v>126</v>
      </c>
      <c r="B45" s="3">
        <v>0</v>
      </c>
      <c r="C45" s="3">
        <v>0</v>
      </c>
      <c r="D45" s="3">
        <v>0</v>
      </c>
    </row>
    <row r="46" spans="1:4">
      <c r="A46" s="2" t="s">
        <v>127</v>
      </c>
      <c r="B46" s="3">
        <v>0</v>
      </c>
      <c r="C46" s="3">
        <v>0</v>
      </c>
      <c r="D46" s="3">
        <v>0</v>
      </c>
    </row>
    <row r="47" spans="1:4">
      <c r="A47" s="2" t="s">
        <v>128</v>
      </c>
      <c r="B47" s="3">
        <v>0</v>
      </c>
      <c r="C47" s="3">
        <v>0</v>
      </c>
      <c r="D47" s="3">
        <v>0</v>
      </c>
    </row>
    <row r="48" spans="1:4">
      <c r="A48" s="2" t="s">
        <v>129</v>
      </c>
      <c r="B48" s="3">
        <v>5200000</v>
      </c>
      <c r="C48" s="3">
        <v>1328378</v>
      </c>
      <c r="D48" s="3">
        <v>1328378</v>
      </c>
    </row>
    <row r="49" spans="1:4">
      <c r="A49" s="4" t="s">
        <v>130</v>
      </c>
      <c r="B49" s="5">
        <f>B25+B29+B32+B40+B43</f>
        <v>17035000</v>
      </c>
      <c r="C49" s="5">
        <f>C25+C29+C32+C40+C43</f>
        <v>13868009</v>
      </c>
      <c r="D49" s="5">
        <f>D25+D29+D32+D40+D43</f>
        <v>13868009</v>
      </c>
    </row>
    <row r="50" spans="1:4">
      <c r="A50" s="2" t="s">
        <v>131</v>
      </c>
      <c r="B50" s="3">
        <f>+'10.ellátottak'!C7</f>
        <v>0</v>
      </c>
      <c r="C50" s="3">
        <f>+'10.ellátottak'!D7</f>
        <v>0</v>
      </c>
      <c r="D50" s="3">
        <f>+'10.ellátottak'!E7</f>
        <v>0</v>
      </c>
    </row>
    <row r="51" spans="1:4">
      <c r="A51" s="2" t="s">
        <v>132</v>
      </c>
      <c r="B51" s="3">
        <f>+'10.ellátottak'!C8</f>
        <v>0</v>
      </c>
      <c r="C51" s="3">
        <f>+'10.ellátottak'!D8</f>
        <v>60000</v>
      </c>
      <c r="D51" s="3">
        <f>+'10.ellátottak'!E8</f>
        <v>60000</v>
      </c>
    </row>
    <row r="52" spans="1:4" s="10" customFormat="1">
      <c r="A52" s="8" t="s">
        <v>133</v>
      </c>
      <c r="B52" s="9">
        <f>+'10.ellátottak'!C10</f>
        <v>0</v>
      </c>
      <c r="C52" s="9">
        <f>+'10.ellátottak'!D10</f>
        <v>0</v>
      </c>
      <c r="D52" s="9">
        <f>+'10.ellátottak'!E10</f>
        <v>0</v>
      </c>
    </row>
    <row r="53" spans="1:4">
      <c r="A53" s="2" t="s">
        <v>134</v>
      </c>
      <c r="B53" s="3">
        <f>+'10.ellátottak'!C11</f>
        <v>0</v>
      </c>
      <c r="C53" s="3">
        <f>+'10.ellátottak'!D11</f>
        <v>0</v>
      </c>
      <c r="D53" s="3">
        <f>+'10.ellátottak'!E11</f>
        <v>0</v>
      </c>
    </row>
    <row r="54" spans="1:4">
      <c r="A54" s="2" t="s">
        <v>135</v>
      </c>
      <c r="B54" s="3">
        <f>+'10.ellátottak'!C12</f>
        <v>0</v>
      </c>
      <c r="C54" s="3">
        <f>+'10.ellátottak'!D12</f>
        <v>0</v>
      </c>
      <c r="D54" s="3">
        <f>+'10.ellátottak'!E12</f>
        <v>0</v>
      </c>
    </row>
    <row r="55" spans="1:4">
      <c r="A55" s="2" t="s">
        <v>136</v>
      </c>
      <c r="B55" s="3">
        <f>+'10.ellátottak'!C13</f>
        <v>0</v>
      </c>
      <c r="C55" s="3">
        <f>+'10.ellátottak'!D13</f>
        <v>0</v>
      </c>
      <c r="D55" s="3">
        <f>+'10.ellátottak'!E13</f>
        <v>0</v>
      </c>
    </row>
    <row r="56" spans="1:4">
      <c r="A56" s="2" t="s">
        <v>137</v>
      </c>
      <c r="B56" s="3">
        <f>+'10.ellátottak'!C14</f>
        <v>75000</v>
      </c>
      <c r="C56" s="3">
        <f>+'10.ellátottak'!D14</f>
        <v>0</v>
      </c>
      <c r="D56" s="3">
        <f>+'10.ellátottak'!E14</f>
        <v>0</v>
      </c>
    </row>
    <row r="57" spans="1:4">
      <c r="A57" s="2" t="s">
        <v>873</v>
      </c>
      <c r="B57" s="3">
        <f>+'10.ellátottak'!C15</f>
        <v>2732000</v>
      </c>
      <c r="C57" s="3">
        <f>+'10.ellátottak'!D15</f>
        <v>2882160</v>
      </c>
      <c r="D57" s="3">
        <f>+'10.ellátottak'!E15</f>
        <v>2882160</v>
      </c>
    </row>
    <row r="58" spans="1:4">
      <c r="A58" s="4" t="s">
        <v>138</v>
      </c>
      <c r="B58" s="5">
        <f>SUM(B50:B57)</f>
        <v>2807000</v>
      </c>
      <c r="C58" s="5">
        <f>SUM(C50:C57)</f>
        <v>2942160</v>
      </c>
      <c r="D58" s="5">
        <f>SUM(D50:D57)</f>
        <v>2942160</v>
      </c>
    </row>
    <row r="59" spans="1:4">
      <c r="A59" s="2" t="s">
        <v>33</v>
      </c>
      <c r="B59" s="3">
        <f>+'9.tám.AH-n kív.'!C7</f>
        <v>0</v>
      </c>
      <c r="C59" s="3">
        <f>+'9.tám.AH-n kív.'!D7</f>
        <v>0</v>
      </c>
      <c r="D59" s="3">
        <f>+'9.tám.AH-n kív.'!E7</f>
        <v>0</v>
      </c>
    </row>
    <row r="60" spans="1:4">
      <c r="A60" s="2" t="s">
        <v>34</v>
      </c>
      <c r="B60" s="3">
        <f>+'9.tám.AH-n kív.'!C8</f>
        <v>0</v>
      </c>
      <c r="C60" s="3">
        <f>+'9.tám.AH-n kív.'!D8</f>
        <v>822186</v>
      </c>
      <c r="D60" s="3">
        <f>+'9.tám.AH-n kív.'!E8</f>
        <v>822186</v>
      </c>
    </row>
    <row r="61" spans="1:4">
      <c r="A61" s="2" t="s">
        <v>887</v>
      </c>
      <c r="B61" s="3">
        <f>+'9.tám.AH-n kív.'!C10</f>
        <v>0</v>
      </c>
      <c r="C61" s="3">
        <f>+'9.tám.AH-n kív.'!D10</f>
        <v>0</v>
      </c>
      <c r="D61" s="3">
        <f>+'9.tám.AH-n kív.'!E10</f>
        <v>0</v>
      </c>
    </row>
    <row r="62" spans="1:4">
      <c r="A62" s="2" t="s">
        <v>888</v>
      </c>
      <c r="B62" s="3">
        <f>+'9.tám.AH-n kív.'!C11</f>
        <v>0</v>
      </c>
      <c r="C62" s="3">
        <f>+'9.tám.AH-n kív.'!D11</f>
        <v>0</v>
      </c>
      <c r="D62" s="3">
        <f>+'9.tám.AH-n kív.'!E11</f>
        <v>0</v>
      </c>
    </row>
    <row r="63" spans="1:4">
      <c r="A63" s="2" t="s">
        <v>889</v>
      </c>
      <c r="B63" s="3">
        <f>+'9.tám.AH-n kív.'!C12</f>
        <v>0</v>
      </c>
      <c r="C63" s="3">
        <f>+'9.tám.AH-n kív.'!D12</f>
        <v>0</v>
      </c>
      <c r="D63" s="3">
        <f>+'9.tám.AH-n kív.'!E12</f>
        <v>0</v>
      </c>
    </row>
    <row r="64" spans="1:4">
      <c r="A64" s="2" t="s">
        <v>890</v>
      </c>
      <c r="B64" s="3">
        <f>+'9.tám.AH-n kív.'!C13</f>
        <v>4366666</v>
      </c>
      <c r="C64" s="3">
        <f>+'9.tám.AH-n kív.'!D13</f>
        <v>4489230</v>
      </c>
      <c r="D64" s="3">
        <f>+'9.tám.AH-n kív.'!E13</f>
        <v>4489230</v>
      </c>
    </row>
    <row r="65" spans="1:4">
      <c r="A65" s="2" t="s">
        <v>891</v>
      </c>
      <c r="B65" s="3">
        <f>+'9.tám.AH-n kív.'!C21</f>
        <v>0</v>
      </c>
      <c r="C65" s="3">
        <f>+'9.tám.AH-n kív.'!D21</f>
        <v>0</v>
      </c>
      <c r="D65" s="3">
        <f>+'9.tám.AH-n kív.'!E21</f>
        <v>0</v>
      </c>
    </row>
    <row r="66" spans="1:4">
      <c r="A66" s="2" t="s">
        <v>892</v>
      </c>
      <c r="B66" s="3">
        <f>+'9.tám.AH-n kív.'!C22</f>
        <v>0</v>
      </c>
      <c r="C66" s="3">
        <f>+'9.tám.AH-n kív.'!D22</f>
        <v>0</v>
      </c>
      <c r="D66" s="3">
        <f>+'9.tám.AH-n kív.'!E22</f>
        <v>0</v>
      </c>
    </row>
    <row r="67" spans="1:4">
      <c r="A67" s="2" t="s">
        <v>893</v>
      </c>
      <c r="B67" s="3">
        <f>+'9.tám.AH-n kív.'!C23</f>
        <v>0</v>
      </c>
      <c r="C67" s="3">
        <f>+'9.tám.AH-n kív.'!D23</f>
        <v>0</v>
      </c>
      <c r="D67" s="3">
        <f>+'9.tám.AH-n kív.'!E23</f>
        <v>0</v>
      </c>
    </row>
    <row r="68" spans="1:4">
      <c r="A68" s="2" t="s">
        <v>42</v>
      </c>
      <c r="B68" s="3">
        <f>+'9.tám.AH-n kív.'!C24</f>
        <v>0</v>
      </c>
      <c r="C68" s="3">
        <f>+'9.tám.AH-n kív.'!D24</f>
        <v>0</v>
      </c>
      <c r="D68" s="3">
        <f>+'9.tám.AH-n kív.'!E24</f>
        <v>0</v>
      </c>
    </row>
    <row r="69" spans="1:4">
      <c r="A69" s="115" t="s">
        <v>897</v>
      </c>
      <c r="B69" s="116">
        <f>+'9.tám.AH-n kív.'!C25</f>
        <v>885000</v>
      </c>
      <c r="C69" s="116">
        <f>+'9.tám.AH-n kív.'!D25</f>
        <v>0</v>
      </c>
      <c r="D69" s="116">
        <f>+'9.tám.AH-n kív.'!E25</f>
        <v>0</v>
      </c>
    </row>
    <row r="70" spans="1:4">
      <c r="A70" s="2" t="s">
        <v>894</v>
      </c>
      <c r="B70" s="3">
        <f>+'9.tám.AH-n kív.'!C26</f>
        <v>0</v>
      </c>
      <c r="C70" s="3">
        <f>+'9.tám.AH-n kív.'!D26</f>
        <v>4731600</v>
      </c>
      <c r="D70" s="3">
        <f>+'9.tám.AH-n kív.'!E26</f>
        <v>4731600</v>
      </c>
    </row>
    <row r="71" spans="1:4">
      <c r="A71" s="2" t="s">
        <v>895</v>
      </c>
      <c r="B71" s="3">
        <f>+'9.tám.AH-n kív.'!C32</f>
        <v>0</v>
      </c>
      <c r="C71" s="3">
        <f>+'9.tám.AH-n kív.'!D32</f>
        <v>0</v>
      </c>
      <c r="D71" s="3">
        <f>+'9.tám.AH-n kív.'!E32</f>
        <v>0</v>
      </c>
    </row>
    <row r="72" spans="1:4">
      <c r="A72" s="2" t="s">
        <v>896</v>
      </c>
      <c r="B72" s="3">
        <f>+'9.tám.AH-n kív.'!C33</f>
        <v>6057133</v>
      </c>
      <c r="C72" s="3">
        <f>+'9.tám.AH-n kív.'!D33</f>
        <v>20628571</v>
      </c>
      <c r="D72" s="3">
        <f>+'9.tám.AH-n kív.'!E33</f>
        <v>0</v>
      </c>
    </row>
    <row r="73" spans="1:4">
      <c r="A73" s="4" t="s">
        <v>44</v>
      </c>
      <c r="B73" s="5">
        <f>SUM(B59:B72)</f>
        <v>11308799</v>
      </c>
      <c r="C73" s="5">
        <f>SUM(C59:C72)</f>
        <v>30671587</v>
      </c>
      <c r="D73" s="5">
        <f>SUM(D59:D72)</f>
        <v>10043016</v>
      </c>
    </row>
    <row r="74" spans="1:4">
      <c r="A74" s="12" t="s">
        <v>50</v>
      </c>
      <c r="B74" s="13">
        <f>B23+B24+B49+B58+B73</f>
        <v>40336799</v>
      </c>
      <c r="C74" s="13">
        <f>C23+C24+C49+C58+C73</f>
        <v>59531028</v>
      </c>
      <c r="D74" s="13">
        <f>D23+D24+D49+D58+D73</f>
        <v>38902457</v>
      </c>
    </row>
    <row r="75" spans="1:4">
      <c r="A75" s="2" t="s">
        <v>52</v>
      </c>
      <c r="B75" s="3">
        <f>+'8.beruh.,feluj.'!B8</f>
        <v>3937000</v>
      </c>
      <c r="C75" s="3">
        <f>+'8.beruh.,feluj.'!C8</f>
        <v>1564500</v>
      </c>
      <c r="D75" s="3">
        <f>+'8.beruh.,feluj.'!D8</f>
        <v>1564500</v>
      </c>
    </row>
    <row r="76" spans="1:4">
      <c r="A76" s="2" t="s">
        <v>53</v>
      </c>
      <c r="B76" s="3">
        <f>+'8.beruh.,feluj.'!B9</f>
        <v>0</v>
      </c>
      <c r="C76" s="3">
        <f>+'8.beruh.,feluj.'!C9</f>
        <v>22894410</v>
      </c>
      <c r="D76" s="3">
        <f>+'8.beruh.,feluj.'!D9</f>
        <v>22894410</v>
      </c>
    </row>
    <row r="77" spans="1:4">
      <c r="A77" s="2" t="s">
        <v>57</v>
      </c>
      <c r="B77" s="3">
        <f>+'8.beruh.,feluj.'!B10</f>
        <v>788000</v>
      </c>
      <c r="C77" s="3">
        <f>+'8.beruh.,feluj.'!C10</f>
        <v>380800</v>
      </c>
      <c r="D77" s="3">
        <f>+'8.beruh.,feluj.'!D10</f>
        <v>380800</v>
      </c>
    </row>
    <row r="78" spans="1:4">
      <c r="A78" s="2" t="s">
        <v>54</v>
      </c>
      <c r="B78" s="3">
        <f>+'8.beruh.,feluj.'!B17</f>
        <v>23892000</v>
      </c>
      <c r="C78" s="3">
        <f>+'8.beruh.,feluj.'!C17</f>
        <v>2121150</v>
      </c>
      <c r="D78" s="3">
        <f>+'8.beruh.,feluj.'!D17</f>
        <v>2121150</v>
      </c>
    </row>
    <row r="79" spans="1:4">
      <c r="A79" s="2" t="s">
        <v>55</v>
      </c>
      <c r="B79" s="3">
        <v>0</v>
      </c>
      <c r="C79" s="3">
        <v>0</v>
      </c>
      <c r="D79" s="3">
        <v>0</v>
      </c>
    </row>
    <row r="80" spans="1:4">
      <c r="A80" s="2" t="s">
        <v>56</v>
      </c>
      <c r="B80" s="3">
        <v>0</v>
      </c>
      <c r="C80" s="3">
        <v>0</v>
      </c>
      <c r="D80" s="3">
        <v>0</v>
      </c>
    </row>
    <row r="81" spans="1:4">
      <c r="A81" s="2" t="s">
        <v>58</v>
      </c>
      <c r="B81" s="3">
        <f>+'8.beruh.,feluj.'!B18</f>
        <v>7725000</v>
      </c>
      <c r="C81" s="3">
        <f>+'8.beruh.,feluj.'!C18</f>
        <v>6995633</v>
      </c>
      <c r="D81" s="3">
        <f>+'8.beruh.,feluj.'!D18</f>
        <v>6995633</v>
      </c>
    </row>
    <row r="82" spans="1:4">
      <c r="A82" s="4" t="s">
        <v>46</v>
      </c>
      <c r="B82" s="5">
        <f>SUM(B75:B81)</f>
        <v>36342000</v>
      </c>
      <c r="C82" s="5">
        <f>SUM(C75:C81)</f>
        <v>33956493</v>
      </c>
      <c r="D82" s="5">
        <f>SUM(D75:D81)</f>
        <v>33956493</v>
      </c>
    </row>
    <row r="83" spans="1:4">
      <c r="A83" s="2" t="s">
        <v>59</v>
      </c>
      <c r="B83" s="3">
        <v>0</v>
      </c>
      <c r="C83" s="3">
        <v>0</v>
      </c>
      <c r="D83" s="3">
        <v>0</v>
      </c>
    </row>
    <row r="84" spans="1:4">
      <c r="A84" s="2" t="s">
        <v>60</v>
      </c>
      <c r="B84" s="3">
        <v>0</v>
      </c>
      <c r="C84" s="3">
        <v>0</v>
      </c>
      <c r="D84" s="3">
        <v>0</v>
      </c>
    </row>
    <row r="85" spans="1:4">
      <c r="A85" s="2" t="s">
        <v>61</v>
      </c>
      <c r="B85" s="3">
        <f>+'8.beruh.,feluj.'!B24</f>
        <v>500000</v>
      </c>
      <c r="C85" s="3">
        <f>+'8.beruh.,feluj.'!C24</f>
        <v>0</v>
      </c>
      <c r="D85" s="3">
        <f>+'8.beruh.,feluj.'!D24</f>
        <v>0</v>
      </c>
    </row>
    <row r="86" spans="1:4">
      <c r="A86" s="2" t="s">
        <v>62</v>
      </c>
      <c r="B86" s="3">
        <f>+'8.beruh.,feluj.'!B25</f>
        <v>135000</v>
      </c>
      <c r="C86" s="3">
        <f>+'8.beruh.,feluj.'!C25</f>
        <v>0</v>
      </c>
      <c r="D86" s="3">
        <f>+'8.beruh.,feluj.'!D25</f>
        <v>0</v>
      </c>
    </row>
    <row r="87" spans="1:4">
      <c r="A87" s="4" t="s">
        <v>47</v>
      </c>
      <c r="B87" s="5">
        <f>SUM(B83:B86)</f>
        <v>635000</v>
      </c>
      <c r="C87" s="5">
        <f>SUM(C83:C86)</f>
        <v>0</v>
      </c>
      <c r="D87" s="5">
        <f>SUM(D83:D86)</f>
        <v>0</v>
      </c>
    </row>
    <row r="88" spans="1:4">
      <c r="A88" s="2" t="s">
        <v>63</v>
      </c>
      <c r="B88" s="3">
        <v>0</v>
      </c>
      <c r="C88" s="3">
        <v>0</v>
      </c>
      <c r="D88" s="3">
        <v>0</v>
      </c>
    </row>
    <row r="89" spans="1:4">
      <c r="A89" s="2" t="s">
        <v>64</v>
      </c>
      <c r="B89" s="3">
        <v>0</v>
      </c>
      <c r="C89" s="3">
        <v>0</v>
      </c>
      <c r="D89" s="3">
        <v>0</v>
      </c>
    </row>
    <row r="90" spans="1:4">
      <c r="A90" s="2" t="s">
        <v>66</v>
      </c>
      <c r="B90" s="3">
        <v>0</v>
      </c>
      <c r="C90" s="3">
        <v>0</v>
      </c>
      <c r="D90" s="3">
        <v>0</v>
      </c>
    </row>
    <row r="91" spans="1:4">
      <c r="A91" s="2" t="s">
        <v>68</v>
      </c>
      <c r="B91" s="3">
        <v>0</v>
      </c>
      <c r="C91" s="3">
        <v>0</v>
      </c>
      <c r="D91" s="3">
        <v>0</v>
      </c>
    </row>
    <row r="92" spans="1:4">
      <c r="A92" s="2" t="s">
        <v>67</v>
      </c>
      <c r="B92" s="3">
        <v>0</v>
      </c>
      <c r="C92" s="3">
        <v>0</v>
      </c>
      <c r="D92" s="3">
        <v>0</v>
      </c>
    </row>
    <row r="93" spans="1:4">
      <c r="A93" s="2" t="s">
        <v>69</v>
      </c>
      <c r="B93" s="3">
        <v>0</v>
      </c>
      <c r="C93" s="3">
        <v>0</v>
      </c>
      <c r="D93" s="3">
        <v>0</v>
      </c>
    </row>
    <row r="94" spans="1:4">
      <c r="A94" s="2" t="s">
        <v>65</v>
      </c>
      <c r="B94" s="3">
        <v>0</v>
      </c>
      <c r="C94" s="3">
        <v>0</v>
      </c>
      <c r="D94" s="3">
        <v>0</v>
      </c>
    </row>
    <row r="95" spans="1:4">
      <c r="A95" s="2" t="s">
        <v>70</v>
      </c>
      <c r="B95" s="3">
        <v>0</v>
      </c>
      <c r="C95" s="3">
        <v>0</v>
      </c>
      <c r="D95" s="3">
        <v>0</v>
      </c>
    </row>
    <row r="96" spans="1:4">
      <c r="A96" s="4" t="s">
        <v>48</v>
      </c>
      <c r="B96" s="5">
        <f>SUM(B88:B95)</f>
        <v>0</v>
      </c>
      <c r="C96" s="5">
        <f>SUM(C88:C95)</f>
        <v>0</v>
      </c>
      <c r="D96" s="5">
        <f>SUM(D88:D95)</f>
        <v>0</v>
      </c>
    </row>
    <row r="97" spans="1:4">
      <c r="A97" s="12" t="s">
        <v>49</v>
      </c>
      <c r="B97" s="13">
        <f>B82+B87+B96</f>
        <v>36977000</v>
      </c>
      <c r="C97" s="13">
        <f>C82+C87+C96</f>
        <v>33956493</v>
      </c>
      <c r="D97" s="13">
        <f>D82+D87+D96</f>
        <v>33956493</v>
      </c>
    </row>
    <row r="98" spans="1:4" ht="18.75">
      <c r="A98" s="17" t="s">
        <v>51</v>
      </c>
      <c r="B98" s="18">
        <f>B74+B97</f>
        <v>77313799</v>
      </c>
      <c r="C98" s="18">
        <f>C74+C97</f>
        <v>93487521</v>
      </c>
      <c r="D98" s="18">
        <f>D74+D97</f>
        <v>72858950</v>
      </c>
    </row>
    <row r="99" spans="1:4" s="143" customFormat="1">
      <c r="A99" s="50" t="s">
        <v>877</v>
      </c>
      <c r="B99" s="51">
        <v>0</v>
      </c>
      <c r="C99" s="51">
        <v>0</v>
      </c>
      <c r="D99" s="51">
        <v>0</v>
      </c>
    </row>
    <row r="100" spans="1:4" s="143" customFormat="1">
      <c r="A100" s="50" t="s">
        <v>71</v>
      </c>
      <c r="B100" s="51">
        <v>0</v>
      </c>
      <c r="C100" s="51">
        <v>0</v>
      </c>
      <c r="D100" s="51">
        <v>0</v>
      </c>
    </row>
    <row r="101" spans="1:4" s="143" customFormat="1">
      <c r="A101" s="50" t="s">
        <v>937</v>
      </c>
      <c r="B101" s="51">
        <v>0</v>
      </c>
      <c r="C101" s="51">
        <v>0</v>
      </c>
      <c r="D101" s="51">
        <v>0</v>
      </c>
    </row>
    <row r="102" spans="1:4">
      <c r="A102" s="2" t="s">
        <v>80</v>
      </c>
      <c r="B102" s="3">
        <f>SUM(B99:B101)</f>
        <v>0</v>
      </c>
      <c r="C102" s="3">
        <f>SUM(C99:C101)</f>
        <v>0</v>
      </c>
      <c r="D102" s="3">
        <f>SUM(D99:D101)</f>
        <v>0</v>
      </c>
    </row>
    <row r="103" spans="1:4" s="143" customFormat="1">
      <c r="A103" s="50" t="s">
        <v>72</v>
      </c>
      <c r="B103" s="51">
        <v>0</v>
      </c>
      <c r="C103" s="51">
        <v>0</v>
      </c>
      <c r="D103" s="51">
        <v>0</v>
      </c>
    </row>
    <row r="104" spans="1:4" s="143" customFormat="1">
      <c r="A104" s="50" t="s">
        <v>938</v>
      </c>
      <c r="B104" s="51">
        <v>0</v>
      </c>
      <c r="C104" s="51">
        <v>0</v>
      </c>
      <c r="D104" s="51">
        <v>0</v>
      </c>
    </row>
    <row r="105" spans="1:4" s="143" customFormat="1">
      <c r="A105" s="50" t="s">
        <v>939</v>
      </c>
      <c r="B105" s="51">
        <v>0</v>
      </c>
      <c r="C105" s="51">
        <v>0</v>
      </c>
      <c r="D105" s="51">
        <v>0</v>
      </c>
    </row>
    <row r="106" spans="1:4" s="143" customFormat="1">
      <c r="A106" s="50" t="s">
        <v>942</v>
      </c>
      <c r="B106" s="51">
        <v>0</v>
      </c>
      <c r="C106" s="51">
        <v>0</v>
      </c>
      <c r="D106" s="51">
        <v>0</v>
      </c>
    </row>
    <row r="107" spans="1:4">
      <c r="A107" s="2" t="s">
        <v>73</v>
      </c>
      <c r="B107" s="3">
        <f>SUM(B103:B106)</f>
        <v>0</v>
      </c>
      <c r="C107" s="3">
        <f>SUM(C103:C106)</f>
        <v>0</v>
      </c>
      <c r="D107" s="3">
        <f>SUM(D103:D106)</f>
        <v>0</v>
      </c>
    </row>
    <row r="108" spans="1:4">
      <c r="A108" s="2" t="s">
        <v>940</v>
      </c>
      <c r="B108" s="3">
        <v>0</v>
      </c>
      <c r="C108" s="3">
        <v>0</v>
      </c>
      <c r="D108" s="3">
        <v>0</v>
      </c>
    </row>
    <row r="109" spans="1:4">
      <c r="A109" s="2" t="s">
        <v>74</v>
      </c>
      <c r="B109" s="3">
        <v>908322</v>
      </c>
      <c r="C109" s="3">
        <v>2221287</v>
      </c>
      <c r="D109" s="3">
        <v>2221287</v>
      </c>
    </row>
    <row r="110" spans="1:4">
      <c r="A110" s="2" t="s">
        <v>75</v>
      </c>
      <c r="B110" s="3">
        <v>0</v>
      </c>
      <c r="C110" s="3">
        <v>0</v>
      </c>
      <c r="D110" s="3">
        <v>0</v>
      </c>
    </row>
    <row r="111" spans="1:4">
      <c r="A111" s="2" t="s">
        <v>76</v>
      </c>
      <c r="B111" s="3">
        <v>0</v>
      </c>
      <c r="C111" s="3">
        <v>0</v>
      </c>
      <c r="D111" s="3">
        <v>0</v>
      </c>
    </row>
    <row r="112" spans="1:4">
      <c r="A112" s="2" t="s">
        <v>77</v>
      </c>
      <c r="B112" s="3">
        <v>0</v>
      </c>
      <c r="C112" s="3">
        <v>0</v>
      </c>
      <c r="D112" s="3">
        <v>0</v>
      </c>
    </row>
    <row r="113" spans="1:9">
      <c r="A113" s="2" t="s">
        <v>78</v>
      </c>
      <c r="B113" s="3">
        <v>0</v>
      </c>
      <c r="C113" s="3">
        <v>0</v>
      </c>
      <c r="D113" s="3">
        <v>0</v>
      </c>
    </row>
    <row r="114" spans="1:9">
      <c r="A114" s="15" t="s">
        <v>79</v>
      </c>
      <c r="B114" s="16">
        <f>B102+B107+B108+B109+B110+B111+B112+B113</f>
        <v>908322</v>
      </c>
      <c r="C114" s="16">
        <f>C102+C107+C108+C109+C110+C111+C112+C113</f>
        <v>2221287</v>
      </c>
      <c r="D114" s="16">
        <f>D102+D107+D108+D109+D110+D111+D112+D113</f>
        <v>2221287</v>
      </c>
    </row>
    <row r="115" spans="1:9">
      <c r="A115" s="2" t="s">
        <v>81</v>
      </c>
      <c r="B115" s="3">
        <v>0</v>
      </c>
      <c r="C115" s="3">
        <v>0</v>
      </c>
      <c r="D115" s="3">
        <v>0</v>
      </c>
    </row>
    <row r="116" spans="1:9">
      <c r="A116" s="2" t="s">
        <v>82</v>
      </c>
      <c r="B116" s="3">
        <v>0</v>
      </c>
      <c r="C116" s="3">
        <v>0</v>
      </c>
      <c r="D116" s="3">
        <v>0</v>
      </c>
      <c r="I116" s="52"/>
    </row>
    <row r="117" spans="1:9">
      <c r="A117" s="2" t="s">
        <v>83</v>
      </c>
      <c r="B117" s="3">
        <v>0</v>
      </c>
      <c r="C117" s="3">
        <v>0</v>
      </c>
      <c r="D117" s="3">
        <v>0</v>
      </c>
    </row>
    <row r="118" spans="1:9">
      <c r="A118" s="2" t="s">
        <v>84</v>
      </c>
      <c r="B118" s="3">
        <v>0</v>
      </c>
      <c r="C118" s="3">
        <v>0</v>
      </c>
      <c r="D118" s="3">
        <v>0</v>
      </c>
    </row>
    <row r="119" spans="1:9">
      <c r="A119" s="15" t="s">
        <v>85</v>
      </c>
      <c r="B119" s="16">
        <f>SUM(B115:B118)</f>
        <v>0</v>
      </c>
      <c r="C119" s="16">
        <f>SUM(C115:C118)</f>
        <v>0</v>
      </c>
      <c r="D119" s="16">
        <f>SUM(D115:D118)</f>
        <v>0</v>
      </c>
    </row>
    <row r="120" spans="1:9">
      <c r="A120" s="15" t="s">
        <v>86</v>
      </c>
      <c r="B120" s="16">
        <v>0</v>
      </c>
      <c r="C120" s="16">
        <v>0</v>
      </c>
      <c r="D120" s="16">
        <v>0</v>
      </c>
    </row>
    <row r="121" spans="1:9">
      <c r="A121" s="12" t="s">
        <v>88</v>
      </c>
      <c r="B121" s="13">
        <f>B114+B119+B120</f>
        <v>908322</v>
      </c>
      <c r="C121" s="13">
        <f>C114+C119+C120</f>
        <v>2221287</v>
      </c>
      <c r="D121" s="13">
        <f>D114+D119+D120</f>
        <v>2221287</v>
      </c>
    </row>
    <row r="122" spans="1:9" ht="20.25">
      <c r="A122" s="19" t="s">
        <v>87</v>
      </c>
      <c r="B122" s="20">
        <f>B74+B97+B121</f>
        <v>78222121</v>
      </c>
      <c r="C122" s="20">
        <f>C74+C97+C121</f>
        <v>95708808</v>
      </c>
      <c r="D122" s="20">
        <f>D74+D97+D121</f>
        <v>75080237</v>
      </c>
    </row>
  </sheetData>
  <mergeCells count="4">
    <mergeCell ref="A2:D2"/>
    <mergeCell ref="A3:D3"/>
    <mergeCell ref="A4:D4"/>
    <mergeCell ref="A1:D1"/>
  </mergeCells>
  <phoneticPr fontId="5" type="noConversion"/>
  <hyperlinks>
    <hyperlink ref="A39" r:id="rId1" location="sup194" display="http://www.opten.hu/loadpage.php - sup194"/>
    <hyperlink ref="A44" r:id="rId2" location="sup195" display="http://www.opten.hu/loadpage.php - sup195"/>
    <hyperlink ref="A52" r:id="rId3" location="sup203" display="http://www.opten.hu/loadpage.php?dest=OISZ&amp;twhich=214774&amp;srcid=ol4366 - sup203"/>
  </hyperlinks>
  <pageMargins left="0.51181102362204722" right="0.11811023622047245" top="0.74803149606299213" bottom="0.74803149606299213" header="0.31496062992125984" footer="0.31496062992125984"/>
  <pageSetup paperSize="8" scale="92" orientation="landscape" r:id="rId4"/>
  <headerFooter>
    <oddFooter>&amp;C-&amp;P-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E93"/>
  <sheetViews>
    <sheetView workbookViewId="0">
      <selection activeCell="D88" sqref="D88"/>
    </sheetView>
  </sheetViews>
  <sheetFormatPr defaultRowHeight="15.75"/>
  <cols>
    <col min="1" max="1" width="105.5703125" style="1" bestFit="1" customWidth="1"/>
    <col min="2" max="4" width="16.5703125" style="1" bestFit="1" customWidth="1"/>
    <col min="5" max="16384" width="9.140625" style="1"/>
  </cols>
  <sheetData>
    <row r="1" spans="1:239">
      <c r="A1" s="156" t="s">
        <v>260</v>
      </c>
      <c r="B1" s="156"/>
      <c r="C1" s="156"/>
      <c r="D1" s="156"/>
    </row>
    <row r="2" spans="1:239">
      <c r="A2" s="156" t="str">
        <f>+rovatkódok!A1</f>
        <v>LOVAS KÖZSÉG ÖNKORMÁNYZATA 2017. ÉVI KÖLTSÉGVETÉS VÉGREHAJTÁSA</v>
      </c>
      <c r="B2" s="156"/>
      <c r="C2" s="156"/>
      <c r="D2" s="156"/>
    </row>
    <row r="3" spans="1:239">
      <c r="A3" s="157" t="s">
        <v>139</v>
      </c>
      <c r="B3" s="158"/>
      <c r="C3" s="158"/>
      <c r="D3" s="158"/>
    </row>
    <row r="4" spans="1:239">
      <c r="A4" s="156" t="s">
        <v>225</v>
      </c>
      <c r="B4" s="156"/>
      <c r="C4" s="156"/>
      <c r="D4" s="156"/>
    </row>
    <row r="5" spans="1:239">
      <c r="A5" s="14"/>
      <c r="B5" s="41"/>
      <c r="C5" s="41"/>
      <c r="D5" s="41" t="str">
        <f>+'1.kiad.'!D5</f>
        <v>adatok Ft-ban</v>
      </c>
    </row>
    <row r="6" spans="1:239" ht="42" customHeight="1">
      <c r="A6" s="59" t="str">
        <f>+rovatkódok!A4</f>
        <v>Rovatkód / Megnevezés</v>
      </c>
      <c r="B6" s="60" t="str">
        <f>+rovatkódok!B4</f>
        <v>2017. évi 
eredeti EI</v>
      </c>
      <c r="C6" s="60" t="str">
        <f>+rovatkódok!C4</f>
        <v>2017. évi
módosított  EI</v>
      </c>
      <c r="D6" s="60" t="str">
        <f>+rovatkódok!D4</f>
        <v>Teljesítés
2017.12.31.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</row>
    <row r="7" spans="1:239">
      <c r="A7" s="2" t="s">
        <v>141</v>
      </c>
      <c r="B7" s="3">
        <f>'5.ktgv.tám.'!B7</f>
        <v>15535858</v>
      </c>
      <c r="C7" s="3">
        <f>'5.ktgv.tám.'!C7</f>
        <v>16535858</v>
      </c>
      <c r="D7" s="3">
        <f>'5.ktgv.tám.'!D7</f>
        <v>16535858</v>
      </c>
    </row>
    <row r="8" spans="1:239">
      <c r="A8" s="2" t="s">
        <v>267</v>
      </c>
      <c r="B8" s="3">
        <f>'5.ktgv.tám.'!B8</f>
        <v>0</v>
      </c>
      <c r="C8" s="3">
        <f>'5.ktgv.tám.'!C8</f>
        <v>0</v>
      </c>
      <c r="D8" s="3">
        <f>'5.ktgv.tám.'!D8</f>
        <v>0</v>
      </c>
    </row>
    <row r="9" spans="1:239">
      <c r="A9" s="2" t="s">
        <v>142</v>
      </c>
      <c r="B9" s="3">
        <f>'5.ktgv.tám.'!B9</f>
        <v>6007000</v>
      </c>
      <c r="C9" s="3">
        <f>'5.ktgv.tám.'!C9</f>
        <v>6120557</v>
      </c>
      <c r="D9" s="3">
        <f>'5.ktgv.tám.'!D9</f>
        <v>6120557</v>
      </c>
    </row>
    <row r="10" spans="1:239">
      <c r="A10" s="2" t="s">
        <v>143</v>
      </c>
      <c r="B10" s="3">
        <f>'5.ktgv.tám.'!B13</f>
        <v>1200000</v>
      </c>
      <c r="C10" s="3">
        <f>'5.ktgv.tám.'!C13</f>
        <v>1200000</v>
      </c>
      <c r="D10" s="3">
        <f>'5.ktgv.tám.'!D13</f>
        <v>1200000</v>
      </c>
    </row>
    <row r="11" spans="1:239">
      <c r="A11" s="2" t="s">
        <v>144</v>
      </c>
      <c r="B11" s="3">
        <f>'5.ktgv.tám.'!B15</f>
        <v>0</v>
      </c>
      <c r="C11" s="3">
        <f>'5.ktgv.tám.'!C15</f>
        <v>5536610</v>
      </c>
      <c r="D11" s="3">
        <f>'5.ktgv.tám.'!D15</f>
        <v>5536610</v>
      </c>
    </row>
    <row r="12" spans="1:239">
      <c r="A12" s="2" t="s">
        <v>145</v>
      </c>
      <c r="B12" s="3">
        <f>+'5.ktgv.tám.'!B20</f>
        <v>0</v>
      </c>
      <c r="C12" s="3">
        <f>+'5.ktgv.tám.'!C20</f>
        <v>0</v>
      </c>
      <c r="D12" s="3">
        <f>+'5.ktgv.tám.'!D20</f>
        <v>0</v>
      </c>
    </row>
    <row r="13" spans="1:239" s="11" customFormat="1">
      <c r="A13" s="15" t="s">
        <v>146</v>
      </c>
      <c r="B13" s="16">
        <f>SUM(B7:B12)</f>
        <v>22742858</v>
      </c>
      <c r="C13" s="16">
        <f t="shared" ref="C13:D13" si="0">SUM(C7:C12)</f>
        <v>29393025</v>
      </c>
      <c r="D13" s="16">
        <f t="shared" si="0"/>
        <v>29393025</v>
      </c>
    </row>
    <row r="14" spans="1:239">
      <c r="A14" s="2" t="s">
        <v>147</v>
      </c>
      <c r="B14" s="3">
        <v>0</v>
      </c>
      <c r="C14" s="3">
        <v>0</v>
      </c>
      <c r="D14" s="3">
        <v>0</v>
      </c>
    </row>
    <row r="15" spans="1:239">
      <c r="A15" s="2" t="s">
        <v>148</v>
      </c>
      <c r="B15" s="3">
        <v>0</v>
      </c>
      <c r="C15" s="3">
        <v>0</v>
      </c>
      <c r="D15" s="3">
        <v>0</v>
      </c>
    </row>
    <row r="16" spans="1:239">
      <c r="A16" s="2" t="s">
        <v>149</v>
      </c>
      <c r="B16" s="3">
        <v>0</v>
      </c>
      <c r="C16" s="3">
        <v>0</v>
      </c>
      <c r="D16" s="3">
        <v>0</v>
      </c>
    </row>
    <row r="17" spans="1:4">
      <c r="A17" s="2" t="s">
        <v>150</v>
      </c>
      <c r="B17" s="3">
        <v>0</v>
      </c>
      <c r="C17" s="3">
        <v>0</v>
      </c>
      <c r="D17" s="3">
        <v>0</v>
      </c>
    </row>
    <row r="18" spans="1:4">
      <c r="A18" s="2" t="s">
        <v>151</v>
      </c>
      <c r="B18" s="3">
        <f>'4.tám.bev.'!C9</f>
        <v>1083350</v>
      </c>
      <c r="C18" s="3">
        <f>'4.tám.bev.'!D9</f>
        <v>3762083</v>
      </c>
      <c r="D18" s="3">
        <f>'4.tám.bev.'!E9</f>
        <v>3762083</v>
      </c>
    </row>
    <row r="19" spans="1:4">
      <c r="A19" s="21" t="s">
        <v>152</v>
      </c>
      <c r="B19" s="23">
        <f>SUM(B13:B18)</f>
        <v>23826208</v>
      </c>
      <c r="C19" s="23">
        <f>SUM(C13:C18)</f>
        <v>33155108</v>
      </c>
      <c r="D19" s="23">
        <f>SUM(D13:D18)</f>
        <v>33155108</v>
      </c>
    </row>
    <row r="20" spans="1:4">
      <c r="A20" s="2" t="s">
        <v>153</v>
      </c>
      <c r="B20" s="3">
        <f>+'4.tám.bev.'!C10</f>
        <v>0</v>
      </c>
      <c r="C20" s="3">
        <f>+'4.tám.bev.'!D10</f>
        <v>992991</v>
      </c>
      <c r="D20" s="3">
        <f>+'4.tám.bev.'!E10</f>
        <v>992991</v>
      </c>
    </row>
    <row r="21" spans="1:4">
      <c r="A21" s="2" t="s">
        <v>154</v>
      </c>
      <c r="B21" s="3">
        <f>+'4.tám.bev.'!C11</f>
        <v>0</v>
      </c>
      <c r="C21" s="3">
        <f>+'4.tám.bev.'!D11</f>
        <v>0</v>
      </c>
      <c r="D21" s="3">
        <f>+'4.tám.bev.'!E11</f>
        <v>0</v>
      </c>
    </row>
    <row r="22" spans="1:4">
      <c r="A22" s="2" t="s">
        <v>155</v>
      </c>
      <c r="B22" s="3">
        <f>+'4.tám.bev.'!C12</f>
        <v>0</v>
      </c>
      <c r="C22" s="3">
        <f>+'4.tám.bev.'!D12</f>
        <v>0</v>
      </c>
      <c r="D22" s="3">
        <f>+'4.tám.bev.'!E12</f>
        <v>0</v>
      </c>
    </row>
    <row r="23" spans="1:4">
      <c r="A23" s="2" t="s">
        <v>156</v>
      </c>
      <c r="B23" s="3">
        <f>+'4.tám.bev.'!C13</f>
        <v>0</v>
      </c>
      <c r="C23" s="3">
        <f>+'4.tám.bev.'!D13</f>
        <v>0</v>
      </c>
      <c r="D23" s="3">
        <f>+'4.tám.bev.'!E13</f>
        <v>0</v>
      </c>
    </row>
    <row r="24" spans="1:4">
      <c r="A24" s="2" t="s">
        <v>157</v>
      </c>
      <c r="B24" s="3">
        <f>+'4.tám.bev.'!C14</f>
        <v>0</v>
      </c>
      <c r="C24" s="3">
        <f>+'4.tám.bev.'!D14</f>
        <v>0</v>
      </c>
      <c r="D24" s="3">
        <f>+'4.tám.bev.'!E14</f>
        <v>0</v>
      </c>
    </row>
    <row r="25" spans="1:4">
      <c r="A25" s="21" t="s">
        <v>158</v>
      </c>
      <c r="B25" s="23">
        <f>SUM(B20:B24)</f>
        <v>0</v>
      </c>
      <c r="C25" s="23">
        <f>SUM(C20:C24)</f>
        <v>992991</v>
      </c>
      <c r="D25" s="23">
        <f>SUM(D20:D24)</f>
        <v>992991</v>
      </c>
    </row>
    <row r="26" spans="1:4">
      <c r="A26" s="2" t="s">
        <v>159</v>
      </c>
      <c r="B26" s="3">
        <f>+'3.adó'!C7</f>
        <v>0</v>
      </c>
      <c r="C26" s="3">
        <f>+'3.adó'!D7</f>
        <v>0</v>
      </c>
      <c r="D26" s="3">
        <f>+'3.adó'!E7</f>
        <v>0</v>
      </c>
    </row>
    <row r="27" spans="1:4">
      <c r="A27" s="2" t="s">
        <v>160</v>
      </c>
      <c r="B27" s="3">
        <f>+'3.adó'!C8</f>
        <v>0</v>
      </c>
      <c r="C27" s="3">
        <f>+'3.adó'!D8</f>
        <v>0</v>
      </c>
      <c r="D27" s="3">
        <f>+'3.adó'!E8</f>
        <v>0</v>
      </c>
    </row>
    <row r="28" spans="1:4">
      <c r="A28" s="2" t="s">
        <v>161</v>
      </c>
      <c r="B28" s="3">
        <f>+'3.adó'!C9</f>
        <v>0</v>
      </c>
      <c r="C28" s="3">
        <f>+'3.adó'!D9</f>
        <v>0</v>
      </c>
      <c r="D28" s="3">
        <f>+'3.adó'!E9</f>
        <v>0</v>
      </c>
    </row>
    <row r="29" spans="1:4">
      <c r="A29" s="2" t="s">
        <v>162</v>
      </c>
      <c r="B29" s="3">
        <f>+'3.adó'!C12</f>
        <v>16110000</v>
      </c>
      <c r="C29" s="3">
        <f>+'3.adó'!D12</f>
        <v>17149269</v>
      </c>
      <c r="D29" s="3">
        <f>+'3.adó'!E12</f>
        <v>17149269</v>
      </c>
    </row>
    <row r="30" spans="1:4" s="143" customFormat="1">
      <c r="A30" s="50" t="s">
        <v>163</v>
      </c>
      <c r="B30" s="51">
        <f>+'3.adó'!C13</f>
        <v>4980000</v>
      </c>
      <c r="C30" s="51">
        <f>+'3.adó'!D13</f>
        <v>6481677</v>
      </c>
      <c r="D30" s="51">
        <f>+'3.adó'!E13</f>
        <v>6481677</v>
      </c>
    </row>
    <row r="31" spans="1:4" s="143" customFormat="1">
      <c r="A31" s="50" t="s">
        <v>164</v>
      </c>
      <c r="B31" s="51">
        <f>+'3.adó'!C15</f>
        <v>0</v>
      </c>
      <c r="C31" s="51">
        <f>+'3.adó'!D15</f>
        <v>0</v>
      </c>
      <c r="D31" s="51">
        <f>+'3.adó'!E15</f>
        <v>0</v>
      </c>
    </row>
    <row r="32" spans="1:4" s="143" customFormat="1">
      <c r="A32" s="50" t="s">
        <v>165</v>
      </c>
      <c r="B32" s="51">
        <f>+'3.adó'!C16</f>
        <v>0</v>
      </c>
      <c r="C32" s="51">
        <f>+'3.adó'!D16</f>
        <v>0</v>
      </c>
      <c r="D32" s="51">
        <f>+'3.adó'!E16</f>
        <v>0</v>
      </c>
    </row>
    <row r="33" spans="1:4" s="143" customFormat="1">
      <c r="A33" s="50" t="s">
        <v>166</v>
      </c>
      <c r="B33" s="51">
        <f>+'3.adó'!C17</f>
        <v>1700000</v>
      </c>
      <c r="C33" s="51">
        <f>+'3.adó'!D17</f>
        <v>1854107</v>
      </c>
      <c r="D33" s="51">
        <f>+'3.adó'!E17</f>
        <v>1854107</v>
      </c>
    </row>
    <row r="34" spans="1:4" s="143" customFormat="1">
      <c r="A34" s="50" t="s">
        <v>167</v>
      </c>
      <c r="B34" s="51">
        <f>+'3.adó'!C18</f>
        <v>1100000</v>
      </c>
      <c r="C34" s="51">
        <f>+'3.adó'!D18</f>
        <v>2062560</v>
      </c>
      <c r="D34" s="51">
        <f>+'3.adó'!E18</f>
        <v>2062560</v>
      </c>
    </row>
    <row r="35" spans="1:4">
      <c r="A35" s="2" t="s">
        <v>168</v>
      </c>
      <c r="B35" s="3">
        <f>SUM(B30:B34)</f>
        <v>7780000</v>
      </c>
      <c r="C35" s="3">
        <f t="shared" ref="C35:D35" si="1">SUM(C30:C34)</f>
        <v>10398344</v>
      </c>
      <c r="D35" s="3">
        <f t="shared" si="1"/>
        <v>10398344</v>
      </c>
    </row>
    <row r="36" spans="1:4">
      <c r="A36" s="2" t="s">
        <v>169</v>
      </c>
      <c r="B36" s="3">
        <f>+'3.adó'!C21</f>
        <v>120000</v>
      </c>
      <c r="C36" s="3">
        <f>+'3.adó'!D21</f>
        <v>182643</v>
      </c>
      <c r="D36" s="3">
        <f>+'3.adó'!E21</f>
        <v>182643</v>
      </c>
    </row>
    <row r="37" spans="1:4">
      <c r="A37" s="21" t="s">
        <v>170</v>
      </c>
      <c r="B37" s="23">
        <f>B26+B27+B28+B29+B35+B36</f>
        <v>24010000</v>
      </c>
      <c r="C37" s="23">
        <f t="shared" ref="C37:D37" si="2">C26+C27+C28+C29+C35+C36</f>
        <v>27730256</v>
      </c>
      <c r="D37" s="23">
        <f t="shared" si="2"/>
        <v>27730256</v>
      </c>
    </row>
    <row r="38" spans="1:4">
      <c r="A38" s="2" t="s">
        <v>171</v>
      </c>
      <c r="B38" s="3">
        <v>0</v>
      </c>
      <c r="C38" s="3">
        <v>0</v>
      </c>
      <c r="D38" s="3">
        <v>0</v>
      </c>
    </row>
    <row r="39" spans="1:4">
      <c r="A39" s="2" t="s">
        <v>172</v>
      </c>
      <c r="B39" s="3">
        <v>200000</v>
      </c>
      <c r="C39" s="3">
        <v>438840</v>
      </c>
      <c r="D39" s="3">
        <v>438840</v>
      </c>
    </row>
    <row r="40" spans="1:4">
      <c r="A40" s="2" t="s">
        <v>173</v>
      </c>
      <c r="B40" s="3">
        <v>0</v>
      </c>
      <c r="C40" s="3">
        <v>0</v>
      </c>
      <c r="D40" s="3">
        <v>0</v>
      </c>
    </row>
    <row r="41" spans="1:4">
      <c r="A41" s="2" t="s">
        <v>174</v>
      </c>
      <c r="B41" s="3">
        <v>0</v>
      </c>
      <c r="C41" s="3">
        <v>696800</v>
      </c>
      <c r="D41" s="3">
        <v>696800</v>
      </c>
    </row>
    <row r="42" spans="1:4">
      <c r="A42" s="2" t="s">
        <v>175</v>
      </c>
      <c r="B42" s="3">
        <v>0</v>
      </c>
      <c r="C42" s="3">
        <v>0</v>
      </c>
      <c r="D42" s="3">
        <v>0</v>
      </c>
    </row>
    <row r="43" spans="1:4">
      <c r="A43" s="2" t="s">
        <v>176</v>
      </c>
      <c r="B43" s="3">
        <v>0</v>
      </c>
      <c r="C43" s="3">
        <v>0</v>
      </c>
      <c r="D43" s="3">
        <v>0</v>
      </c>
    </row>
    <row r="44" spans="1:4">
      <c r="A44" s="2" t="s">
        <v>177</v>
      </c>
      <c r="B44" s="3">
        <v>0</v>
      </c>
      <c r="C44" s="3">
        <v>0</v>
      </c>
      <c r="D44" s="3">
        <v>0</v>
      </c>
    </row>
    <row r="45" spans="1:4">
      <c r="A45" s="2" t="s">
        <v>178</v>
      </c>
      <c r="B45" s="3">
        <f>+B46</f>
        <v>0</v>
      </c>
      <c r="C45" s="3">
        <f t="shared" ref="C45:D45" si="3">+C46</f>
        <v>1137</v>
      </c>
      <c r="D45" s="3">
        <f t="shared" si="3"/>
        <v>1137</v>
      </c>
    </row>
    <row r="46" spans="1:4" s="143" customFormat="1">
      <c r="A46" s="131" t="s">
        <v>933</v>
      </c>
      <c r="B46" s="132">
        <v>0</v>
      </c>
      <c r="C46" s="132">
        <v>1137</v>
      </c>
      <c r="D46" s="132">
        <v>1137</v>
      </c>
    </row>
    <row r="47" spans="1:4">
      <c r="A47" s="2" t="s">
        <v>179</v>
      </c>
      <c r="B47" s="3">
        <v>0</v>
      </c>
      <c r="C47" s="3">
        <v>0</v>
      </c>
      <c r="D47" s="3">
        <v>0</v>
      </c>
    </row>
    <row r="48" spans="1:4">
      <c r="A48" s="115" t="s">
        <v>934</v>
      </c>
      <c r="B48" s="116">
        <v>0</v>
      </c>
      <c r="C48" s="116">
        <v>113190</v>
      </c>
      <c r="D48" s="116">
        <v>113190</v>
      </c>
    </row>
    <row r="49" spans="1:4">
      <c r="A49" s="2" t="s">
        <v>935</v>
      </c>
      <c r="B49" s="3">
        <v>0</v>
      </c>
      <c r="C49" s="3">
        <v>64000</v>
      </c>
      <c r="D49" s="3">
        <v>64000</v>
      </c>
    </row>
    <row r="50" spans="1:4">
      <c r="A50" s="21" t="s">
        <v>181</v>
      </c>
      <c r="B50" s="23">
        <f>SUM(B38:B45,B47:B49)</f>
        <v>200000</v>
      </c>
      <c r="C50" s="23">
        <f t="shared" ref="C50:D50" si="4">SUM(C38:C45,C47:C49)</f>
        <v>1313967</v>
      </c>
      <c r="D50" s="23">
        <f t="shared" si="4"/>
        <v>1313967</v>
      </c>
    </row>
    <row r="51" spans="1:4">
      <c r="A51" s="2" t="s">
        <v>182</v>
      </c>
      <c r="B51" s="3">
        <f>+'6.felhalm.bev.'!C7</f>
        <v>0</v>
      </c>
      <c r="C51" s="3">
        <f>+'6.felhalm.bev.'!D7</f>
        <v>0</v>
      </c>
      <c r="D51" s="3">
        <f>+'6.felhalm.bev.'!E7</f>
        <v>0</v>
      </c>
    </row>
    <row r="52" spans="1:4">
      <c r="A52" s="2" t="s">
        <v>183</v>
      </c>
      <c r="B52" s="3">
        <f>+'6.felhalm.bev.'!C8</f>
        <v>0</v>
      </c>
      <c r="C52" s="3">
        <f>+'6.felhalm.bev.'!D8</f>
        <v>0</v>
      </c>
      <c r="D52" s="3">
        <f>+'6.felhalm.bev.'!E8</f>
        <v>0</v>
      </c>
    </row>
    <row r="53" spans="1:4">
      <c r="A53" s="2" t="s">
        <v>184</v>
      </c>
      <c r="B53" s="3">
        <f>+'6.felhalm.bev.'!C9</f>
        <v>0</v>
      </c>
      <c r="C53" s="3">
        <f>+'6.felhalm.bev.'!D9</f>
        <v>0</v>
      </c>
      <c r="D53" s="3">
        <f>+'6.felhalm.bev.'!E9</f>
        <v>0</v>
      </c>
    </row>
    <row r="54" spans="1:4">
      <c r="A54" s="2" t="s">
        <v>185</v>
      </c>
      <c r="B54" s="3">
        <f>+'6.felhalm.bev.'!C10</f>
        <v>0</v>
      </c>
      <c r="C54" s="3">
        <f>+'6.felhalm.bev.'!D10</f>
        <v>0</v>
      </c>
      <c r="D54" s="3">
        <f>+'6.felhalm.bev.'!E10</f>
        <v>0</v>
      </c>
    </row>
    <row r="55" spans="1:4">
      <c r="A55" s="2" t="s">
        <v>186</v>
      </c>
      <c r="B55" s="3">
        <f>+'6.felhalm.bev.'!C11</f>
        <v>0</v>
      </c>
      <c r="C55" s="3">
        <f>+'6.felhalm.bev.'!D11</f>
        <v>0</v>
      </c>
      <c r="D55" s="3">
        <f>+'6.felhalm.bev.'!E11</f>
        <v>0</v>
      </c>
    </row>
    <row r="56" spans="1:4">
      <c r="A56" s="21" t="s">
        <v>187</v>
      </c>
      <c r="B56" s="23">
        <f>SUM(B51:B55)</f>
        <v>0</v>
      </c>
      <c r="C56" s="23">
        <f>SUM(C51:C55)</f>
        <v>0</v>
      </c>
      <c r="D56" s="23">
        <f>SUM(D51:D55)</f>
        <v>0</v>
      </c>
    </row>
    <row r="57" spans="1:4">
      <c r="A57" s="2" t="s">
        <v>188</v>
      </c>
      <c r="B57" s="3">
        <v>0</v>
      </c>
      <c r="C57" s="3">
        <v>0</v>
      </c>
      <c r="D57" s="3">
        <v>0</v>
      </c>
    </row>
    <row r="58" spans="1:4">
      <c r="A58" s="2" t="s">
        <v>189</v>
      </c>
      <c r="B58" s="3">
        <v>0</v>
      </c>
      <c r="C58" s="3">
        <v>0</v>
      </c>
      <c r="D58" s="3">
        <v>0</v>
      </c>
    </row>
    <row r="59" spans="1:4">
      <c r="A59" s="2" t="s">
        <v>190</v>
      </c>
      <c r="B59" s="3">
        <v>0</v>
      </c>
      <c r="C59" s="3">
        <v>0</v>
      </c>
      <c r="D59" s="3">
        <v>0</v>
      </c>
    </row>
    <row r="60" spans="1:4">
      <c r="A60" s="21" t="s">
        <v>191</v>
      </c>
      <c r="B60" s="23">
        <f>SUM(B57:B59)</f>
        <v>0</v>
      </c>
      <c r="C60" s="23">
        <f>SUM(C57:C59)</f>
        <v>0</v>
      </c>
      <c r="D60" s="23">
        <f>SUM(D57:D59)</f>
        <v>0</v>
      </c>
    </row>
    <row r="61" spans="1:4">
      <c r="A61" s="2" t="s">
        <v>192</v>
      </c>
      <c r="B61" s="3">
        <v>0</v>
      </c>
      <c r="C61" s="3">
        <v>0</v>
      </c>
      <c r="D61" s="3">
        <v>0</v>
      </c>
    </row>
    <row r="62" spans="1:4">
      <c r="A62" s="2" t="s">
        <v>193</v>
      </c>
      <c r="B62" s="3">
        <v>0</v>
      </c>
      <c r="C62" s="3">
        <v>0</v>
      </c>
      <c r="D62" s="3">
        <v>0</v>
      </c>
    </row>
    <row r="63" spans="1:4">
      <c r="A63" s="2" t="s">
        <v>194</v>
      </c>
      <c r="B63" s="3">
        <v>0</v>
      </c>
      <c r="C63" s="3">
        <v>0</v>
      </c>
      <c r="D63" s="3">
        <v>0</v>
      </c>
    </row>
    <row r="64" spans="1:4">
      <c r="A64" s="21" t="s">
        <v>195</v>
      </c>
      <c r="B64" s="23">
        <f>SUM(B61:B63)</f>
        <v>0</v>
      </c>
      <c r="C64" s="23">
        <f>SUM(C61:C63)</f>
        <v>0</v>
      </c>
      <c r="D64" s="23">
        <f>SUM(D61:D63)</f>
        <v>0</v>
      </c>
    </row>
    <row r="65" spans="1:4" ht="18.75">
      <c r="A65" s="25" t="s">
        <v>196</v>
      </c>
      <c r="B65" s="26">
        <f>B19+B25+B37+B50+B56+B60+B64</f>
        <v>48036208</v>
      </c>
      <c r="C65" s="26">
        <f>C19+C25+C37+C50+C56+C60+C64</f>
        <v>63192322</v>
      </c>
      <c r="D65" s="26">
        <f>D19+D25+D37+D50+D56+D60+D64</f>
        <v>63192322</v>
      </c>
    </row>
    <row r="66" spans="1:4" s="143" customFormat="1">
      <c r="A66" s="50" t="s">
        <v>197</v>
      </c>
      <c r="B66" s="51">
        <v>0</v>
      </c>
      <c r="C66" s="51">
        <v>0</v>
      </c>
      <c r="D66" s="51">
        <v>0</v>
      </c>
    </row>
    <row r="67" spans="1:4" s="143" customFormat="1">
      <c r="A67" s="50" t="s">
        <v>198</v>
      </c>
      <c r="B67" s="51">
        <v>0</v>
      </c>
      <c r="C67" s="51">
        <v>0</v>
      </c>
      <c r="D67" s="51">
        <v>0</v>
      </c>
    </row>
    <row r="68" spans="1:4" s="143" customFormat="1">
      <c r="A68" s="50" t="s">
        <v>199</v>
      </c>
      <c r="B68" s="51">
        <v>0</v>
      </c>
      <c r="C68" s="51">
        <v>0</v>
      </c>
      <c r="D68" s="51">
        <v>0</v>
      </c>
    </row>
    <row r="69" spans="1:4">
      <c r="A69" s="2" t="s">
        <v>200</v>
      </c>
      <c r="B69" s="3">
        <f>SUM(B66:B68)</f>
        <v>0</v>
      </c>
      <c r="C69" s="3">
        <v>0</v>
      </c>
      <c r="D69" s="3">
        <v>0</v>
      </c>
    </row>
    <row r="70" spans="1:4" s="143" customFormat="1">
      <c r="A70" s="50" t="s">
        <v>201</v>
      </c>
      <c r="B70" s="51">
        <v>0</v>
      </c>
      <c r="C70" s="51">
        <v>0</v>
      </c>
      <c r="D70" s="51">
        <v>0</v>
      </c>
    </row>
    <row r="71" spans="1:4" s="143" customFormat="1">
      <c r="A71" s="50" t="s">
        <v>202</v>
      </c>
      <c r="B71" s="51">
        <v>0</v>
      </c>
      <c r="C71" s="51">
        <v>0</v>
      </c>
      <c r="D71" s="51">
        <v>0</v>
      </c>
    </row>
    <row r="72" spans="1:4" s="143" customFormat="1">
      <c r="A72" s="50" t="s">
        <v>203</v>
      </c>
      <c r="B72" s="51">
        <v>0</v>
      </c>
      <c r="C72" s="51">
        <v>0</v>
      </c>
      <c r="D72" s="51">
        <v>0</v>
      </c>
    </row>
    <row r="73" spans="1:4" s="143" customFormat="1">
      <c r="A73" s="50" t="s">
        <v>204</v>
      </c>
      <c r="B73" s="51">
        <v>0</v>
      </c>
      <c r="C73" s="51">
        <v>0</v>
      </c>
      <c r="D73" s="51">
        <v>0</v>
      </c>
    </row>
    <row r="74" spans="1:4">
      <c r="A74" s="2" t="s">
        <v>205</v>
      </c>
      <c r="B74" s="3">
        <f>SUM(B70:B73)</f>
        <v>0</v>
      </c>
      <c r="C74" s="3">
        <v>0</v>
      </c>
      <c r="D74" s="3">
        <v>0</v>
      </c>
    </row>
    <row r="75" spans="1:4" s="143" customFormat="1">
      <c r="A75" s="50" t="s">
        <v>207</v>
      </c>
      <c r="B75" s="51">
        <v>0</v>
      </c>
      <c r="C75" s="51">
        <v>0</v>
      </c>
      <c r="D75" s="51">
        <v>0</v>
      </c>
    </row>
    <row r="76" spans="1:4" s="143" customFormat="1">
      <c r="A76" s="50" t="s">
        <v>206</v>
      </c>
      <c r="B76" s="51">
        <v>30185913</v>
      </c>
      <c r="C76" s="51">
        <v>30185913</v>
      </c>
      <c r="D76" s="51">
        <v>30185913</v>
      </c>
    </row>
    <row r="77" spans="1:4" s="143" customFormat="1">
      <c r="A77" s="50" t="s">
        <v>208</v>
      </c>
      <c r="B77" s="51">
        <v>0</v>
      </c>
      <c r="C77" s="51">
        <v>0</v>
      </c>
      <c r="D77" s="51">
        <v>0</v>
      </c>
    </row>
    <row r="78" spans="1:4" s="143" customFormat="1">
      <c r="A78" s="50" t="s">
        <v>209</v>
      </c>
      <c r="B78" s="51">
        <v>0</v>
      </c>
      <c r="C78" s="51">
        <v>0</v>
      </c>
      <c r="D78" s="51">
        <v>0</v>
      </c>
    </row>
    <row r="79" spans="1:4">
      <c r="A79" s="2" t="s">
        <v>210</v>
      </c>
      <c r="B79" s="3">
        <f>SUM(B75:B78)</f>
        <v>30185913</v>
      </c>
      <c r="C79" s="3">
        <f t="shared" ref="C79:D79" si="5">SUM(C75:C78)</f>
        <v>30185913</v>
      </c>
      <c r="D79" s="3">
        <f t="shared" si="5"/>
        <v>30185913</v>
      </c>
    </row>
    <row r="80" spans="1:4">
      <c r="A80" s="2" t="s">
        <v>211</v>
      </c>
      <c r="B80" s="3">
        <v>0</v>
      </c>
      <c r="C80" s="3">
        <v>2330573</v>
      </c>
      <c r="D80" s="3">
        <v>2330573</v>
      </c>
    </row>
    <row r="81" spans="1:4">
      <c r="A81" s="2" t="s">
        <v>212</v>
      </c>
      <c r="B81" s="3">
        <v>0</v>
      </c>
      <c r="C81" s="3">
        <v>0</v>
      </c>
      <c r="D81" s="3">
        <v>0</v>
      </c>
    </row>
    <row r="82" spans="1:4">
      <c r="A82" s="2" t="s">
        <v>213</v>
      </c>
      <c r="B82" s="3">
        <v>0</v>
      </c>
      <c r="C82" s="3">
        <v>0</v>
      </c>
      <c r="D82" s="3">
        <v>0</v>
      </c>
    </row>
    <row r="83" spans="1:4">
      <c r="A83" s="2" t="s">
        <v>214</v>
      </c>
      <c r="B83" s="3">
        <v>0</v>
      </c>
      <c r="C83" s="3">
        <v>0</v>
      </c>
      <c r="D83" s="3">
        <v>0</v>
      </c>
    </row>
    <row r="84" spans="1:4">
      <c r="A84" s="2" t="s">
        <v>215</v>
      </c>
      <c r="B84" s="3">
        <v>0</v>
      </c>
      <c r="C84" s="3">
        <v>0</v>
      </c>
      <c r="D84" s="3">
        <v>0</v>
      </c>
    </row>
    <row r="85" spans="1:4" s="11" customFormat="1">
      <c r="A85" s="15" t="s">
        <v>216</v>
      </c>
      <c r="B85" s="16">
        <f>B69+B74+B79+B80+B81+B82+B83+B84</f>
        <v>30185913</v>
      </c>
      <c r="C85" s="16">
        <f>C69+C74+C79+C80+C81+C82+C83+C84</f>
        <v>32516486</v>
      </c>
      <c r="D85" s="16">
        <f>D69+D74+D79+D80+D81+D82+D83+D84</f>
        <v>32516486</v>
      </c>
    </row>
    <row r="86" spans="1:4">
      <c r="A86" s="2" t="s">
        <v>217</v>
      </c>
      <c r="B86" s="3">
        <v>0</v>
      </c>
      <c r="C86" s="3">
        <v>0</v>
      </c>
      <c r="D86" s="3">
        <v>0</v>
      </c>
    </row>
    <row r="87" spans="1:4">
      <c r="A87" s="2" t="s">
        <v>218</v>
      </c>
      <c r="B87" s="3">
        <v>0</v>
      </c>
      <c r="C87" s="3">
        <v>0</v>
      </c>
      <c r="D87" s="3">
        <v>0</v>
      </c>
    </row>
    <row r="88" spans="1:4">
      <c r="A88" s="2" t="s">
        <v>219</v>
      </c>
      <c r="B88" s="3">
        <v>0</v>
      </c>
      <c r="C88" s="3">
        <v>0</v>
      </c>
      <c r="D88" s="3">
        <v>0</v>
      </c>
    </row>
    <row r="89" spans="1:4">
      <c r="A89" s="2" t="s">
        <v>220</v>
      </c>
      <c r="B89" s="3">
        <v>0</v>
      </c>
      <c r="C89" s="3">
        <v>0</v>
      </c>
      <c r="D89" s="3">
        <v>0</v>
      </c>
    </row>
    <row r="90" spans="1:4" s="11" customFormat="1">
      <c r="A90" s="15" t="s">
        <v>221</v>
      </c>
      <c r="B90" s="16">
        <f>SUM(B86:B89)</f>
        <v>0</v>
      </c>
      <c r="C90" s="16">
        <v>0</v>
      </c>
      <c r="D90" s="16">
        <v>0</v>
      </c>
    </row>
    <row r="91" spans="1:4" s="11" customFormat="1">
      <c r="A91" s="15" t="s">
        <v>222</v>
      </c>
      <c r="B91" s="16">
        <v>0</v>
      </c>
      <c r="C91" s="16">
        <v>0</v>
      </c>
      <c r="D91" s="16">
        <v>0</v>
      </c>
    </row>
    <row r="92" spans="1:4">
      <c r="A92" s="21" t="s">
        <v>223</v>
      </c>
      <c r="B92" s="23">
        <f>B85+B90+B91</f>
        <v>30185913</v>
      </c>
      <c r="C92" s="23">
        <f>C85+C90+C91</f>
        <v>32516486</v>
      </c>
      <c r="D92" s="23">
        <f>D85+D90+D91</f>
        <v>32516486</v>
      </c>
    </row>
    <row r="93" spans="1:4" ht="20.25">
      <c r="A93" s="22" t="s">
        <v>224</v>
      </c>
      <c r="B93" s="24">
        <f>B19+B25+B37+B50+B56+B60+B64+B92</f>
        <v>78222121</v>
      </c>
      <c r="C93" s="24">
        <f>C19+C25+C37+C50+C56+C60+C64+C92</f>
        <v>95708808</v>
      </c>
      <c r="D93" s="24">
        <f>D19+D25+D37+D50+D56+D60+D64+D92</f>
        <v>95708808</v>
      </c>
    </row>
  </sheetData>
  <mergeCells count="4">
    <mergeCell ref="A1:D1"/>
    <mergeCell ref="A2:D2"/>
    <mergeCell ref="A3:D3"/>
    <mergeCell ref="A4:D4"/>
  </mergeCells>
  <phoneticPr fontId="5" type="noConversion"/>
  <pageMargins left="0.70866141732283472" right="0.31496062992125984" top="0.74803149606299213" bottom="0.74803149606299213" header="0.31496062992125984" footer="0.31496062992125984"/>
  <pageSetup paperSize="8" scale="82" orientation="landscape" r:id="rId1"/>
  <headerFooter>
    <oddFooter>&amp;C-&amp;P-</oddFooter>
  </headerFooter>
  <rowBreaks count="2" manualBreakCount="2">
    <brk id="37" max="16383" man="1"/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24"/>
  <sheetViews>
    <sheetView workbookViewId="0">
      <selection activeCell="C10" sqref="C10"/>
    </sheetView>
  </sheetViews>
  <sheetFormatPr defaultRowHeight="15"/>
  <cols>
    <col min="1" max="1" width="9.42578125" bestFit="1" customWidth="1"/>
    <col min="2" max="2" width="60.5703125" bestFit="1" customWidth="1"/>
    <col min="3" max="3" width="11.28515625" bestFit="1" customWidth="1"/>
    <col min="4" max="4" width="14.5703125" bestFit="1" customWidth="1"/>
    <col min="5" max="5" width="16.5703125" bestFit="1" customWidth="1"/>
  </cols>
  <sheetData>
    <row r="1" spans="1:7">
      <c r="A1" s="159" t="s">
        <v>331</v>
      </c>
      <c r="B1" s="159"/>
      <c r="C1" s="159"/>
      <c r="D1" s="159"/>
      <c r="E1" s="159"/>
    </row>
    <row r="2" spans="1:7" ht="15.75">
      <c r="A2" s="156" t="str">
        <f>+rovatkódok!A1</f>
        <v>LOVAS KÖZSÉG ÖNKORMÁNYZATA 2017. ÉVI KÖLTSÉGVETÉS VÉGREHAJTÁSA</v>
      </c>
      <c r="B2" s="156"/>
      <c r="C2" s="156"/>
      <c r="D2" s="156"/>
      <c r="E2" s="156"/>
    </row>
    <row r="3" spans="1:7" ht="15.75">
      <c r="A3" s="156" t="s">
        <v>328</v>
      </c>
      <c r="B3" s="156"/>
      <c r="C3" s="156"/>
      <c r="D3" s="156"/>
      <c r="E3" s="156"/>
    </row>
    <row r="4" spans="1:7" ht="15.75">
      <c r="A4" s="156" t="s">
        <v>225</v>
      </c>
      <c r="B4" s="156"/>
      <c r="C4" s="156"/>
      <c r="D4" s="156"/>
      <c r="E4" s="156"/>
    </row>
    <row r="5" spans="1:7" ht="15.75">
      <c r="A5" s="66"/>
      <c r="B5" s="14"/>
      <c r="C5" s="41"/>
      <c r="D5" s="41"/>
      <c r="E5" s="41" t="s">
        <v>270</v>
      </c>
    </row>
    <row r="6" spans="1:7" ht="31.5">
      <c r="A6" s="39" t="s">
        <v>241</v>
      </c>
      <c r="B6" s="39" t="s">
        <v>242</v>
      </c>
      <c r="C6" s="30" t="str">
        <f>+rovatkódok!B4</f>
        <v>2017. évi 
eredeti EI</v>
      </c>
      <c r="D6" s="30" t="str">
        <f>+rovatkódok!C4</f>
        <v>2017. évi
módosított  EI</v>
      </c>
      <c r="E6" s="30" t="str">
        <f>+rovatkódok!D4</f>
        <v>Teljesítés
2017.12.31.</v>
      </c>
    </row>
    <row r="7" spans="1:7">
      <c r="A7" s="67" t="s">
        <v>309</v>
      </c>
      <c r="B7" s="67" t="s">
        <v>308</v>
      </c>
      <c r="C7" s="68">
        <v>0</v>
      </c>
      <c r="D7" s="68">
        <v>0</v>
      </c>
      <c r="E7" s="68">
        <v>0</v>
      </c>
    </row>
    <row r="8" spans="1:7">
      <c r="A8" s="67" t="s">
        <v>310</v>
      </c>
      <c r="B8" s="67" t="s">
        <v>326</v>
      </c>
      <c r="C8" s="68">
        <v>0</v>
      </c>
      <c r="D8" s="68">
        <v>0</v>
      </c>
      <c r="E8" s="68">
        <v>0</v>
      </c>
    </row>
    <row r="9" spans="1:7">
      <c r="A9" s="67" t="s">
        <v>312</v>
      </c>
      <c r="B9" s="67" t="s">
        <v>311</v>
      </c>
      <c r="C9" s="68">
        <v>0</v>
      </c>
      <c r="D9" s="68">
        <v>0</v>
      </c>
      <c r="E9" s="68">
        <v>0</v>
      </c>
    </row>
    <row r="10" spans="1:7" ht="15.75">
      <c r="A10" s="67" t="s">
        <v>334</v>
      </c>
      <c r="B10" s="71" t="s">
        <v>922</v>
      </c>
      <c r="C10" s="70">
        <v>16110000</v>
      </c>
      <c r="D10" s="70">
        <v>17133269</v>
      </c>
      <c r="E10" s="70">
        <v>17133269</v>
      </c>
      <c r="G10" s="80"/>
    </row>
    <row r="11" spans="1:7" ht="15.75">
      <c r="A11" s="67" t="s">
        <v>335</v>
      </c>
      <c r="B11" s="71" t="s">
        <v>932</v>
      </c>
      <c r="C11" s="70">
        <v>0</v>
      </c>
      <c r="D11" s="70">
        <v>16000</v>
      </c>
      <c r="E11" s="70">
        <v>16000</v>
      </c>
    </row>
    <row r="12" spans="1:7" ht="15.75">
      <c r="A12" s="67" t="s">
        <v>313</v>
      </c>
      <c r="B12" s="72" t="s">
        <v>325</v>
      </c>
      <c r="C12" s="68">
        <f>SUM(C10:C11)</f>
        <v>16110000</v>
      </c>
      <c r="D12" s="68">
        <f>SUM(D10:D11)</f>
        <v>17149269</v>
      </c>
      <c r="E12" s="68">
        <f>SUM(E10:E11)</f>
        <v>17149269</v>
      </c>
    </row>
    <row r="13" spans="1:7" ht="15.75">
      <c r="A13" s="67" t="s">
        <v>314</v>
      </c>
      <c r="B13" s="71" t="s">
        <v>874</v>
      </c>
      <c r="C13" s="70">
        <f>SUM(C14)</f>
        <v>4980000</v>
      </c>
      <c r="D13" s="70">
        <f>SUM(D14)</f>
        <v>6481677</v>
      </c>
      <c r="E13" s="70">
        <f>SUM(E14)</f>
        <v>6481677</v>
      </c>
    </row>
    <row r="14" spans="1:7" ht="15.75">
      <c r="A14" s="67"/>
      <c r="B14" s="69" t="s">
        <v>332</v>
      </c>
      <c r="C14" s="70">
        <v>4980000</v>
      </c>
      <c r="D14" s="70">
        <v>6481677</v>
      </c>
      <c r="E14" s="70">
        <v>6481677</v>
      </c>
    </row>
    <row r="15" spans="1:7">
      <c r="A15" s="67" t="s">
        <v>316</v>
      </c>
      <c r="B15" s="73" t="s">
        <v>315</v>
      </c>
      <c r="C15" s="70">
        <v>0</v>
      </c>
      <c r="D15" s="70">
        <v>0</v>
      </c>
      <c r="E15" s="70">
        <v>0</v>
      </c>
    </row>
    <row r="16" spans="1:7">
      <c r="A16" s="67" t="s">
        <v>318</v>
      </c>
      <c r="B16" s="73" t="s">
        <v>317</v>
      </c>
      <c r="C16" s="70">
        <v>0</v>
      </c>
      <c r="D16" s="70">
        <v>0</v>
      </c>
      <c r="E16" s="70">
        <v>0</v>
      </c>
    </row>
    <row r="17" spans="1:7">
      <c r="A17" s="67" t="s">
        <v>319</v>
      </c>
      <c r="B17" s="73" t="s">
        <v>931</v>
      </c>
      <c r="C17" s="70">
        <v>1700000</v>
      </c>
      <c r="D17" s="70">
        <v>1854107</v>
      </c>
      <c r="E17" s="70">
        <v>1854107</v>
      </c>
    </row>
    <row r="18" spans="1:7">
      <c r="A18" s="67" t="s">
        <v>321</v>
      </c>
      <c r="B18" s="73" t="s">
        <v>320</v>
      </c>
      <c r="C18" s="70">
        <f>C19</f>
        <v>1100000</v>
      </c>
      <c r="D18" s="70">
        <f>D19</f>
        <v>2062560</v>
      </c>
      <c r="E18" s="70">
        <f>E19</f>
        <v>2062560</v>
      </c>
      <c r="G18" s="80"/>
    </row>
    <row r="19" spans="1:7">
      <c r="A19" s="67"/>
      <c r="B19" s="74" t="s">
        <v>875</v>
      </c>
      <c r="C19" s="70">
        <v>1100000</v>
      </c>
      <c r="D19" s="70">
        <v>2062560</v>
      </c>
      <c r="E19" s="70">
        <v>2062560</v>
      </c>
    </row>
    <row r="20" spans="1:7" ht="15.75">
      <c r="A20" s="67" t="s">
        <v>323</v>
      </c>
      <c r="B20" s="72" t="s">
        <v>322</v>
      </c>
      <c r="C20" s="68">
        <f>C13+C15+C16+C17+C18</f>
        <v>7780000</v>
      </c>
      <c r="D20" s="68">
        <f>D13+D15+D16+D17+D18</f>
        <v>10398344</v>
      </c>
      <c r="E20" s="68">
        <f>E13+E15+E16+E17+E18</f>
        <v>10398344</v>
      </c>
    </row>
    <row r="21" spans="1:7">
      <c r="A21" s="67" t="s">
        <v>324</v>
      </c>
      <c r="B21" s="67" t="s">
        <v>327</v>
      </c>
      <c r="C21" s="68">
        <f>C22+C23</f>
        <v>120000</v>
      </c>
      <c r="D21" s="68">
        <f>D22+D23</f>
        <v>182643</v>
      </c>
      <c r="E21" s="68">
        <f>E22+E23</f>
        <v>182643</v>
      </c>
    </row>
    <row r="22" spans="1:7">
      <c r="A22" s="67"/>
      <c r="B22" s="75" t="s">
        <v>333</v>
      </c>
      <c r="C22" s="70">
        <v>120000</v>
      </c>
      <c r="D22" s="70">
        <v>182643</v>
      </c>
      <c r="E22" s="70">
        <v>182643</v>
      </c>
    </row>
    <row r="23" spans="1:7">
      <c r="A23" s="67"/>
      <c r="B23" s="76" t="s">
        <v>337</v>
      </c>
      <c r="C23" s="70">
        <v>0</v>
      </c>
      <c r="D23" s="70">
        <v>0</v>
      </c>
      <c r="E23" s="70">
        <v>0</v>
      </c>
    </row>
    <row r="24" spans="1:7" ht="15.75">
      <c r="A24" s="77" t="s">
        <v>329</v>
      </c>
      <c r="B24" s="78" t="s">
        <v>330</v>
      </c>
      <c r="C24" s="79">
        <f>C12+C20+C21</f>
        <v>24010000</v>
      </c>
      <c r="D24" s="79">
        <f>D12+D20+D21</f>
        <v>27730256</v>
      </c>
      <c r="E24" s="79">
        <f>E12+E20+E21</f>
        <v>27730256</v>
      </c>
    </row>
  </sheetData>
  <mergeCells count="4">
    <mergeCell ref="A4:E4"/>
    <mergeCell ref="A3:E3"/>
    <mergeCell ref="A2:E2"/>
    <mergeCell ref="A1:E1"/>
  </mergeCells>
  <phoneticPr fontId="5" type="noConversion"/>
  <pageMargins left="0.75" right="0.75" top="1" bottom="1" header="0.5" footer="0.5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E15"/>
  <sheetViews>
    <sheetView workbookViewId="0">
      <selection activeCell="D12" sqref="D12"/>
    </sheetView>
  </sheetViews>
  <sheetFormatPr defaultRowHeight="15.75"/>
  <cols>
    <col min="1" max="1" width="9.42578125" style="1" bestFit="1" customWidth="1"/>
    <col min="2" max="2" width="70.7109375" bestFit="1" customWidth="1"/>
    <col min="3" max="3" width="10.5703125" bestFit="1" customWidth="1"/>
    <col min="4" max="4" width="14.5703125" bestFit="1" customWidth="1"/>
    <col min="5" max="5" width="15.5703125" bestFit="1" customWidth="1"/>
  </cols>
  <sheetData>
    <row r="1" spans="1:5">
      <c r="B1" s="156" t="s">
        <v>261</v>
      </c>
      <c r="C1" s="156"/>
      <c r="D1" s="156"/>
      <c r="E1" s="156"/>
    </row>
    <row r="2" spans="1:5">
      <c r="B2" s="156" t="str">
        <f>+rovatkódok!A1</f>
        <v>LOVAS KÖZSÉG ÖNKORMÁNYZATA 2017. ÉVI KÖLTSÉGVETÉS VÉGREHAJTÁSA</v>
      </c>
      <c r="C2" s="156"/>
      <c r="D2" s="156"/>
      <c r="E2" s="156"/>
    </row>
    <row r="3" spans="1:5">
      <c r="B3" s="156" t="s">
        <v>336</v>
      </c>
      <c r="C3" s="156"/>
      <c r="D3" s="156"/>
      <c r="E3" s="156"/>
    </row>
    <row r="4" spans="1:5">
      <c r="B4" s="156" t="s">
        <v>225</v>
      </c>
      <c r="C4" s="156"/>
      <c r="D4" s="156"/>
      <c r="E4" s="156"/>
    </row>
    <row r="5" spans="1:5">
      <c r="B5" s="14"/>
      <c r="C5" s="41"/>
      <c r="D5" s="41"/>
      <c r="E5" s="41" t="str">
        <f>+rovatkódok!D3</f>
        <v>adatok Ft-ban</v>
      </c>
    </row>
    <row r="6" spans="1:5" ht="31.5">
      <c r="A6" s="61" t="s">
        <v>241</v>
      </c>
      <c r="B6" s="61" t="s">
        <v>242</v>
      </c>
      <c r="C6" s="107" t="str">
        <f>+rovatkódok!B4</f>
        <v>2017. évi 
eredeti EI</v>
      </c>
      <c r="D6" s="107" t="str">
        <f>+rovatkódok!C4</f>
        <v>2017. évi
módosított  EI</v>
      </c>
      <c r="E6" s="107" t="str">
        <f>+rovatkódok!D4</f>
        <v>Teljesítés
2017.12.31.</v>
      </c>
    </row>
    <row r="7" spans="1:5">
      <c r="A7" s="2"/>
      <c r="B7" s="2" t="s">
        <v>265</v>
      </c>
      <c r="C7" s="3">
        <v>0</v>
      </c>
      <c r="D7" s="3">
        <v>60000</v>
      </c>
      <c r="E7" s="3">
        <v>60000</v>
      </c>
    </row>
    <row r="8" spans="1:5">
      <c r="A8" s="2"/>
      <c r="B8" s="2" t="s">
        <v>923</v>
      </c>
      <c r="C8" s="3">
        <v>1083350</v>
      </c>
      <c r="D8" s="3">
        <v>3702083</v>
      </c>
      <c r="E8" s="3">
        <v>3702083</v>
      </c>
    </row>
    <row r="9" spans="1:5">
      <c r="A9" s="35" t="s">
        <v>140</v>
      </c>
      <c r="B9" s="35" t="s">
        <v>272</v>
      </c>
      <c r="C9" s="36">
        <f>SUM(C7:C8)</f>
        <v>1083350</v>
      </c>
      <c r="D9" s="36">
        <f>SUM(D7:D8)</f>
        <v>3762083</v>
      </c>
      <c r="E9" s="36">
        <f>SUM(E7:E8)</f>
        <v>3762083</v>
      </c>
    </row>
    <row r="10" spans="1:5">
      <c r="A10" s="2" t="s">
        <v>273</v>
      </c>
      <c r="B10" s="3" t="s">
        <v>924</v>
      </c>
      <c r="C10" s="3">
        <v>0</v>
      </c>
      <c r="D10" s="3">
        <v>992991</v>
      </c>
      <c r="E10" s="3">
        <v>992991</v>
      </c>
    </row>
    <row r="11" spans="1:5" ht="31.5">
      <c r="A11" s="2" t="s">
        <v>274</v>
      </c>
      <c r="B11" s="105" t="s">
        <v>926</v>
      </c>
      <c r="C11" s="3">
        <v>0</v>
      </c>
      <c r="D11" s="3">
        <v>0</v>
      </c>
      <c r="E11" s="3">
        <v>0</v>
      </c>
    </row>
    <row r="12" spans="1:5" ht="31.5">
      <c r="A12" s="2" t="s">
        <v>275</v>
      </c>
      <c r="B12" s="7" t="s">
        <v>925</v>
      </c>
      <c r="C12" s="3">
        <v>0</v>
      </c>
      <c r="D12" s="3">
        <v>0</v>
      </c>
      <c r="E12" s="3">
        <v>0</v>
      </c>
    </row>
    <row r="13" spans="1:5" ht="31.5">
      <c r="A13" s="2" t="s">
        <v>276</v>
      </c>
      <c r="B13" s="7" t="s">
        <v>927</v>
      </c>
      <c r="C13" s="29">
        <v>0</v>
      </c>
      <c r="D13" s="29">
        <v>0</v>
      </c>
      <c r="E13" s="29">
        <v>0</v>
      </c>
    </row>
    <row r="14" spans="1:5">
      <c r="A14" s="2" t="s">
        <v>277</v>
      </c>
      <c r="B14" s="2" t="s">
        <v>859</v>
      </c>
      <c r="C14" s="3">
        <v>0</v>
      </c>
      <c r="D14" s="3">
        <v>0</v>
      </c>
      <c r="E14" s="3">
        <v>0</v>
      </c>
    </row>
    <row r="15" spans="1:5" s="33" customFormat="1">
      <c r="A15" s="35" t="s">
        <v>266</v>
      </c>
      <c r="B15" s="36" t="s">
        <v>278</v>
      </c>
      <c r="C15" s="36">
        <f>SUM(C10:C14)</f>
        <v>0</v>
      </c>
      <c r="D15" s="36">
        <f>SUM(D10:D14)</f>
        <v>992991</v>
      </c>
      <c r="E15" s="36">
        <f>SUM(E10:E14)</f>
        <v>992991</v>
      </c>
    </row>
  </sheetData>
  <mergeCells count="4">
    <mergeCell ref="B4:E4"/>
    <mergeCell ref="B3:E3"/>
    <mergeCell ref="B2:E2"/>
    <mergeCell ref="B1:E1"/>
  </mergeCells>
  <phoneticPr fontId="5" type="noConversion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21"/>
  <sheetViews>
    <sheetView workbookViewId="0">
      <selection activeCell="B20" sqref="B20"/>
    </sheetView>
  </sheetViews>
  <sheetFormatPr defaultRowHeight="15"/>
  <cols>
    <col min="1" max="1" width="74.140625" customWidth="1"/>
    <col min="2" max="2" width="16" customWidth="1"/>
    <col min="3" max="3" width="17" bestFit="1" customWidth="1"/>
    <col min="4" max="4" width="17.7109375" customWidth="1"/>
  </cols>
  <sheetData>
    <row r="1" spans="1:4" ht="15.75">
      <c r="A1" s="156" t="s">
        <v>262</v>
      </c>
      <c r="B1" s="156"/>
      <c r="C1" s="156"/>
      <c r="D1" s="156"/>
    </row>
    <row r="2" spans="1:4" ht="15.75">
      <c r="A2" s="156" t="str">
        <f>+rovatkódok!A1</f>
        <v>LOVAS KÖZSÉG ÖNKORMÁNYZATA 2017. ÉVI KÖLTSÉGVETÉS VÉGREHAJTÁSA</v>
      </c>
      <c r="B2" s="156"/>
      <c r="C2" s="156"/>
      <c r="D2" s="156"/>
    </row>
    <row r="3" spans="1:4" ht="15.75">
      <c r="A3" s="156" t="s">
        <v>860</v>
      </c>
      <c r="B3" s="156"/>
      <c r="C3" s="156"/>
      <c r="D3" s="156"/>
    </row>
    <row r="4" spans="1:4" ht="15.75">
      <c r="A4" s="156" t="s">
        <v>225</v>
      </c>
      <c r="B4" s="156"/>
      <c r="C4" s="156"/>
      <c r="D4" s="156"/>
    </row>
    <row r="5" spans="1:4" ht="15.75">
      <c r="A5" s="14"/>
      <c r="B5" s="41"/>
      <c r="C5" s="41"/>
      <c r="D5" s="41" t="str">
        <f>+rovatkódok!D3</f>
        <v>adatok Ft-ban</v>
      </c>
    </row>
    <row r="6" spans="1:4" ht="31.5">
      <c r="A6" s="62" t="s">
        <v>243</v>
      </c>
      <c r="B6" s="107" t="str">
        <f>+rovatkódok!B4</f>
        <v>2017. évi 
eredeti EI</v>
      </c>
      <c r="C6" s="107" t="str">
        <f>+rovatkódok!C4</f>
        <v>2017. évi
módosított  EI</v>
      </c>
      <c r="D6" s="107" t="str">
        <f>+rovatkódok!D4</f>
        <v>Teljesítés
2017.12.31.</v>
      </c>
    </row>
    <row r="7" spans="1:4" s="33" customFormat="1" ht="15.75">
      <c r="A7" s="15" t="s">
        <v>141</v>
      </c>
      <c r="B7" s="16">
        <v>15535858</v>
      </c>
      <c r="C7" s="16">
        <v>16535858</v>
      </c>
      <c r="D7" s="16">
        <v>16535858</v>
      </c>
    </row>
    <row r="8" spans="1:4" s="33" customFormat="1" ht="15.75">
      <c r="A8" s="15" t="s">
        <v>288</v>
      </c>
      <c r="B8" s="16">
        <v>0</v>
      </c>
      <c r="C8" s="16">
        <v>0</v>
      </c>
      <c r="D8" s="16">
        <v>0</v>
      </c>
    </row>
    <row r="9" spans="1:4" s="33" customFormat="1" ht="31.5">
      <c r="A9" s="27" t="s">
        <v>269</v>
      </c>
      <c r="B9" s="16">
        <f>B10+B11+B12</f>
        <v>6007000</v>
      </c>
      <c r="C9" s="16">
        <f t="shared" ref="C9:D9" si="0">C10+C11+C12</f>
        <v>6120557</v>
      </c>
      <c r="D9" s="16">
        <f t="shared" si="0"/>
        <v>6120557</v>
      </c>
    </row>
    <row r="10" spans="1:4" ht="15.75">
      <c r="A10" s="28" t="s">
        <v>287</v>
      </c>
      <c r="B10" s="3">
        <v>2500000</v>
      </c>
      <c r="C10" s="3">
        <v>2500000</v>
      </c>
      <c r="D10" s="3">
        <v>2500000</v>
      </c>
    </row>
    <row r="11" spans="1:4" ht="15.75">
      <c r="A11" s="2" t="s">
        <v>286</v>
      </c>
      <c r="B11" s="3">
        <v>3507000</v>
      </c>
      <c r="C11" s="3">
        <v>3507000</v>
      </c>
      <c r="D11" s="3">
        <v>3507000</v>
      </c>
    </row>
    <row r="12" spans="1:4" ht="15.75">
      <c r="A12" s="2" t="s">
        <v>929</v>
      </c>
      <c r="B12" s="3">
        <v>0</v>
      </c>
      <c r="C12" s="3">
        <v>113557</v>
      </c>
      <c r="D12" s="3">
        <v>113557</v>
      </c>
    </row>
    <row r="13" spans="1:4" ht="15.75">
      <c r="A13" s="15" t="s">
        <v>143</v>
      </c>
      <c r="B13" s="16">
        <f>B14</f>
        <v>1200000</v>
      </c>
      <c r="C13" s="16">
        <f>C14</f>
        <v>1200000</v>
      </c>
      <c r="D13" s="16">
        <f>D14</f>
        <v>1200000</v>
      </c>
    </row>
    <row r="14" spans="1:4" ht="15.75">
      <c r="A14" s="28" t="s">
        <v>258</v>
      </c>
      <c r="B14" s="3">
        <v>1200000</v>
      </c>
      <c r="C14" s="3">
        <v>1200000</v>
      </c>
      <c r="D14" s="3">
        <v>1200000</v>
      </c>
    </row>
    <row r="15" spans="1:4" s="33" customFormat="1" ht="15.75">
      <c r="A15" s="15" t="s">
        <v>144</v>
      </c>
      <c r="B15" s="16">
        <f>B17+B16</f>
        <v>0</v>
      </c>
      <c r="C15" s="16">
        <f>SUM(C16:C19)</f>
        <v>5536610</v>
      </c>
      <c r="D15" s="16">
        <f>SUM(D16:D19)</f>
        <v>5536610</v>
      </c>
    </row>
    <row r="16" spans="1:4" ht="15.75">
      <c r="A16" s="141" t="s">
        <v>920</v>
      </c>
      <c r="B16" s="3"/>
      <c r="C16" s="3">
        <v>444500</v>
      </c>
      <c r="D16" s="3">
        <v>444500</v>
      </c>
    </row>
    <row r="17" spans="1:4" ht="15.75">
      <c r="A17" s="141" t="s">
        <v>921</v>
      </c>
      <c r="B17" s="3"/>
      <c r="C17" s="3">
        <v>4001600</v>
      </c>
      <c r="D17" s="3">
        <v>4001600</v>
      </c>
    </row>
    <row r="18" spans="1:4" ht="15.75">
      <c r="A18" s="141" t="s">
        <v>928</v>
      </c>
      <c r="B18" s="3"/>
      <c r="C18" s="3">
        <v>882500</v>
      </c>
      <c r="D18" s="3">
        <v>882500</v>
      </c>
    </row>
    <row r="19" spans="1:4" ht="15.75">
      <c r="A19" s="142" t="s">
        <v>930</v>
      </c>
      <c r="B19" s="116"/>
      <c r="C19" s="116">
        <v>208010</v>
      </c>
      <c r="D19" s="116">
        <v>208010</v>
      </c>
    </row>
    <row r="20" spans="1:4" s="33" customFormat="1" ht="15.75">
      <c r="A20" s="15" t="s">
        <v>145</v>
      </c>
      <c r="B20" s="16">
        <v>0</v>
      </c>
      <c r="C20" s="16">
        <v>0</v>
      </c>
      <c r="D20" s="16">
        <v>0</v>
      </c>
    </row>
    <row r="21" spans="1:4" ht="15.75">
      <c r="A21" s="35" t="s">
        <v>146</v>
      </c>
      <c r="B21" s="108">
        <f>B7+B8+B9+B13+B15+B20</f>
        <v>22742858</v>
      </c>
      <c r="C21" s="108">
        <f>C7+C8+C9+C13+C15+C20</f>
        <v>29393025</v>
      </c>
      <c r="D21" s="108">
        <f>D7+D8+D9+D13+D15+D20</f>
        <v>29393025</v>
      </c>
    </row>
  </sheetData>
  <mergeCells count="4">
    <mergeCell ref="A4:D4"/>
    <mergeCell ref="A3:D3"/>
    <mergeCell ref="A2:D2"/>
    <mergeCell ref="A1:D1"/>
  </mergeCells>
  <phoneticPr fontId="5" type="noConversion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E13"/>
  <sheetViews>
    <sheetView workbookViewId="0">
      <selection activeCell="C12" sqref="C12"/>
    </sheetView>
  </sheetViews>
  <sheetFormatPr defaultRowHeight="15"/>
  <cols>
    <col min="1" max="1" width="9.42578125" bestFit="1" customWidth="1"/>
    <col min="2" max="2" width="47.5703125" bestFit="1" customWidth="1"/>
    <col min="3" max="3" width="10.5703125" bestFit="1" customWidth="1"/>
    <col min="4" max="4" width="14.5703125" bestFit="1" customWidth="1"/>
    <col min="5" max="5" width="15.5703125" bestFit="1" customWidth="1"/>
  </cols>
  <sheetData>
    <row r="1" spans="1:5" ht="15.75">
      <c r="A1" s="156" t="s">
        <v>300</v>
      </c>
      <c r="B1" s="156"/>
      <c r="C1" s="156"/>
      <c r="D1" s="156"/>
      <c r="E1" s="156"/>
    </row>
    <row r="2" spans="1:5" ht="15.75">
      <c r="A2" s="156" t="str">
        <f>+rovatkódok!A1</f>
        <v>LOVAS KÖZSÉG ÖNKORMÁNYZATA 2017. ÉVI KÖLTSÉGVETÉS VÉGREHAJTÁSA</v>
      </c>
      <c r="B2" s="156"/>
      <c r="C2" s="156"/>
      <c r="D2" s="156"/>
      <c r="E2" s="156"/>
    </row>
    <row r="3" spans="1:5" ht="15.75">
      <c r="A3" s="156" t="s">
        <v>301</v>
      </c>
      <c r="B3" s="156"/>
      <c r="C3" s="156"/>
      <c r="D3" s="156"/>
      <c r="E3" s="156"/>
    </row>
    <row r="4" spans="1:5" ht="15.75">
      <c r="A4" s="156" t="s">
        <v>225</v>
      </c>
      <c r="B4" s="156"/>
      <c r="C4" s="156"/>
      <c r="D4" s="156"/>
      <c r="E4" s="156"/>
    </row>
    <row r="5" spans="1:5" ht="15.75">
      <c r="A5" s="1"/>
      <c r="B5" s="14"/>
      <c r="C5" s="41"/>
      <c r="D5" s="41"/>
      <c r="E5" s="41" t="str">
        <f>+rovatkódok!D3</f>
        <v>adatok Ft-ban</v>
      </c>
    </row>
    <row r="6" spans="1:5" ht="31.5">
      <c r="A6" s="39" t="s">
        <v>241</v>
      </c>
      <c r="B6" s="39" t="s">
        <v>242</v>
      </c>
      <c r="C6" s="30" t="str">
        <f>+rovatkódok!B4</f>
        <v>2017. évi 
eredeti EI</v>
      </c>
      <c r="D6" s="30" t="str">
        <f>+rovatkódok!C4</f>
        <v>2017. évi
módosított  EI</v>
      </c>
      <c r="E6" s="30" t="str">
        <f>+rovatkódok!D4</f>
        <v>Teljesítés
2017.12.31.</v>
      </c>
    </row>
    <row r="7" spans="1:5" ht="15.75">
      <c r="A7" s="2" t="s">
        <v>302</v>
      </c>
      <c r="B7" s="2" t="s">
        <v>861</v>
      </c>
      <c r="C7" s="2">
        <v>0</v>
      </c>
      <c r="D7" s="2">
        <v>0</v>
      </c>
      <c r="E7" s="2">
        <v>0</v>
      </c>
    </row>
    <row r="8" spans="1:5" ht="15.75">
      <c r="A8" s="2" t="s">
        <v>303</v>
      </c>
      <c r="B8" s="2" t="s">
        <v>862</v>
      </c>
      <c r="C8" s="2">
        <v>0</v>
      </c>
      <c r="D8" s="2">
        <v>0</v>
      </c>
      <c r="E8" s="2">
        <v>0</v>
      </c>
    </row>
    <row r="9" spans="1:5" ht="15.75">
      <c r="A9" s="2" t="s">
        <v>304</v>
      </c>
      <c r="B9" s="2" t="s">
        <v>863</v>
      </c>
      <c r="C9" s="2">
        <v>0</v>
      </c>
      <c r="D9" s="2">
        <v>0</v>
      </c>
      <c r="E9" s="2">
        <v>0</v>
      </c>
    </row>
    <row r="10" spans="1:5" ht="15.75">
      <c r="A10" s="2" t="s">
        <v>305</v>
      </c>
      <c r="B10" s="2" t="s">
        <v>864</v>
      </c>
      <c r="C10" s="2">
        <v>0</v>
      </c>
      <c r="D10" s="2">
        <v>0</v>
      </c>
      <c r="E10" s="2">
        <v>0</v>
      </c>
    </row>
    <row r="11" spans="1:5" ht="15.75">
      <c r="A11" s="2" t="s">
        <v>306</v>
      </c>
      <c r="B11" s="2" t="s">
        <v>865</v>
      </c>
      <c r="C11" s="2">
        <v>0</v>
      </c>
      <c r="D11" s="2">
        <v>0</v>
      </c>
      <c r="E11" s="2">
        <v>0</v>
      </c>
    </row>
    <row r="12" spans="1:5" ht="15.75">
      <c r="A12" s="35" t="s">
        <v>307</v>
      </c>
      <c r="B12" s="35" t="s">
        <v>187</v>
      </c>
      <c r="C12" s="35">
        <f>SUM(C7:C11)</f>
        <v>0</v>
      </c>
      <c r="D12" s="35">
        <f t="shared" ref="D12:E12" si="0">SUM(D7:D11)</f>
        <v>0</v>
      </c>
      <c r="E12" s="35">
        <f t="shared" si="0"/>
        <v>0</v>
      </c>
    </row>
    <row r="13" spans="1:5" ht="15.75">
      <c r="C13" s="1"/>
    </row>
  </sheetData>
  <mergeCells count="4">
    <mergeCell ref="A4:E4"/>
    <mergeCell ref="A3:E3"/>
    <mergeCell ref="A2:E2"/>
    <mergeCell ref="A1:E1"/>
  </mergeCells>
  <phoneticPr fontId="5" type="noConversion"/>
  <pageMargins left="0.75" right="0.75" top="1" bottom="1" header="0.5" footer="0.5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B5" sqref="B5"/>
    </sheetView>
  </sheetViews>
  <sheetFormatPr defaultRowHeight="15.75"/>
  <cols>
    <col min="1" max="1" width="50.5703125" style="102" customWidth="1"/>
    <col min="2" max="2" width="13.140625" style="102" customWidth="1"/>
    <col min="3" max="3" width="13.5703125" style="102" customWidth="1"/>
    <col min="4" max="4" width="17" style="102" customWidth="1"/>
    <col min="5" max="16384" width="9.140625" style="102"/>
  </cols>
  <sheetData>
    <row r="1" spans="1:6">
      <c r="A1" s="156" t="s">
        <v>856</v>
      </c>
      <c r="B1" s="156"/>
      <c r="C1" s="156"/>
      <c r="D1" s="156"/>
    </row>
    <row r="2" spans="1:6">
      <c r="A2" s="156" t="str">
        <f>+rovatkódok!A1</f>
        <v>LOVAS KÖZSÉG ÖNKORMÁNYZATA 2017. ÉVI KÖLTSÉGVETÉS VÉGREHAJTÁSA</v>
      </c>
      <c r="B2" s="156"/>
      <c r="C2" s="156"/>
      <c r="D2" s="156"/>
    </row>
    <row r="3" spans="1:6" s="112" customFormat="1" ht="36" customHeight="1">
      <c r="A3" s="160" t="s">
        <v>876</v>
      </c>
      <c r="B3" s="160"/>
      <c r="C3" s="160"/>
      <c r="D3" s="160"/>
      <c r="E3" s="111"/>
      <c r="F3" s="111"/>
    </row>
    <row r="4" spans="1:6">
      <c r="A4" s="156" t="s">
        <v>225</v>
      </c>
      <c r="B4" s="156"/>
      <c r="C4" s="156"/>
      <c r="D4" s="156"/>
    </row>
    <row r="5" spans="1:6">
      <c r="D5" s="41" t="str">
        <f>+rovatkódok!D3</f>
        <v>adatok Ft-ban</v>
      </c>
    </row>
    <row r="6" spans="1:6" ht="30.75" customHeight="1">
      <c r="A6" s="39" t="s">
        <v>242</v>
      </c>
      <c r="B6" s="30" t="str">
        <f>+rovatkódok!B4</f>
        <v>2017. évi 
eredeti EI</v>
      </c>
      <c r="C6" s="30" t="str">
        <f>+rovatkódok!C4</f>
        <v>2017. évi
módosított  EI</v>
      </c>
      <c r="D6" s="30" t="str">
        <f>+rovatkódok!D4</f>
        <v>Teljesítés
2017.12.31.</v>
      </c>
    </row>
    <row r="7" spans="1:6">
      <c r="A7" s="103" t="s">
        <v>857</v>
      </c>
      <c r="B7" s="104">
        <v>0</v>
      </c>
      <c r="C7" s="104">
        <v>0</v>
      </c>
      <c r="D7" s="104">
        <v>0</v>
      </c>
    </row>
    <row r="8" spans="1:6">
      <c r="A8" s="103" t="s">
        <v>51</v>
      </c>
      <c r="B8" s="104">
        <v>0</v>
      </c>
      <c r="C8" s="104">
        <v>0</v>
      </c>
      <c r="D8" s="104">
        <v>0</v>
      </c>
    </row>
    <row r="9" spans="1:6">
      <c r="A9" s="103" t="s">
        <v>858</v>
      </c>
      <c r="B9" s="104">
        <v>0</v>
      </c>
      <c r="C9" s="104">
        <v>0</v>
      </c>
      <c r="D9" s="104">
        <v>0</v>
      </c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D28"/>
  <sheetViews>
    <sheetView workbookViewId="0">
      <selection activeCell="E15" sqref="E15"/>
    </sheetView>
  </sheetViews>
  <sheetFormatPr defaultRowHeight="15"/>
  <cols>
    <col min="1" max="1" width="70.7109375" bestFit="1" customWidth="1"/>
    <col min="2" max="2" width="16.42578125" customWidth="1"/>
    <col min="3" max="3" width="18.85546875" customWidth="1"/>
    <col min="4" max="4" width="22.85546875" customWidth="1"/>
  </cols>
  <sheetData>
    <row r="1" spans="1:4" ht="15.75">
      <c r="A1" s="156" t="s">
        <v>295</v>
      </c>
      <c r="B1" s="156"/>
      <c r="C1" s="156"/>
      <c r="D1" s="156"/>
    </row>
    <row r="2" spans="1:4" ht="15.75">
      <c r="A2" s="156" t="str">
        <f>+rovatkódok!A1</f>
        <v>LOVAS KÖZSÉG ÖNKORMÁNYZATA 2017. ÉVI KÖLTSÉGVETÉS VÉGREHAJTÁSA</v>
      </c>
      <c r="B2" s="156"/>
      <c r="C2" s="156"/>
      <c r="D2" s="156"/>
    </row>
    <row r="3" spans="1:4" ht="15.75">
      <c r="A3" s="156" t="s">
        <v>290</v>
      </c>
      <c r="B3" s="156"/>
      <c r="C3" s="156"/>
      <c r="D3" s="156"/>
    </row>
    <row r="4" spans="1:4" ht="15.75">
      <c r="A4" s="156" t="s">
        <v>225</v>
      </c>
      <c r="B4" s="156"/>
      <c r="C4" s="156"/>
      <c r="D4" s="156"/>
    </row>
    <row r="5" spans="1:4" ht="15.75">
      <c r="A5" s="14"/>
      <c r="B5" s="41"/>
      <c r="C5" s="41"/>
      <c r="D5" s="41" t="str">
        <f>+rovatkódok!D3</f>
        <v>adatok Ft-ban</v>
      </c>
    </row>
    <row r="6" spans="1:4" ht="31.5">
      <c r="A6" s="37" t="s">
        <v>243</v>
      </c>
      <c r="B6" s="38" t="str">
        <f>+rovatkódok!B4</f>
        <v>2017. évi 
eredeti EI</v>
      </c>
      <c r="C6" s="38" t="str">
        <f>+rovatkódok!C4</f>
        <v>2017. évi
módosított  EI</v>
      </c>
      <c r="D6" s="38" t="str">
        <f>+rovatkódok!D4</f>
        <v>Teljesítés
2017.12.31.</v>
      </c>
    </row>
    <row r="7" spans="1:4" ht="15.75">
      <c r="A7" s="134" t="s">
        <v>291</v>
      </c>
      <c r="B7" s="3">
        <v>3937000</v>
      </c>
      <c r="C7" s="3">
        <v>1564500</v>
      </c>
      <c r="D7" s="3">
        <v>1564500</v>
      </c>
    </row>
    <row r="8" spans="1:4" ht="15.75">
      <c r="A8" s="15" t="s">
        <v>52</v>
      </c>
      <c r="B8" s="16">
        <f>SUM(B7:B7)</f>
        <v>3937000</v>
      </c>
      <c r="C8" s="16">
        <f>SUM(C7:C7)</f>
        <v>1564500</v>
      </c>
      <c r="D8" s="16">
        <f>SUM(D7:D7)</f>
        <v>1564500</v>
      </c>
    </row>
    <row r="9" spans="1:4" ht="15.75">
      <c r="A9" s="140" t="s">
        <v>53</v>
      </c>
      <c r="B9" s="117">
        <v>0</v>
      </c>
      <c r="C9" s="117">
        <v>22894410</v>
      </c>
      <c r="D9" s="117">
        <v>22894410</v>
      </c>
    </row>
    <row r="10" spans="1:4" s="113" customFormat="1" ht="15.75">
      <c r="A10" s="15" t="s">
        <v>57</v>
      </c>
      <c r="B10" s="16">
        <v>788000</v>
      </c>
      <c r="C10" s="16">
        <v>380800</v>
      </c>
      <c r="D10" s="16">
        <v>380800</v>
      </c>
    </row>
    <row r="11" spans="1:4" ht="15.75">
      <c r="A11" s="134" t="s">
        <v>908</v>
      </c>
      <c r="B11" s="3">
        <v>79000</v>
      </c>
      <c r="C11" s="3">
        <v>0</v>
      </c>
      <c r="D11" s="3">
        <v>0</v>
      </c>
    </row>
    <row r="12" spans="1:4" ht="15.75">
      <c r="A12" s="134" t="s">
        <v>909</v>
      </c>
      <c r="B12" s="3">
        <v>5000000</v>
      </c>
      <c r="C12" s="3">
        <v>200000</v>
      </c>
      <c r="D12" s="3">
        <v>200000</v>
      </c>
    </row>
    <row r="13" spans="1:4" ht="15.75">
      <c r="A13" s="134" t="s">
        <v>910</v>
      </c>
      <c r="B13" s="3">
        <v>945000</v>
      </c>
      <c r="C13" s="3">
        <v>0</v>
      </c>
      <c r="D13" s="3">
        <v>0</v>
      </c>
    </row>
    <row r="14" spans="1:4" ht="15.75">
      <c r="A14" s="134" t="s">
        <v>911</v>
      </c>
      <c r="B14" s="3">
        <v>1575000</v>
      </c>
      <c r="C14" s="3">
        <v>1577750</v>
      </c>
      <c r="D14" s="3">
        <v>1577750</v>
      </c>
    </row>
    <row r="15" spans="1:4" ht="15.75">
      <c r="A15" s="134" t="s">
        <v>912</v>
      </c>
      <c r="B15" s="3">
        <v>545000</v>
      </c>
      <c r="C15" s="3">
        <v>343400</v>
      </c>
      <c r="D15" s="3">
        <v>343400</v>
      </c>
    </row>
    <row r="16" spans="1:4" ht="15.75">
      <c r="A16" s="134" t="s">
        <v>913</v>
      </c>
      <c r="B16" s="3">
        <v>15748000</v>
      </c>
      <c r="C16" s="3">
        <v>0</v>
      </c>
      <c r="D16" s="3">
        <v>0</v>
      </c>
    </row>
    <row r="17" spans="1:4" ht="15.75">
      <c r="A17" s="15" t="s">
        <v>54</v>
      </c>
      <c r="B17" s="16">
        <f>SUM(B11:B16)</f>
        <v>23892000</v>
      </c>
      <c r="C17" s="16">
        <f t="shared" ref="C17:D17" si="0">SUM(C11:C16)</f>
        <v>2121150</v>
      </c>
      <c r="D17" s="16">
        <f t="shared" si="0"/>
        <v>2121150</v>
      </c>
    </row>
    <row r="18" spans="1:4" ht="15.75">
      <c r="A18" s="15" t="s">
        <v>58</v>
      </c>
      <c r="B18" s="16">
        <v>7725000</v>
      </c>
      <c r="C18" s="16">
        <v>6995633</v>
      </c>
      <c r="D18" s="16">
        <v>6995633</v>
      </c>
    </row>
    <row r="19" spans="1:4" ht="15.75">
      <c r="A19" s="53" t="s">
        <v>292</v>
      </c>
      <c r="B19" s="54">
        <f>+B8+B9+B10+B17+B18</f>
        <v>36342000</v>
      </c>
      <c r="C19" s="54">
        <f>+C8+C9+C10+C17+C18</f>
        <v>33956493</v>
      </c>
      <c r="D19" s="54">
        <f>+D8+D9+D10+D17+D18</f>
        <v>33956493</v>
      </c>
    </row>
    <row r="20" spans="1:4" ht="15.75">
      <c r="A20" s="2" t="s">
        <v>299</v>
      </c>
      <c r="B20" s="3">
        <v>0</v>
      </c>
      <c r="C20" s="3">
        <v>0</v>
      </c>
      <c r="D20" s="3">
        <v>0</v>
      </c>
    </row>
    <row r="21" spans="1:4" ht="15.75">
      <c r="A21" s="2" t="s">
        <v>297</v>
      </c>
      <c r="B21" s="3">
        <v>0</v>
      </c>
      <c r="C21" s="3">
        <v>0</v>
      </c>
      <c r="D21" s="3">
        <v>0</v>
      </c>
    </row>
    <row r="22" spans="1:4" ht="15.75">
      <c r="A22" s="2" t="s">
        <v>914</v>
      </c>
      <c r="B22" s="3">
        <v>500000</v>
      </c>
      <c r="C22" s="3">
        <v>0</v>
      </c>
      <c r="D22" s="3">
        <v>0</v>
      </c>
    </row>
    <row r="23" spans="1:4" ht="15.75">
      <c r="A23" s="2" t="s">
        <v>296</v>
      </c>
      <c r="B23" s="3">
        <v>0</v>
      </c>
      <c r="C23" s="3">
        <v>0</v>
      </c>
      <c r="D23" s="3">
        <v>0</v>
      </c>
    </row>
    <row r="24" spans="1:4" ht="15.75">
      <c r="A24" s="15" t="s">
        <v>298</v>
      </c>
      <c r="B24" s="16">
        <f>SUM(B20:B23)</f>
        <v>500000</v>
      </c>
      <c r="C24" s="16">
        <f t="shared" ref="C24:D24" si="1">SUM(C20:C23)</f>
        <v>0</v>
      </c>
      <c r="D24" s="16">
        <f t="shared" si="1"/>
        <v>0</v>
      </c>
    </row>
    <row r="25" spans="1:4" ht="15.75">
      <c r="A25" s="15" t="s">
        <v>62</v>
      </c>
      <c r="B25" s="16">
        <v>135000</v>
      </c>
      <c r="C25" s="16">
        <v>0</v>
      </c>
      <c r="D25" s="16">
        <v>0</v>
      </c>
    </row>
    <row r="26" spans="1:4" ht="15.75">
      <c r="A26" s="53" t="s">
        <v>293</v>
      </c>
      <c r="B26" s="54">
        <f>+B24+B25</f>
        <v>635000</v>
      </c>
      <c r="C26" s="54">
        <f t="shared" ref="C26:D26" si="2">+C24+C25</f>
        <v>0</v>
      </c>
      <c r="D26" s="54">
        <f t="shared" si="2"/>
        <v>0</v>
      </c>
    </row>
    <row r="27" spans="1:4" ht="15.75">
      <c r="A27" s="1"/>
      <c r="B27" s="52"/>
      <c r="C27" s="52"/>
      <c r="D27" s="52"/>
    </row>
    <row r="28" spans="1:4" ht="18.75">
      <c r="A28" s="55" t="s">
        <v>294</v>
      </c>
      <c r="B28" s="56">
        <f>+B19+B26</f>
        <v>36977000</v>
      </c>
      <c r="C28" s="56">
        <f t="shared" ref="C28:D28" si="3">+C19+C26</f>
        <v>33956493</v>
      </c>
      <c r="D28" s="56">
        <f t="shared" si="3"/>
        <v>33956493</v>
      </c>
    </row>
  </sheetData>
  <mergeCells count="4">
    <mergeCell ref="A4:D4"/>
    <mergeCell ref="A3:D3"/>
    <mergeCell ref="A2:D2"/>
    <mergeCell ref="A1:D1"/>
  </mergeCells>
  <phoneticPr fontId="5" type="noConversion"/>
  <pageMargins left="0.75" right="0.75" top="1" bottom="1" header="0.5" footer="0.5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2</vt:i4>
      </vt:variant>
    </vt:vector>
  </HeadingPairs>
  <TitlesOfParts>
    <vt:vector size="18" baseType="lpstr">
      <vt:lpstr>rovatkódok</vt:lpstr>
      <vt:lpstr>1.kiad.</vt:lpstr>
      <vt:lpstr>2.bev.</vt:lpstr>
      <vt:lpstr>3.adó</vt:lpstr>
      <vt:lpstr>4.tám.bev.</vt:lpstr>
      <vt:lpstr>5.ktgv.tám.</vt:lpstr>
      <vt:lpstr>6.felhalm.bev.</vt:lpstr>
      <vt:lpstr>7.EU tám.</vt:lpstr>
      <vt:lpstr>8.beruh.,feluj.</vt:lpstr>
      <vt:lpstr>9.tám.AH-n kív.</vt:lpstr>
      <vt:lpstr>10.ellátottak</vt:lpstr>
      <vt:lpstr>11.létszám</vt:lpstr>
      <vt:lpstr>12.pénzforg.mérleg</vt:lpstr>
      <vt:lpstr>13.mérleg</vt:lpstr>
      <vt:lpstr>14.maradvány</vt:lpstr>
      <vt:lpstr>15.eredmény</vt:lpstr>
      <vt:lpstr>'11.létszám'!Nyomtatási_terület</vt:lpstr>
      <vt:lpstr>'13.mérleg'!Nyomtatási_terület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Eszti</dc:creator>
  <cp:lastModifiedBy>Lovas Pénzugy</cp:lastModifiedBy>
  <cp:lastPrinted>2018-05-30T13:55:24Z</cp:lastPrinted>
  <dcterms:created xsi:type="dcterms:W3CDTF">2014-02-16T16:34:25Z</dcterms:created>
  <dcterms:modified xsi:type="dcterms:W3CDTF">2018-06-04T12:57:56Z</dcterms:modified>
</cp:coreProperties>
</file>