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workbookProtection lockStructure="1"/>
  <bookViews>
    <workbookView xWindow="16230" yWindow="-225" windowWidth="12660" windowHeight="11760" tabRatio="722" activeTab="29"/>
  </bookViews>
  <sheets>
    <sheet name="1.1.sz.mell." sheetId="1" r:id="rId1"/>
    <sheet name="1.2.sz.mell." sheetId="95" r:id="rId2"/>
    <sheet name="1.3.sz.mell." sheetId="96" r:id="rId3"/>
    <sheet name="1.4.sz.mell." sheetId="97" r:id="rId4"/>
    <sheet name="2.1.sz.mell  " sheetId="73" r:id="rId5"/>
    <sheet name="2.2.sz.mell  " sheetId="61" r:id="rId6"/>
    <sheet name="ELLENŐRZÉS-1.sz.2.a.sz.2.b.sz." sheetId="76" r:id="rId7"/>
    <sheet name="3.sz.mell.  " sheetId="62" r:id="rId8"/>
    <sheet name="4.sz.mell." sheetId="77" r:id="rId9"/>
    <sheet name="5.sz.mell." sheetId="78" r:id="rId10"/>
    <sheet name="6.sz.mell." sheetId="63" r:id="rId11"/>
    <sheet name="7.sz.mell." sheetId="64" r:id="rId12"/>
    <sheet name="8.1. sz. mell. " sheetId="71" r:id="rId13"/>
    <sheet name="8.2. sz. mell. " sheetId="116" r:id="rId14"/>
    <sheet name="8.3. sz. mell.  " sheetId="117" r:id="rId15"/>
    <sheet name="8.4. sz. mell. " sheetId="118" r:id="rId16"/>
    <sheet name="9.1. sz. mell" sheetId="3" r:id="rId17"/>
    <sheet name="9.1.1. sz. mell " sheetId="113" r:id="rId18"/>
    <sheet name="9.1.2. sz. mell  " sheetId="114" r:id="rId19"/>
    <sheet name="9.1.3. sz. mell   " sheetId="115" r:id="rId20"/>
    <sheet name="9.2. sz. mell" sheetId="79" r:id="rId21"/>
    <sheet name="9.2.1. sz. mell" sheetId="98" r:id="rId22"/>
    <sheet name="9.2.2. sz.  mell" sheetId="99" r:id="rId23"/>
    <sheet name="9.2.3. sz. mell" sheetId="100" r:id="rId24"/>
    <sheet name="9.3. sz. mell" sheetId="105" r:id="rId25"/>
    <sheet name="9.4. sz. mell " sheetId="119" r:id="rId26"/>
    <sheet name="9.5. sz. mell " sheetId="120" r:id="rId27"/>
    <sheet name="9.6. sz. mell " sheetId="121" r:id="rId28"/>
    <sheet name="9.7. sz. mell " sheetId="122" r:id="rId29"/>
    <sheet name="9.8. sz. mell " sheetId="123" r:id="rId30"/>
    <sheet name="9.8.1. sz. mell " sheetId="124" r:id="rId31"/>
    <sheet name="9.8.2. sz. mell " sheetId="125" r:id="rId32"/>
    <sheet name="10.sz.mell" sheetId="89" r:id="rId33"/>
    <sheet name="1. sz tájékoztató t." sheetId="87" r:id="rId34"/>
    <sheet name="2. sz tájékoztató t" sheetId="66" r:id="rId35"/>
    <sheet name="3. sz tájékoztató t." sheetId="88" r:id="rId36"/>
    <sheet name="4.sz tájékoztató t." sheetId="24" r:id="rId37"/>
    <sheet name="5.sz tájékoztató t." sheetId="2" r:id="rId38"/>
    <sheet name="6.sz tájékoztató t." sheetId="70" r:id="rId39"/>
    <sheet name="Munka1" sheetId="94" r:id="rId40"/>
  </sheets>
  <definedNames>
    <definedName name="_xlnm.Print_Titles" localSheetId="16">'9.1. sz. mell'!$1:$6</definedName>
    <definedName name="_xlnm.Print_Titles" localSheetId="17">'9.1.1. sz. mell '!$1:$6</definedName>
    <definedName name="_xlnm.Print_Titles" localSheetId="18">'9.1.2. sz. mell  '!$1:$6</definedName>
    <definedName name="_xlnm.Print_Titles" localSheetId="19">'9.1.3. sz. mell   '!$1:$6</definedName>
    <definedName name="_xlnm.Print_Titles" localSheetId="20">'9.2. sz. mell'!$1:$6</definedName>
    <definedName name="_xlnm.Print_Titles" localSheetId="21">'9.2.1. sz. mell'!$1:$6</definedName>
    <definedName name="_xlnm.Print_Titles" localSheetId="22">'9.2.2. sz.  mell'!$1:$6</definedName>
    <definedName name="_xlnm.Print_Titles" localSheetId="23">'9.2.3. sz. mell'!$1:$6</definedName>
    <definedName name="_xlnm.Print_Titles" localSheetId="24">'9.3. sz. mell'!$1:$6</definedName>
    <definedName name="_xlnm.Print_Titles" localSheetId="25">'9.4. sz. mell '!$1:$6</definedName>
    <definedName name="_xlnm.Print_Titles" localSheetId="26">'9.5. sz. mell '!$1:$6</definedName>
    <definedName name="_xlnm.Print_Titles" localSheetId="27">'9.6. sz. mell '!$1:$6</definedName>
    <definedName name="_xlnm.Print_Titles" localSheetId="28">'9.7. sz. mell '!$1:$6</definedName>
    <definedName name="_xlnm.Print_Titles" localSheetId="29">'9.8. sz. mell '!$1:$6</definedName>
    <definedName name="_xlnm.Print_Titles" localSheetId="30">'9.8.1. sz. mell '!$1:$6</definedName>
    <definedName name="_xlnm.Print_Titles" localSheetId="31">'9.8.2. sz. mell '!$1:$6</definedName>
    <definedName name="_xlnm.Print_Area" localSheetId="33">'1. sz tájékoztató t.'!$A$1:$E$144</definedName>
    <definedName name="_xlnm.Print_Area" localSheetId="0">'1.1.sz.mell.'!$A$1:$G$152</definedName>
    <definedName name="_xlnm.Print_Area" localSheetId="1">'1.2.sz.mell.'!$A$4:$C$152</definedName>
    <definedName name="_xlnm.Print_Area" localSheetId="2">'1.3.sz.mell.'!$A$4:$C$152</definedName>
    <definedName name="_xlnm.Print_Area" localSheetId="3">'1.4.sz.mell.'!$A$4:$C$152</definedName>
  </definedNames>
  <calcPr calcId="124519" fullCalcOnLoad="1"/>
</workbook>
</file>

<file path=xl/calcChain.xml><?xml version="1.0" encoding="utf-8"?>
<calcChain xmlns="http://schemas.openxmlformats.org/spreadsheetml/2006/main">
  <c r="F40" i="120"/>
  <c r="G8"/>
  <c r="F8"/>
  <c r="F40" i="119"/>
  <c r="G8"/>
  <c r="F8"/>
  <c r="F40" i="105"/>
  <c r="G19"/>
  <c r="G8"/>
  <c r="F19"/>
  <c r="F8"/>
  <c r="G10" i="1"/>
  <c r="G78"/>
  <c r="G79"/>
  <c r="G77"/>
  <c r="G76"/>
  <c r="G86"/>
  <c r="G152"/>
  <c r="F76"/>
  <c r="E68" i="63"/>
  <c r="E69"/>
  <c r="F69"/>
  <c r="D50"/>
  <c r="F50"/>
  <c r="D51"/>
  <c r="D52"/>
  <c r="D53"/>
  <c r="F53"/>
  <c r="D54"/>
  <c r="D55"/>
  <c r="D49"/>
  <c r="F49"/>
  <c r="C56"/>
  <c r="C47"/>
  <c r="F19" i="64"/>
  <c r="F18"/>
  <c r="F16"/>
  <c r="F15"/>
  <c r="D15"/>
  <c r="C16"/>
  <c r="D6"/>
  <c r="F6"/>
  <c r="D7"/>
  <c r="F7"/>
  <c r="D8"/>
  <c r="F8"/>
  <c r="D9"/>
  <c r="F9"/>
  <c r="D10"/>
  <c r="F10"/>
  <c r="D11"/>
  <c r="F11"/>
  <c r="D12"/>
  <c r="F12"/>
  <c r="D5"/>
  <c r="F5"/>
  <c r="G57" i="123"/>
  <c r="G52"/>
  <c r="G53"/>
  <c r="G54"/>
  <c r="G51"/>
  <c r="G50"/>
  <c r="F50"/>
  <c r="G46"/>
  <c r="G47"/>
  <c r="G48"/>
  <c r="G49"/>
  <c r="G45"/>
  <c r="F44"/>
  <c r="G38"/>
  <c r="G39"/>
  <c r="G37"/>
  <c r="F36"/>
  <c r="G10"/>
  <c r="G11"/>
  <c r="G12"/>
  <c r="G13"/>
  <c r="G14"/>
  <c r="G15"/>
  <c r="G8"/>
  <c r="G35"/>
  <c r="G16"/>
  <c r="G17"/>
  <c r="G18"/>
  <c r="G9"/>
  <c r="F8"/>
  <c r="F35"/>
  <c r="G57" i="122"/>
  <c r="G51"/>
  <c r="G50"/>
  <c r="G55"/>
  <c r="F50"/>
  <c r="G46"/>
  <c r="G47"/>
  <c r="G48"/>
  <c r="G49"/>
  <c r="G45"/>
  <c r="F44"/>
  <c r="F55"/>
  <c r="G38"/>
  <c r="G39"/>
  <c r="G37"/>
  <c r="F36"/>
  <c r="G21"/>
  <c r="G22"/>
  <c r="G23"/>
  <c r="G20"/>
  <c r="G19"/>
  <c r="G35"/>
  <c r="F19"/>
  <c r="F35"/>
  <c r="F40"/>
  <c r="G10"/>
  <c r="G11"/>
  <c r="G12"/>
  <c r="G13"/>
  <c r="G14"/>
  <c r="G15"/>
  <c r="G16"/>
  <c r="G17"/>
  <c r="G18"/>
  <c r="G9"/>
  <c r="G8"/>
  <c r="F8"/>
  <c r="G57" i="121"/>
  <c r="G46"/>
  <c r="G47"/>
  <c r="G48"/>
  <c r="G49"/>
  <c r="G45"/>
  <c r="F44"/>
  <c r="F55"/>
  <c r="G38"/>
  <c r="G39"/>
  <c r="G37"/>
  <c r="F36"/>
  <c r="G35"/>
  <c r="G10"/>
  <c r="G11"/>
  <c r="G12"/>
  <c r="G13"/>
  <c r="G14"/>
  <c r="G15"/>
  <c r="G16"/>
  <c r="G17"/>
  <c r="G18"/>
  <c r="G9"/>
  <c r="G8"/>
  <c r="F8"/>
  <c r="G57" i="120"/>
  <c r="G46"/>
  <c r="G47"/>
  <c r="G48"/>
  <c r="G49"/>
  <c r="G45"/>
  <c r="F44"/>
  <c r="F55"/>
  <c r="G38"/>
  <c r="G39"/>
  <c r="G37"/>
  <c r="F36"/>
  <c r="G57" i="119"/>
  <c r="G46"/>
  <c r="G47"/>
  <c r="G48"/>
  <c r="G49"/>
  <c r="G45"/>
  <c r="F44"/>
  <c r="F55"/>
  <c r="G38"/>
  <c r="G39"/>
  <c r="G37"/>
  <c r="F36"/>
  <c r="G57" i="105"/>
  <c r="G46"/>
  <c r="G47"/>
  <c r="G48"/>
  <c r="G49"/>
  <c r="G45"/>
  <c r="F44"/>
  <c r="F55"/>
  <c r="G38"/>
  <c r="G39"/>
  <c r="G37"/>
  <c r="F36"/>
  <c r="G57" i="79"/>
  <c r="G51"/>
  <c r="G50"/>
  <c r="F50"/>
  <c r="G46"/>
  <c r="G47"/>
  <c r="G48"/>
  <c r="G49"/>
  <c r="G45"/>
  <c r="F44"/>
  <c r="F55"/>
  <c r="G38"/>
  <c r="G39"/>
  <c r="G37"/>
  <c r="F36"/>
  <c r="F40"/>
  <c r="F35"/>
  <c r="G35"/>
  <c r="G10"/>
  <c r="G11"/>
  <c r="G8"/>
  <c r="G12"/>
  <c r="G13"/>
  <c r="G14"/>
  <c r="G15"/>
  <c r="G16"/>
  <c r="G17"/>
  <c r="G18"/>
  <c r="G9"/>
  <c r="F8"/>
  <c r="G135" i="3"/>
  <c r="G134"/>
  <c r="G144"/>
  <c r="F134"/>
  <c r="F144"/>
  <c r="G123"/>
  <c r="G121"/>
  <c r="G122"/>
  <c r="F121"/>
  <c r="F124"/>
  <c r="G109"/>
  <c r="G110"/>
  <c r="G111"/>
  <c r="G112"/>
  <c r="G113"/>
  <c r="G114"/>
  <c r="G115"/>
  <c r="G116"/>
  <c r="G117"/>
  <c r="G118"/>
  <c r="G119"/>
  <c r="G120"/>
  <c r="G108"/>
  <c r="F107"/>
  <c r="G97"/>
  <c r="G98"/>
  <c r="G99"/>
  <c r="G100"/>
  <c r="G101"/>
  <c r="G102"/>
  <c r="G103"/>
  <c r="G104"/>
  <c r="G105"/>
  <c r="G106"/>
  <c r="F91"/>
  <c r="F73"/>
  <c r="F86"/>
  <c r="F58"/>
  <c r="F47"/>
  <c r="F36"/>
  <c r="F29"/>
  <c r="G25"/>
  <c r="G27"/>
  <c r="G23"/>
  <c r="F22"/>
  <c r="G17"/>
  <c r="G19"/>
  <c r="G21"/>
  <c r="F15"/>
  <c r="G11"/>
  <c r="G13"/>
  <c r="G9"/>
  <c r="F8"/>
  <c r="F52" i="63"/>
  <c r="D21"/>
  <c r="F21"/>
  <c r="D22"/>
  <c r="F22"/>
  <c r="D23"/>
  <c r="F23"/>
  <c r="D24"/>
  <c r="D25"/>
  <c r="F25"/>
  <c r="D26"/>
  <c r="F26"/>
  <c r="D27"/>
  <c r="D28"/>
  <c r="F28"/>
  <c r="D29"/>
  <c r="F29"/>
  <c r="D30"/>
  <c r="F30"/>
  <c r="D31"/>
  <c r="F31"/>
  <c r="D32"/>
  <c r="F32"/>
  <c r="D33"/>
  <c r="F33"/>
  <c r="D34"/>
  <c r="F34"/>
  <c r="D35"/>
  <c r="D36"/>
  <c r="F36"/>
  <c r="D37"/>
  <c r="F37"/>
  <c r="D38"/>
  <c r="F38"/>
  <c r="D39"/>
  <c r="F39"/>
  <c r="D40"/>
  <c r="D41"/>
  <c r="F41"/>
  <c r="D42"/>
  <c r="F42"/>
  <c r="D43"/>
  <c r="F43"/>
  <c r="D44"/>
  <c r="F44"/>
  <c r="D45"/>
  <c r="F45"/>
  <c r="D46"/>
  <c r="F46"/>
  <c r="D6"/>
  <c r="D7"/>
  <c r="D8"/>
  <c r="F8"/>
  <c r="D9"/>
  <c r="F9"/>
  <c r="D10"/>
  <c r="D11"/>
  <c r="D12"/>
  <c r="F12"/>
  <c r="D13"/>
  <c r="F13"/>
  <c r="D14"/>
  <c r="D15"/>
  <c r="D16"/>
  <c r="F16"/>
  <c r="D17"/>
  <c r="F17"/>
  <c r="D18"/>
  <c r="D19"/>
  <c r="D20"/>
  <c r="F20"/>
  <c r="D5"/>
  <c r="F5"/>
  <c r="F6"/>
  <c r="F7"/>
  <c r="F10"/>
  <c r="F11"/>
  <c r="F14"/>
  <c r="F15"/>
  <c r="F18"/>
  <c r="F19"/>
  <c r="F24"/>
  <c r="F27"/>
  <c r="F35"/>
  <c r="F40"/>
  <c r="F65"/>
  <c r="D65"/>
  <c r="D62"/>
  <c r="D68"/>
  <c r="G125" i="1"/>
  <c r="G124"/>
  <c r="F123"/>
  <c r="G115"/>
  <c r="G116"/>
  <c r="G117"/>
  <c r="G118"/>
  <c r="G119"/>
  <c r="G120"/>
  <c r="G121"/>
  <c r="G122"/>
  <c r="G111"/>
  <c r="G112"/>
  <c r="G113"/>
  <c r="G114"/>
  <c r="G110"/>
  <c r="G109"/>
  <c r="G126"/>
  <c r="G147"/>
  <c r="F109"/>
  <c r="G95"/>
  <c r="G96"/>
  <c r="G97"/>
  <c r="G98"/>
  <c r="G94"/>
  <c r="F93"/>
  <c r="F86"/>
  <c r="F152"/>
  <c r="F73"/>
  <c r="G73"/>
  <c r="G75"/>
  <c r="G74"/>
  <c r="G60"/>
  <c r="G61"/>
  <c r="G62"/>
  <c r="G59"/>
  <c r="G49"/>
  <c r="G50"/>
  <c r="G51"/>
  <c r="G52"/>
  <c r="G48"/>
  <c r="G47"/>
  <c r="G38"/>
  <c r="G39"/>
  <c r="G40"/>
  <c r="G41"/>
  <c r="G42"/>
  <c r="G43"/>
  <c r="G44"/>
  <c r="G45"/>
  <c r="G46"/>
  <c r="G37"/>
  <c r="G31"/>
  <c r="G32"/>
  <c r="G33"/>
  <c r="G34"/>
  <c r="G35"/>
  <c r="G30"/>
  <c r="G24"/>
  <c r="G25"/>
  <c r="G26"/>
  <c r="G27"/>
  <c r="G28"/>
  <c r="G23"/>
  <c r="G17"/>
  <c r="G18"/>
  <c r="G19"/>
  <c r="G20"/>
  <c r="G15"/>
  <c r="G21"/>
  <c r="G16"/>
  <c r="G11"/>
  <c r="G12"/>
  <c r="G13"/>
  <c r="G14"/>
  <c r="G9"/>
  <c r="F58"/>
  <c r="F47"/>
  <c r="F36"/>
  <c r="F29"/>
  <c r="F22"/>
  <c r="F15"/>
  <c r="F8"/>
  <c r="D24" i="70"/>
  <c r="B20" i="2"/>
  <c r="O5" i="24"/>
  <c r="O6"/>
  <c r="O7"/>
  <c r="E8"/>
  <c r="O8"/>
  <c r="O9"/>
  <c r="O10"/>
  <c r="O11"/>
  <c r="O12"/>
  <c r="O13"/>
  <c r="C14"/>
  <c r="D14"/>
  <c r="E14"/>
  <c r="F14"/>
  <c r="G14"/>
  <c r="H14"/>
  <c r="I14"/>
  <c r="J14"/>
  <c r="K14"/>
  <c r="L14"/>
  <c r="M14"/>
  <c r="N14"/>
  <c r="O14"/>
  <c r="O16"/>
  <c r="O17"/>
  <c r="O18"/>
  <c r="O19"/>
  <c r="O20"/>
  <c r="O21"/>
  <c r="O22"/>
  <c r="O23"/>
  <c r="O24"/>
  <c r="C25"/>
  <c r="D25"/>
  <c r="E25"/>
  <c r="F25"/>
  <c r="G25"/>
  <c r="H25"/>
  <c r="I25"/>
  <c r="J25"/>
  <c r="K25"/>
  <c r="L25"/>
  <c r="M25"/>
  <c r="N25"/>
  <c r="O25"/>
  <c r="C26"/>
  <c r="D26"/>
  <c r="E26"/>
  <c r="F26"/>
  <c r="G26"/>
  <c r="H26"/>
  <c r="I26"/>
  <c r="J26"/>
  <c r="K26"/>
  <c r="L26"/>
  <c r="M26"/>
  <c r="N26"/>
  <c r="O26"/>
  <c r="C30" i="88"/>
  <c r="D30"/>
  <c r="D6" i="66"/>
  <c r="E6"/>
  <c r="F6"/>
  <c r="G6"/>
  <c r="H6"/>
  <c r="I6"/>
  <c r="I7"/>
  <c r="I8"/>
  <c r="D9"/>
  <c r="E9"/>
  <c r="F9"/>
  <c r="G9"/>
  <c r="H9"/>
  <c r="I9"/>
  <c r="I10"/>
  <c r="I11"/>
  <c r="D12"/>
  <c r="E12"/>
  <c r="F12"/>
  <c r="G12"/>
  <c r="H12"/>
  <c r="I12"/>
  <c r="I13"/>
  <c r="D14"/>
  <c r="E14"/>
  <c r="F14"/>
  <c r="G14"/>
  <c r="H14"/>
  <c r="I14"/>
  <c r="I15"/>
  <c r="D16"/>
  <c r="E16"/>
  <c r="F16"/>
  <c r="G16"/>
  <c r="H16"/>
  <c r="I16"/>
  <c r="I17"/>
  <c r="D18"/>
  <c r="E18"/>
  <c r="F18"/>
  <c r="G18"/>
  <c r="H18"/>
  <c r="I18"/>
  <c r="C5" i="87"/>
  <c r="D5"/>
  <c r="E5"/>
  <c r="C12"/>
  <c r="D12"/>
  <c r="E12"/>
  <c r="C19"/>
  <c r="D19"/>
  <c r="E19"/>
  <c r="C26"/>
  <c r="D26"/>
  <c r="E26"/>
  <c r="C27"/>
  <c r="D27"/>
  <c r="E27"/>
  <c r="C33"/>
  <c r="D33"/>
  <c r="E33"/>
  <c r="C44"/>
  <c r="D44"/>
  <c r="E44"/>
  <c r="C50"/>
  <c r="D50"/>
  <c r="E50"/>
  <c r="C55"/>
  <c r="D55"/>
  <c r="E55"/>
  <c r="C60"/>
  <c r="D60"/>
  <c r="E60"/>
  <c r="C61"/>
  <c r="D61"/>
  <c r="E61"/>
  <c r="C65"/>
  <c r="D65"/>
  <c r="E65"/>
  <c r="C70"/>
  <c r="D70"/>
  <c r="E70"/>
  <c r="C73"/>
  <c r="D73"/>
  <c r="E73"/>
  <c r="C77"/>
  <c r="D77"/>
  <c r="E77"/>
  <c r="C83"/>
  <c r="D83"/>
  <c r="E83"/>
  <c r="C84"/>
  <c r="D84"/>
  <c r="E84"/>
  <c r="C90"/>
  <c r="D90"/>
  <c r="E90"/>
  <c r="C106"/>
  <c r="D106"/>
  <c r="E106"/>
  <c r="C120"/>
  <c r="D120"/>
  <c r="E120"/>
  <c r="C123"/>
  <c r="D123"/>
  <c r="E123"/>
  <c r="C124"/>
  <c r="D124"/>
  <c r="E124"/>
  <c r="C128"/>
  <c r="D128"/>
  <c r="E128"/>
  <c r="C133"/>
  <c r="D133"/>
  <c r="E133"/>
  <c r="C138"/>
  <c r="D138"/>
  <c r="E138"/>
  <c r="C143"/>
  <c r="D143"/>
  <c r="E143"/>
  <c r="C144"/>
  <c r="D144"/>
  <c r="E144"/>
  <c r="G10" i="89"/>
  <c r="G11"/>
  <c r="G12"/>
  <c r="G13"/>
  <c r="G14"/>
  <c r="G15"/>
  <c r="C16"/>
  <c r="D16"/>
  <c r="E16"/>
  <c r="F16"/>
  <c r="G16"/>
  <c r="C8" i="125"/>
  <c r="C19"/>
  <c r="C25"/>
  <c r="C29"/>
  <c r="C35"/>
  <c r="C36"/>
  <c r="C40"/>
  <c r="C44"/>
  <c r="C50"/>
  <c r="C55"/>
  <c r="C8" i="124"/>
  <c r="C19"/>
  <c r="C25"/>
  <c r="C29"/>
  <c r="C35"/>
  <c r="C40"/>
  <c r="C44"/>
  <c r="C50"/>
  <c r="C55"/>
  <c r="C8" i="123"/>
  <c r="D8"/>
  <c r="E8"/>
  <c r="E9"/>
  <c r="E10"/>
  <c r="E11"/>
  <c r="E12"/>
  <c r="E13"/>
  <c r="E14"/>
  <c r="E15"/>
  <c r="E16"/>
  <c r="E17"/>
  <c r="E18"/>
  <c r="C19"/>
  <c r="D19"/>
  <c r="E19"/>
  <c r="C25"/>
  <c r="D25"/>
  <c r="E25"/>
  <c r="C29"/>
  <c r="D29"/>
  <c r="E29"/>
  <c r="C35"/>
  <c r="D35"/>
  <c r="E35"/>
  <c r="C36"/>
  <c r="D36"/>
  <c r="E36"/>
  <c r="E37"/>
  <c r="E38"/>
  <c r="E39"/>
  <c r="C40"/>
  <c r="D40"/>
  <c r="E40"/>
  <c r="C44"/>
  <c r="D44"/>
  <c r="E44"/>
  <c r="E45"/>
  <c r="E46"/>
  <c r="E47"/>
  <c r="E48"/>
  <c r="E49"/>
  <c r="C50"/>
  <c r="D50"/>
  <c r="E50"/>
  <c r="E51"/>
  <c r="C55"/>
  <c r="D55"/>
  <c r="E55"/>
  <c r="C8" i="122"/>
  <c r="D8"/>
  <c r="E8"/>
  <c r="E9"/>
  <c r="E10"/>
  <c r="E11"/>
  <c r="E12"/>
  <c r="E13"/>
  <c r="E14"/>
  <c r="E15"/>
  <c r="E16"/>
  <c r="E17"/>
  <c r="E18"/>
  <c r="C19"/>
  <c r="D19"/>
  <c r="E19"/>
  <c r="E22"/>
  <c r="C25"/>
  <c r="D25"/>
  <c r="C29"/>
  <c r="D29"/>
  <c r="E29"/>
  <c r="C35"/>
  <c r="D35"/>
  <c r="E35"/>
  <c r="C36"/>
  <c r="D36"/>
  <c r="E36"/>
  <c r="E37"/>
  <c r="E38"/>
  <c r="E39"/>
  <c r="C40"/>
  <c r="D40"/>
  <c r="E40"/>
  <c r="C44"/>
  <c r="D44"/>
  <c r="E44"/>
  <c r="E45"/>
  <c r="E46"/>
  <c r="E47"/>
  <c r="E48"/>
  <c r="E49"/>
  <c r="C50"/>
  <c r="D50"/>
  <c r="E50"/>
  <c r="E51"/>
  <c r="C55"/>
  <c r="D55"/>
  <c r="E55"/>
  <c r="C8" i="121"/>
  <c r="D8"/>
  <c r="E8"/>
  <c r="E10"/>
  <c r="E11"/>
  <c r="E12"/>
  <c r="E13"/>
  <c r="E14"/>
  <c r="E15"/>
  <c r="E16"/>
  <c r="E17"/>
  <c r="E18"/>
  <c r="C19"/>
  <c r="C25"/>
  <c r="C29"/>
  <c r="C35"/>
  <c r="D35"/>
  <c r="E35"/>
  <c r="C36"/>
  <c r="D36"/>
  <c r="E36"/>
  <c r="E37"/>
  <c r="E38"/>
  <c r="E39"/>
  <c r="C40"/>
  <c r="D40"/>
  <c r="E40"/>
  <c r="C44"/>
  <c r="D44"/>
  <c r="E44"/>
  <c r="E45"/>
  <c r="E46"/>
  <c r="E47"/>
  <c r="C50"/>
  <c r="C55"/>
  <c r="D55"/>
  <c r="E55"/>
  <c r="C8" i="120"/>
  <c r="C19"/>
  <c r="C25"/>
  <c r="C29"/>
  <c r="C35"/>
  <c r="C36"/>
  <c r="D36"/>
  <c r="E36"/>
  <c r="E37"/>
  <c r="E38"/>
  <c r="E39"/>
  <c r="C40"/>
  <c r="D40"/>
  <c r="E40"/>
  <c r="C44"/>
  <c r="D44"/>
  <c r="E44"/>
  <c r="E45"/>
  <c r="E46"/>
  <c r="E47"/>
  <c r="C50"/>
  <c r="C55"/>
  <c r="D55"/>
  <c r="E55"/>
  <c r="C8" i="119"/>
  <c r="C19"/>
  <c r="C25"/>
  <c r="C29"/>
  <c r="C35"/>
  <c r="C36"/>
  <c r="D36"/>
  <c r="E36"/>
  <c r="E37"/>
  <c r="E38"/>
  <c r="E39"/>
  <c r="C40"/>
  <c r="D40"/>
  <c r="E40"/>
  <c r="C44"/>
  <c r="D44"/>
  <c r="E44"/>
  <c r="E45"/>
  <c r="E46"/>
  <c r="E47"/>
  <c r="C50"/>
  <c r="C55"/>
  <c r="D55"/>
  <c r="E55"/>
  <c r="C8" i="105"/>
  <c r="C19"/>
  <c r="C25"/>
  <c r="C29"/>
  <c r="C35"/>
  <c r="C36"/>
  <c r="D36"/>
  <c r="E36"/>
  <c r="E37"/>
  <c r="E38"/>
  <c r="E39"/>
  <c r="C40"/>
  <c r="D40"/>
  <c r="E40"/>
  <c r="C44"/>
  <c r="D44"/>
  <c r="E44"/>
  <c r="E45"/>
  <c r="E46"/>
  <c r="E47"/>
  <c r="C50"/>
  <c r="C55"/>
  <c r="D55"/>
  <c r="E55"/>
  <c r="C8" i="100"/>
  <c r="C19"/>
  <c r="C25"/>
  <c r="C29"/>
  <c r="C35"/>
  <c r="C36"/>
  <c r="C40"/>
  <c r="C44"/>
  <c r="C50"/>
  <c r="C55"/>
  <c r="C8" i="99"/>
  <c r="C19"/>
  <c r="C25"/>
  <c r="C29"/>
  <c r="C35"/>
  <c r="C36"/>
  <c r="C40"/>
  <c r="C44"/>
  <c r="C50"/>
  <c r="C55"/>
  <c r="C8" i="98"/>
  <c r="C19"/>
  <c r="C25"/>
  <c r="C29"/>
  <c r="C35"/>
  <c r="C36"/>
  <c r="C40"/>
  <c r="C44"/>
  <c r="C50"/>
  <c r="C55"/>
  <c r="C8" i="79"/>
  <c r="D8"/>
  <c r="E8"/>
  <c r="E9"/>
  <c r="E10"/>
  <c r="E11"/>
  <c r="E12"/>
  <c r="E13"/>
  <c r="E14"/>
  <c r="E15"/>
  <c r="E16"/>
  <c r="E17"/>
  <c r="E18"/>
  <c r="C19"/>
  <c r="D19"/>
  <c r="E19"/>
  <c r="C25"/>
  <c r="C29"/>
  <c r="C35"/>
  <c r="D35"/>
  <c r="E35"/>
  <c r="C36"/>
  <c r="D36"/>
  <c r="E36"/>
  <c r="E37"/>
  <c r="E38"/>
  <c r="E39"/>
  <c r="C40"/>
  <c r="D40"/>
  <c r="E40"/>
  <c r="C44"/>
  <c r="D44"/>
  <c r="E44"/>
  <c r="E45"/>
  <c r="E46"/>
  <c r="E47"/>
  <c r="E48"/>
  <c r="E49"/>
  <c r="C50"/>
  <c r="D50"/>
  <c r="E50"/>
  <c r="E51"/>
  <c r="C55"/>
  <c r="D55"/>
  <c r="E55"/>
  <c r="C8" i="115"/>
  <c r="C15"/>
  <c r="C22"/>
  <c r="C29"/>
  <c r="C30"/>
  <c r="C36"/>
  <c r="C47"/>
  <c r="C53"/>
  <c r="C58"/>
  <c r="C63"/>
  <c r="C64"/>
  <c r="C68"/>
  <c r="C73"/>
  <c r="C76"/>
  <c r="C80"/>
  <c r="C86"/>
  <c r="C87"/>
  <c r="C91"/>
  <c r="C107"/>
  <c r="C121"/>
  <c r="C124"/>
  <c r="C125"/>
  <c r="C129"/>
  <c r="C134"/>
  <c r="C139"/>
  <c r="C144"/>
  <c r="C145"/>
  <c r="C8" i="114"/>
  <c r="C15"/>
  <c r="C22"/>
  <c r="C29"/>
  <c r="C30"/>
  <c r="C36"/>
  <c r="C47"/>
  <c r="C53"/>
  <c r="C58"/>
  <c r="C63"/>
  <c r="C64"/>
  <c r="C68"/>
  <c r="C73"/>
  <c r="C76"/>
  <c r="C80"/>
  <c r="C86"/>
  <c r="C87"/>
  <c r="C91"/>
  <c r="C107"/>
  <c r="C121"/>
  <c r="C124"/>
  <c r="C125"/>
  <c r="C129"/>
  <c r="C134"/>
  <c r="C139"/>
  <c r="C144"/>
  <c r="C145"/>
  <c r="C8" i="113"/>
  <c r="C15"/>
  <c r="C22"/>
  <c r="C29"/>
  <c r="C30"/>
  <c r="C36"/>
  <c r="C47"/>
  <c r="C53"/>
  <c r="C58"/>
  <c r="C63"/>
  <c r="C64"/>
  <c r="C68"/>
  <c r="C73"/>
  <c r="C76"/>
  <c r="C80"/>
  <c r="C86"/>
  <c r="C87"/>
  <c r="C91"/>
  <c r="C107"/>
  <c r="C121"/>
  <c r="C124"/>
  <c r="C125"/>
  <c r="C129"/>
  <c r="C134"/>
  <c r="C139"/>
  <c r="C144"/>
  <c r="C145"/>
  <c r="C8" i="3"/>
  <c r="D8"/>
  <c r="E9"/>
  <c r="E10"/>
  <c r="E8"/>
  <c r="E11"/>
  <c r="E12"/>
  <c r="G12"/>
  <c r="E13"/>
  <c r="E14"/>
  <c r="G14"/>
  <c r="C15"/>
  <c r="D15"/>
  <c r="D63"/>
  <c r="D87"/>
  <c r="E16"/>
  <c r="G16"/>
  <c r="E17"/>
  <c r="E18"/>
  <c r="G18"/>
  <c r="E19"/>
  <c r="E20"/>
  <c r="G20"/>
  <c r="E21"/>
  <c r="C22"/>
  <c r="D22"/>
  <c r="E23"/>
  <c r="E24"/>
  <c r="E22"/>
  <c r="E25"/>
  <c r="E26"/>
  <c r="G26"/>
  <c r="E27"/>
  <c r="E28"/>
  <c r="G28"/>
  <c r="D29"/>
  <c r="C30"/>
  <c r="C29"/>
  <c r="C63"/>
  <c r="C87"/>
  <c r="E31"/>
  <c r="G31"/>
  <c r="E32"/>
  <c r="G32"/>
  <c r="E33"/>
  <c r="G33"/>
  <c r="E34"/>
  <c r="G34"/>
  <c r="E35"/>
  <c r="G35"/>
  <c r="C36"/>
  <c r="D36"/>
  <c r="E37"/>
  <c r="G37"/>
  <c r="E38"/>
  <c r="G38"/>
  <c r="E39"/>
  <c r="G39"/>
  <c r="E40"/>
  <c r="G40"/>
  <c r="G36"/>
  <c r="E41"/>
  <c r="G41"/>
  <c r="E42"/>
  <c r="G42"/>
  <c r="E43"/>
  <c r="G43"/>
  <c r="E44"/>
  <c r="G44"/>
  <c r="E45"/>
  <c r="G45"/>
  <c r="E46"/>
  <c r="G46"/>
  <c r="C47"/>
  <c r="D47"/>
  <c r="E48"/>
  <c r="G48"/>
  <c r="E49"/>
  <c r="G49"/>
  <c r="E50"/>
  <c r="G50"/>
  <c r="E51"/>
  <c r="G51"/>
  <c r="E52"/>
  <c r="G52"/>
  <c r="C53"/>
  <c r="C58"/>
  <c r="D58"/>
  <c r="E59"/>
  <c r="E58"/>
  <c r="E60"/>
  <c r="G60"/>
  <c r="E61"/>
  <c r="G61"/>
  <c r="E62"/>
  <c r="G62"/>
  <c r="C64"/>
  <c r="C68"/>
  <c r="C86"/>
  <c r="C73"/>
  <c r="D73"/>
  <c r="E74"/>
  <c r="G74"/>
  <c r="G73"/>
  <c r="G86"/>
  <c r="C76"/>
  <c r="C80"/>
  <c r="D86"/>
  <c r="C91"/>
  <c r="D91"/>
  <c r="E92"/>
  <c r="E91"/>
  <c r="E124"/>
  <c r="E93"/>
  <c r="G93"/>
  <c r="E94"/>
  <c r="G94"/>
  <c r="E95"/>
  <c r="G95"/>
  <c r="E96"/>
  <c r="G96"/>
  <c r="E97"/>
  <c r="E98"/>
  <c r="E99"/>
  <c r="E100"/>
  <c r="E101"/>
  <c r="E102"/>
  <c r="E103"/>
  <c r="E104"/>
  <c r="E105"/>
  <c r="E106"/>
  <c r="C107"/>
  <c r="D107"/>
  <c r="E108"/>
  <c r="E107"/>
  <c r="E109"/>
  <c r="E110"/>
  <c r="E111"/>
  <c r="E112"/>
  <c r="C121"/>
  <c r="D121"/>
  <c r="E122"/>
  <c r="E123"/>
  <c r="E121"/>
  <c r="C124"/>
  <c r="D124"/>
  <c r="C125"/>
  <c r="C129"/>
  <c r="C134"/>
  <c r="D134"/>
  <c r="D144"/>
  <c r="D145"/>
  <c r="E135"/>
  <c r="E134"/>
  <c r="E144"/>
  <c r="C139"/>
  <c r="C144"/>
  <c r="C145"/>
  <c r="E5" i="118"/>
  <c r="E6"/>
  <c r="E7"/>
  <c r="E8"/>
  <c r="E9"/>
  <c r="E10"/>
  <c r="E11"/>
  <c r="B12"/>
  <c r="C12"/>
  <c r="D12"/>
  <c r="E12"/>
  <c r="E15"/>
  <c r="E16"/>
  <c r="E17"/>
  <c r="E18"/>
  <c r="E19"/>
  <c r="E20"/>
  <c r="E21"/>
  <c r="B22"/>
  <c r="C22"/>
  <c r="D22"/>
  <c r="E22"/>
  <c r="E5" i="117"/>
  <c r="E6"/>
  <c r="E7"/>
  <c r="E8"/>
  <c r="E9"/>
  <c r="E10"/>
  <c r="E11"/>
  <c r="B12"/>
  <c r="C12"/>
  <c r="D12"/>
  <c r="E12"/>
  <c r="E15"/>
  <c r="E16"/>
  <c r="E17"/>
  <c r="E18"/>
  <c r="E19"/>
  <c r="E20"/>
  <c r="E21"/>
  <c r="B22"/>
  <c r="C22"/>
  <c r="D22"/>
  <c r="E22"/>
  <c r="E5" i="116"/>
  <c r="E6"/>
  <c r="E7"/>
  <c r="E8"/>
  <c r="E9"/>
  <c r="E10"/>
  <c r="E11"/>
  <c r="B12"/>
  <c r="C12"/>
  <c r="D12"/>
  <c r="E12"/>
  <c r="E15"/>
  <c r="E16"/>
  <c r="E17"/>
  <c r="E18"/>
  <c r="E19"/>
  <c r="E20"/>
  <c r="E21"/>
  <c r="B22"/>
  <c r="C22"/>
  <c r="D22"/>
  <c r="E22"/>
  <c r="E5" i="71"/>
  <c r="E6"/>
  <c r="E7"/>
  <c r="E8"/>
  <c r="E9"/>
  <c r="E10"/>
  <c r="E11"/>
  <c r="B12"/>
  <c r="C12"/>
  <c r="D12"/>
  <c r="E12"/>
  <c r="E15"/>
  <c r="E16"/>
  <c r="E17"/>
  <c r="E18"/>
  <c r="E19"/>
  <c r="E20"/>
  <c r="E21"/>
  <c r="B22"/>
  <c r="C22"/>
  <c r="D22"/>
  <c r="E22"/>
  <c r="B13" i="64"/>
  <c r="E13"/>
  <c r="B47" i="63"/>
  <c r="D47"/>
  <c r="F47"/>
  <c r="B56"/>
  <c r="D56"/>
  <c r="C8" i="78"/>
  <c r="C11" i="77"/>
  <c r="F6" i="62"/>
  <c r="F7"/>
  <c r="F8"/>
  <c r="F9"/>
  <c r="F10"/>
  <c r="C11"/>
  <c r="D11"/>
  <c r="E11"/>
  <c r="F11"/>
  <c r="D6" i="76"/>
  <c r="D7"/>
  <c r="D8"/>
  <c r="D13"/>
  <c r="D14"/>
  <c r="D15"/>
  <c r="C17" i="61"/>
  <c r="E17"/>
  <c r="C18"/>
  <c r="C24"/>
  <c r="C30"/>
  <c r="E30"/>
  <c r="C31"/>
  <c r="E31"/>
  <c r="C32"/>
  <c r="E32"/>
  <c r="C33"/>
  <c r="E33"/>
  <c r="C18" i="73"/>
  <c r="E18"/>
  <c r="C19"/>
  <c r="C24"/>
  <c r="C27"/>
  <c r="E27"/>
  <c r="C28"/>
  <c r="E28"/>
  <c r="C29"/>
  <c r="E29"/>
  <c r="C30"/>
  <c r="E30"/>
  <c r="C8" i="97"/>
  <c r="D8"/>
  <c r="E8"/>
  <c r="E9"/>
  <c r="E10"/>
  <c r="E11"/>
  <c r="E12"/>
  <c r="E13"/>
  <c r="E14"/>
  <c r="C15"/>
  <c r="C22"/>
  <c r="C29"/>
  <c r="C30"/>
  <c r="C36"/>
  <c r="D36"/>
  <c r="E36"/>
  <c r="E37"/>
  <c r="E38"/>
  <c r="E39"/>
  <c r="E40"/>
  <c r="E41"/>
  <c r="E42"/>
  <c r="E43"/>
  <c r="E44"/>
  <c r="E45"/>
  <c r="E46"/>
  <c r="C47"/>
  <c r="C53"/>
  <c r="C58"/>
  <c r="C63"/>
  <c r="D63"/>
  <c r="E63"/>
  <c r="C64"/>
  <c r="C68"/>
  <c r="C73"/>
  <c r="D73"/>
  <c r="E73"/>
  <c r="E74"/>
  <c r="E75"/>
  <c r="C76"/>
  <c r="C80"/>
  <c r="C86"/>
  <c r="D86"/>
  <c r="E86"/>
  <c r="C87"/>
  <c r="D87"/>
  <c r="E87"/>
  <c r="C93"/>
  <c r="D93"/>
  <c r="E93"/>
  <c r="E94"/>
  <c r="E95"/>
  <c r="E96"/>
  <c r="E97"/>
  <c r="C109"/>
  <c r="D109"/>
  <c r="E109"/>
  <c r="E110"/>
  <c r="C123"/>
  <c r="C126"/>
  <c r="D126"/>
  <c r="E126"/>
  <c r="C127"/>
  <c r="C131"/>
  <c r="C136"/>
  <c r="C141"/>
  <c r="C146"/>
  <c r="C147"/>
  <c r="D147"/>
  <c r="E147"/>
  <c r="C151"/>
  <c r="D151"/>
  <c r="E151"/>
  <c r="C152"/>
  <c r="D152"/>
  <c r="E152"/>
  <c r="C8" i="96"/>
  <c r="C15"/>
  <c r="D15"/>
  <c r="E15"/>
  <c r="E16"/>
  <c r="E17"/>
  <c r="E18"/>
  <c r="E19"/>
  <c r="E20"/>
  <c r="E21"/>
  <c r="C22"/>
  <c r="D22"/>
  <c r="E22"/>
  <c r="E23"/>
  <c r="E24"/>
  <c r="E25"/>
  <c r="E26"/>
  <c r="E27"/>
  <c r="E28"/>
  <c r="C29"/>
  <c r="D29"/>
  <c r="E29"/>
  <c r="C30"/>
  <c r="E30"/>
  <c r="C36"/>
  <c r="D36"/>
  <c r="E36"/>
  <c r="E37"/>
  <c r="E38"/>
  <c r="E39"/>
  <c r="E40"/>
  <c r="E41"/>
  <c r="E42"/>
  <c r="E43"/>
  <c r="E44"/>
  <c r="E45"/>
  <c r="E46"/>
  <c r="C47"/>
  <c r="D47"/>
  <c r="E47"/>
  <c r="E48"/>
  <c r="E49"/>
  <c r="E50"/>
  <c r="E51"/>
  <c r="E52"/>
  <c r="C53"/>
  <c r="C58"/>
  <c r="D58"/>
  <c r="E58"/>
  <c r="E59"/>
  <c r="E60"/>
  <c r="E61"/>
  <c r="E62"/>
  <c r="C63"/>
  <c r="D63"/>
  <c r="E63"/>
  <c r="C64"/>
  <c r="C68"/>
  <c r="C73"/>
  <c r="D73"/>
  <c r="E73"/>
  <c r="E74"/>
  <c r="C76"/>
  <c r="C80"/>
  <c r="C86"/>
  <c r="D86"/>
  <c r="E86"/>
  <c r="C87"/>
  <c r="D87"/>
  <c r="E87"/>
  <c r="C93"/>
  <c r="D93"/>
  <c r="E93"/>
  <c r="E94"/>
  <c r="E95"/>
  <c r="E96"/>
  <c r="E97"/>
  <c r="E98"/>
  <c r="E103"/>
  <c r="E104"/>
  <c r="E105"/>
  <c r="E106"/>
  <c r="E107"/>
  <c r="E108"/>
  <c r="C109"/>
  <c r="D109"/>
  <c r="E109"/>
  <c r="E110"/>
  <c r="E112"/>
  <c r="E113"/>
  <c r="E114"/>
  <c r="E115"/>
  <c r="E116"/>
  <c r="E117"/>
  <c r="E118"/>
  <c r="E119"/>
  <c r="E120"/>
  <c r="E121"/>
  <c r="E122"/>
  <c r="C123"/>
  <c r="D123"/>
  <c r="E123"/>
  <c r="E124"/>
  <c r="E125"/>
  <c r="C126"/>
  <c r="D126"/>
  <c r="E126"/>
  <c r="C127"/>
  <c r="C131"/>
  <c r="C136"/>
  <c r="C141"/>
  <c r="C146"/>
  <c r="C147"/>
  <c r="D147"/>
  <c r="E147"/>
  <c r="C151"/>
  <c r="D151"/>
  <c r="E151"/>
  <c r="C152"/>
  <c r="D152"/>
  <c r="E152"/>
  <c r="C8" i="95"/>
  <c r="D8"/>
  <c r="E8"/>
  <c r="E9"/>
  <c r="E10"/>
  <c r="E11"/>
  <c r="E12"/>
  <c r="E13"/>
  <c r="E14"/>
  <c r="C15"/>
  <c r="D15"/>
  <c r="E15"/>
  <c r="E16"/>
  <c r="E17"/>
  <c r="E18"/>
  <c r="E19"/>
  <c r="E20"/>
  <c r="E21"/>
  <c r="C22"/>
  <c r="D22"/>
  <c r="E22"/>
  <c r="E23"/>
  <c r="E24"/>
  <c r="E25"/>
  <c r="E26"/>
  <c r="E27"/>
  <c r="E28"/>
  <c r="C29"/>
  <c r="D29"/>
  <c r="E29"/>
  <c r="C30"/>
  <c r="E30"/>
  <c r="E31"/>
  <c r="E32"/>
  <c r="E33"/>
  <c r="E34"/>
  <c r="E35"/>
  <c r="C36"/>
  <c r="D36"/>
  <c r="E36"/>
  <c r="E37"/>
  <c r="E38"/>
  <c r="E39"/>
  <c r="E40"/>
  <c r="E41"/>
  <c r="E42"/>
  <c r="E43"/>
  <c r="E44"/>
  <c r="E45"/>
  <c r="E46"/>
  <c r="C47"/>
  <c r="C53"/>
  <c r="C58"/>
  <c r="D58"/>
  <c r="E58"/>
  <c r="E59"/>
  <c r="E60"/>
  <c r="E61"/>
  <c r="E62"/>
  <c r="C63"/>
  <c r="D63"/>
  <c r="E63"/>
  <c r="C64"/>
  <c r="C68"/>
  <c r="C73"/>
  <c r="D73"/>
  <c r="E73"/>
  <c r="E74"/>
  <c r="C76"/>
  <c r="C80"/>
  <c r="C86"/>
  <c r="D86"/>
  <c r="E86"/>
  <c r="C87"/>
  <c r="D87"/>
  <c r="E87"/>
  <c r="C93"/>
  <c r="D93"/>
  <c r="E93"/>
  <c r="E94"/>
  <c r="E95"/>
  <c r="E96"/>
  <c r="E97"/>
  <c r="E98"/>
  <c r="C109"/>
  <c r="D109"/>
  <c r="E109"/>
  <c r="E110"/>
  <c r="E112"/>
  <c r="C123"/>
  <c r="D123"/>
  <c r="E123"/>
  <c r="E124"/>
  <c r="E125"/>
  <c r="C126"/>
  <c r="D126"/>
  <c r="E126"/>
  <c r="C127"/>
  <c r="C131"/>
  <c r="C136"/>
  <c r="C141"/>
  <c r="C146"/>
  <c r="C147"/>
  <c r="D147"/>
  <c r="E147"/>
  <c r="C151"/>
  <c r="D151"/>
  <c r="E151"/>
  <c r="C152"/>
  <c r="D152"/>
  <c r="E152"/>
  <c r="C8" i="1"/>
  <c r="D8"/>
  <c r="E9"/>
  <c r="E10"/>
  <c r="E11"/>
  <c r="E12"/>
  <c r="E8"/>
  <c r="E13"/>
  <c r="E14"/>
  <c r="C15"/>
  <c r="D15"/>
  <c r="E16"/>
  <c r="E17"/>
  <c r="E18"/>
  <c r="E19"/>
  <c r="E20"/>
  <c r="E21"/>
  <c r="D22"/>
  <c r="C23"/>
  <c r="E23"/>
  <c r="E22"/>
  <c r="E24"/>
  <c r="E25"/>
  <c r="E26"/>
  <c r="E27"/>
  <c r="E28"/>
  <c r="D29"/>
  <c r="C30"/>
  <c r="C29"/>
  <c r="E31"/>
  <c r="E32"/>
  <c r="E33"/>
  <c r="E34"/>
  <c r="E35"/>
  <c r="C36"/>
  <c r="D36"/>
  <c r="E37"/>
  <c r="E38"/>
  <c r="E39"/>
  <c r="E40"/>
  <c r="E41"/>
  <c r="E42"/>
  <c r="E43"/>
  <c r="E44"/>
  <c r="E45"/>
  <c r="E46"/>
  <c r="C47"/>
  <c r="D47"/>
  <c r="E48"/>
  <c r="E49"/>
  <c r="E50"/>
  <c r="E51"/>
  <c r="E52"/>
  <c r="C53"/>
  <c r="C58"/>
  <c r="D58"/>
  <c r="E59"/>
  <c r="E60"/>
  <c r="E61"/>
  <c r="E58"/>
  <c r="E62"/>
  <c r="C64"/>
  <c r="C68"/>
  <c r="C86"/>
  <c r="B7" i="76"/>
  <c r="E7" s="1"/>
  <c r="C73" i="1"/>
  <c r="D73"/>
  <c r="D86"/>
  <c r="D152"/>
  <c r="E74"/>
  <c r="E73"/>
  <c r="E86"/>
  <c r="E152"/>
  <c r="C76"/>
  <c r="C80"/>
  <c r="C93"/>
  <c r="D93"/>
  <c r="E94"/>
  <c r="E95"/>
  <c r="E96"/>
  <c r="E97"/>
  <c r="E98"/>
  <c r="E99"/>
  <c r="E100"/>
  <c r="E101"/>
  <c r="E102"/>
  <c r="E103"/>
  <c r="E104"/>
  <c r="E105"/>
  <c r="E106"/>
  <c r="E107"/>
  <c r="E108"/>
  <c r="C109"/>
  <c r="C126"/>
  <c r="B13" i="76"/>
  <c r="E13" s="1"/>
  <c r="D109" i="1"/>
  <c r="E110"/>
  <c r="E111"/>
  <c r="E112"/>
  <c r="E109"/>
  <c r="E113"/>
  <c r="E114"/>
  <c r="E115"/>
  <c r="E116"/>
  <c r="E117"/>
  <c r="E118"/>
  <c r="E119"/>
  <c r="E120"/>
  <c r="E121"/>
  <c r="E122"/>
  <c r="C123"/>
  <c r="D123"/>
  <c r="E124"/>
  <c r="E125"/>
  <c r="C127"/>
  <c r="C131"/>
  <c r="C136"/>
  <c r="C141"/>
  <c r="F51" i="63"/>
  <c r="F55"/>
  <c r="F54"/>
  <c r="G123" i="1"/>
  <c r="G93"/>
  <c r="G58"/>
  <c r="G36"/>
  <c r="G29"/>
  <c r="G22"/>
  <c r="C146"/>
  <c r="B14" i="76"/>
  <c r="E14"/>
  <c r="E93" i="1"/>
  <c r="C22"/>
  <c r="E47"/>
  <c r="E36"/>
  <c r="E15"/>
  <c r="D63"/>
  <c r="D151"/>
  <c r="D126"/>
  <c r="D147"/>
  <c r="E123"/>
  <c r="E126"/>
  <c r="E147"/>
  <c r="C63"/>
  <c r="D87"/>
  <c r="E30"/>
  <c r="E29"/>
  <c r="C152"/>
  <c r="C147"/>
  <c r="B15" i="76"/>
  <c r="E15"/>
  <c r="E63" i="1"/>
  <c r="E151"/>
  <c r="B6" i="76"/>
  <c r="E6"/>
  <c r="C87" i="1"/>
  <c r="B8" i="76"/>
  <c r="E8" s="1"/>
  <c r="C151" i="1"/>
  <c r="E87"/>
  <c r="F126"/>
  <c r="F147"/>
  <c r="D63" i="63"/>
  <c r="D60"/>
  <c r="F60"/>
  <c r="B57"/>
  <c r="D57"/>
  <c r="D69"/>
  <c r="F56"/>
  <c r="D13" i="64"/>
  <c r="D16"/>
  <c r="F13"/>
  <c r="G44" i="123"/>
  <c r="G36"/>
  <c r="G44" i="122"/>
  <c r="G36"/>
  <c r="G44" i="121"/>
  <c r="G55"/>
  <c r="G36"/>
  <c r="G40"/>
  <c r="G44" i="120"/>
  <c r="G55"/>
  <c r="G36"/>
  <c r="G40"/>
  <c r="G44" i="119"/>
  <c r="G55"/>
  <c r="G36"/>
  <c r="G40"/>
  <c r="G44" i="105"/>
  <c r="G55"/>
  <c r="G36"/>
  <c r="G40"/>
  <c r="G44" i="79"/>
  <c r="G55"/>
  <c r="G36"/>
  <c r="G40"/>
  <c r="G107" i="3"/>
  <c r="G15"/>
  <c r="E145"/>
  <c r="E36"/>
  <c r="E30"/>
  <c r="E15"/>
  <c r="G24"/>
  <c r="G92"/>
  <c r="G91"/>
  <c r="E47"/>
  <c r="G22"/>
  <c r="G59"/>
  <c r="G58"/>
  <c r="E73"/>
  <c r="E86"/>
  <c r="G10"/>
  <c r="G8"/>
  <c r="G47"/>
  <c r="F57" i="63"/>
  <c r="F63"/>
  <c r="F64"/>
  <c r="F61"/>
  <c r="E29" i="3"/>
  <c r="E63"/>
  <c r="E87"/>
  <c r="G30"/>
  <c r="G29"/>
  <c r="F62" i="63"/>
  <c r="D59"/>
  <c r="F59"/>
  <c r="F145" i="3"/>
  <c r="F63"/>
  <c r="F87"/>
  <c r="G124"/>
  <c r="G145"/>
  <c r="G55" i="123"/>
  <c r="F55"/>
  <c r="G40"/>
  <c r="F40"/>
  <c r="G40" i="122"/>
  <c r="G63" i="3"/>
  <c r="G87"/>
  <c r="G8" i="1"/>
  <c r="G63"/>
  <c r="G151"/>
  <c r="F63"/>
  <c r="F87"/>
  <c r="G87"/>
  <c r="F151"/>
  <c r="F35" i="121"/>
  <c r="F40"/>
</calcChain>
</file>

<file path=xl/sharedStrings.xml><?xml version="1.0" encoding="utf-8"?>
<sst xmlns="http://schemas.openxmlformats.org/spreadsheetml/2006/main" count="4587" uniqueCount="708">
  <si>
    <t>Beruházási (felhalmozási) kiadások előirányzata beruházásonként</t>
  </si>
  <si>
    <t>Felújítási kiadások előirányzata felújításonként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</si>
  <si>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</si>
  <si>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</si>
  <si>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</si>
  <si>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</si>
  <si>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</si>
  <si>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</si>
  <si>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</si>
  <si>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</si>
  <si>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</si>
  <si>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</si>
  <si>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</si>
  <si>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</si>
  <si>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</si>
  <si>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</si>
  <si>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</si>
  <si>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</si>
  <si>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</si>
  <si>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</si>
  <si>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</si>
  <si>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</si>
  <si>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</si>
  <si>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</si>
  <si>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</si>
  <si>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</si>
  <si>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</si>
  <si>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</si>
  <si>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</si>
  <si>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</si>
  <si>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</si>
  <si>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</si>
  <si>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</si>
  <si>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</si>
  <si>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</si>
  <si>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</si>
  <si>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</si>
  <si>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</si>
  <si>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</si>
  <si>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</si>
  <si>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</si>
  <si>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</si>
  <si>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</si>
  <si>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</si>
  <si>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</si>
  <si>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</si>
  <si>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</si>
  <si>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</si>
  <si>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</si>
  <si>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</si>
  <si>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</si>
  <si>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</si>
  <si>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</si>
  <si>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</si>
  <si>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</si>
  <si>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</si>
  <si>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</si>
  <si>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</si>
  <si>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</si>
  <si>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</si>
  <si>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</si>
  <si>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</si>
  <si>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</si>
  <si>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</si>
  <si>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</si>
  <si>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</si>
  <si>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</si>
  <si>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</si>
  <si>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</si>
  <si>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</si>
  <si>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</si>
  <si>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</si>
  <si>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</si>
  <si>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</si>
  <si>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</si>
  <si>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</si>
  <si>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</si>
  <si>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</si>
  <si>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</si>
  <si>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</si>
  <si>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</si>
  <si>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</si>
  <si>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</si>
  <si>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</si>
  <si>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</si>
  <si>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</si>
  <si>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</si>
  <si>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</si>
  <si>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</si>
  <si>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</si>
  <si>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</si>
  <si>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</si>
  <si>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</si>
  <si>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</si>
  <si>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</si>
  <si>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</si>
  <si>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</si>
  <si>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</si>
  <si>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</si>
  <si>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</si>
  <si>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</si>
  <si>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</si>
  <si>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</si>
  <si>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</si>
  <si>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</si>
  <si>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</si>
  <si>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</si>
  <si>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</si>
  <si>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</si>
  <si>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</si>
  <si>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</si>
  <si>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</si>
  <si>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</si>
  <si>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</si>
  <si>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</si>
  <si>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</si>
  <si>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</si>
  <si>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</si>
  <si>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</si>
  <si>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</si>
  <si>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</si>
  <si>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</si>
  <si>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</si>
  <si>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</si>
  <si>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</si>
  <si>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</si>
  <si>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</si>
  <si>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</si>
  <si>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</si>
  <si>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</si>
  <si>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</si>
  <si>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kölcsön elengedése</t>
  </si>
  <si>
    <t>Támogatott szervezet neve</t>
  </si>
  <si>
    <t>Támogatás célja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</si>
  <si>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</si>
  <si>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</si>
  <si>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</si>
  <si>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</si>
  <si>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</si>
  <si>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</si>
  <si>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</si>
  <si>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</si>
  <si>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</si>
  <si>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</si>
  <si>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</si>
  <si>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</si>
  <si>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</si>
  <si>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</si>
  <si>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</si>
  <si>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</si>
  <si>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</si>
  <si>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</si>
  <si>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</si>
  <si>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</si>
  <si>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</si>
  <si>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</si>
  <si>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</si>
  <si>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</si>
  <si>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</si>
  <si>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</si>
  <si>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</si>
  <si>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</si>
  <si>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</si>
  <si>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</si>
  <si>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</si>
  <si>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</si>
  <si>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</si>
  <si>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</si>
  <si>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</si>
  <si>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</si>
  <si>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</si>
  <si>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</si>
  <si>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</si>
  <si>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</si>
  <si>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</si>
  <si>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</si>
  <si>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</si>
  <si>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</si>
  <si>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</si>
  <si>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</si>
  <si>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</si>
  <si>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</si>
  <si>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</si>
  <si>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</si>
  <si>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</si>
  <si>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</si>
  <si>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</si>
  <si>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</si>
  <si>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</si>
  <si>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</si>
  <si>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</si>
  <si>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</si>
  <si>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</si>
  <si>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</si>
  <si>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</si>
  <si>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</si>
  <si>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</si>
  <si>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</si>
  <si>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</si>
  <si>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</si>
  <si>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</si>
  <si>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</si>
  <si>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2014.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</si>
  <si>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</si>
  <si>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</si>
  <si>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</si>
  <si>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</si>
  <si>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</si>
  <si>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</si>
  <si>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</si>
  <si>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</si>
  <si>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</si>
  <si>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</si>
  <si>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</si>
  <si>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</si>
  <si>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</si>
  <si>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</si>
  <si>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</si>
  <si>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</si>
  <si>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</si>
  <si>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</si>
  <si>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</si>
  <si>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</si>
  <si>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</si>
  <si>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</si>
  <si>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</si>
  <si>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</si>
  <si>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</si>
  <si>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</si>
  <si>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</si>
  <si>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</si>
  <si>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</si>
  <si>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</si>
  <si>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</si>
  <si>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</si>
  <si>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</si>
  <si>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</si>
  <si>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</si>
  <si>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</si>
  <si>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</si>
  <si>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</si>
  <si>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</si>
  <si>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</si>
  <si>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</si>
  <si>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</si>
  <si>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</si>
  <si>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</si>
  <si>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</si>
  <si>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</si>
  <si>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</si>
  <si>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</si>
  <si>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</si>
  <si>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</si>
  <si>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</si>
  <si>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</si>
  <si>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</si>
  <si>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</si>
  <si>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</si>
  <si>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</si>
  <si>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</si>
  <si>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</si>
  <si>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</si>
  <si>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</si>
  <si>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</si>
  <si>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</si>
  <si>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</si>
  <si>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</si>
  <si>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</si>
  <si>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</si>
  <si>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</si>
  <si>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</si>
  <si>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</si>
  <si>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</si>
  <si>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</si>
  <si>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</si>
  <si>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</si>
  <si>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</si>
  <si>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</si>
  <si>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</si>
  <si>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</si>
  <si>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</si>
  <si>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</si>
  <si>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</si>
  <si>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</si>
  <si>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</si>
  <si>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</si>
  <si>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</si>
  <si>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</si>
  <si>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</si>
  <si>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</si>
  <si>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</si>
  <si>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</si>
  <si>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</si>
  <si>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</si>
  <si>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</si>
  <si>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</si>
  <si>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</si>
  <si>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</si>
  <si>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</si>
  <si>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</si>
  <si>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</si>
  <si>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</si>
  <si>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</si>
  <si>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</si>
  <si>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</si>
  <si>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</si>
  <si>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</si>
  <si>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</si>
  <si>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</si>
  <si>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</si>
  <si>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</si>
  <si>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</si>
  <si>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</si>
  <si>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</si>
  <si>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</si>
  <si>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</si>
  <si>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</si>
  <si>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</si>
  <si>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</si>
  <si>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</si>
  <si>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</si>
  <si>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</si>
  <si>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</si>
  <si>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</si>
  <si>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</si>
  <si>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</si>
  <si>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</si>
  <si>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</si>
  <si>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</si>
  <si>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</si>
  <si>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</si>
  <si>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</si>
  <si>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</si>
  <si>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</si>
  <si>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</si>
  <si>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</si>
  <si>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</si>
  <si>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</si>
  <si>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</si>
  <si>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</si>
  <si>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</si>
  <si>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</si>
  <si>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</si>
  <si>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</si>
  <si>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</si>
  <si>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</si>
  <si>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</si>
  <si>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</si>
  <si>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</si>
  <si>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</si>
  <si>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</si>
  <si>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</si>
  <si>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</si>
  <si>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</si>
  <si>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</si>
  <si>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</si>
  <si>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</si>
  <si>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</si>
  <si>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</si>
  <si>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</si>
  <si>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</si>
  <si>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</si>
  <si>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</si>
  <si>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</si>
  <si>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</si>
  <si>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</si>
  <si>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</si>
  <si>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</si>
  <si>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</si>
  <si>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</si>
  <si>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</si>
  <si>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</si>
  <si>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</si>
  <si>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</si>
  <si>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</si>
  <si>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</si>
  <si>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</si>
  <si>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</si>
  <si>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</si>
  <si>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</si>
  <si>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</si>
  <si>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</si>
  <si>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</si>
  <si>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</si>
  <si>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</si>
  <si>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</si>
  <si>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</si>
  <si>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</si>
  <si>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</si>
  <si>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</si>
  <si>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</si>
  <si>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</si>
  <si>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</si>
  <si>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</si>
  <si>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</si>
  <si>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</si>
  <si>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</si>
  <si>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</si>
  <si>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</si>
  <si>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</si>
  <si>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</si>
  <si>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</si>
  <si>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</si>
  <si>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</si>
  <si>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</si>
  <si>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</si>
  <si>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</si>
  <si>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</si>
  <si>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</si>
  <si>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</si>
  <si>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</si>
  <si>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</si>
  <si>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</si>
  <si>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</si>
  <si>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</si>
  <si>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</si>
  <si>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</si>
  <si>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</si>
  <si>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</si>
  <si>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</si>
  <si>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</si>
  <si>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</si>
  <si>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</si>
  <si>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</si>
  <si>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</si>
  <si>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</si>
  <si>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</si>
  <si>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</si>
  <si>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</si>
  <si>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</si>
  <si>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</si>
  <si>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</si>
  <si>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</si>
  <si>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</si>
  <si>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</si>
  <si>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</si>
  <si>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</si>
  <si>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</si>
  <si>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</si>
  <si>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</si>
  <si>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</si>
  <si>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</si>
  <si>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</si>
  <si>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</si>
  <si>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</si>
  <si>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</si>
  <si>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</si>
  <si>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</si>
  <si>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</si>
  <si>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</si>
  <si>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</si>
  <si>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</si>
  <si>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</si>
  <si>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</si>
  <si>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</si>
  <si>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</si>
  <si>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</si>
  <si>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</si>
  <si>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</si>
  <si>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</si>
  <si>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</si>
  <si>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</si>
  <si>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</si>
  <si>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</si>
  <si>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</si>
  <si>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</si>
  <si>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</si>
  <si>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2017.</t>
  </si>
  <si>
    <t>2015. után</t>
  </si>
  <si>
    <t>Belföldi értékpapírok kiadásai (6.1. + … + 6.4.)</t>
  </si>
  <si>
    <t xml:space="preserve"> 10.</t>
  </si>
  <si>
    <t>......................, 2014. .......................... hó ..... nap</t>
  </si>
  <si>
    <t>2012. évi tény</t>
  </si>
  <si>
    <t>2013. évi 
várható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</si>
  <si>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</si>
  <si>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</si>
  <si>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</si>
  <si>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</si>
  <si>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2016. 
után</t>
  </si>
  <si>
    <t>Előirányzat-felhasználási terv
2014. évre</t>
  </si>
  <si>
    <t>2014. évi támogatás összesen</t>
  </si>
  <si>
    <t>K I M U T A T Á S
a 2014. évben céljelleggel juttatott támogatásokról</t>
  </si>
  <si>
    <t>Összes bevétel, kiadás</t>
  </si>
  <si>
    <t>Polgármesteri /közös/ hivatal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</si>
  <si>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</si>
  <si>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</si>
  <si>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</si>
  <si>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</si>
  <si>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</si>
  <si>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</si>
  <si>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</si>
  <si>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</si>
  <si>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</si>
  <si>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</si>
  <si>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</si>
  <si>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</si>
  <si>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</si>
  <si>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</si>
  <si>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</si>
  <si>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</si>
  <si>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</si>
  <si>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</si>
  <si>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</si>
  <si>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</si>
  <si>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</si>
  <si>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A 2014. évi általános működés és ágazati feladatok támogatásának alakulása jogcímenként</t>
  </si>
  <si>
    <t>BEVÉTELEK ÖSSZESEN: (9+16)</t>
  </si>
  <si>
    <t>Kötelező feladatok bevételei, kiadásai</t>
  </si>
  <si>
    <t>Önként vállalt feladatok bevételei, kiadásai</t>
  </si>
  <si>
    <t>Állami (államigazgataási)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</si>
  <si>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</si>
  <si>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</si>
  <si>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</si>
  <si>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</si>
  <si>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</si>
  <si>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</si>
  <si>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</si>
  <si>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</si>
  <si>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</si>
  <si>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</si>
  <si>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</si>
  <si>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</si>
  <si>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</si>
  <si>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</si>
  <si>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2014 előtti kifizetés</t>
  </si>
  <si>
    <t>Osztalék, a koncessziós díj és a hozambevétel</t>
  </si>
  <si>
    <t xml:space="preserve">   Rövid lejáratú  hitelek, kölcsönök felvétele</t>
  </si>
  <si>
    <t>Dabas Önkormányzat 2014. évi adósságot keletkeztető fejlesztési céljai</t>
  </si>
  <si>
    <t>nemleges</t>
  </si>
  <si>
    <t>Dabas Önkormányzat saját bevételeinek részletezése az adósságot keletkeztető ügyletből származó tárgyévi fizetési kötelezettség megállapításához</t>
  </si>
  <si>
    <t>Ivóvízminőség javítása Dabason</t>
  </si>
  <si>
    <t>Gyóni Géza Iskola energetikai fejlesztése</t>
  </si>
  <si>
    <t>Szakorvosi Rendelő energetikai fejlesztése</t>
  </si>
  <si>
    <t>Idősek Otthona energetikai fejlesztés KMOP</t>
  </si>
  <si>
    <t>Bóbita óvoda áthelyezés-bővítés</t>
  </si>
  <si>
    <t>Klebesberg szobor</t>
  </si>
  <si>
    <t>Holokauszt zsidó emlékház kialakítása</t>
  </si>
  <si>
    <t>Útépítés : Wesselényi, Árpád  utca</t>
  </si>
  <si>
    <t>Járdaépítés:</t>
  </si>
  <si>
    <t xml:space="preserve"> - Wesselényi utca</t>
  </si>
  <si>
    <t xml:space="preserve"> -Semmelweis utca III.ütem,</t>
  </si>
  <si>
    <t xml:space="preserve"> -Gyóni iskola előtti (Szőlő úti)</t>
  </si>
  <si>
    <t xml:space="preserve">Vitafort járda folytatása az Öregországút irányában, Rákóczi utca felülvizsgálata, egyoldalas árokrendszer, járda szakaszon) I. ütemkerékpárút kiépítése, (gyógyszertár és iskola közötti </t>
  </si>
  <si>
    <t>Központi járda(Vásártér-Sportcsarnok) tervezés</t>
  </si>
  <si>
    <t>Dabas Szőlősi járda és kerékpárút kiépítése I. ütem (tervezés)</t>
  </si>
  <si>
    <t>Kossuth Lajos Általános Iskolához gyalogátkelőhely építése, hiányzó járda építése Berkenye utcába</t>
  </si>
  <si>
    <t>Zlinszky utcai gyalogjárda építése (tervezés)</t>
  </si>
  <si>
    <t xml:space="preserve">Gyóni Iskola Vasút utcai buszmegálló átépítése, váró kiépítése, </t>
  </si>
  <si>
    <t>Vasút út: forgalomlassító szigetek (tervezés, engedélyezés, kivitelezés)</t>
  </si>
  <si>
    <t>Rendőrség mögötti parkoló kiépítése</t>
  </si>
  <si>
    <t>Zarándok Közösségi Ház építése</t>
  </si>
  <si>
    <t>Zarándokút folytatása</t>
  </si>
  <si>
    <t>Ifjúsági Park,  deszkapálya Dabas központjában</t>
  </si>
  <si>
    <t>Sípálya, szánkó domb tervezés</t>
  </si>
  <si>
    <t>Sári faluház akadálymentesítése, utcafronti burkolatok rendezése</t>
  </si>
  <si>
    <t xml:space="preserve">Dabas Szőlősi Faluház akadálymentesítése </t>
  </si>
  <si>
    <t>Zlinszky iskola kiváltása, tetőráépités Gyóni Géza Ált. Iskolában (tervezés)</t>
  </si>
  <si>
    <t>Ingatlanvásárlás(védett épület, tanya stb.</t>
  </si>
  <si>
    <t>Pantheon Kft. Felhalmozásra átadott pénzeszköz</t>
  </si>
  <si>
    <t>Sportcsarnok kft részére rádió fejlesztés</t>
  </si>
  <si>
    <t>Kognitív Kft.részére fejlesztésre átadás</t>
  </si>
  <si>
    <t>Városi strandon színpad építés</t>
  </si>
  <si>
    <t>Média eszközök vásárlása</t>
  </si>
  <si>
    <t>Archív anyag vásárlás</t>
  </si>
  <si>
    <t>Városi kamerarendszerhez kamerák vásárlása</t>
  </si>
  <si>
    <t>Bercsényi úti orvosi rendelő felújítása</t>
  </si>
  <si>
    <t>Mánteleki orvosi rendelő felújítása</t>
  </si>
  <si>
    <t>Útfelújítás</t>
  </si>
  <si>
    <t>Tanuszoda gépészeti berendezés felújítása</t>
  </si>
  <si>
    <t>Pályázat: Halász Olivér kúria felújítása NKA</t>
  </si>
  <si>
    <t>Halász Olivér kúria kazáncsere</t>
  </si>
  <si>
    <t>Dinnyés kúria felújítása</t>
  </si>
  <si>
    <t>Összes bevétel, kiadás - kötelező</t>
  </si>
  <si>
    <t>Összes bevétel, kiadás - kötelező feladat</t>
  </si>
  <si>
    <t>Költségvetési szerv : 1.számú Napköziotthonos Óvoda</t>
  </si>
  <si>
    <t>Költségvetési szerv:  2.számú Napköziotthonos Óvoda</t>
  </si>
  <si>
    <t>05</t>
  </si>
  <si>
    <t>Költségvetési szerv : 3.számú Napköziotthonos Óvoda</t>
  </si>
  <si>
    <t>06</t>
  </si>
  <si>
    <t>Költségvetési szerv : Kossuth Művelődési Központ és Városi Könyvtár</t>
  </si>
  <si>
    <t>Összes bevétel, kiadás -  kötelező feladat</t>
  </si>
  <si>
    <t>Költségvetési szerv : Halász Géza Szakorvosi Rendelőintézet</t>
  </si>
  <si>
    <t>07</t>
  </si>
  <si>
    <t>Összes bevétel, kiadás - Nem kötelező feladat</t>
  </si>
  <si>
    <t>Költségvetési szerv : Dabasi Intézményfenntartó Központ</t>
  </si>
  <si>
    <t>08</t>
  </si>
  <si>
    <t>Költségvetési szerv: Dabasi Intézményfenntartó Központ</t>
  </si>
  <si>
    <t>Kötelező feladatok bevételei, kiadásai - Konyha</t>
  </si>
  <si>
    <t>Citera zenekar támogatása</t>
  </si>
  <si>
    <t>Rozmaring Népdalkör támogatása</t>
  </si>
  <si>
    <t>Civil szervezetek, egyesületek rezsi költsége</t>
  </si>
  <si>
    <t>FC Dabas SE támogatás</t>
  </si>
  <si>
    <t xml:space="preserve">Dabas Városi Kézilabda Club  </t>
  </si>
  <si>
    <t>Magyar Zarándokút Egyesület támogatása(tagdíj)</t>
  </si>
  <si>
    <t>Daszofe Nonprofit Kft támogatása</t>
  </si>
  <si>
    <t>Sportcsarnok Kft támogatása</t>
  </si>
  <si>
    <t>MAG Televízió támogatás</t>
  </si>
  <si>
    <t>Dabas Tv támogatása</t>
  </si>
  <si>
    <t>Társult ÖK Együtt Segítőszolgálat támogatása</t>
  </si>
  <si>
    <t>ebből : állami támogatás           55 729 e</t>
  </si>
  <si>
    <t xml:space="preserve">             Dabas támogatás része    9847 e</t>
  </si>
  <si>
    <t>OKÖT-Reménysugár Fogyatékosok támogatása</t>
  </si>
  <si>
    <t>Országközepe Többcélú Társulás</t>
  </si>
  <si>
    <t>Révfülöpi Üdülőtábor Alapítvány támogatása</t>
  </si>
  <si>
    <t>Szent János Katolikus Iskola támogatása</t>
  </si>
  <si>
    <t>Dabas Önkormányzat adósságot keletkeztető ügyletekből és kezességvállalásokból fennálló kötelezettségei</t>
  </si>
  <si>
    <t>KEOP-130/09-11. Ivóvízminőség javítása Dabason</t>
  </si>
  <si>
    <t>KEOP-2012-550/B. Gyóni Géza Általános Iskola  energetikai fejlesztése</t>
  </si>
  <si>
    <t>KMOP-3.3.3-13. Szakorvosi Rendelő energetikai fejlesztése</t>
  </si>
  <si>
    <t>KMOP- 3.3.3-13  Idősek Otthona energetikai fejlesztése</t>
  </si>
  <si>
    <t>Államháztartáson belüli megelőlegezések folyósítása (intézményi finanszírozás)</t>
  </si>
  <si>
    <t>Egyéb kedvezmény ( rezsi elengedés)</t>
  </si>
  <si>
    <t>Önkormányzati Hivatal működésének támogatásaq</t>
  </si>
  <si>
    <t>Település-üzemeltetéshez kapcsólódó feladatellátás támogatása</t>
  </si>
  <si>
    <t>Egyéb önkormányzati feladatok támogatása</t>
  </si>
  <si>
    <t>Óvodapedagógusok bértámogatása</t>
  </si>
  <si>
    <t>Óvodapedagógusok nevelő munkáját közvetlenül segítők bértámogatása</t>
  </si>
  <si>
    <t>Óvodaműködtetési támogatás</t>
  </si>
  <si>
    <t>Szociális és gyermekjóléti alapszolgáltatások általános feladatai</t>
  </si>
  <si>
    <t>Szociális étkeztetés</t>
  </si>
  <si>
    <t>Házi segítségnyújtás</t>
  </si>
  <si>
    <t>Fogyatékos és demens személyek nappali ellátása</t>
  </si>
  <si>
    <t>Hozzájárulás a pénzbeli szociális ellátásokhoz</t>
  </si>
  <si>
    <t>Gyermekétkeztetés dolgozók bértámogatsáa</t>
  </si>
  <si>
    <t>Települési önkormányzatok nyilvános könyvtári és közművelődési feladatainak támogatása</t>
  </si>
  <si>
    <t>Óvodapedagógusok bértámogatásának pótlólagos összege</t>
  </si>
  <si>
    <t>működés támogatása</t>
  </si>
  <si>
    <t>Állami támogatás átadása</t>
  </si>
  <si>
    <t>tagdíj</t>
  </si>
  <si>
    <t xml:space="preserve"> </t>
  </si>
  <si>
    <t>Gyermekétkeztetés üzemeltetési támogatása</t>
  </si>
  <si>
    <t>Polgármesteri hivatal</t>
  </si>
  <si>
    <t>Polgármesteri  hivatal</t>
  </si>
  <si>
    <t>Dabas Városi Roma Nemzetiségi Önkormányzat támogatása</t>
  </si>
  <si>
    <t>Sári-Szlovákok Önkormányzat támogatása</t>
  </si>
  <si>
    <t>Alsódabasi Katolikus Egyházközség ingatlanvásárlás</t>
  </si>
  <si>
    <t>Közbiztonsági Egyesületek részér gépkocsi vásárlás</t>
  </si>
  <si>
    <t xml:space="preserve">2.1. melléklet a 1/2014. (II.07.) önkormányzati rendelethez     </t>
  </si>
  <si>
    <t xml:space="preserve">2.2. melléklet a 1./2014. (II.07.) önkormányzati rendelethez     </t>
  </si>
  <si>
    <t>9.2.1. melléklet a 1./2014. (II.07.) önkormányzati rendelethez</t>
  </si>
  <si>
    <t>9.2.2. melléklet a 1/2014. (II.07.) önkormányzati rendelethez</t>
  </si>
  <si>
    <t>9.2.3. melléklet a 1./2014. (II.07.) önkormányzati rendelethez</t>
  </si>
  <si>
    <t>9.8.1. melléklet a 1/2014. (II.07.) önkormányzati rendelethez</t>
  </si>
  <si>
    <t>9.8.2. melléklet a 1/2014. (II.07.) önkormányzati rendelethez</t>
  </si>
  <si>
    <t>9.1.3. melléklet a 1/2014. (II.07.) önkormányzati rendelethez</t>
  </si>
  <si>
    <t>9.1.2. melléklet a 1/2014. (II.07.) önkormányzati rendelethez</t>
  </si>
  <si>
    <t>9.1.1. melléklet a 1/2014. (II.07.) önkormányzati rendelethez</t>
  </si>
  <si>
    <t>Eredeti előirányzat</t>
  </si>
  <si>
    <t>06.30.módosítás</t>
  </si>
  <si>
    <t>Módosított előirányzat</t>
  </si>
  <si>
    <t>9.3. melléklet a ….../2014. (……..) önkormányzati rendelethez</t>
  </si>
  <si>
    <t>9.4. melléklet a ….../2014. (……..) önkormányzati rendelethez</t>
  </si>
  <si>
    <t>9.5. melléklet a .../2014. (……...) önkormányzati rendelethez</t>
  </si>
  <si>
    <t>9.6. melléklet a …./2014. (……..) önkormányzati rendelethez</t>
  </si>
  <si>
    <t>módosított előirányzat</t>
  </si>
  <si>
    <t>9.7. melléklet a …./2014. (…...) önkormányzati rendelethez</t>
  </si>
  <si>
    <t>06.30. módosítás</t>
  </si>
  <si>
    <t>9.2. melléklet a …./2014. (……..) önkormányzati rendelethez</t>
  </si>
  <si>
    <t>9.8. melléklet a ……../2014. (…...) önkormányzati rendelethez</t>
  </si>
  <si>
    <t>9.1. melléklet a ….../2014. (……...) önkormányzati rendelethez</t>
  </si>
  <si>
    <t>2014.06.30-i módosítás</t>
  </si>
  <si>
    <t>Dabas-Szőlő Művelődési ház tetőfelújítás</t>
  </si>
  <si>
    <t>Mesevár óvoda szigetelése</t>
  </si>
  <si>
    <t>Kossuth sír áthelyezése</t>
  </si>
  <si>
    <t>Ovi-foci építése</t>
  </si>
  <si>
    <t>Strandra játékok</t>
  </si>
  <si>
    <t>Gimnázium játékok</t>
  </si>
  <si>
    <t>Tervezési költségek</t>
  </si>
  <si>
    <t>Módosított  előirányzat</t>
  </si>
  <si>
    <t>1.1.melléklet a …../2014.(…….).önkormányzati rendelethez</t>
  </si>
  <si>
    <t>Dabas Önkormányzat</t>
  </si>
  <si>
    <t>2014.évi költségvetésének összevont mérlege</t>
  </si>
  <si>
    <t>1.2.melléklet a …./2014.(…..)önkormányzati rendelethez</t>
  </si>
  <si>
    <t>Módosított előiányzat</t>
  </si>
  <si>
    <t>2014.éviköltségvetésének  kötelező feladatainak mérlege</t>
  </si>
  <si>
    <t>2014.évi költségvetése önként vállalt feladatainak mérlege</t>
  </si>
  <si>
    <t>2014.évi költségvetésének államigazgatási feladatainak mérlege</t>
  </si>
  <si>
    <t>1.4.melléklet a …./2014.(…..)önkormányzati rendelethez</t>
  </si>
  <si>
    <t>1.3.melléklet a …./2014.(…..)önkormányzati rendelethez</t>
  </si>
  <si>
    <t>09.30.módosítás</t>
  </si>
  <si>
    <t>Módosított előrányzat</t>
  </si>
  <si>
    <t>2014. évi eredeti előirányzat</t>
  </si>
  <si>
    <t>2014.június 30-i módosítás</t>
  </si>
  <si>
    <t>2014.szeptember 30-i módosítás</t>
  </si>
  <si>
    <t>június 30-i módosítás</t>
  </si>
  <si>
    <t>szeptember 30-i módosítás</t>
  </si>
  <si>
    <t>2250</t>
  </si>
  <si>
    <t>Hiteltörlesztés</t>
  </si>
  <si>
    <t>Gyóni ravatalozó</t>
  </si>
  <si>
    <t>Ingatlanvásárlás (Dallos udvar)</t>
  </si>
  <si>
    <t>Útépítés: Ravasz L.út</t>
  </si>
  <si>
    <t xml:space="preserve">Strand -Kosárlabda pálya </t>
  </si>
  <si>
    <t>Strand -nádtetők javítása</t>
  </si>
  <si>
    <t>Láncfűrész beszerzés - közterületek</t>
  </si>
  <si>
    <t>06.30-i módosítás</t>
  </si>
  <si>
    <t>09.30-i módosítás</t>
  </si>
  <si>
    <t>5000</t>
  </si>
  <si>
    <t>3000</t>
  </si>
  <si>
    <t>Gyóni Ravatalozó tervezése, építése</t>
  </si>
  <si>
    <t>Ingatlanvásárlás (Park utca)</t>
  </si>
  <si>
    <t>Sári Besnyőt és Sárit összekötő járda és kerékpárút melletti közvilágítás kiépítése I. ütem</t>
  </si>
  <si>
    <t>Játszóterek új koncepciója (Jubileumi Park +Besnyő + Szőlő)</t>
  </si>
  <si>
    <t>6000</t>
  </si>
  <si>
    <t>Városi konyha ütemezett eszközbeszerzése (DIK)</t>
  </si>
  <si>
    <t>Hivatali gépjármű vásárlás (PH)</t>
  </si>
  <si>
    <t>Adós program és borítékoló(PH)</t>
  </si>
  <si>
    <t>Halász Géza Szakorvosi gép, műszer beszerzés</t>
  </si>
  <si>
    <t>Városi Konyha fotocellás ajtó (DIK)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</si>
</sst>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</numFmts>
  <fonts count="52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i/>
      <sz val="8"/>
      <name val="Times New Roman CE"/>
      <family val="1"/>
      <charset val="238"/>
    </font>
    <font>
      <b/>
      <sz val="8"/>
      <color indexed="10"/>
      <name val="Times New Roman CE"/>
      <charset val="238"/>
    </font>
    <font>
      <sz val="9"/>
      <color theme="1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12" fillId="0" borderId="0"/>
    <xf numFmtId="0" fontId="12" fillId="0" borderId="0"/>
  </cellStyleXfs>
  <cellXfs count="1036">
    <xf numFmtId="0" fontId="0" fillId="0" borderId="0" xfId="0"/>
    <xf numFmtId="0" fontId="15" fillId="0" borderId="0" xfId="5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5" applyFont="1" applyFill="1" applyBorder="1" applyAlignment="1" applyProtection="1">
      <alignment horizontal="center" vertical="center" wrapText="1"/>
    </xf>
    <xf numFmtId="0" fontId="7" fillId="0" borderId="0" xfId="5" applyFont="1" applyFill="1" applyBorder="1" applyAlignment="1" applyProtection="1">
      <alignment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5" xfId="5" applyFont="1" applyFill="1" applyBorder="1" applyAlignment="1" applyProtection="1">
      <alignment horizontal="left" vertical="center" wrapText="1" indent="1"/>
    </xf>
    <xf numFmtId="0" fontId="22" fillId="0" borderId="6" xfId="5" applyFont="1" applyFill="1" applyBorder="1" applyAlignment="1" applyProtection="1">
      <alignment horizontal="left" vertical="center" wrapText="1" indent="1"/>
    </xf>
    <xf numFmtId="49" fontId="22" fillId="0" borderId="7" xfId="5" applyNumberFormat="1" applyFont="1" applyFill="1" applyBorder="1" applyAlignment="1" applyProtection="1">
      <alignment horizontal="left" vertical="center" wrapText="1" indent="1"/>
    </xf>
    <xf numFmtId="49" fontId="22" fillId="0" borderId="8" xfId="5" applyNumberFormat="1" applyFont="1" applyFill="1" applyBorder="1" applyAlignment="1" applyProtection="1">
      <alignment horizontal="left" vertical="center" wrapText="1" indent="1"/>
    </xf>
    <xf numFmtId="49" fontId="22" fillId="0" borderId="9" xfId="5" applyNumberFormat="1" applyFont="1" applyFill="1" applyBorder="1" applyAlignment="1" applyProtection="1">
      <alignment horizontal="left" vertical="center" wrapText="1" indent="1"/>
    </xf>
    <xf numFmtId="49" fontId="22" fillId="0" borderId="10" xfId="5" applyNumberFormat="1" applyFont="1" applyFill="1" applyBorder="1" applyAlignment="1" applyProtection="1">
      <alignment horizontal="left" vertical="center" wrapText="1" indent="1"/>
    </xf>
    <xf numFmtId="49" fontId="22" fillId="0" borderId="11" xfId="5" applyNumberFormat="1" applyFont="1" applyFill="1" applyBorder="1" applyAlignment="1" applyProtection="1">
      <alignment horizontal="left" vertical="center" wrapText="1" indent="1"/>
    </xf>
    <xf numFmtId="49" fontId="22" fillId="0" borderId="12" xfId="5" applyNumberFormat="1" applyFont="1" applyFill="1" applyBorder="1" applyAlignment="1" applyProtection="1">
      <alignment horizontal="left" vertical="center" wrapText="1" indent="1"/>
    </xf>
    <xf numFmtId="0" fontId="22" fillId="0" borderId="0" xfId="5" applyFont="1" applyFill="1" applyBorder="1" applyAlignment="1" applyProtection="1">
      <alignment horizontal="left" vertical="center" wrapText="1" indent="1"/>
    </xf>
    <xf numFmtId="0" fontId="20" fillId="0" borderId="13" xfId="5" applyFont="1" applyFill="1" applyBorder="1" applyAlignment="1" applyProtection="1">
      <alignment horizontal="left" vertical="center" wrapText="1" indent="1"/>
    </xf>
    <xf numFmtId="0" fontId="20" fillId="0" borderId="14" xfId="5" applyFont="1" applyFill="1" applyBorder="1" applyAlignment="1" applyProtection="1">
      <alignment horizontal="left" vertical="center" wrapText="1" indent="1"/>
    </xf>
    <xf numFmtId="0" fontId="20" fillId="0" borderId="15" xfId="5" applyFont="1" applyFill="1" applyBorder="1" applyAlignment="1" applyProtection="1">
      <alignment horizontal="left" vertical="center" wrapText="1" indent="1"/>
    </xf>
    <xf numFmtId="0" fontId="8" fillId="0" borderId="13" xfId="5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5" applyFont="1" applyFill="1" applyBorder="1" applyAlignment="1" applyProtection="1">
      <alignment vertical="center" wrapText="1"/>
    </xf>
    <xf numFmtId="0" fontId="20" fillId="0" borderId="19" xfId="5" applyFont="1" applyFill="1" applyBorder="1" applyAlignment="1" applyProtection="1">
      <alignment vertical="center" wrapText="1"/>
    </xf>
    <xf numFmtId="0" fontId="20" fillId="0" borderId="13" xfId="5" applyFont="1" applyFill="1" applyBorder="1" applyAlignment="1" applyProtection="1">
      <alignment horizontal="center" vertical="center" wrapText="1"/>
    </xf>
    <xf numFmtId="0" fontId="20" fillId="0" borderId="14" xfId="5" applyFont="1" applyFill="1" applyBorder="1" applyAlignment="1" applyProtection="1">
      <alignment horizontal="center" vertical="center" wrapText="1"/>
    </xf>
    <xf numFmtId="0" fontId="20" fillId="0" borderId="20" xfId="5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6" applyFont="1" applyFill="1" applyBorder="1" applyAlignment="1" applyProtection="1">
      <alignment horizontal="left" vertical="center" indent="1"/>
    </xf>
    <xf numFmtId="0" fontId="12" fillId="0" borderId="0" xfId="5" applyFill="1"/>
    <xf numFmtId="0" fontId="22" fillId="0" borderId="0" xfId="5" applyFont="1" applyFill="1"/>
    <xf numFmtId="0" fontId="25" fillId="0" borderId="0" xfId="5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8" fillId="0" borderId="20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9" xfId="0" applyFont="1" applyFill="1" applyBorder="1" applyAlignment="1" applyProtection="1">
      <alignment vertical="center" wrapText="1"/>
      <protection locked="0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6" applyFont="1" applyFill="1" applyBorder="1" applyAlignment="1" applyProtection="1">
      <alignment horizontal="center" vertical="center" wrapText="1"/>
    </xf>
    <xf numFmtId="0" fontId="31" fillId="0" borderId="19" xfId="6" applyFont="1" applyFill="1" applyBorder="1" applyAlignment="1" applyProtection="1">
      <alignment horizontal="center" vertical="center"/>
    </xf>
    <xf numFmtId="0" fontId="31" fillId="0" borderId="31" xfId="6" applyFont="1" applyFill="1" applyBorder="1" applyAlignment="1" applyProtection="1">
      <alignment horizontal="center" vertical="center"/>
    </xf>
    <xf numFmtId="0" fontId="12" fillId="0" borderId="0" xfId="6" applyFill="1" applyProtection="1"/>
    <xf numFmtId="0" fontId="22" fillId="0" borderId="13" xfId="6" applyFont="1" applyFill="1" applyBorder="1" applyAlignment="1" applyProtection="1">
      <alignment horizontal="left" vertical="center" indent="1"/>
    </xf>
    <xf numFmtId="0" fontId="12" fillId="0" borderId="0" xfId="6" applyFill="1" applyAlignment="1" applyProtection="1">
      <alignment vertical="center"/>
    </xf>
    <xf numFmtId="0" fontId="22" fillId="0" borderId="7" xfId="6" applyFont="1" applyFill="1" applyBorder="1" applyAlignment="1" applyProtection="1">
      <alignment horizontal="left" vertical="center" indent="1"/>
    </xf>
    <xf numFmtId="164" fontId="22" fillId="0" borderId="1" xfId="6" applyNumberFormat="1" applyFont="1" applyFill="1" applyBorder="1" applyAlignment="1" applyProtection="1">
      <alignment vertical="center"/>
      <protection locked="0"/>
    </xf>
    <xf numFmtId="164" fontId="22" fillId="0" borderId="17" xfId="6" applyNumberFormat="1" applyFont="1" applyFill="1" applyBorder="1" applyAlignment="1" applyProtection="1">
      <alignment vertical="center"/>
    </xf>
    <xf numFmtId="0" fontId="22" fillId="0" borderId="8" xfId="6" applyFont="1" applyFill="1" applyBorder="1" applyAlignment="1" applyProtection="1">
      <alignment horizontal="left" vertical="center" indent="1"/>
    </xf>
    <xf numFmtId="164" fontId="22" fillId="0" borderId="2" xfId="6" applyNumberFormat="1" applyFont="1" applyFill="1" applyBorder="1" applyAlignment="1" applyProtection="1">
      <alignment vertical="center"/>
      <protection locked="0"/>
    </xf>
    <xf numFmtId="164" fontId="22" fillId="0" borderId="16" xfId="6" applyNumberFormat="1" applyFont="1" applyFill="1" applyBorder="1" applyAlignment="1" applyProtection="1">
      <alignment vertical="center"/>
    </xf>
    <xf numFmtId="0" fontId="12" fillId="0" borderId="0" xfId="6" applyFill="1" applyAlignment="1" applyProtection="1">
      <alignment vertical="center"/>
      <protection locked="0"/>
    </xf>
    <xf numFmtId="164" fontId="22" fillId="0" borderId="3" xfId="6" applyNumberFormat="1" applyFont="1" applyFill="1" applyBorder="1" applyAlignment="1" applyProtection="1">
      <alignment vertical="center"/>
      <protection locked="0"/>
    </xf>
    <xf numFmtId="164" fontId="22" fillId="0" borderId="28" xfId="6" applyNumberFormat="1" applyFont="1" applyFill="1" applyBorder="1" applyAlignment="1" applyProtection="1">
      <alignment vertical="center"/>
    </xf>
    <xf numFmtId="164" fontId="20" fillId="0" borderId="14" xfId="6" applyNumberFormat="1" applyFont="1" applyFill="1" applyBorder="1" applyAlignment="1" applyProtection="1">
      <alignment vertical="center"/>
    </xf>
    <xf numFmtId="164" fontId="20" fillId="0" borderId="20" xfId="6" applyNumberFormat="1" applyFont="1" applyFill="1" applyBorder="1" applyAlignment="1" applyProtection="1">
      <alignment vertical="center"/>
    </xf>
    <xf numFmtId="0" fontId="22" fillId="0" borderId="9" xfId="6" applyFont="1" applyFill="1" applyBorder="1" applyAlignment="1" applyProtection="1">
      <alignment horizontal="left" vertical="center" indent="1"/>
    </xf>
    <xf numFmtId="0" fontId="20" fillId="0" borderId="13" xfId="6" applyFont="1" applyFill="1" applyBorder="1" applyAlignment="1" applyProtection="1">
      <alignment horizontal="left" vertical="center" indent="1"/>
    </xf>
    <xf numFmtId="164" fontId="20" fillId="0" borderId="14" xfId="6" applyNumberFormat="1" applyFont="1" applyFill="1" applyBorder="1" applyProtection="1"/>
    <xf numFmtId="164" fontId="20" fillId="0" borderId="20" xfId="6" applyNumberFormat="1" applyFont="1" applyFill="1" applyBorder="1" applyProtection="1"/>
    <xf numFmtId="0" fontId="12" fillId="0" borderId="0" xfId="6" applyFill="1" applyProtection="1">
      <protection locked="0"/>
    </xf>
    <xf numFmtId="0" fontId="15" fillId="0" borderId="0" xfId="6" applyFont="1" applyFill="1" applyProtection="1"/>
    <xf numFmtId="0" fontId="36" fillId="0" borderId="0" xfId="6" applyFont="1" applyFill="1" applyProtection="1">
      <protection locked="0"/>
    </xf>
    <xf numFmtId="0" fontId="24" fillId="0" borderId="0" xfId="6" applyFont="1" applyFill="1" applyProtection="1"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4" xfId="0" applyNumberFormat="1" applyFont="1" applyFill="1" applyBorder="1" applyAlignment="1" applyProtection="1">
      <alignment horizontal="left" vertical="center" wrapText="1" indent="2"/>
    </xf>
    <xf numFmtId="3" fontId="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5" applyFont="1" applyFill="1" applyBorder="1" applyAlignment="1" applyProtection="1">
      <alignment horizontal="left" vertical="center" wrapText="1" indent="1"/>
    </xf>
    <xf numFmtId="0" fontId="24" fillId="0" borderId="0" xfId="5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5" applyFont="1" applyFill="1" applyBorder="1" applyAlignment="1" applyProtection="1">
      <alignment horizontal="left" vertical="center" wrapText="1"/>
    </xf>
    <xf numFmtId="164" fontId="3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6" xfId="0" applyFont="1" applyFill="1" applyBorder="1" applyAlignment="1" applyProtection="1">
      <alignment horizontal="right"/>
    </xf>
    <xf numFmtId="164" fontId="37" fillId="0" borderId="36" xfId="5" applyNumberFormat="1" applyFont="1" applyFill="1" applyBorder="1" applyAlignment="1" applyProtection="1">
      <alignment horizontal="left" vertical="center"/>
    </xf>
    <xf numFmtId="0" fontId="30" fillId="0" borderId="21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indent="6"/>
    </xf>
    <xf numFmtId="0" fontId="22" fillId="0" borderId="2" xfId="5" applyFont="1" applyFill="1" applyBorder="1" applyAlignment="1" applyProtection="1">
      <alignment horizontal="left" vertical="center" wrapText="1" indent="6"/>
    </xf>
    <xf numFmtId="0" fontId="22" fillId="0" borderId="6" xfId="5" applyFont="1" applyFill="1" applyBorder="1" applyAlignment="1" applyProtection="1">
      <alignment horizontal="left" vertical="center" wrapText="1" indent="6"/>
    </xf>
    <xf numFmtId="0" fontId="22" fillId="0" borderId="29" xfId="5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15" fillId="0" borderId="0" xfId="5" applyFont="1" applyFill="1" applyBorder="1"/>
    <xf numFmtId="0" fontId="2" fillId="0" borderId="0" xfId="5" applyFont="1" applyFill="1"/>
    <xf numFmtId="164" fontId="5" fillId="0" borderId="0" xfId="5" applyNumberFormat="1" applyFont="1" applyFill="1" applyBorder="1" applyAlignment="1" applyProtection="1">
      <alignment horizontal="centerContinuous" vertical="center"/>
    </xf>
    <xf numFmtId="0" fontId="15" fillId="0" borderId="8" xfId="5" applyFont="1" applyFill="1" applyBorder="1" applyAlignment="1">
      <alignment horizontal="center" vertical="center"/>
    </xf>
    <xf numFmtId="0" fontId="32" fillId="0" borderId="6" xfId="5" applyFont="1" applyFill="1" applyBorder="1" applyAlignment="1">
      <alignment horizontal="center" vertical="center" wrapText="1"/>
    </xf>
    <xf numFmtId="0" fontId="15" fillId="0" borderId="9" xfId="5" applyFont="1" applyFill="1" applyBorder="1" applyAlignment="1">
      <alignment horizontal="center" vertical="center"/>
    </xf>
    <xf numFmtId="0" fontId="15" fillId="0" borderId="13" xfId="5" applyFont="1" applyFill="1" applyBorder="1" applyAlignment="1">
      <alignment horizontal="center" vertical="center"/>
    </xf>
    <xf numFmtId="0" fontId="15" fillId="0" borderId="14" xfId="5" applyFont="1" applyFill="1" applyBorder="1" applyAlignment="1">
      <alignment horizontal="center" vertical="center"/>
    </xf>
    <xf numFmtId="0" fontId="15" fillId="0" borderId="20" xfId="5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5" applyFont="1" applyFill="1" applyBorder="1" applyAlignment="1">
      <alignment horizontal="center" vertical="center"/>
    </xf>
    <xf numFmtId="0" fontId="32" fillId="0" borderId="14" xfId="5" applyFont="1" applyFill="1" applyBorder="1"/>
    <xf numFmtId="166" fontId="15" fillId="0" borderId="28" xfId="1" applyNumberFormat="1" applyFont="1" applyFill="1" applyBorder="1"/>
    <xf numFmtId="166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7" xfId="5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5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5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5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9" fillId="0" borderId="11" xfId="5" applyFont="1" applyFill="1" applyBorder="1" applyAlignment="1" applyProtection="1">
      <alignment horizontal="center" vertical="center" wrapText="1"/>
    </xf>
    <xf numFmtId="0" fontId="29" fillId="0" borderId="4" xfId="5" applyFont="1" applyFill="1" applyBorder="1" applyAlignment="1" applyProtection="1">
      <alignment horizontal="center" vertical="center" wrapText="1"/>
    </xf>
    <xf numFmtId="0" fontId="29" fillId="0" borderId="38" xfId="5" applyFont="1" applyFill="1" applyBorder="1" applyAlignment="1" applyProtection="1">
      <alignment horizontal="center" vertical="center" wrapText="1"/>
    </xf>
    <xf numFmtId="0" fontId="30" fillId="0" borderId="13" xfId="5" applyFont="1" applyFill="1" applyBorder="1" applyAlignment="1" applyProtection="1">
      <alignment horizontal="center" vertical="center"/>
    </xf>
    <xf numFmtId="0" fontId="30" fillId="0" borderId="14" xfId="5" applyFont="1" applyFill="1" applyBorder="1" applyAlignment="1" applyProtection="1">
      <alignment horizontal="center" vertical="center"/>
    </xf>
    <xf numFmtId="0" fontId="30" fillId="0" borderId="20" xfId="5" applyFont="1" applyFill="1" applyBorder="1" applyAlignment="1" applyProtection="1">
      <alignment horizontal="center" vertical="center"/>
    </xf>
    <xf numFmtId="0" fontId="30" fillId="0" borderId="11" xfId="5" applyFont="1" applyFill="1" applyBorder="1" applyAlignment="1" applyProtection="1">
      <alignment horizontal="center" vertical="center"/>
    </xf>
    <xf numFmtId="0" fontId="30" fillId="0" borderId="8" xfId="5" applyFont="1" applyFill="1" applyBorder="1" applyAlignment="1" applyProtection="1">
      <alignment horizontal="center" vertical="center"/>
    </xf>
    <xf numFmtId="0" fontId="30" fillId="0" borderId="10" xfId="5" applyFont="1" applyFill="1" applyBorder="1" applyAlignment="1" applyProtection="1">
      <alignment horizontal="center" vertical="center"/>
    </xf>
    <xf numFmtId="166" fontId="29" fillId="0" borderId="20" xfId="1" applyNumberFormat="1" applyFont="1" applyFill="1" applyBorder="1" applyProtection="1"/>
    <xf numFmtId="166" fontId="30" fillId="0" borderId="38" xfId="1" applyNumberFormat="1" applyFont="1" applyFill="1" applyBorder="1" applyProtection="1">
      <protection locked="0"/>
    </xf>
    <xf numFmtId="166" fontId="30" fillId="0" borderId="16" xfId="1" applyNumberFormat="1" applyFont="1" applyFill="1" applyBorder="1" applyProtection="1">
      <protection locked="0"/>
    </xf>
    <xf numFmtId="166" fontId="30" fillId="0" borderId="18" xfId="1" applyNumberFormat="1" applyFont="1" applyFill="1" applyBorder="1" applyProtection="1">
      <protection locked="0"/>
    </xf>
    <xf numFmtId="0" fontId="30" fillId="0" borderId="4" xfId="5" applyFont="1" applyFill="1" applyBorder="1" applyProtection="1">
      <protection locked="0"/>
    </xf>
    <xf numFmtId="0" fontId="30" fillId="0" borderId="2" xfId="5" applyFont="1" applyFill="1" applyBorder="1" applyProtection="1">
      <protection locked="0"/>
    </xf>
    <xf numFmtId="0" fontId="30" fillId="0" borderId="6" xfId="5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center" vertical="center" wrapText="1"/>
    </xf>
    <xf numFmtId="0" fontId="27" fillId="0" borderId="3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164" fontId="15" fillId="3" borderId="23" xfId="0" applyNumberFormat="1" applyFont="1" applyFill="1" applyBorder="1" applyAlignment="1" applyProtection="1">
      <alignment horizontal="left" vertical="center" wrapText="1" indent="2"/>
    </xf>
    <xf numFmtId="3" fontId="32" fillId="0" borderId="20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1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8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8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0" fillId="0" borderId="46" xfId="0" applyFill="1" applyBorder="1" applyProtection="1"/>
    <xf numFmtId="0" fontId="6" fillId="0" borderId="46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7" xfId="5" applyNumberFormat="1" applyFont="1" applyFill="1" applyBorder="1" applyAlignment="1" applyProtection="1">
      <alignment horizontal="right" vertical="center" wrapText="1" indent="1"/>
    </xf>
    <xf numFmtId="164" fontId="22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20" fillId="0" borderId="44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4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20" fillId="0" borderId="27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0" fontId="22" fillId="0" borderId="2" xfId="6" applyFont="1" applyFill="1" applyBorder="1" applyAlignment="1" applyProtection="1">
      <alignment horizontal="left" vertical="center" indent="1"/>
    </xf>
    <xf numFmtId="0" fontId="22" fillId="0" borderId="3" xfId="6" applyFont="1" applyFill="1" applyBorder="1" applyAlignment="1" applyProtection="1">
      <alignment horizontal="left" vertical="center" wrapText="1" indent="1"/>
    </xf>
    <xf numFmtId="0" fontId="22" fillId="0" borderId="2" xfId="6" applyFont="1" applyFill="1" applyBorder="1" applyAlignment="1" applyProtection="1">
      <alignment horizontal="left" vertical="center" wrapText="1" indent="1"/>
    </xf>
    <xf numFmtId="0" fontId="22" fillId="0" borderId="3" xfId="6" applyFont="1" applyFill="1" applyBorder="1" applyAlignment="1" applyProtection="1">
      <alignment horizontal="left" vertical="center" indent="1"/>
    </xf>
    <xf numFmtId="0" fontId="8" fillId="0" borderId="14" xfId="6" applyFont="1" applyFill="1" applyBorder="1" applyAlignment="1" applyProtection="1">
      <alignment horizontal="left" indent="1"/>
    </xf>
    <xf numFmtId="164" fontId="30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50" xfId="0" applyFont="1" applyBorder="1" applyAlignment="1" applyProtection="1">
      <alignment horizontal="left" vertical="center" wrapText="1" indent="1"/>
    </xf>
    <xf numFmtId="164" fontId="20" fillId="0" borderId="31" xfId="5" applyNumberFormat="1" applyFont="1" applyFill="1" applyBorder="1" applyAlignment="1" applyProtection="1">
      <alignment horizontal="right" vertical="center" wrapText="1" indent="1"/>
    </xf>
    <xf numFmtId="164" fontId="20" fillId="0" borderId="20" xfId="5" applyNumberFormat="1" applyFont="1" applyFill="1" applyBorder="1" applyAlignment="1" applyProtection="1">
      <alignment horizontal="right" vertical="center" wrapText="1" indent="1"/>
    </xf>
    <xf numFmtId="164" fontId="22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5" applyNumberFormat="1" applyFont="1" applyFill="1" applyBorder="1" applyAlignment="1" applyProtection="1">
      <alignment horizontal="right" vertical="center" wrapText="1" indent="1"/>
    </xf>
    <xf numFmtId="164" fontId="7" fillId="0" borderId="0" xfId="5" applyNumberFormat="1" applyFont="1" applyFill="1" applyBorder="1" applyAlignment="1" applyProtection="1">
      <alignment horizontal="right" vertical="center" wrapText="1" indent="1"/>
    </xf>
    <xf numFmtId="164" fontId="22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0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3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0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2" xfId="0" applyNumberFormat="1" applyFont="1" applyFill="1" applyBorder="1" applyAlignment="1" applyProtection="1">
      <alignment horizontal="left" vertical="center" wrapText="1" indent="1"/>
    </xf>
    <xf numFmtId="164" fontId="32" fillId="0" borderId="23" xfId="0" applyNumberFormat="1" applyFont="1" applyFill="1" applyBorder="1" applyAlignment="1" applyProtection="1">
      <alignment horizontal="left" vertical="center" wrapText="1" indent="1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4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7" xfId="0" applyNumberFormat="1" applyFont="1" applyFill="1" applyBorder="1" applyAlignment="1" applyProtection="1">
      <alignment horizontal="right" vertical="center" wrapText="1" indent="1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53" xfId="1" applyNumberFormat="1" applyFont="1" applyFill="1" applyBorder="1" applyProtection="1">
      <protection locked="0"/>
    </xf>
    <xf numFmtId="166" fontId="30" fillId="0" borderId="47" xfId="1" applyNumberFormat="1" applyFont="1" applyFill="1" applyBorder="1" applyProtection="1">
      <protection locked="0"/>
    </xf>
    <xf numFmtId="166" fontId="30" fillId="0" borderId="42" xfId="1" applyNumberFormat="1" applyFont="1" applyFill="1" applyBorder="1" applyProtection="1">
      <protection locked="0"/>
    </xf>
    <xf numFmtId="0" fontId="30" fillId="0" borderId="3" xfId="5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horizontal="center" vertical="center"/>
    </xf>
    <xf numFmtId="0" fontId="8" fillId="0" borderId="38" xfId="0" quotePrefix="1" applyFont="1" applyFill="1" applyBorder="1" applyAlignment="1" applyProtection="1">
      <alignment horizontal="right" vertical="center" indent="1"/>
    </xf>
    <xf numFmtId="0" fontId="8" fillId="0" borderId="54" xfId="0" applyFont="1" applyFill="1" applyBorder="1" applyAlignment="1" applyProtection="1">
      <alignment horizontal="right" vertical="center" indent="1"/>
    </xf>
    <xf numFmtId="0" fontId="8" fillId="0" borderId="31" xfId="0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2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8" xfId="0" applyNumberFormat="1" applyFont="1" applyFill="1" applyBorder="1" applyAlignment="1" applyProtection="1">
      <alignment horizontal="right" vertical="center"/>
    </xf>
    <xf numFmtId="49" fontId="8" fillId="0" borderId="54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5" xfId="5" applyFont="1" applyFill="1" applyBorder="1" applyAlignment="1" applyProtection="1">
      <alignment horizontal="center" vertical="center" wrapText="1"/>
    </xf>
    <xf numFmtId="0" fontId="7" fillId="0" borderId="55" xfId="5" applyFont="1" applyFill="1" applyBorder="1" applyAlignment="1" applyProtection="1">
      <alignment vertical="center" wrapText="1"/>
    </xf>
    <xf numFmtId="164" fontId="7" fillId="0" borderId="55" xfId="5" applyNumberFormat="1" applyFont="1" applyFill="1" applyBorder="1" applyAlignment="1" applyProtection="1">
      <alignment horizontal="right" vertical="center" wrapText="1" indent="1"/>
    </xf>
    <xf numFmtId="0" fontId="22" fillId="0" borderId="55" xfId="5" applyFont="1" applyFill="1" applyBorder="1" applyAlignment="1" applyProtection="1">
      <alignment horizontal="right" vertical="center" wrapText="1" indent="1"/>
      <protection locked="0"/>
    </xf>
    <xf numFmtId="164" fontId="30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1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1" xfId="0" applyFont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left" vertical="center" wrapText="1" indent="1"/>
    </xf>
    <xf numFmtId="0" fontId="12" fillId="0" borderId="0" xfId="5" applyFont="1" applyFill="1" applyProtection="1"/>
    <xf numFmtId="0" fontId="12" fillId="0" borderId="0" xfId="5" applyFont="1" applyFill="1" applyAlignment="1" applyProtection="1">
      <alignment horizontal="right" vertical="center" indent="1"/>
    </xf>
    <xf numFmtId="0" fontId="12" fillId="0" borderId="0" xfId="5" applyFont="1" applyFill="1"/>
    <xf numFmtId="0" fontId="12" fillId="0" borderId="0" xfId="5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9" xfId="0" applyFont="1" applyBorder="1" applyAlignment="1">
      <alignment wrapText="1"/>
    </xf>
    <xf numFmtId="0" fontId="46" fillId="0" borderId="0" xfId="0" applyFont="1" applyFill="1" applyAlignment="1" applyProtection="1">
      <alignment horizontal="left" vertical="center" wrapText="1"/>
    </xf>
    <xf numFmtId="0" fontId="46" fillId="0" borderId="0" xfId="0" applyFont="1" applyFill="1" applyAlignment="1" applyProtection="1">
      <alignment vertical="center" wrapText="1"/>
    </xf>
    <xf numFmtId="0" fontId="46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5" applyNumberFormat="1" applyFont="1" applyFill="1" applyBorder="1" applyAlignment="1" applyProtection="1">
      <alignment horizontal="right" vertical="center" wrapText="1" indent="1"/>
    </xf>
    <xf numFmtId="164" fontId="20" fillId="0" borderId="14" xfId="5" applyNumberFormat="1" applyFont="1" applyFill="1" applyBorder="1" applyAlignment="1" applyProtection="1">
      <alignment horizontal="right" vertical="center" wrapText="1" indent="1"/>
    </xf>
    <xf numFmtId="164" fontId="22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5" applyNumberFormat="1" applyFont="1" applyFill="1" applyBorder="1" applyAlignment="1" applyProtection="1">
      <alignment horizontal="right" vertical="center" wrapText="1" indent="1"/>
    </xf>
    <xf numFmtId="0" fontId="8" fillId="0" borderId="43" xfId="5" applyFont="1" applyFill="1" applyBorder="1" applyAlignment="1" applyProtection="1">
      <alignment horizontal="center" vertical="center" wrapText="1"/>
    </xf>
    <xf numFmtId="164" fontId="27" fillId="0" borderId="5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20" fillId="0" borderId="15" xfId="5" applyFont="1" applyFill="1" applyBorder="1" applyAlignment="1" applyProtection="1">
      <alignment horizontal="center" vertical="center" wrapText="1"/>
    </xf>
    <xf numFmtId="0" fontId="20" fillId="0" borderId="19" xfId="5" applyFont="1" applyFill="1" applyBorder="1" applyAlignment="1" applyProtection="1">
      <alignment horizontal="center" vertical="center" wrapText="1"/>
    </xf>
    <xf numFmtId="164" fontId="22" fillId="0" borderId="28" xfId="5" applyNumberFormat="1" applyFont="1" applyFill="1" applyBorder="1" applyAlignment="1" applyProtection="1">
      <alignment horizontal="right" vertical="center" wrapText="1" indent="1"/>
    </xf>
    <xf numFmtId="0" fontId="22" fillId="0" borderId="3" xfId="5" applyFont="1" applyFill="1" applyBorder="1" applyAlignment="1" applyProtection="1">
      <alignment horizontal="left" vertical="center" wrapText="1" indent="6"/>
    </xf>
    <xf numFmtId="0" fontId="12" fillId="0" borderId="0" xfId="5" applyFill="1" applyProtection="1"/>
    <xf numFmtId="0" fontId="22" fillId="0" borderId="0" xfId="5" applyFont="1" applyFill="1" applyProtection="1"/>
    <xf numFmtId="0" fontId="15" fillId="0" borderId="0" xfId="5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8" fillId="0" borderId="13" xfId="0" applyFont="1" applyBorder="1" applyAlignment="1" applyProtection="1">
      <alignment wrapTex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50" xfId="0" applyFont="1" applyBorder="1" applyAlignment="1" applyProtection="1">
      <alignment wrapText="1"/>
    </xf>
    <xf numFmtId="0" fontId="28" fillId="0" borderId="21" xfId="0" applyFont="1" applyBorder="1" applyAlignment="1" applyProtection="1">
      <alignment wrapText="1"/>
    </xf>
    <xf numFmtId="0" fontId="12" fillId="0" borderId="0" xfId="5" applyFill="1" applyAlignment="1" applyProtection="1"/>
    <xf numFmtId="164" fontId="26" fillId="0" borderId="20" xfId="0" quotePrefix="1" applyNumberFormat="1" applyFont="1" applyBorder="1" applyAlignment="1" applyProtection="1">
      <alignment horizontal="right" vertical="center" wrapText="1" indent="1"/>
    </xf>
    <xf numFmtId="0" fontId="24" fillId="0" borderId="0" xfId="5" applyFont="1" applyFill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9" xfId="5" applyNumberFormat="1" applyFont="1" applyFill="1" applyBorder="1" applyAlignment="1" applyProtection="1">
      <alignment horizontal="center" vertical="center" wrapText="1"/>
    </xf>
    <xf numFmtId="49" fontId="22" fillId="0" borderId="8" xfId="5" applyNumberFormat="1" applyFont="1" applyFill="1" applyBorder="1" applyAlignment="1" applyProtection="1">
      <alignment horizontal="center" vertical="center" wrapText="1"/>
    </xf>
    <xf numFmtId="49" fontId="22" fillId="0" borderId="10" xfId="5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50" xfId="0" applyFont="1" applyBorder="1" applyAlignment="1" applyProtection="1">
      <alignment horizontal="center" wrapText="1"/>
    </xf>
    <xf numFmtId="0" fontId="22" fillId="0" borderId="0" xfId="0" applyFont="1" applyFill="1" applyAlignment="1" applyProtection="1">
      <alignment horizontal="center" vertical="center" wrapText="1"/>
    </xf>
    <xf numFmtId="49" fontId="22" fillId="0" borderId="11" xfId="5" applyNumberFormat="1" applyFont="1" applyFill="1" applyBorder="1" applyAlignment="1" applyProtection="1">
      <alignment horizontal="center" vertical="center" wrapText="1"/>
    </xf>
    <xf numFmtId="49" fontId="22" fillId="0" borderId="7" xfId="5" applyNumberFormat="1" applyFont="1" applyFill="1" applyBorder="1" applyAlignment="1" applyProtection="1">
      <alignment horizontal="center" vertical="center" wrapText="1"/>
    </xf>
    <xf numFmtId="49" fontId="22" fillId="0" borderId="12" xfId="5" applyNumberFormat="1" applyFont="1" applyFill="1" applyBorder="1" applyAlignment="1" applyProtection="1">
      <alignment horizontal="center" vertical="center" wrapText="1"/>
    </xf>
    <xf numFmtId="0" fontId="28" fillId="0" borderId="50" xfId="0" applyFont="1" applyBorder="1" applyAlignment="1" applyProtection="1">
      <alignment horizontal="center" vertical="center" wrapText="1"/>
    </xf>
    <xf numFmtId="164" fontId="29" fillId="0" borderId="37" xfId="5" applyNumberFormat="1" applyFont="1" applyFill="1" applyBorder="1" applyAlignment="1" applyProtection="1">
      <alignment horizontal="right" vertical="center" wrapText="1" indent="1"/>
    </xf>
    <xf numFmtId="164" fontId="22" fillId="0" borderId="3" xfId="5" applyNumberFormat="1" applyFont="1" applyFill="1" applyBorder="1" applyAlignment="1" applyProtection="1">
      <alignment horizontal="right" vertical="center" wrapText="1" indent="1"/>
    </xf>
    <xf numFmtId="0" fontId="20" fillId="0" borderId="37" xfId="5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5" applyFont="1" applyFill="1" applyBorder="1" applyAlignment="1" applyProtection="1">
      <alignment horizontal="left" vertical="center" wrapText="1" indent="1"/>
    </xf>
    <xf numFmtId="0" fontId="30" fillId="0" borderId="2" xfId="5" applyFont="1" applyFill="1" applyBorder="1" applyAlignment="1" applyProtection="1">
      <alignment horizontal="left" vertical="center" wrapText="1" indent="1"/>
    </xf>
    <xf numFmtId="0" fontId="30" fillId="0" borderId="21" xfId="5" quotePrefix="1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2" fillId="2" borderId="16" xfId="5" applyNumberFormat="1" applyFont="1" applyFill="1" applyBorder="1" applyAlignment="1" applyProtection="1">
      <alignment horizontal="right" vertical="center" wrapText="1" indent="1"/>
    </xf>
    <xf numFmtId="164" fontId="22" fillId="2" borderId="18" xfId="5" applyNumberFormat="1" applyFont="1" applyFill="1" applyBorder="1" applyAlignment="1" applyProtection="1">
      <alignment horizontal="right" vertical="center" wrapText="1" indent="1"/>
    </xf>
    <xf numFmtId="164" fontId="30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7" fillId="0" borderId="9" xfId="0" applyFont="1" applyBorder="1" applyAlignment="1" applyProtection="1">
      <alignment vertical="center" wrapText="1"/>
    </xf>
    <xf numFmtId="0" fontId="27" fillId="0" borderId="8" xfId="0" applyFont="1" applyBorder="1" applyAlignment="1" applyProtection="1">
      <alignment vertical="center" wrapText="1"/>
    </xf>
    <xf numFmtId="0" fontId="27" fillId="0" borderId="10" xfId="0" applyFont="1" applyBorder="1" applyAlignment="1" applyProtection="1">
      <alignment vertical="center" wrapText="1"/>
    </xf>
    <xf numFmtId="0" fontId="28" fillId="0" borderId="50" xfId="0" applyFont="1" applyBorder="1" applyAlignment="1" applyProtection="1">
      <alignment vertical="center" wrapText="1"/>
    </xf>
    <xf numFmtId="164" fontId="20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5" applyFont="1" applyFill="1" applyBorder="1" applyAlignment="1">
      <alignment horizontal="center" vertical="center"/>
    </xf>
    <xf numFmtId="166" fontId="32" fillId="0" borderId="14" xfId="5" applyNumberFormat="1" applyFont="1" applyFill="1" applyBorder="1"/>
    <xf numFmtId="166" fontId="32" fillId="0" borderId="20" xfId="5" applyNumberFormat="1" applyFont="1" applyFill="1" applyBorder="1"/>
    <xf numFmtId="0" fontId="36" fillId="0" borderId="0" xfId="5" applyFont="1" applyFill="1"/>
    <xf numFmtId="0" fontId="29" fillId="0" borderId="13" xfId="5" applyFont="1" applyFill="1" applyBorder="1" applyAlignment="1" applyProtection="1">
      <alignment horizontal="center" vertical="center"/>
    </xf>
    <xf numFmtId="164" fontId="22" fillId="4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4" borderId="6" xfId="5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6" applyFont="1" applyFill="1" applyBorder="1" applyAlignment="1" applyProtection="1">
      <alignment horizontal="left" vertical="center" wrapText="1" inden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0" fontId="28" fillId="0" borderId="14" xfId="0" applyFont="1" applyBorder="1" applyAlignment="1" applyProtection="1">
      <alignment vertical="center" wrapText="1"/>
    </xf>
    <xf numFmtId="0" fontId="28" fillId="0" borderId="21" xfId="0" applyFont="1" applyBorder="1" applyAlignment="1" applyProtection="1">
      <alignment vertical="center" wrapText="1"/>
    </xf>
    <xf numFmtId="0" fontId="27" fillId="0" borderId="6" xfId="0" applyFont="1" applyBorder="1" applyAlignment="1" applyProtection="1">
      <alignment horizontal="left" vertical="center" wrapText="1"/>
    </xf>
    <xf numFmtId="164" fontId="20" fillId="0" borderId="59" xfId="5" applyNumberFormat="1" applyFont="1" applyFill="1" applyBorder="1" applyAlignment="1" applyProtection="1">
      <alignment horizontal="right" vertical="center" wrapText="1" indent="1"/>
    </xf>
    <xf numFmtId="164" fontId="22" fillId="0" borderId="60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4" xfId="5" applyNumberFormat="1" applyFont="1" applyFill="1" applyBorder="1" applyAlignment="1" applyProtection="1">
      <alignment horizontal="right" vertical="center" wrapText="1" indent="1"/>
    </xf>
    <xf numFmtId="164" fontId="22" fillId="0" borderId="62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3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4" xfId="5" applyNumberFormat="1" applyFont="1" applyFill="1" applyBorder="1" applyAlignment="1" applyProtection="1">
      <alignment horizontal="right" vertical="center" wrapText="1" indent="1"/>
    </xf>
    <xf numFmtId="164" fontId="28" fillId="0" borderId="34" xfId="0" applyNumberFormat="1" applyFont="1" applyBorder="1" applyAlignment="1" applyProtection="1">
      <alignment horizontal="right" vertical="center" wrapText="1" indent="1"/>
    </xf>
    <xf numFmtId="164" fontId="26" fillId="0" borderId="34" xfId="0" quotePrefix="1" applyNumberFormat="1" applyFont="1" applyBorder="1" applyAlignment="1" applyProtection="1">
      <alignment horizontal="right" vertical="center" wrapText="1" indent="1"/>
    </xf>
    <xf numFmtId="164" fontId="20" fillId="0" borderId="64" xfId="5" applyNumberFormat="1" applyFont="1" applyFill="1" applyBorder="1" applyAlignment="1" applyProtection="1">
      <alignment horizontal="right" vertical="center" wrapText="1" indent="1"/>
    </xf>
    <xf numFmtId="164" fontId="28" fillId="0" borderId="37" xfId="0" applyNumberFormat="1" applyFont="1" applyBorder="1" applyAlignment="1" applyProtection="1">
      <alignment horizontal="right" vertical="center" wrapText="1" indent="1"/>
    </xf>
    <xf numFmtId="164" fontId="26" fillId="0" borderId="37" xfId="0" quotePrefix="1" applyNumberFormat="1" applyFont="1" applyBorder="1" applyAlignment="1" applyProtection="1">
      <alignment horizontal="right" vertical="center" wrapText="1" indent="1"/>
    </xf>
    <xf numFmtId="164" fontId="22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49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" xfId="0" applyNumberFormat="1" applyFont="1" applyFill="1" applyBorder="1" applyAlignment="1" applyProtection="1">
      <alignment vertical="center" wrapText="1"/>
      <protection locked="0"/>
    </xf>
    <xf numFmtId="49" fontId="19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1" xfId="0" applyNumberFormat="1" applyFont="1" applyFill="1" applyBorder="1" applyAlignment="1" applyProtection="1">
      <alignment horizontal="center" vertical="center" wrapText="1"/>
    </xf>
    <xf numFmtId="0" fontId="41" fillId="0" borderId="2" xfId="0" applyFont="1" applyFill="1" applyBorder="1" applyAlignment="1" applyProtection="1">
      <alignment vertical="justify" wrapText="1"/>
      <protection locked="0"/>
    </xf>
    <xf numFmtId="3" fontId="41" fillId="5" borderId="2" xfId="0" applyNumberFormat="1" applyFont="1" applyFill="1" applyBorder="1" applyAlignment="1" applyProtection="1">
      <alignment wrapText="1"/>
      <protection locked="0"/>
    </xf>
    <xf numFmtId="0" fontId="41" fillId="0" borderId="2" xfId="0" applyFont="1" applyBorder="1" applyAlignment="1" applyProtection="1">
      <alignment wrapText="1"/>
      <protection locked="0"/>
    </xf>
    <xf numFmtId="3" fontId="41" fillId="0" borderId="2" xfId="0" applyNumberFormat="1" applyFont="1" applyBorder="1" applyAlignment="1" applyProtection="1">
      <alignment wrapText="1"/>
      <protection locked="0"/>
    </xf>
    <xf numFmtId="0" fontId="41" fillId="0" borderId="2" xfId="0" applyFont="1" applyBorder="1" applyAlignment="1" applyProtection="1">
      <alignment horizontal="left" vertical="center" wrapText="1"/>
      <protection locked="0"/>
    </xf>
    <xf numFmtId="0" fontId="41" fillId="0" borderId="2" xfId="0" applyFont="1" applyBorder="1" applyAlignment="1" applyProtection="1">
      <alignment horizontal="left" wrapText="1"/>
      <protection locked="0"/>
    </xf>
    <xf numFmtId="0" fontId="41" fillId="0" borderId="2" xfId="0" applyFont="1" applyFill="1" applyBorder="1" applyAlignment="1" applyProtection="1">
      <alignment wrapText="1"/>
      <protection locked="0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0" fontId="41" fillId="0" borderId="2" xfId="4" applyFont="1" applyBorder="1" applyAlignment="1" applyProtection="1">
      <alignment horizontal="left" wrapText="1"/>
      <protection locked="0"/>
    </xf>
    <xf numFmtId="164" fontId="41" fillId="0" borderId="2" xfId="0" applyNumberFormat="1" applyFont="1" applyFill="1" applyBorder="1" applyAlignment="1" applyProtection="1">
      <alignment vertical="center" wrapText="1"/>
    </xf>
    <xf numFmtId="0" fontId="41" fillId="0" borderId="2" xfId="4" applyFont="1" applyFill="1" applyBorder="1" applyAlignment="1" applyProtection="1">
      <alignment horizontal="left" vertical="justify" wrapText="1"/>
      <protection locked="0"/>
    </xf>
    <xf numFmtId="0" fontId="41" fillId="0" borderId="2" xfId="4" applyFont="1" applyBorder="1" applyAlignment="1" applyProtection="1">
      <alignment horizontal="left" vertical="justify" wrapText="1"/>
      <protection locked="0"/>
    </xf>
    <xf numFmtId="0" fontId="50" fillId="5" borderId="2" xfId="0" applyFont="1" applyFill="1" applyBorder="1" applyAlignment="1" applyProtection="1">
      <alignment wrapText="1"/>
      <protection locked="0"/>
    </xf>
    <xf numFmtId="3" fontId="41" fillId="0" borderId="2" xfId="0" applyNumberFormat="1" applyFont="1" applyFill="1" applyBorder="1" applyAlignment="1" applyProtection="1">
      <alignment wrapText="1"/>
      <protection locked="0"/>
    </xf>
    <xf numFmtId="0" fontId="50" fillId="5" borderId="2" xfId="0" applyFont="1" applyFill="1" applyBorder="1" applyProtection="1">
      <protection locked="0"/>
    </xf>
    <xf numFmtId="0" fontId="50" fillId="5" borderId="2" xfId="0" applyFont="1" applyFill="1" applyBorder="1" applyAlignment="1">
      <alignment horizontal="left" wrapText="1"/>
    </xf>
    <xf numFmtId="3" fontId="41" fillId="0" borderId="2" xfId="0" applyNumberFormat="1" applyFont="1" applyBorder="1" applyAlignment="1">
      <alignment wrapText="1"/>
    </xf>
    <xf numFmtId="0" fontId="50" fillId="5" borderId="2" xfId="0" applyFont="1" applyFill="1" applyBorder="1" applyAlignment="1">
      <alignment wrapText="1"/>
    </xf>
    <xf numFmtId="3" fontId="41" fillId="0" borderId="2" xfId="0" applyNumberFormat="1" applyFont="1" applyFill="1" applyBorder="1" applyAlignment="1">
      <alignment wrapText="1"/>
    </xf>
    <xf numFmtId="0" fontId="50" fillId="5" borderId="2" xfId="0" applyFont="1" applyFill="1" applyBorder="1"/>
    <xf numFmtId="3" fontId="41" fillId="5" borderId="2" xfId="0" applyNumberFormat="1" applyFont="1" applyFill="1" applyBorder="1" applyAlignment="1">
      <alignment wrapText="1"/>
    </xf>
    <xf numFmtId="0" fontId="41" fillId="0" borderId="2" xfId="0" applyFont="1" applyBorder="1"/>
    <xf numFmtId="0" fontId="41" fillId="5" borderId="2" xfId="0" applyFont="1" applyFill="1" applyBorder="1"/>
    <xf numFmtId="0" fontId="41" fillId="0" borderId="2" xfId="0" applyFont="1" applyFill="1" applyBorder="1" applyAlignment="1"/>
    <xf numFmtId="0" fontId="41" fillId="0" borderId="2" xfId="0" applyFont="1" applyFill="1" applyBorder="1" applyAlignment="1">
      <alignment wrapText="1"/>
    </xf>
    <xf numFmtId="3" fontId="41" fillId="0" borderId="2" xfId="4" applyNumberFormat="1" applyFont="1" applyBorder="1" applyAlignment="1" applyProtection="1">
      <alignment horizontal="right" wrapText="1"/>
      <protection locked="0"/>
    </xf>
    <xf numFmtId="3" fontId="41" fillId="0" borderId="2" xfId="4" applyNumberFormat="1" applyFont="1" applyBorder="1" applyAlignment="1" applyProtection="1">
      <alignment vertical="justify" wrapText="1"/>
      <protection locked="0"/>
    </xf>
    <xf numFmtId="0" fontId="41" fillId="0" borderId="2" xfId="0" applyFont="1" applyBorder="1" applyAlignment="1" applyProtection="1">
      <alignment horizontal="left" vertical="center" indent="1"/>
      <protection locked="0"/>
    </xf>
    <xf numFmtId="0" fontId="30" fillId="0" borderId="58" xfId="0" applyFont="1" applyBorder="1" applyAlignment="1" applyProtection="1">
      <alignment horizontal="right" vertical="center" indent="1"/>
    </xf>
    <xf numFmtId="0" fontId="30" fillId="0" borderId="65" xfId="0" applyFont="1" applyBorder="1" applyAlignment="1" applyProtection="1">
      <alignment horizontal="right" vertical="center" indent="1"/>
    </xf>
    <xf numFmtId="0" fontId="41" fillId="0" borderId="2" xfId="0" applyFont="1" applyBorder="1" applyProtection="1">
      <protection locked="0"/>
    </xf>
    <xf numFmtId="3" fontId="41" fillId="0" borderId="2" xfId="0" applyNumberFormat="1" applyFont="1" applyBorder="1" applyProtection="1">
      <protection locked="0"/>
    </xf>
    <xf numFmtId="0" fontId="41" fillId="5" borderId="2" xfId="0" applyFont="1" applyFill="1" applyBorder="1" applyProtection="1">
      <protection locked="0"/>
    </xf>
    <xf numFmtId="3" fontId="41" fillId="5" borderId="2" xfId="0" applyNumberFormat="1" applyFont="1" applyFill="1" applyBorder="1" applyProtection="1">
      <protection locked="0"/>
    </xf>
    <xf numFmtId="3" fontId="41" fillId="5" borderId="2" xfId="0" applyNumberFormat="1" applyFont="1" applyFill="1" applyBorder="1" applyAlignment="1" applyProtection="1">
      <alignment horizontal="right" wrapText="1"/>
      <protection locked="0"/>
    </xf>
    <xf numFmtId="0" fontId="41" fillId="5" borderId="2" xfId="0" applyFont="1" applyFill="1" applyBorder="1" applyAlignment="1" applyProtection="1">
      <alignment horizontal="left" vertical="center" inden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20" fillId="0" borderId="34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164" fontId="29" fillId="0" borderId="34" xfId="0" applyNumberFormat="1" applyFont="1" applyFill="1" applyBorder="1" applyAlignment="1" applyProtection="1">
      <alignment horizontal="right" vertical="center" wrapText="1" indent="1"/>
    </xf>
    <xf numFmtId="164" fontId="22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5" xfId="0" applyNumberFormat="1" applyFont="1" applyFill="1" applyBorder="1" applyAlignment="1" applyProtection="1">
      <alignment horizontal="right" vertical="center" wrapText="1" indent="1"/>
    </xf>
    <xf numFmtId="164" fontId="20" fillId="0" borderId="45" xfId="0" applyNumberFormat="1" applyFont="1" applyFill="1" applyBorder="1" applyAlignment="1" applyProtection="1">
      <alignment horizontal="right" vertical="center" wrapText="1" indent="1"/>
    </xf>
    <xf numFmtId="0" fontId="0" fillId="0" borderId="6" xfId="0" applyFill="1" applyBorder="1" applyAlignment="1" applyProtection="1">
      <alignment vertical="center" wrapText="1"/>
    </xf>
    <xf numFmtId="0" fontId="0" fillId="0" borderId="18" xfId="0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28" xfId="0" applyFont="1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</xf>
    <xf numFmtId="0" fontId="0" fillId="0" borderId="16" xfId="0" applyFill="1" applyBorder="1" applyAlignment="1" applyProtection="1">
      <alignment vertical="center" wrapText="1"/>
    </xf>
    <xf numFmtId="0" fontId="10" fillId="0" borderId="2" xfId="0" applyFont="1" applyFill="1" applyBorder="1" applyAlignment="1" applyProtection="1">
      <alignment vertical="center" wrapText="1"/>
    </xf>
    <xf numFmtId="0" fontId="10" fillId="0" borderId="16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vertical="center" wrapText="1"/>
    </xf>
    <xf numFmtId="164" fontId="3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4" xfId="0" applyNumberFormat="1" applyFont="1" applyFill="1" applyBorder="1" applyAlignment="1" applyProtection="1">
      <alignment horizontal="right" vertical="center" wrapText="1" indent="1"/>
    </xf>
    <xf numFmtId="3" fontId="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Fill="1" applyBorder="1" applyAlignment="1" applyProtection="1">
      <alignment vertical="center" wrapText="1"/>
    </xf>
    <xf numFmtId="164" fontId="0" fillId="0" borderId="16" xfId="0" applyNumberForma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vertical="center" wrapText="1"/>
    </xf>
    <xf numFmtId="0" fontId="9" fillId="0" borderId="28" xfId="0" applyFont="1" applyFill="1" applyBorder="1" applyAlignment="1" applyProtection="1">
      <alignment vertical="center" wrapText="1"/>
    </xf>
    <xf numFmtId="0" fontId="0" fillId="0" borderId="14" xfId="0" applyFill="1" applyBorder="1" applyAlignment="1" applyProtection="1">
      <alignment vertical="center" wrapText="1"/>
    </xf>
    <xf numFmtId="0" fontId="0" fillId="0" borderId="20" xfId="0" applyFill="1" applyBorder="1" applyAlignment="1" applyProtection="1">
      <alignment vertical="center" wrapText="1"/>
    </xf>
    <xf numFmtId="0" fontId="0" fillId="0" borderId="21" xfId="0" applyFill="1" applyBorder="1" applyAlignment="1" applyProtection="1">
      <alignment vertical="center" wrapText="1"/>
    </xf>
    <xf numFmtId="0" fontId="0" fillId="0" borderId="22" xfId="0" applyFill="1" applyBorder="1" applyAlignment="1" applyProtection="1">
      <alignment vertical="center" wrapText="1"/>
    </xf>
    <xf numFmtId="164" fontId="2" fillId="0" borderId="16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horizontal="right" vertical="center" wrapText="1" inden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18" xfId="0" applyFont="1" applyFill="1" applyBorder="1" applyAlignment="1" applyProtection="1">
      <alignment vertical="center" wrapText="1"/>
    </xf>
    <xf numFmtId="0" fontId="10" fillId="0" borderId="3" xfId="0" applyFont="1" applyFill="1" applyBorder="1" applyAlignment="1" applyProtection="1">
      <alignment vertical="center" wrapText="1"/>
    </xf>
    <xf numFmtId="0" fontId="10" fillId="0" borderId="28" xfId="0" applyFont="1" applyFill="1" applyBorder="1" applyAlignment="1" applyProtection="1">
      <alignment vertical="center" wrapText="1"/>
    </xf>
    <xf numFmtId="0" fontId="10" fillId="0" borderId="14" xfId="0" applyFont="1" applyFill="1" applyBorder="1" applyAlignment="1" applyProtection="1">
      <alignment vertical="center" wrapText="1"/>
    </xf>
    <xf numFmtId="0" fontId="10" fillId="0" borderId="20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31" xfId="0" applyFont="1" applyFill="1" applyBorder="1" applyAlignment="1" applyProtection="1">
      <alignment vertical="center" wrapText="1"/>
    </xf>
    <xf numFmtId="0" fontId="0" fillId="0" borderId="8" xfId="0" applyFill="1" applyBorder="1" applyAlignment="1" applyProtection="1">
      <alignment vertical="center" wrapText="1"/>
    </xf>
    <xf numFmtId="0" fontId="10" fillId="0" borderId="8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9" fillId="0" borderId="50" xfId="0" applyFont="1" applyFill="1" applyBorder="1" applyAlignment="1" applyProtection="1">
      <alignment horizontal="center" vertical="center" wrapText="1"/>
    </xf>
    <xf numFmtId="0" fontId="29" fillId="0" borderId="21" xfId="5" applyFont="1" applyFill="1" applyBorder="1" applyAlignment="1" applyProtection="1">
      <alignment horizontal="left" vertical="center" wrapText="1" indent="1"/>
    </xf>
    <xf numFmtId="164" fontId="29" fillId="0" borderId="66" xfId="0" applyNumberFormat="1" applyFont="1" applyFill="1" applyBorder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vertical="center" wrapText="1"/>
    </xf>
    <xf numFmtId="0" fontId="10" fillId="0" borderId="13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vertical="center" wrapText="1"/>
    </xf>
    <xf numFmtId="0" fontId="32" fillId="0" borderId="20" xfId="0" applyFont="1" applyFill="1" applyBorder="1" applyAlignment="1" applyProtection="1">
      <alignment vertical="center" wrapText="1"/>
    </xf>
    <xf numFmtId="0" fontId="0" fillId="0" borderId="45" xfId="0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0" fillId="0" borderId="23" xfId="0" applyFill="1" applyBorder="1" applyAlignment="1" applyProtection="1">
      <alignment vertical="center" wrapText="1"/>
    </xf>
    <xf numFmtId="0" fontId="22" fillId="0" borderId="2" xfId="0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10" fillId="0" borderId="16" xfId="0" applyNumberFormat="1" applyFont="1" applyFill="1" applyBorder="1" applyAlignment="1" applyProtection="1">
      <alignment vertical="center" wrapText="1"/>
    </xf>
    <xf numFmtId="164" fontId="48" fillId="0" borderId="16" xfId="0" applyNumberFormat="1" applyFont="1" applyFill="1" applyBorder="1" applyAlignment="1" applyProtection="1">
      <alignment vertical="center" wrapText="1"/>
    </xf>
    <xf numFmtId="0" fontId="32" fillId="0" borderId="14" xfId="0" applyFont="1" applyFill="1" applyBorder="1" applyAlignment="1" applyProtection="1">
      <alignment vertical="center" wrapText="1"/>
    </xf>
    <xf numFmtId="0" fontId="48" fillId="0" borderId="2" xfId="0" applyFont="1" applyFill="1" applyBorder="1" applyAlignment="1" applyProtection="1">
      <alignment vertical="center" wrapText="1"/>
    </xf>
    <xf numFmtId="0" fontId="22" fillId="0" borderId="8" xfId="0" applyFont="1" applyFill="1" applyBorder="1" applyAlignment="1" applyProtection="1">
      <alignment vertical="center" wrapText="1"/>
    </xf>
    <xf numFmtId="164" fontId="30" fillId="0" borderId="16" xfId="0" applyNumberFormat="1" applyFont="1" applyFill="1" applyBorder="1" applyAlignment="1" applyProtection="1">
      <alignment vertical="center" wrapText="1"/>
    </xf>
    <xf numFmtId="0" fontId="30" fillId="0" borderId="16" xfId="0" applyFont="1" applyFill="1" applyBorder="1" applyAlignment="1" applyProtection="1">
      <alignment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vertical="center" wrapText="1"/>
    </xf>
    <xf numFmtId="0" fontId="0" fillId="0" borderId="37" xfId="0" applyFill="1" applyBorder="1" applyAlignment="1" applyProtection="1">
      <alignment vertical="center" wrapText="1"/>
    </xf>
    <xf numFmtId="0" fontId="0" fillId="0" borderId="13" xfId="0" applyFill="1" applyBorder="1" applyAlignment="1" applyProtection="1">
      <alignment vertical="center" wrapText="1"/>
    </xf>
    <xf numFmtId="0" fontId="8" fillId="0" borderId="59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2" borderId="51" xfId="5" applyNumberFormat="1" applyFont="1" applyFill="1" applyBorder="1" applyAlignment="1" applyProtection="1">
      <alignment horizontal="right" vertical="center" wrapText="1" indent="1"/>
    </xf>
    <xf numFmtId="164" fontId="22" fillId="2" borderId="61" xfId="5" applyNumberFormat="1" applyFont="1" applyFill="1" applyBorder="1" applyAlignment="1" applyProtection="1">
      <alignment horizontal="right" vertical="center" wrapText="1" indent="1"/>
    </xf>
    <xf numFmtId="164" fontId="22" fillId="0" borderId="62" xfId="5" applyNumberFormat="1" applyFont="1" applyFill="1" applyBorder="1" applyAlignment="1" applyProtection="1">
      <alignment horizontal="right" vertical="center" wrapText="1" indent="1"/>
    </xf>
    <xf numFmtId="164" fontId="30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1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2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" xfId="0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32" fillId="0" borderId="23" xfId="0" applyFont="1" applyFill="1" applyBorder="1" applyAlignment="1">
      <alignment vertical="center" wrapText="1"/>
    </xf>
    <xf numFmtId="0" fontId="22" fillId="5" borderId="8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164" fontId="0" fillId="0" borderId="4" xfId="0" applyNumberFormat="1" applyFill="1" applyBorder="1" applyAlignment="1">
      <alignment vertical="center" wrapText="1"/>
    </xf>
    <xf numFmtId="164" fontId="0" fillId="0" borderId="38" xfId="0" applyNumberFormat="1" applyFill="1" applyBorder="1" applyAlignment="1">
      <alignment vertical="center" wrapText="1"/>
    </xf>
    <xf numFmtId="164" fontId="0" fillId="0" borderId="2" xfId="0" applyNumberFormat="1" applyFill="1" applyBorder="1" applyAlignment="1">
      <alignment vertical="center" wrapText="1"/>
    </xf>
    <xf numFmtId="164" fontId="0" fillId="0" borderId="29" xfId="0" applyNumberFormat="1" applyFill="1" applyBorder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  <xf numFmtId="164" fontId="0" fillId="0" borderId="8" xfId="0" applyNumberFormat="1" applyFill="1" applyBorder="1" applyAlignment="1">
      <alignment horizontal="left" vertical="center" wrapText="1"/>
    </xf>
    <xf numFmtId="164" fontId="32" fillId="0" borderId="0" xfId="0" applyNumberFormat="1" applyFont="1" applyFill="1" applyAlignment="1">
      <alignment horizontal="left" vertical="center" wrapText="1"/>
    </xf>
    <xf numFmtId="164" fontId="32" fillId="0" borderId="8" xfId="0" applyNumberFormat="1" applyFont="1" applyFill="1" applyBorder="1" applyAlignment="1">
      <alignment horizontal="left" vertical="center" wrapText="1"/>
    </xf>
    <xf numFmtId="164" fontId="32" fillId="0" borderId="12" xfId="0" applyNumberFormat="1" applyFont="1" applyFill="1" applyBorder="1" applyAlignment="1">
      <alignment horizontal="left" vertical="center" wrapText="1"/>
    </xf>
    <xf numFmtId="164" fontId="0" fillId="0" borderId="11" xfId="0" applyNumberFormat="1" applyFont="1" applyFill="1" applyBorder="1" applyAlignment="1">
      <alignment horizontal="left" vertical="center" wrapText="1"/>
    </xf>
    <xf numFmtId="164" fontId="0" fillId="0" borderId="8" xfId="0" applyNumberFormat="1" applyFont="1" applyFill="1" applyBorder="1" applyAlignment="1">
      <alignment horizontal="left" vertical="center" wrapText="1"/>
    </xf>
    <xf numFmtId="164" fontId="32" fillId="0" borderId="0" xfId="0" applyNumberFormat="1" applyFont="1" applyFill="1" applyAlignment="1">
      <alignment horizontal="center" vertical="center" wrapText="1"/>
    </xf>
    <xf numFmtId="164" fontId="32" fillId="0" borderId="29" xfId="0" applyNumberFormat="1" applyFont="1" applyFill="1" applyBorder="1" applyAlignment="1">
      <alignment vertical="center" wrapText="1"/>
    </xf>
    <xf numFmtId="164" fontId="32" fillId="0" borderId="0" xfId="0" applyNumberFormat="1" applyFont="1" applyFill="1" applyAlignment="1">
      <alignment vertical="center" wrapText="1"/>
    </xf>
    <xf numFmtId="164" fontId="32" fillId="0" borderId="30" xfId="0" applyNumberFormat="1" applyFont="1" applyFill="1" applyBorder="1" applyAlignment="1">
      <alignment vertical="center" wrapText="1"/>
    </xf>
    <xf numFmtId="164" fontId="32" fillId="0" borderId="2" xfId="0" applyNumberFormat="1" applyFont="1" applyFill="1" applyBorder="1" applyAlignment="1">
      <alignment vertical="center" wrapText="1"/>
    </xf>
    <xf numFmtId="0" fontId="8" fillId="0" borderId="34" xfId="5" applyFont="1" applyFill="1" applyBorder="1" applyAlignment="1" applyProtection="1">
      <alignment horizontal="center" vertical="center" wrapText="1"/>
    </xf>
    <xf numFmtId="0" fontId="20" fillId="0" borderId="59" xfId="5" applyFont="1" applyFill="1" applyBorder="1" applyAlignment="1" applyProtection="1">
      <alignment horizontal="center" vertical="center" wrapText="1"/>
    </xf>
    <xf numFmtId="0" fontId="12" fillId="0" borderId="2" xfId="5" applyFill="1" applyBorder="1" applyProtection="1"/>
    <xf numFmtId="0" fontId="12" fillId="0" borderId="16" xfId="5" applyFill="1" applyBorder="1" applyProtection="1"/>
    <xf numFmtId="0" fontId="22" fillId="0" borderId="2" xfId="5" applyFont="1" applyFill="1" applyBorder="1" applyProtection="1"/>
    <xf numFmtId="0" fontId="15" fillId="0" borderId="2" xfId="5" applyFont="1" applyFill="1" applyBorder="1" applyProtection="1"/>
    <xf numFmtId="0" fontId="15" fillId="0" borderId="16" xfId="5" applyFont="1" applyFill="1" applyBorder="1" applyProtection="1"/>
    <xf numFmtId="0" fontId="20" fillId="0" borderId="34" xfId="5" applyFont="1" applyFill="1" applyBorder="1" applyAlignment="1" applyProtection="1">
      <alignment horizontal="center" vertical="center" wrapText="1"/>
    </xf>
    <xf numFmtId="0" fontId="30" fillId="0" borderId="2" xfId="5" applyFont="1" applyFill="1" applyBorder="1" applyProtection="1"/>
    <xf numFmtId="0" fontId="31" fillId="0" borderId="23" xfId="5" applyFont="1" applyFill="1" applyBorder="1" applyAlignment="1" applyProtection="1">
      <alignment wrapText="1"/>
    </xf>
    <xf numFmtId="0" fontId="29" fillId="0" borderId="23" xfId="5" applyFont="1" applyFill="1" applyBorder="1" applyAlignment="1" applyProtection="1">
      <alignment horizontal="center"/>
    </xf>
    <xf numFmtId="0" fontId="15" fillId="0" borderId="6" xfId="5" applyFont="1" applyFill="1" applyBorder="1" applyProtection="1"/>
    <xf numFmtId="0" fontId="15" fillId="0" borderId="3" xfId="5" applyFont="1" applyFill="1" applyBorder="1" applyProtection="1"/>
    <xf numFmtId="0" fontId="15" fillId="0" borderId="28" xfId="5" applyFont="1" applyFill="1" applyBorder="1" applyProtection="1"/>
    <xf numFmtId="0" fontId="15" fillId="0" borderId="14" xfId="5" applyFont="1" applyFill="1" applyBorder="1" applyProtection="1"/>
    <xf numFmtId="0" fontId="15" fillId="0" borderId="20" xfId="5" applyFont="1" applyFill="1" applyBorder="1" applyProtection="1"/>
    <xf numFmtId="0" fontId="15" fillId="0" borderId="18" xfId="5" applyFont="1" applyFill="1" applyBorder="1" applyProtection="1"/>
    <xf numFmtId="0" fontId="22" fillId="0" borderId="3" xfId="5" applyFont="1" applyFill="1" applyBorder="1" applyProtection="1"/>
    <xf numFmtId="0" fontId="22" fillId="0" borderId="28" xfId="5" applyFont="1" applyFill="1" applyBorder="1" applyProtection="1"/>
    <xf numFmtId="0" fontId="12" fillId="0" borderId="3" xfId="5" applyFill="1" applyBorder="1" applyProtection="1"/>
    <xf numFmtId="0" fontId="12" fillId="0" borderId="28" xfId="5" applyFill="1" applyBorder="1" applyProtection="1"/>
    <xf numFmtId="0" fontId="12" fillId="0" borderId="14" xfId="5" applyFill="1" applyBorder="1" applyProtection="1"/>
    <xf numFmtId="0" fontId="12" fillId="0" borderId="20" xfId="5" applyFill="1" applyBorder="1" applyProtection="1"/>
    <xf numFmtId="0" fontId="12" fillId="0" borderId="6" xfId="5" applyFill="1" applyBorder="1" applyProtection="1"/>
    <xf numFmtId="0" fontId="12" fillId="0" borderId="18" xfId="5" applyFill="1" applyBorder="1" applyProtection="1"/>
    <xf numFmtId="0" fontId="30" fillId="0" borderId="0" xfId="5" applyFont="1" applyFill="1" applyProtection="1"/>
    <xf numFmtId="0" fontId="30" fillId="0" borderId="0" xfId="5" applyFont="1" applyFill="1" applyAlignment="1" applyProtection="1">
      <alignment horizontal="right" vertical="center" indent="1"/>
    </xf>
    <xf numFmtId="0" fontId="22" fillId="0" borderId="16" xfId="5" applyFont="1" applyFill="1" applyBorder="1" applyProtection="1"/>
    <xf numFmtId="0" fontId="29" fillId="0" borderId="14" xfId="5" applyFont="1" applyFill="1" applyBorder="1" applyAlignment="1" applyProtection="1">
      <alignment wrapText="1"/>
    </xf>
    <xf numFmtId="0" fontId="29" fillId="0" borderId="14" xfId="5" applyFont="1" applyFill="1" applyBorder="1" applyAlignment="1" applyProtection="1">
      <alignment horizontal="center"/>
    </xf>
    <xf numFmtId="0" fontId="29" fillId="0" borderId="20" xfId="5" applyFont="1" applyFill="1" applyBorder="1" applyAlignment="1" applyProtection="1">
      <alignment horizontal="center"/>
    </xf>
    <xf numFmtId="0" fontId="22" fillId="0" borderId="14" xfId="5" applyFont="1" applyFill="1" applyBorder="1" applyProtection="1"/>
    <xf numFmtId="0" fontId="22" fillId="0" borderId="20" xfId="5" applyFont="1" applyFill="1" applyBorder="1" applyProtection="1"/>
    <xf numFmtId="164" fontId="22" fillId="0" borderId="28" xfId="5" applyNumberFormat="1" applyFont="1" applyFill="1" applyBorder="1" applyProtection="1"/>
    <xf numFmtId="164" fontId="22" fillId="0" borderId="16" xfId="5" applyNumberFormat="1" applyFont="1" applyFill="1" applyBorder="1" applyProtection="1"/>
    <xf numFmtId="0" fontId="22" fillId="0" borderId="6" xfId="5" applyFont="1" applyFill="1" applyBorder="1" applyProtection="1"/>
    <xf numFmtId="164" fontId="22" fillId="0" borderId="18" xfId="5" applyNumberFormat="1" applyFont="1" applyFill="1" applyBorder="1" applyProtection="1"/>
    <xf numFmtId="0" fontId="22" fillId="0" borderId="18" xfId="5" applyFont="1" applyFill="1" applyBorder="1" applyProtection="1"/>
    <xf numFmtId="0" fontId="22" fillId="0" borderId="0" xfId="5" applyFont="1" applyFill="1" applyAlignment="1" applyProtection="1"/>
    <xf numFmtId="0" fontId="20" fillId="0" borderId="19" xfId="5" applyFont="1" applyFill="1" applyBorder="1" applyAlignment="1" applyProtection="1">
      <alignment wrapText="1"/>
    </xf>
    <xf numFmtId="0" fontId="20" fillId="0" borderId="31" xfId="5" applyFont="1" applyFill="1" applyBorder="1" applyAlignment="1" applyProtection="1">
      <alignment wrapText="1"/>
    </xf>
    <xf numFmtId="164" fontId="20" fillId="0" borderId="23" xfId="5" applyNumberFormat="1" applyFont="1" applyFill="1" applyBorder="1" applyAlignment="1" applyProtection="1">
      <alignment horizontal="right" vertical="center" wrapText="1" indent="1"/>
    </xf>
    <xf numFmtId="0" fontId="29" fillId="0" borderId="19" xfId="5" applyFont="1" applyFill="1" applyBorder="1" applyAlignment="1" applyProtection="1">
      <alignment wrapText="1"/>
    </xf>
    <xf numFmtId="0" fontId="30" fillId="0" borderId="14" xfId="5" applyFont="1" applyFill="1" applyBorder="1" applyProtection="1"/>
    <xf numFmtId="0" fontId="30" fillId="0" borderId="6" xfId="5" applyFont="1" applyFill="1" applyBorder="1" applyProtection="1"/>
    <xf numFmtId="0" fontId="30" fillId="0" borderId="0" xfId="5" applyFont="1" applyFill="1" applyAlignment="1" applyProtection="1"/>
    <xf numFmtId="0" fontId="4" fillId="0" borderId="23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0" fontId="0" fillId="0" borderId="31" xfId="0" applyFill="1" applyBorder="1" applyAlignment="1" applyProtection="1">
      <alignment vertical="center" wrapText="1"/>
    </xf>
    <xf numFmtId="0" fontId="0" fillId="0" borderId="9" xfId="0" applyFill="1" applyBorder="1" applyAlignment="1" applyProtection="1">
      <alignment vertical="center" wrapText="1"/>
    </xf>
    <xf numFmtId="0" fontId="0" fillId="0" borderId="10" xfId="0" applyFill="1" applyBorder="1" applyAlignment="1" applyProtection="1">
      <alignment vertical="center" wrapText="1"/>
    </xf>
    <xf numFmtId="0" fontId="9" fillId="0" borderId="9" xfId="0" applyFont="1" applyFill="1" applyBorder="1" applyAlignment="1" applyProtection="1">
      <alignment vertical="center" wrapText="1"/>
    </xf>
    <xf numFmtId="0" fontId="10" fillId="0" borderId="10" xfId="0" applyFont="1" applyFill="1" applyBorder="1" applyAlignment="1" applyProtection="1">
      <alignment vertical="center" wrapText="1"/>
    </xf>
    <xf numFmtId="0" fontId="10" fillId="0" borderId="18" xfId="0" applyFont="1" applyFill="1" applyBorder="1" applyAlignment="1" applyProtection="1">
      <alignment vertical="center" wrapText="1"/>
    </xf>
    <xf numFmtId="0" fontId="0" fillId="0" borderId="7" xfId="0" applyFill="1" applyBorder="1" applyAlignment="1" applyProtection="1">
      <alignment vertical="center" wrapText="1"/>
    </xf>
    <xf numFmtId="0" fontId="0" fillId="0" borderId="17" xfId="0" applyFill="1" applyBorder="1" applyAlignment="1" applyProtection="1">
      <alignment vertical="center" wrapText="1"/>
    </xf>
    <xf numFmtId="164" fontId="0" fillId="0" borderId="51" xfId="0" applyNumberFormat="1" applyFill="1" applyBorder="1" applyAlignment="1" applyProtection="1">
      <alignment vertical="center" wrapText="1"/>
    </xf>
    <xf numFmtId="0" fontId="0" fillId="0" borderId="51" xfId="0" applyFill="1" applyBorder="1" applyAlignment="1" applyProtection="1">
      <alignment vertical="center" wrapText="1"/>
    </xf>
    <xf numFmtId="0" fontId="0" fillId="0" borderId="61" xfId="0" applyFill="1" applyBorder="1" applyAlignment="1" applyProtection="1">
      <alignment vertical="center" wrapText="1"/>
    </xf>
    <xf numFmtId="0" fontId="0" fillId="0" borderId="34" xfId="0" applyFill="1" applyBorder="1" applyAlignment="1" applyProtection="1">
      <alignment vertical="center" wrapText="1"/>
    </xf>
    <xf numFmtId="0" fontId="9" fillId="0" borderId="62" xfId="0" applyFont="1" applyFill="1" applyBorder="1" applyAlignment="1" applyProtection="1">
      <alignment vertical="center" wrapText="1"/>
    </xf>
    <xf numFmtId="0" fontId="0" fillId="0" borderId="3" xfId="0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 wrapText="1"/>
    </xf>
    <xf numFmtId="0" fontId="32" fillId="0" borderId="34" xfId="0" applyFont="1" applyFill="1" applyBorder="1" applyAlignment="1" applyProtection="1">
      <alignment vertical="center" wrapText="1"/>
    </xf>
    <xf numFmtId="0" fontId="7" fillId="0" borderId="62" xfId="0" applyFont="1" applyFill="1" applyBorder="1" applyAlignment="1" applyProtection="1">
      <alignment horizontal="center" vertical="center" wrapText="1"/>
    </xf>
    <xf numFmtId="164" fontId="48" fillId="0" borderId="51" xfId="0" applyNumberFormat="1" applyFont="1" applyFill="1" applyBorder="1" applyAlignment="1" applyProtection="1">
      <alignment vertical="center" wrapText="1"/>
    </xf>
    <xf numFmtId="0" fontId="22" fillId="0" borderId="51" xfId="0" applyFont="1" applyFill="1" applyBorder="1" applyAlignment="1" applyProtection="1">
      <alignment vertical="center" wrapText="1"/>
    </xf>
    <xf numFmtId="164" fontId="22" fillId="0" borderId="51" xfId="0" applyNumberFormat="1" applyFont="1" applyFill="1" applyBorder="1" applyAlignment="1" applyProtection="1">
      <alignment vertical="center" wrapText="1"/>
    </xf>
    <xf numFmtId="0" fontId="2" fillId="0" borderId="51" xfId="0" applyFont="1" applyFill="1" applyBorder="1" applyAlignment="1" applyProtection="1">
      <alignment vertical="center" wrapText="1"/>
    </xf>
    <xf numFmtId="0" fontId="10" fillId="0" borderId="51" xfId="0" applyFont="1" applyFill="1" applyBorder="1" applyAlignment="1" applyProtection="1">
      <alignment vertical="center" wrapText="1"/>
    </xf>
    <xf numFmtId="0" fontId="22" fillId="0" borderId="61" xfId="0" applyFont="1" applyFill="1" applyBorder="1" applyAlignment="1" applyProtection="1">
      <alignment vertical="center" wrapText="1"/>
    </xf>
    <xf numFmtId="0" fontId="2" fillId="0" borderId="62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3" xfId="0" applyFont="1" applyFill="1" applyBorder="1" applyAlignment="1" applyProtection="1">
      <alignment vertical="center" wrapText="1"/>
    </xf>
    <xf numFmtId="0" fontId="10" fillId="0" borderId="17" xfId="0" applyFont="1" applyFill="1" applyBorder="1" applyAlignment="1" applyProtection="1">
      <alignment vertical="center" wrapText="1"/>
    </xf>
    <xf numFmtId="0" fontId="31" fillId="0" borderId="44" xfId="5" applyFont="1" applyFill="1" applyBorder="1" applyAlignment="1" applyProtection="1">
      <alignment wrapText="1"/>
    </xf>
    <xf numFmtId="0" fontId="29" fillId="0" borderId="44" xfId="5" applyFont="1" applyFill="1" applyBorder="1" applyAlignment="1" applyProtection="1">
      <alignment horizontal="center"/>
    </xf>
    <xf numFmtId="164" fontId="15" fillId="0" borderId="51" xfId="5" applyNumberFormat="1" applyFont="1" applyFill="1" applyBorder="1" applyProtection="1"/>
    <xf numFmtId="164" fontId="15" fillId="0" borderId="61" xfId="5" applyNumberFormat="1" applyFont="1" applyFill="1" applyBorder="1" applyProtection="1"/>
    <xf numFmtId="0" fontId="15" fillId="0" borderId="34" xfId="5" applyFont="1" applyFill="1" applyBorder="1" applyProtection="1"/>
    <xf numFmtId="0" fontId="15" fillId="0" borderId="62" xfId="5" applyFont="1" applyFill="1" applyBorder="1" applyProtection="1"/>
    <xf numFmtId="0" fontId="15" fillId="0" borderId="51" xfId="5" applyFont="1" applyFill="1" applyBorder="1" applyProtection="1"/>
    <xf numFmtId="0" fontId="15" fillId="0" borderId="61" xfId="5" applyFont="1" applyFill="1" applyBorder="1" applyProtection="1"/>
    <xf numFmtId="0" fontId="12" fillId="0" borderId="19" xfId="5" applyFill="1" applyBorder="1" applyProtection="1"/>
    <xf numFmtId="0" fontId="12" fillId="0" borderId="31" xfId="5" applyFill="1" applyBorder="1" applyProtection="1"/>
    <xf numFmtId="0" fontId="22" fillId="0" borderId="62" xfId="5" applyFont="1" applyFill="1" applyBorder="1" applyProtection="1"/>
    <xf numFmtId="164" fontId="30" fillId="0" borderId="62" xfId="5" applyNumberFormat="1" applyFont="1" applyFill="1" applyBorder="1" applyProtection="1"/>
    <xf numFmtId="164" fontId="30" fillId="0" borderId="51" xfId="5" applyNumberFormat="1" applyFont="1" applyFill="1" applyBorder="1" applyProtection="1"/>
    <xf numFmtId="0" fontId="12" fillId="0" borderId="34" xfId="5" applyFill="1" applyBorder="1" applyProtection="1"/>
    <xf numFmtId="0" fontId="12" fillId="0" borderId="62" xfId="5" applyFill="1" applyBorder="1" applyProtection="1"/>
    <xf numFmtId="0" fontId="12" fillId="0" borderId="51" xfId="5" applyFill="1" applyBorder="1" applyProtection="1"/>
    <xf numFmtId="0" fontId="12" fillId="0" borderId="61" xfId="5" applyFill="1" applyBorder="1" applyProtection="1"/>
    <xf numFmtId="0" fontId="12" fillId="0" borderId="13" xfId="5" applyFill="1" applyBorder="1" applyProtection="1"/>
    <xf numFmtId="0" fontId="25" fillId="0" borderId="14" xfId="5" applyFont="1" applyFill="1" applyBorder="1" applyProtection="1"/>
    <xf numFmtId="0" fontId="24" fillId="0" borderId="20" xfId="5" applyFont="1" applyFill="1" applyBorder="1" applyProtection="1"/>
    <xf numFmtId="164" fontId="26" fillId="0" borderId="13" xfId="0" quotePrefix="1" applyNumberFormat="1" applyFont="1" applyBorder="1" applyAlignment="1" applyProtection="1">
      <alignment horizontal="right" vertical="center" wrapText="1" indent="1"/>
    </xf>
    <xf numFmtId="0" fontId="12" fillId="0" borderId="23" xfId="5" applyFill="1" applyBorder="1" applyProtection="1"/>
    <xf numFmtId="0" fontId="29" fillId="0" borderId="34" xfId="5" applyFont="1" applyFill="1" applyBorder="1" applyAlignment="1" applyProtection="1">
      <alignment wrapText="1"/>
    </xf>
    <xf numFmtId="0" fontId="29" fillId="0" borderId="34" xfId="5" applyFont="1" applyFill="1" applyBorder="1" applyAlignment="1" applyProtection="1">
      <alignment horizontal="center"/>
    </xf>
    <xf numFmtId="164" fontId="22" fillId="0" borderId="62" xfId="5" applyNumberFormat="1" applyFont="1" applyFill="1" applyBorder="1" applyProtection="1"/>
    <xf numFmtId="164" fontId="22" fillId="0" borderId="51" xfId="5" applyNumberFormat="1" applyFont="1" applyFill="1" applyBorder="1" applyProtection="1"/>
    <xf numFmtId="164" fontId="22" fillId="0" borderId="61" xfId="5" applyNumberFormat="1" applyFont="1" applyFill="1" applyBorder="1" applyProtection="1"/>
    <xf numFmtId="0" fontId="22" fillId="0" borderId="34" xfId="5" applyFont="1" applyFill="1" applyBorder="1" applyProtection="1"/>
    <xf numFmtId="0" fontId="22" fillId="0" borderId="51" xfId="5" applyFont="1" applyFill="1" applyBorder="1" applyProtection="1"/>
    <xf numFmtId="0" fontId="22" fillId="0" borderId="61" xfId="5" applyFont="1" applyFill="1" applyBorder="1" applyProtection="1"/>
    <xf numFmtId="0" fontId="12" fillId="0" borderId="8" xfId="5" applyFill="1" applyBorder="1" applyProtection="1"/>
    <xf numFmtId="0" fontId="12" fillId="0" borderId="15" xfId="5" applyFill="1" applyBorder="1" applyProtection="1"/>
    <xf numFmtId="0" fontId="12" fillId="0" borderId="9" xfId="5" applyFill="1" applyBorder="1" applyProtection="1"/>
    <xf numFmtId="0" fontId="22" fillId="0" borderId="13" xfId="5" applyFont="1" applyFill="1" applyBorder="1" applyProtection="1"/>
    <xf numFmtId="0" fontId="12" fillId="0" borderId="10" xfId="5" applyFill="1" applyBorder="1" applyProtection="1"/>
    <xf numFmtId="0" fontId="25" fillId="0" borderId="13" xfId="5" applyFont="1" applyFill="1" applyBorder="1" applyProtection="1"/>
    <xf numFmtId="0" fontId="15" fillId="0" borderId="13" xfId="5" applyFont="1" applyFill="1" applyBorder="1" applyProtection="1"/>
    <xf numFmtId="0" fontId="29" fillId="0" borderId="59" xfId="5" applyFont="1" applyFill="1" applyBorder="1" applyAlignment="1" applyProtection="1">
      <alignment wrapText="1"/>
    </xf>
    <xf numFmtId="0" fontId="30" fillId="0" borderId="34" xfId="5" applyFont="1" applyFill="1" applyBorder="1" applyProtection="1"/>
    <xf numFmtId="0" fontId="30" fillId="0" borderId="62" xfId="5" applyFont="1" applyFill="1" applyBorder="1" applyProtection="1"/>
    <xf numFmtId="0" fontId="30" fillId="0" borderId="51" xfId="5" applyFont="1" applyFill="1" applyBorder="1" applyProtection="1"/>
    <xf numFmtId="164" fontId="30" fillId="0" borderId="61" xfId="5" applyNumberFormat="1" applyFont="1" applyFill="1" applyBorder="1" applyProtection="1"/>
    <xf numFmtId="0" fontId="30" fillId="0" borderId="61" xfId="5" applyFont="1" applyFill="1" applyBorder="1" applyProtection="1"/>
    <xf numFmtId="0" fontId="15" fillId="0" borderId="1" xfId="5" applyFont="1" applyFill="1" applyBorder="1" applyProtection="1"/>
    <xf numFmtId="0" fontId="15" fillId="0" borderId="17" xfId="5" applyFont="1" applyFill="1" applyBorder="1" applyProtection="1"/>
    <xf numFmtId="164" fontId="20" fillId="0" borderId="44" xfId="5" applyNumberFormat="1" applyFont="1" applyFill="1" applyBorder="1" applyAlignment="1" applyProtection="1">
      <alignment horizontal="right" vertical="center" wrapText="1" indent="1"/>
    </xf>
    <xf numFmtId="0" fontId="25" fillId="0" borderId="20" xfId="5" applyFont="1" applyFill="1" applyBorder="1" applyProtection="1"/>
    <xf numFmtId="0" fontId="32" fillId="0" borderId="31" xfId="5" applyFont="1" applyFill="1" applyBorder="1" applyAlignment="1" applyProtection="1">
      <alignment wrapText="1"/>
    </xf>
    <xf numFmtId="164" fontId="15" fillId="0" borderId="28" xfId="5" applyNumberFormat="1" applyFont="1" applyFill="1" applyBorder="1" applyProtection="1"/>
    <xf numFmtId="0" fontId="32" fillId="0" borderId="13" xfId="5" applyFont="1" applyFill="1" applyBorder="1" applyAlignment="1" applyProtection="1">
      <alignment wrapText="1"/>
    </xf>
    <xf numFmtId="0" fontId="32" fillId="0" borderId="34" xfId="5" applyFont="1" applyFill="1" applyBorder="1" applyAlignment="1" applyProtection="1">
      <alignment wrapText="1"/>
    </xf>
    <xf numFmtId="0" fontId="29" fillId="0" borderId="3" xfId="5" applyFont="1" applyFill="1" applyBorder="1" applyAlignment="1" applyProtection="1">
      <alignment horizontal="center"/>
    </xf>
    <xf numFmtId="0" fontId="29" fillId="0" borderId="62" xfId="5" applyFont="1" applyFill="1" applyBorder="1" applyAlignment="1" applyProtection="1">
      <alignment horizontal="center"/>
    </xf>
    <xf numFmtId="164" fontId="17" fillId="0" borderId="28" xfId="5" applyNumberFormat="1" applyFont="1" applyFill="1" applyBorder="1" applyProtection="1"/>
    <xf numFmtId="0" fontId="17" fillId="0" borderId="16" xfId="5" applyFont="1" applyFill="1" applyBorder="1" applyProtection="1"/>
    <xf numFmtId="0" fontId="17" fillId="0" borderId="18" xfId="5" applyFont="1" applyFill="1" applyBorder="1" applyProtection="1"/>
    <xf numFmtId="0" fontId="17" fillId="0" borderId="20" xfId="5" applyFont="1" applyFill="1" applyBorder="1" applyProtection="1"/>
    <xf numFmtId="0" fontId="17" fillId="0" borderId="28" xfId="5" applyFont="1" applyFill="1" applyBorder="1" applyProtection="1"/>
    <xf numFmtId="0" fontId="32" fillId="0" borderId="20" xfId="5" applyFont="1" applyFill="1" applyBorder="1" applyProtection="1"/>
    <xf numFmtId="0" fontId="6" fillId="0" borderId="36" xfId="0" applyFont="1" applyFill="1" applyBorder="1" applyAlignment="1" applyProtection="1">
      <alignment horizontal="center"/>
    </xf>
    <xf numFmtId="164" fontId="8" fillId="0" borderId="7" xfId="0" applyNumberFormat="1" applyFont="1" applyFill="1" applyBorder="1" applyAlignment="1" applyProtection="1">
      <alignment horizontal="left" vertical="center" wrapText="1"/>
    </xf>
    <xf numFmtId="164" fontId="20" fillId="0" borderId="1" xfId="0" applyNumberFormat="1" applyFont="1" applyFill="1" applyBorder="1" applyAlignment="1" applyProtection="1">
      <alignment vertical="center" wrapText="1"/>
    </xf>
    <xf numFmtId="164" fontId="20" fillId="2" borderId="1" xfId="0" applyNumberFormat="1" applyFont="1" applyFill="1" applyBorder="1" applyAlignment="1" applyProtection="1">
      <alignment vertical="center" wrapText="1"/>
    </xf>
    <xf numFmtId="164" fontId="41" fillId="0" borderId="6" xfId="0" applyNumberFormat="1" applyFont="1" applyFill="1" applyBorder="1" applyAlignment="1" applyProtection="1">
      <alignment vertical="center" wrapText="1"/>
      <protection locked="0"/>
    </xf>
    <xf numFmtId="164" fontId="41" fillId="0" borderId="6" xfId="0" applyNumberFormat="1" applyFont="1" applyFill="1" applyBorder="1" applyAlignment="1" applyProtection="1">
      <alignment vertical="center" wrapText="1"/>
    </xf>
    <xf numFmtId="164" fontId="0" fillId="0" borderId="9" xfId="0" applyNumberFormat="1" applyFill="1" applyBorder="1" applyAlignment="1">
      <alignment horizontal="left" vertical="center" wrapText="1"/>
    </xf>
    <xf numFmtId="164" fontId="0" fillId="0" borderId="3" xfId="0" applyNumberFormat="1" applyFill="1" applyBorder="1" applyAlignment="1">
      <alignment vertical="center" wrapText="1"/>
    </xf>
    <xf numFmtId="164" fontId="41" fillId="0" borderId="3" xfId="0" applyNumberFormat="1" applyFont="1" applyFill="1" applyBorder="1" applyAlignment="1" applyProtection="1">
      <alignment vertical="center" wrapText="1"/>
      <protection locked="0"/>
    </xf>
    <xf numFmtId="164" fontId="41" fillId="0" borderId="3" xfId="0" applyNumberFormat="1" applyFont="1" applyFill="1" applyBorder="1" applyAlignment="1" applyProtection="1">
      <alignment vertical="center" wrapText="1"/>
    </xf>
    <xf numFmtId="164" fontId="32" fillId="0" borderId="10" xfId="0" applyNumberFormat="1" applyFont="1" applyFill="1" applyBorder="1" applyAlignment="1">
      <alignment horizontal="left" vertical="center" wrapText="1"/>
    </xf>
    <xf numFmtId="164" fontId="32" fillId="0" borderId="6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164" fontId="0" fillId="0" borderId="28" xfId="0" applyNumberFormat="1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0" fontId="0" fillId="0" borderId="23" xfId="0" applyFont="1" applyFill="1" applyBorder="1" applyAlignment="1">
      <alignment vertical="center" wrapText="1"/>
    </xf>
    <xf numFmtId="0" fontId="43" fillId="0" borderId="0" xfId="0" applyFont="1" applyFill="1" applyAlignment="1">
      <alignment vertical="center" wrapText="1"/>
    </xf>
    <xf numFmtId="164" fontId="43" fillId="0" borderId="28" xfId="0" applyNumberFormat="1" applyFont="1" applyFill="1" applyBorder="1" applyAlignment="1">
      <alignment vertical="center" wrapText="1"/>
    </xf>
    <xf numFmtId="0" fontId="43" fillId="0" borderId="16" xfId="0" applyFont="1" applyFill="1" applyBorder="1" applyAlignment="1">
      <alignment vertical="center" wrapText="1"/>
    </xf>
    <xf numFmtId="0" fontId="43" fillId="0" borderId="20" xfId="0" applyFont="1" applyFill="1" applyBorder="1" applyAlignment="1">
      <alignment vertical="center" wrapText="1"/>
    </xf>
    <xf numFmtId="0" fontId="43" fillId="0" borderId="18" xfId="0" applyFont="1" applyFill="1" applyBorder="1" applyAlignment="1">
      <alignment vertical="center" wrapText="1"/>
    </xf>
    <xf numFmtId="0" fontId="43" fillId="0" borderId="28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30" fillId="0" borderId="44" xfId="0" applyFont="1" applyFill="1" applyBorder="1" applyAlignment="1">
      <alignment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2" fillId="0" borderId="62" xfId="0" applyFont="1" applyFill="1" applyBorder="1" applyAlignment="1">
      <alignment horizontal="center" vertical="center" wrapText="1"/>
    </xf>
    <xf numFmtId="164" fontId="22" fillId="0" borderId="51" xfId="0" applyNumberFormat="1" applyFont="1" applyFill="1" applyBorder="1" applyAlignment="1">
      <alignment vertical="center" wrapText="1"/>
    </xf>
    <xf numFmtId="164" fontId="22" fillId="0" borderId="61" xfId="0" applyNumberFormat="1" applyFont="1" applyFill="1" applyBorder="1" applyAlignment="1">
      <alignment vertical="center" wrapText="1"/>
    </xf>
    <xf numFmtId="0" fontId="22" fillId="0" borderId="34" xfId="0" applyFont="1" applyFill="1" applyBorder="1" applyAlignment="1">
      <alignment vertical="center" wrapText="1"/>
    </xf>
    <xf numFmtId="0" fontId="22" fillId="0" borderId="62" xfId="0" applyFont="1" applyFill="1" applyBorder="1" applyAlignment="1">
      <alignment vertical="center" wrapText="1"/>
    </xf>
    <xf numFmtId="0" fontId="22" fillId="0" borderId="51" xfId="0" applyFont="1" applyFill="1" applyBorder="1" applyAlignment="1">
      <alignment vertical="center" wrapText="1"/>
    </xf>
    <xf numFmtId="0" fontId="22" fillId="0" borderId="61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164" fontId="30" fillId="0" borderId="28" xfId="0" applyNumberFormat="1" applyFont="1" applyFill="1" applyBorder="1" applyAlignment="1">
      <alignment vertical="center" wrapText="1"/>
    </xf>
    <xf numFmtId="164" fontId="30" fillId="0" borderId="16" xfId="0" applyNumberFormat="1" applyFont="1" applyFill="1" applyBorder="1" applyAlignment="1">
      <alignment vertical="center" wrapText="1"/>
    </xf>
    <xf numFmtId="0" fontId="30" fillId="0" borderId="16" xfId="0" applyFont="1" applyFill="1" applyBorder="1" applyAlignment="1">
      <alignment vertical="center" wrapText="1"/>
    </xf>
    <xf numFmtId="0" fontId="30" fillId="0" borderId="20" xfId="0" applyFont="1" applyFill="1" applyBorder="1" applyAlignment="1">
      <alignment vertical="center" wrapText="1"/>
    </xf>
    <xf numFmtId="0" fontId="30" fillId="0" borderId="18" xfId="0" applyFont="1" applyFill="1" applyBorder="1" applyAlignment="1">
      <alignment vertical="center" wrapText="1"/>
    </xf>
    <xf numFmtId="0" fontId="30" fillId="0" borderId="28" xfId="0" applyFont="1" applyFill="1" applyBorder="1" applyAlignment="1">
      <alignment vertical="center" wrapText="1"/>
    </xf>
    <xf numFmtId="0" fontId="30" fillId="0" borderId="23" xfId="0" applyFont="1" applyFill="1" applyBorder="1" applyAlignment="1">
      <alignment vertical="center" wrapText="1"/>
    </xf>
    <xf numFmtId="0" fontId="22" fillId="0" borderId="28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vertical="center" wrapText="1"/>
    </xf>
    <xf numFmtId="0" fontId="22" fillId="0" borderId="20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4" fillId="0" borderId="20" xfId="0" applyFont="1" applyFill="1" applyBorder="1" applyAlignment="1">
      <alignment horizontal="center" vertical="center" wrapText="1"/>
    </xf>
    <xf numFmtId="164" fontId="28" fillId="0" borderId="20" xfId="0" quotePrefix="1" applyNumberFormat="1" applyFont="1" applyBorder="1" applyAlignment="1" applyProtection="1">
      <alignment horizontal="right" vertical="center" wrapText="1" inden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164" fontId="48" fillId="0" borderId="28" xfId="0" applyNumberFormat="1" applyFont="1" applyFill="1" applyBorder="1" applyAlignment="1" applyProtection="1">
      <alignment vertical="center" wrapText="1"/>
    </xf>
    <xf numFmtId="164" fontId="30" fillId="0" borderId="28" xfId="0" applyNumberFormat="1" applyFont="1" applyFill="1" applyBorder="1" applyAlignment="1" applyProtection="1">
      <alignment vertical="center" wrapText="1"/>
    </xf>
    <xf numFmtId="164" fontId="0" fillId="0" borderId="28" xfId="0" applyNumberFormat="1" applyFill="1" applyBorder="1" applyAlignment="1" applyProtection="1">
      <alignment vertical="center" wrapText="1"/>
    </xf>
    <xf numFmtId="164" fontId="0" fillId="0" borderId="16" xfId="0" applyNumberFormat="1" applyFont="1" applyFill="1" applyBorder="1" applyAlignment="1" applyProtection="1">
      <alignment vertical="center" wrapText="1"/>
    </xf>
    <xf numFmtId="164" fontId="0" fillId="0" borderId="28" xfId="0" applyNumberFormat="1" applyFont="1" applyFill="1" applyBorder="1" applyAlignment="1" applyProtection="1">
      <alignment vertical="center" wrapText="1"/>
    </xf>
    <xf numFmtId="3" fontId="32" fillId="0" borderId="23" xfId="0" applyNumberFormat="1" applyFont="1" applyFill="1" applyBorder="1" applyAlignment="1" applyProtection="1">
      <alignment vertical="center" wrapText="1"/>
    </xf>
    <xf numFmtId="0" fontId="32" fillId="0" borderId="15" xfId="0" applyFont="1" applyFill="1" applyBorder="1" applyAlignment="1" applyProtection="1">
      <alignment vertical="center" wrapText="1"/>
    </xf>
    <xf numFmtId="0" fontId="30" fillId="0" borderId="8" xfId="0" applyFont="1" applyFill="1" applyBorder="1" applyAlignment="1" applyProtection="1">
      <alignment vertical="center" wrapText="1"/>
    </xf>
    <xf numFmtId="0" fontId="22" fillId="0" borderId="10" xfId="0" applyFont="1" applyFill="1" applyBorder="1" applyAlignment="1" applyProtection="1">
      <alignment vertical="center" wrapText="1"/>
    </xf>
    <xf numFmtId="164" fontId="43" fillId="0" borderId="18" xfId="0" applyNumberFormat="1" applyFont="1" applyFill="1" applyBorder="1" applyAlignment="1" applyProtection="1">
      <alignment vertical="center" wrapText="1"/>
    </xf>
    <xf numFmtId="0" fontId="30" fillId="0" borderId="28" xfId="0" applyFont="1" applyFill="1" applyBorder="1" applyAlignment="1" applyProtection="1">
      <alignment vertical="center" wrapText="1"/>
    </xf>
    <xf numFmtId="164" fontId="43" fillId="0" borderId="51" xfId="0" applyNumberFormat="1" applyFont="1" applyFill="1" applyBorder="1" applyAlignment="1" applyProtection="1">
      <alignment vertical="center" wrapText="1"/>
    </xf>
    <xf numFmtId="164" fontId="30" fillId="0" borderId="51" xfId="0" applyNumberFormat="1" applyFont="1" applyFill="1" applyBorder="1" applyAlignment="1" applyProtection="1">
      <alignment vertical="center" wrapText="1"/>
    </xf>
    <xf numFmtId="0" fontId="22" fillId="0" borderId="28" xfId="0" applyFont="1" applyFill="1" applyBorder="1" applyAlignment="1" applyProtection="1">
      <alignment vertical="center" wrapText="1"/>
    </xf>
    <xf numFmtId="0" fontId="32" fillId="0" borderId="23" xfId="0" applyFont="1" applyFill="1" applyBorder="1" applyAlignment="1" applyProtection="1">
      <alignment vertical="center" wrapText="1"/>
    </xf>
    <xf numFmtId="0" fontId="22" fillId="0" borderId="6" xfId="0" applyFont="1" applyFill="1" applyBorder="1" applyAlignment="1" applyProtection="1">
      <alignment vertical="center" wrapText="1"/>
    </xf>
    <xf numFmtId="164" fontId="32" fillId="0" borderId="15" xfId="0" applyNumberFormat="1" applyFont="1" applyFill="1" applyBorder="1" applyAlignment="1">
      <alignment horizontal="left" vertical="center" wrapText="1"/>
    </xf>
    <xf numFmtId="164" fontId="32" fillId="0" borderId="19" xfId="0" applyNumberFormat="1" applyFont="1" applyFill="1" applyBorder="1" applyAlignment="1">
      <alignment vertical="center" wrapText="1"/>
    </xf>
    <xf numFmtId="164" fontId="0" fillId="0" borderId="19" xfId="0" applyNumberFormat="1" applyFill="1" applyBorder="1" applyAlignment="1">
      <alignment vertical="center" wrapText="1"/>
    </xf>
    <xf numFmtId="164" fontId="0" fillId="0" borderId="31" xfId="0" applyNumberFormat="1" applyFill="1" applyBorder="1" applyAlignment="1">
      <alignment vertical="center" wrapText="1"/>
    </xf>
    <xf numFmtId="164" fontId="32" fillId="0" borderId="16" xfId="0" applyNumberFormat="1" applyFont="1" applyFill="1" applyBorder="1" applyAlignment="1">
      <alignment vertical="center" wrapText="1"/>
    </xf>
    <xf numFmtId="164" fontId="30" fillId="0" borderId="2" xfId="0" applyNumberFormat="1" applyFont="1" applyFill="1" applyBorder="1" applyAlignment="1">
      <alignment vertical="center" wrapText="1"/>
    </xf>
    <xf numFmtId="164" fontId="26" fillId="0" borderId="3" xfId="0" applyNumberFormat="1" applyFont="1" applyFill="1" applyBorder="1" applyAlignment="1" applyProtection="1">
      <alignment vertical="center" wrapText="1"/>
      <protection locked="0"/>
    </xf>
    <xf numFmtId="164" fontId="26" fillId="0" borderId="6" xfId="0" applyNumberFormat="1" applyFont="1" applyFill="1" applyBorder="1" applyAlignment="1" applyProtection="1">
      <alignment vertical="center" wrapText="1"/>
    </xf>
    <xf numFmtId="164" fontId="32" fillId="0" borderId="44" xfId="0" applyNumberFormat="1" applyFont="1" applyFill="1" applyBorder="1" applyAlignment="1">
      <alignment vertical="center" wrapText="1"/>
    </xf>
    <xf numFmtId="164" fontId="32" fillId="0" borderId="45" xfId="0" applyNumberFormat="1" applyFont="1" applyFill="1" applyBorder="1" applyAlignment="1">
      <alignment vertical="center" wrapText="1"/>
    </xf>
    <xf numFmtId="164" fontId="32" fillId="0" borderId="37" xfId="0" applyNumberFormat="1" applyFont="1" applyFill="1" applyBorder="1" applyAlignment="1">
      <alignment vertical="center" wrapText="1"/>
    </xf>
    <xf numFmtId="164" fontId="26" fillId="0" borderId="29" xfId="0" applyNumberFormat="1" applyFont="1" applyFill="1" applyBorder="1" applyAlignment="1" applyProtection="1">
      <alignment vertical="center" wrapText="1"/>
      <protection locked="0"/>
    </xf>
    <xf numFmtId="164" fontId="26" fillId="0" borderId="29" xfId="0" applyNumberFormat="1" applyFont="1" applyFill="1" applyBorder="1" applyAlignment="1" applyProtection="1">
      <alignment vertical="center" wrapText="1"/>
    </xf>
    <xf numFmtId="0" fontId="49" fillId="0" borderId="14" xfId="5" applyFont="1" applyFill="1" applyBorder="1" applyProtection="1"/>
    <xf numFmtId="164" fontId="28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/>
    </xf>
    <xf numFmtId="0" fontId="29" fillId="0" borderId="19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48" fillId="0" borderId="3" xfId="0" applyFont="1" applyFill="1" applyBorder="1" applyAlignment="1">
      <alignment vertical="center" wrapText="1"/>
    </xf>
    <xf numFmtId="0" fontId="48" fillId="0" borderId="6" xfId="0" applyFont="1" applyFill="1" applyBorder="1" applyAlignment="1">
      <alignment vertical="center" wrapText="1"/>
    </xf>
    <xf numFmtId="0" fontId="48" fillId="0" borderId="2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vertical="center" wrapText="1"/>
    </xf>
    <xf numFmtId="0" fontId="48" fillId="0" borderId="14" xfId="0" applyFont="1" applyFill="1" applyBorder="1" applyAlignment="1">
      <alignment vertical="center" wrapText="1"/>
    </xf>
    <xf numFmtId="0" fontId="30" fillId="0" borderId="9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 wrapText="1"/>
    </xf>
    <xf numFmtId="0" fontId="30" fillId="0" borderId="13" xfId="0" applyFont="1" applyFill="1" applyBorder="1" applyAlignment="1">
      <alignment vertical="center" wrapText="1"/>
    </xf>
    <xf numFmtId="0" fontId="48" fillId="0" borderId="9" xfId="0" applyFont="1" applyFill="1" applyBorder="1" applyAlignment="1">
      <alignment vertical="center" wrapText="1"/>
    </xf>
    <xf numFmtId="0" fontId="48" fillId="0" borderId="10" xfId="0" applyFont="1" applyFill="1" applyBorder="1" applyAlignment="1">
      <alignment vertical="center" wrapText="1"/>
    </xf>
    <xf numFmtId="0" fontId="48" fillId="0" borderId="8" xfId="0" applyFont="1" applyFill="1" applyBorder="1" applyAlignment="1">
      <alignment vertical="center" wrapText="1"/>
    </xf>
    <xf numFmtId="0" fontId="48" fillId="0" borderId="13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 applyProtection="1">
      <alignment vertical="center" wrapText="1"/>
    </xf>
    <xf numFmtId="0" fontId="43" fillId="0" borderId="16" xfId="0" applyFont="1" applyFill="1" applyBorder="1" applyAlignment="1" applyProtection="1">
      <alignment vertical="center" wrapText="1"/>
    </xf>
    <xf numFmtId="0" fontId="48" fillId="0" borderId="8" xfId="0" applyFont="1" applyFill="1" applyBorder="1" applyAlignment="1" applyProtection="1">
      <alignment vertical="center" wrapText="1"/>
    </xf>
    <xf numFmtId="0" fontId="22" fillId="0" borderId="16" xfId="0" applyFont="1" applyFill="1" applyBorder="1" applyAlignment="1" applyProtection="1">
      <alignment vertical="center" wrapText="1"/>
    </xf>
    <xf numFmtId="164" fontId="0" fillId="0" borderId="13" xfId="0" applyNumberFormat="1" applyFill="1" applyBorder="1" applyAlignment="1" applyProtection="1">
      <alignment vertical="center" wrapText="1"/>
    </xf>
    <xf numFmtId="0" fontId="20" fillId="0" borderId="0" xfId="0" applyFont="1" applyFill="1" applyAlignment="1" applyProtection="1">
      <alignment vertical="center"/>
    </xf>
    <xf numFmtId="0" fontId="29" fillId="0" borderId="19" xfId="0" applyFont="1" applyFill="1" applyBorder="1" applyAlignment="1" applyProtection="1">
      <alignment vertical="center" wrapText="1"/>
    </xf>
    <xf numFmtId="0" fontId="48" fillId="0" borderId="3" xfId="0" applyFont="1" applyFill="1" applyBorder="1" applyAlignment="1" applyProtection="1">
      <alignment vertical="center" wrapText="1"/>
    </xf>
    <xf numFmtId="0" fontId="22" fillId="0" borderId="3" xfId="0" applyFont="1" applyFill="1" applyBorder="1" applyAlignment="1" applyProtection="1">
      <alignment vertical="center" wrapText="1"/>
    </xf>
    <xf numFmtId="0" fontId="22" fillId="0" borderId="23" xfId="0" applyFont="1" applyFill="1" applyBorder="1" applyAlignment="1" applyProtection="1">
      <alignment vertical="center" wrapText="1"/>
    </xf>
    <xf numFmtId="0" fontId="22" fillId="0" borderId="14" xfId="0" applyFont="1" applyFill="1" applyBorder="1" applyAlignment="1" applyProtection="1">
      <alignment vertical="center" wrapText="1"/>
    </xf>
    <xf numFmtId="0" fontId="48" fillId="0" borderId="14" xfId="0" applyFont="1" applyFill="1" applyBorder="1" applyAlignment="1" applyProtection="1">
      <alignment vertical="center" wrapText="1"/>
    </xf>
    <xf numFmtId="0" fontId="30" fillId="0" borderId="0" xfId="0" applyFont="1" applyFill="1" applyAlignment="1" applyProtection="1">
      <alignment vertical="center" wrapText="1"/>
    </xf>
    <xf numFmtId="0" fontId="30" fillId="0" borderId="9" xfId="0" applyFont="1" applyFill="1" applyBorder="1" applyAlignment="1" applyProtection="1">
      <alignment vertical="center" wrapText="1"/>
    </xf>
    <xf numFmtId="0" fontId="30" fillId="0" borderId="10" xfId="0" applyFont="1" applyFill="1" applyBorder="1" applyAlignment="1" applyProtection="1">
      <alignment vertical="center" wrapText="1"/>
    </xf>
    <xf numFmtId="0" fontId="48" fillId="0" borderId="9" xfId="0" applyFont="1" applyFill="1" applyBorder="1" applyAlignment="1" applyProtection="1">
      <alignment vertical="center" wrapText="1"/>
    </xf>
    <xf numFmtId="0" fontId="30" fillId="0" borderId="23" xfId="0" applyFont="1" applyFill="1" applyBorder="1" applyAlignment="1" applyProtection="1">
      <alignment vertical="center" wrapText="1"/>
    </xf>
    <xf numFmtId="0" fontId="30" fillId="0" borderId="1" xfId="0" applyFont="1" applyFill="1" applyBorder="1" applyAlignment="1" applyProtection="1">
      <alignment vertical="center" wrapText="1"/>
    </xf>
    <xf numFmtId="0" fontId="29" fillId="0" borderId="14" xfId="0" applyFont="1" applyFill="1" applyBorder="1" applyAlignment="1" applyProtection="1">
      <alignment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0" fontId="48" fillId="0" borderId="13" xfId="0" applyFont="1" applyFill="1" applyBorder="1" applyAlignment="1" applyProtection="1">
      <alignment vertical="center" wrapText="1"/>
    </xf>
    <xf numFmtId="0" fontId="22" fillId="0" borderId="9" xfId="0" applyFont="1" applyFill="1" applyBorder="1" applyAlignment="1" applyProtection="1">
      <alignment vertical="center" wrapText="1"/>
    </xf>
    <xf numFmtId="0" fontId="22" fillId="0" borderId="13" xfId="0" applyFont="1" applyFill="1" applyBorder="1" applyAlignment="1" applyProtection="1">
      <alignment vertical="center" wrapText="1"/>
    </xf>
    <xf numFmtId="0" fontId="30" fillId="0" borderId="13" xfId="0" applyFont="1" applyFill="1" applyBorder="1" applyAlignment="1" applyProtection="1">
      <alignment vertical="center" wrapText="1"/>
    </xf>
    <xf numFmtId="0" fontId="12" fillId="0" borderId="0" xfId="5" applyFont="1" applyFill="1" applyAlignment="1" applyProtection="1">
      <alignment horizontal="center"/>
    </xf>
    <xf numFmtId="0" fontId="30" fillId="0" borderId="0" xfId="5" applyFont="1" applyFill="1" applyAlignment="1" applyProtection="1">
      <alignment horizontal="right" vertical="center"/>
    </xf>
    <xf numFmtId="0" fontId="24" fillId="0" borderId="0" xfId="5" applyFont="1" applyFill="1" applyAlignment="1" applyProtection="1">
      <alignment horizontal="center"/>
    </xf>
    <xf numFmtId="164" fontId="37" fillId="0" borderId="36" xfId="5" applyNumberFormat="1" applyFont="1" applyFill="1" applyBorder="1" applyAlignment="1" applyProtection="1">
      <alignment horizontal="left" vertical="center"/>
    </xf>
    <xf numFmtId="164" fontId="7" fillId="0" borderId="0" xfId="5" applyNumberFormat="1" applyFont="1" applyFill="1" applyBorder="1" applyAlignment="1" applyProtection="1">
      <alignment horizontal="center" vertical="center"/>
    </xf>
    <xf numFmtId="164" fontId="37" fillId="0" borderId="36" xfId="5" applyNumberFormat="1" applyFont="1" applyFill="1" applyBorder="1" applyAlignment="1" applyProtection="1">
      <alignment horizontal="left"/>
    </xf>
    <xf numFmtId="0" fontId="30" fillId="0" borderId="0" xfId="5" applyFont="1" applyFill="1" applyAlignment="1" applyProtection="1">
      <alignment horizontal="right"/>
    </xf>
    <xf numFmtId="164" fontId="31" fillId="0" borderId="67" xfId="0" applyNumberFormat="1" applyFont="1" applyFill="1" applyBorder="1" applyAlignment="1" applyProtection="1">
      <alignment horizontal="center" vertical="center" wrapText="1"/>
    </xf>
    <xf numFmtId="164" fontId="31" fillId="0" borderId="68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1" fillId="0" borderId="55" xfId="0" applyNumberFormat="1" applyFont="1" applyFill="1" applyBorder="1" applyAlignment="1" applyProtection="1">
      <alignment horizontal="center" vertical="center" wrapText="1"/>
    </xf>
    <xf numFmtId="164" fontId="31" fillId="0" borderId="69" xfId="0" applyNumberFormat="1" applyFont="1" applyFill="1" applyBorder="1" applyAlignment="1" applyProtection="1">
      <alignment horizontal="center" vertical="center" wrapText="1"/>
    </xf>
    <xf numFmtId="164" fontId="31" fillId="0" borderId="70" xfId="0" applyNumberFormat="1" applyFont="1" applyFill="1" applyBorder="1" applyAlignment="1" applyProtection="1">
      <alignment horizontal="center" vertical="center" wrapText="1"/>
    </xf>
    <xf numFmtId="164" fontId="5" fillId="0" borderId="0" xfId="5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8" xfId="5" applyFont="1" applyFill="1" applyBorder="1" applyAlignment="1">
      <alignment horizontal="center" vertical="center" wrapText="1"/>
    </xf>
    <xf numFmtId="0" fontId="32" fillId="0" borderId="18" xfId="5" applyFont="1" applyFill="1" applyBorder="1" applyAlignment="1">
      <alignment horizontal="center" vertical="center" wrapText="1"/>
    </xf>
    <xf numFmtId="0" fontId="32" fillId="0" borderId="11" xfId="5" applyFont="1" applyFill="1" applyBorder="1" applyAlignment="1">
      <alignment horizontal="center" vertical="center" wrapText="1"/>
    </xf>
    <xf numFmtId="0" fontId="32" fillId="0" borderId="10" xfId="5" applyFont="1" applyFill="1" applyBorder="1" applyAlignment="1">
      <alignment horizontal="center" vertical="center" wrapText="1"/>
    </xf>
    <xf numFmtId="0" fontId="32" fillId="0" borderId="4" xfId="5" applyFont="1" applyFill="1" applyBorder="1" applyAlignment="1">
      <alignment horizontal="center" vertical="center" wrapText="1"/>
    </xf>
    <xf numFmtId="0" fontId="32" fillId="0" borderId="6" xfId="5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5" applyFont="1" applyFill="1" applyBorder="1" applyAlignment="1" applyProtection="1">
      <alignment horizontal="left"/>
    </xf>
    <xf numFmtId="0" fontId="31" fillId="0" borderId="14" xfId="5" applyFont="1" applyFill="1" applyBorder="1" applyAlignment="1" applyProtection="1">
      <alignment horizontal="left"/>
    </xf>
    <xf numFmtId="0" fontId="22" fillId="0" borderId="55" xfId="5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41" fillId="0" borderId="0" xfId="0" applyFont="1" applyAlignment="1" applyProtection="1">
      <alignment horizontal="right" vertical="top"/>
      <protection locked="0"/>
    </xf>
    <xf numFmtId="0" fontId="41" fillId="0" borderId="0" xfId="0" applyFont="1" applyAlignment="1" applyProtection="1">
      <alignment horizontal="right" vertical="top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left" vertical="center" wrapText="1" indent="2"/>
    </xf>
    <xf numFmtId="164" fontId="8" fillId="0" borderId="37" xfId="0" applyNumberFormat="1" applyFont="1" applyFill="1" applyBorder="1" applyAlignment="1" applyProtection="1">
      <alignment horizontal="left" vertical="center" wrapText="1" indent="2"/>
    </xf>
    <xf numFmtId="164" fontId="8" fillId="0" borderId="67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8" xfId="0" applyNumberFormat="1" applyFont="1" applyFill="1" applyBorder="1" applyAlignment="1" applyProtection="1">
      <alignment horizontal="center" vertical="center"/>
    </xf>
    <xf numFmtId="164" fontId="8" fillId="0" borderId="71" xfId="0" applyNumberFormat="1" applyFont="1" applyFill="1" applyBorder="1" applyAlignment="1" applyProtection="1">
      <alignment horizontal="center" vertical="center"/>
    </xf>
    <xf numFmtId="164" fontId="8" fillId="0" borderId="53" xfId="0" applyNumberFormat="1" applyFont="1" applyFill="1" applyBorder="1" applyAlignment="1" applyProtection="1">
      <alignment horizontal="center" vertical="center"/>
    </xf>
    <xf numFmtId="164" fontId="8" fillId="0" borderId="67" xfId="0" applyNumberFormat="1" applyFont="1" applyFill="1" applyBorder="1" applyAlignment="1" applyProtection="1">
      <alignment horizontal="center" vertical="center" wrapText="1"/>
    </xf>
    <xf numFmtId="164" fontId="8" fillId="0" borderId="68" xfId="0" applyNumberFormat="1" applyFont="1" applyFill="1" applyBorder="1" applyAlignment="1" applyProtection="1">
      <alignment horizontal="center" vertical="center" wrapText="1"/>
    </xf>
    <xf numFmtId="0" fontId="30" fillId="0" borderId="55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4" xfId="6" applyFont="1" applyFill="1" applyBorder="1" applyAlignment="1" applyProtection="1">
      <alignment horizontal="left" vertical="center" indent="1"/>
    </xf>
    <xf numFmtId="0" fontId="21" fillId="0" borderId="45" xfId="6" applyFont="1" applyFill="1" applyBorder="1" applyAlignment="1" applyProtection="1">
      <alignment horizontal="left" vertical="center" indent="1"/>
    </xf>
    <xf numFmtId="0" fontId="21" fillId="0" borderId="37" xfId="6" applyFont="1" applyFill="1" applyBorder="1" applyAlignment="1" applyProtection="1">
      <alignment horizontal="left" vertical="center" indent="1"/>
    </xf>
    <xf numFmtId="0" fontId="24" fillId="0" borderId="0" xfId="6" applyFont="1" applyFill="1" applyAlignment="1" applyProtection="1">
      <alignment horizontal="center" wrapText="1"/>
    </xf>
    <xf numFmtId="0" fontId="24" fillId="0" borderId="0" xfId="6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37" fillId="0" borderId="0" xfId="0" applyFont="1" applyAlignment="1" applyProtection="1">
      <alignment horizontal="right"/>
    </xf>
    <xf numFmtId="0" fontId="31" fillId="0" borderId="44" xfId="0" applyFont="1" applyBorder="1" applyAlignment="1" applyProtection="1">
      <alignment horizontal="left" vertical="center" indent="2"/>
    </xf>
    <xf numFmtId="0" fontId="31" fillId="0" borderId="43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7">
    <cellStyle name="Ezres" xfId="1" builtinId="3"/>
    <cellStyle name="Hiperhivatkozás" xfId="2"/>
    <cellStyle name="Már látott hiperhivatkozás" xfId="3"/>
    <cellStyle name="Normál" xfId="0" builtinId="0"/>
    <cellStyle name="Normál_7.sz.melléklet 2" xfId="4"/>
    <cellStyle name="Normál_KVRENMUNKA" xfId="5"/>
    <cellStyle name="Normál_SEGEDLETEK" xfId="6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3714750</xdr:colOff>
      <xdr:row>0</xdr:row>
      <xdr:rowOff>114300</xdr:rowOff>
    </xdr:from>
    <xdr:ext cx="194454" cy="255111"/>
    <xdr:sp macro="" textlink="">
      <xdr:nvSpPr>
        <xdr:cNvPr id="2" name="Szövegdoboz 1"/>
        <xdr:cNvSpPr txBox="1"/>
      </xdr:nvSpPr>
      <xdr:spPr>
        <a:xfrm>
          <a:off x="48387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  <pageSetUpPr fitToPage="1"/>
  </sheetPr>
  <dimension ref="A1:I152"/>
  <sheetViews>
    <sheetView topLeftCell="A103" zoomScaleSheetLayoutView="100" zoomScalePageLayoutView="70" workbookViewId="0">
      <selection activeCell="G147" sqref="G147"/>
    </sheetView>
  </sheetViews>
  <sheetFormatPr defaultRowHeight="15.75"/>
  <cols>
    <col min="1" max="1" width="9.5" style="418" customWidth="1"/>
    <col min="2" max="2" width="76.83203125" style="418" customWidth="1"/>
    <col min="3" max="3" width="11" style="419" customWidth="1"/>
    <col min="4" max="4" width="10.33203125" style="451" customWidth="1"/>
    <col min="5" max="5" width="11.1640625" style="451" customWidth="1"/>
    <col min="6" max="6" width="10.6640625" style="741" customWidth="1"/>
    <col min="7" max="7" width="12.6640625" style="451" customWidth="1"/>
    <col min="8" max="16384" width="9.33203125" style="451"/>
  </cols>
  <sheetData>
    <row r="1" spans="1:7">
      <c r="A1" s="980" t="s">
        <v>669</v>
      </c>
      <c r="B1" s="980"/>
      <c r="C1" s="980"/>
      <c r="D1" s="980"/>
      <c r="E1" s="980"/>
      <c r="F1" s="980"/>
      <c r="G1" s="980"/>
    </row>
    <row r="2" spans="1:7">
      <c r="A2" s="979" t="s">
        <v>670</v>
      </c>
      <c r="B2" s="979"/>
      <c r="C2" s="979"/>
      <c r="D2" s="979"/>
      <c r="E2" s="979"/>
      <c r="F2" s="979"/>
      <c r="G2" s="979"/>
    </row>
    <row r="3" spans="1:7">
      <c r="A3" s="979" t="s">
        <v>671</v>
      </c>
      <c r="B3" s="979"/>
      <c r="C3" s="979"/>
      <c r="D3" s="979"/>
      <c r="E3" s="979"/>
      <c r="F3" s="979"/>
      <c r="G3" s="979"/>
    </row>
    <row r="4" spans="1:7" ht="15.95" customHeight="1">
      <c r="A4" s="983" t="s">
        <v>18</v>
      </c>
      <c r="B4" s="983"/>
      <c r="C4" s="983"/>
      <c r="D4" s="983"/>
      <c r="E4" s="983"/>
      <c r="F4" s="983"/>
      <c r="G4" s="983"/>
    </row>
    <row r="5" spans="1:7" ht="15.95" customHeight="1" thickBot="1">
      <c r="A5" s="982" t="s">
        <v>155</v>
      </c>
      <c r="B5" s="982"/>
      <c r="G5" s="335" t="s">
        <v>238</v>
      </c>
    </row>
    <row r="6" spans="1:7" ht="67.5" customHeight="1" thickBot="1">
      <c r="A6" s="23" t="s">
        <v>76</v>
      </c>
      <c r="B6" s="24" t="s">
        <v>20</v>
      </c>
      <c r="C6" s="716" t="s">
        <v>681</v>
      </c>
      <c r="D6" s="725" t="s">
        <v>648</v>
      </c>
      <c r="E6" s="792" t="s">
        <v>649</v>
      </c>
      <c r="F6" s="758" t="s">
        <v>679</v>
      </c>
      <c r="G6" s="839" t="s">
        <v>680</v>
      </c>
    </row>
    <row r="7" spans="1:7" s="452" customFormat="1" ht="12" customHeight="1" thickBot="1">
      <c r="A7" s="447">
        <v>1</v>
      </c>
      <c r="B7" s="448">
        <v>2</v>
      </c>
      <c r="C7" s="717">
        <v>3</v>
      </c>
      <c r="D7" s="726">
        <v>4</v>
      </c>
      <c r="E7" s="793">
        <v>5</v>
      </c>
      <c r="F7" s="745">
        <v>6</v>
      </c>
      <c r="G7" s="746">
        <v>7</v>
      </c>
    </row>
    <row r="8" spans="1:7" s="453" customFormat="1" ht="12" customHeight="1" thickBot="1">
      <c r="A8" s="20" t="s">
        <v>21</v>
      </c>
      <c r="B8" s="21" t="s">
        <v>268</v>
      </c>
      <c r="C8" s="537">
        <f>+C9+C10+C11+C12+C13+C14</f>
        <v>799162</v>
      </c>
      <c r="D8" s="537">
        <f>+D9+D10+D11+D12+D13+D14</f>
        <v>6834</v>
      </c>
      <c r="E8" s="537">
        <f>+E9+E10+E11+E12+E13+E14</f>
        <v>805996</v>
      </c>
      <c r="F8" s="537">
        <f>+F9+F10+F11+F12+F13+F14</f>
        <v>40133</v>
      </c>
      <c r="G8" s="325">
        <f>+G9+G10+G11+G12+G13+G14</f>
        <v>846129</v>
      </c>
    </row>
    <row r="9" spans="1:7" s="453" customFormat="1" ht="12" customHeight="1">
      <c r="A9" s="15" t="s">
        <v>106</v>
      </c>
      <c r="B9" s="454" t="s">
        <v>269</v>
      </c>
      <c r="C9" s="538">
        <v>244014</v>
      </c>
      <c r="D9" s="721"/>
      <c r="E9" s="794">
        <f t="shared" ref="E9:E14" si="0">C9+D9</f>
        <v>244014</v>
      </c>
      <c r="F9" s="733"/>
      <c r="G9" s="840">
        <f t="shared" ref="G9:G14" si="1">E9+F9</f>
        <v>244014</v>
      </c>
    </row>
    <row r="10" spans="1:7" s="453" customFormat="1" ht="12" customHeight="1">
      <c r="A10" s="14" t="s">
        <v>107</v>
      </c>
      <c r="B10" s="455" t="s">
        <v>270</v>
      </c>
      <c r="C10" s="534">
        <v>319534</v>
      </c>
      <c r="D10" s="721"/>
      <c r="E10" s="794">
        <f t="shared" si="0"/>
        <v>319534</v>
      </c>
      <c r="F10" s="720">
        <v>5909</v>
      </c>
      <c r="G10" s="840">
        <f t="shared" si="1"/>
        <v>325443</v>
      </c>
    </row>
    <row r="11" spans="1:7" s="453" customFormat="1" ht="12" customHeight="1">
      <c r="A11" s="14" t="s">
        <v>108</v>
      </c>
      <c r="B11" s="455" t="s">
        <v>271</v>
      </c>
      <c r="C11" s="534">
        <v>214850</v>
      </c>
      <c r="D11" s="721"/>
      <c r="E11" s="794">
        <f t="shared" si="0"/>
        <v>214850</v>
      </c>
      <c r="F11" s="720">
        <v>-220</v>
      </c>
      <c r="G11" s="840">
        <f t="shared" si="1"/>
        <v>214630</v>
      </c>
    </row>
    <row r="12" spans="1:7" s="453" customFormat="1" ht="12" customHeight="1">
      <c r="A12" s="14" t="s">
        <v>109</v>
      </c>
      <c r="B12" s="455" t="s">
        <v>272</v>
      </c>
      <c r="C12" s="534">
        <v>18917</v>
      </c>
      <c r="D12" s="721"/>
      <c r="E12" s="794">
        <f t="shared" si="0"/>
        <v>18917</v>
      </c>
      <c r="F12" s="720"/>
      <c r="G12" s="840">
        <f t="shared" si="1"/>
        <v>18917</v>
      </c>
    </row>
    <row r="13" spans="1:7" s="453" customFormat="1" ht="12" customHeight="1">
      <c r="A13" s="14" t="s">
        <v>151</v>
      </c>
      <c r="B13" s="455" t="s">
        <v>273</v>
      </c>
      <c r="C13" s="534">
        <v>1847</v>
      </c>
      <c r="D13" s="720">
        <v>6834</v>
      </c>
      <c r="E13" s="794">
        <f t="shared" si="0"/>
        <v>8681</v>
      </c>
      <c r="F13" s="720">
        <v>34444</v>
      </c>
      <c r="G13" s="840">
        <f t="shared" si="1"/>
        <v>43125</v>
      </c>
    </row>
    <row r="14" spans="1:7" s="453" customFormat="1" ht="12" customHeight="1" thickBot="1">
      <c r="A14" s="16" t="s">
        <v>110</v>
      </c>
      <c r="B14" s="456" t="s">
        <v>274</v>
      </c>
      <c r="C14" s="534"/>
      <c r="D14" s="721"/>
      <c r="E14" s="794">
        <f t="shared" si="0"/>
        <v>0</v>
      </c>
      <c r="F14" s="751"/>
      <c r="G14" s="840">
        <f t="shared" si="1"/>
        <v>0</v>
      </c>
    </row>
    <row r="15" spans="1:7" s="453" customFormat="1" ht="12" customHeight="1" thickBot="1">
      <c r="A15" s="20" t="s">
        <v>22</v>
      </c>
      <c r="B15" s="320" t="s">
        <v>275</v>
      </c>
      <c r="C15" s="537">
        <f>+C16+C17+C18+C19+C20</f>
        <v>759858</v>
      </c>
      <c r="D15" s="537">
        <f>+D16+D17+D18+D19+D20</f>
        <v>72951</v>
      </c>
      <c r="E15" s="537">
        <f>+E16+E17+E18+E19+E20</f>
        <v>832809</v>
      </c>
      <c r="F15" s="537">
        <f>+F16+F17+F18+F19+F20</f>
        <v>61809</v>
      </c>
      <c r="G15" s="325">
        <f>+G16+G17+G18+G19+G20</f>
        <v>894618</v>
      </c>
    </row>
    <row r="16" spans="1:7" s="453" customFormat="1" ht="12" customHeight="1">
      <c r="A16" s="15" t="s">
        <v>112</v>
      </c>
      <c r="B16" s="454" t="s">
        <v>276</v>
      </c>
      <c r="C16" s="538"/>
      <c r="D16" s="721"/>
      <c r="E16" s="794">
        <f t="shared" ref="E16:E21" si="2">C16+D16</f>
        <v>0</v>
      </c>
      <c r="F16" s="733"/>
      <c r="G16" s="840">
        <f t="shared" ref="G16:G21" si="3">E16+F16</f>
        <v>0</v>
      </c>
    </row>
    <row r="17" spans="1:7" s="453" customFormat="1" ht="12" customHeight="1">
      <c r="A17" s="14" t="s">
        <v>113</v>
      </c>
      <c r="B17" s="455" t="s">
        <v>277</v>
      </c>
      <c r="C17" s="534"/>
      <c r="D17" s="721"/>
      <c r="E17" s="794">
        <f t="shared" si="2"/>
        <v>0</v>
      </c>
      <c r="F17" s="720"/>
      <c r="G17" s="840">
        <f t="shared" si="3"/>
        <v>0</v>
      </c>
    </row>
    <row r="18" spans="1:7" s="453" customFormat="1" ht="12" customHeight="1">
      <c r="A18" s="14" t="s">
        <v>114</v>
      </c>
      <c r="B18" s="455" t="s">
        <v>513</v>
      </c>
      <c r="C18" s="534"/>
      <c r="D18" s="721"/>
      <c r="E18" s="794">
        <f t="shared" si="2"/>
        <v>0</v>
      </c>
      <c r="F18" s="720"/>
      <c r="G18" s="840">
        <f t="shared" si="3"/>
        <v>0</v>
      </c>
    </row>
    <row r="19" spans="1:7" s="453" customFormat="1" ht="12" customHeight="1">
      <c r="A19" s="14" t="s">
        <v>115</v>
      </c>
      <c r="B19" s="455" t="s">
        <v>514</v>
      </c>
      <c r="C19" s="534"/>
      <c r="D19" s="721"/>
      <c r="E19" s="794">
        <f t="shared" si="2"/>
        <v>0</v>
      </c>
      <c r="F19" s="720"/>
      <c r="G19" s="840">
        <f t="shared" si="3"/>
        <v>0</v>
      </c>
    </row>
    <row r="20" spans="1:7" s="453" customFormat="1" ht="12" customHeight="1">
      <c r="A20" s="14" t="s">
        <v>116</v>
      </c>
      <c r="B20" s="455" t="s">
        <v>278</v>
      </c>
      <c r="C20" s="534">
        <v>759858</v>
      </c>
      <c r="D20" s="721">
        <v>72951</v>
      </c>
      <c r="E20" s="794">
        <f t="shared" si="2"/>
        <v>832809</v>
      </c>
      <c r="F20" s="720">
        <v>61809</v>
      </c>
      <c r="G20" s="840">
        <f t="shared" si="3"/>
        <v>894618</v>
      </c>
    </row>
    <row r="21" spans="1:7" s="453" customFormat="1" ht="12" customHeight="1" thickBot="1">
      <c r="A21" s="16" t="s">
        <v>125</v>
      </c>
      <c r="B21" s="456" t="s">
        <v>279</v>
      </c>
      <c r="C21" s="535"/>
      <c r="D21" s="721"/>
      <c r="E21" s="794">
        <f t="shared" si="2"/>
        <v>0</v>
      </c>
      <c r="F21" s="751"/>
      <c r="G21" s="840">
        <f t="shared" si="3"/>
        <v>0</v>
      </c>
    </row>
    <row r="22" spans="1:7" s="453" customFormat="1" ht="12" customHeight="1" thickBot="1">
      <c r="A22" s="20" t="s">
        <v>23</v>
      </c>
      <c r="B22" s="21" t="s">
        <v>280</v>
      </c>
      <c r="C22" s="537">
        <f>+C23+C24+C25+C26+C27</f>
        <v>169767</v>
      </c>
      <c r="D22" s="537">
        <f>+D23+D24+D25+D26+D27</f>
        <v>774</v>
      </c>
      <c r="E22" s="537">
        <f>+E23+E24+E25+E26+E27</f>
        <v>170541</v>
      </c>
      <c r="F22" s="537">
        <f>+F23+F24+F25+F26+F27</f>
        <v>241819</v>
      </c>
      <c r="G22" s="325">
        <f>+G23+G24+G25+G26+G27</f>
        <v>412360</v>
      </c>
    </row>
    <row r="23" spans="1:7" s="453" customFormat="1" ht="12" customHeight="1">
      <c r="A23" s="15" t="s">
        <v>95</v>
      </c>
      <c r="B23" s="454" t="s">
        <v>281</v>
      </c>
      <c r="C23" s="538">
        <f>+D23</f>
        <v>0</v>
      </c>
      <c r="D23" s="721"/>
      <c r="E23" s="794">
        <f t="shared" ref="E23:E28" si="4">C23+D23</f>
        <v>0</v>
      </c>
      <c r="F23" s="733">
        <v>239819</v>
      </c>
      <c r="G23" s="840">
        <f t="shared" ref="G23:G28" si="5">E23+F23</f>
        <v>239819</v>
      </c>
    </row>
    <row r="24" spans="1:7" s="453" customFormat="1" ht="12" customHeight="1">
      <c r="A24" s="14" t="s">
        <v>96</v>
      </c>
      <c r="B24" s="455" t="s">
        <v>282</v>
      </c>
      <c r="C24" s="534"/>
      <c r="D24" s="721"/>
      <c r="E24" s="794">
        <f t="shared" si="4"/>
        <v>0</v>
      </c>
      <c r="F24" s="720"/>
      <c r="G24" s="840">
        <f t="shared" si="5"/>
        <v>0</v>
      </c>
    </row>
    <row r="25" spans="1:7" s="453" customFormat="1" ht="12" customHeight="1">
      <c r="A25" s="14" t="s">
        <v>97</v>
      </c>
      <c r="B25" s="455" t="s">
        <v>515</v>
      </c>
      <c r="C25" s="534"/>
      <c r="D25" s="721"/>
      <c r="E25" s="794">
        <f t="shared" si="4"/>
        <v>0</v>
      </c>
      <c r="F25" s="720"/>
      <c r="G25" s="840">
        <f t="shared" si="5"/>
        <v>0</v>
      </c>
    </row>
    <row r="26" spans="1:7" s="453" customFormat="1" ht="12" customHeight="1">
      <c r="A26" s="14" t="s">
        <v>98</v>
      </c>
      <c r="B26" s="455" t="s">
        <v>516</v>
      </c>
      <c r="C26" s="534"/>
      <c r="D26" s="721"/>
      <c r="E26" s="794">
        <f t="shared" si="4"/>
        <v>0</v>
      </c>
      <c r="F26" s="720"/>
      <c r="G26" s="840">
        <f t="shared" si="5"/>
        <v>0</v>
      </c>
    </row>
    <row r="27" spans="1:7" s="453" customFormat="1" ht="12" customHeight="1">
      <c r="A27" s="14" t="s">
        <v>174</v>
      </c>
      <c r="B27" s="455" t="s">
        <v>283</v>
      </c>
      <c r="C27" s="534">
        <v>169767</v>
      </c>
      <c r="D27" s="721">
        <v>774</v>
      </c>
      <c r="E27" s="794">
        <f t="shared" si="4"/>
        <v>170541</v>
      </c>
      <c r="F27" s="720">
        <v>2000</v>
      </c>
      <c r="G27" s="840">
        <f t="shared" si="5"/>
        <v>172541</v>
      </c>
    </row>
    <row r="28" spans="1:7" s="453" customFormat="1" ht="12" customHeight="1" thickBot="1">
      <c r="A28" s="16" t="s">
        <v>175</v>
      </c>
      <c r="B28" s="456" t="s">
        <v>284</v>
      </c>
      <c r="C28" s="535"/>
      <c r="D28" s="721"/>
      <c r="E28" s="794">
        <f t="shared" si="4"/>
        <v>0</v>
      </c>
      <c r="F28" s="751"/>
      <c r="G28" s="840">
        <f t="shared" si="5"/>
        <v>0</v>
      </c>
    </row>
    <row r="29" spans="1:7" s="453" customFormat="1" ht="12" customHeight="1" thickBot="1">
      <c r="A29" s="20" t="s">
        <v>176</v>
      </c>
      <c r="B29" s="21" t="s">
        <v>285</v>
      </c>
      <c r="C29" s="541">
        <f>+C30+C33+C34+C35</f>
        <v>694800</v>
      </c>
      <c r="D29" s="541">
        <f>+D30+D33+D34+D35</f>
        <v>0</v>
      </c>
      <c r="E29" s="541">
        <f>+E30+E33+E34+E35</f>
        <v>694800</v>
      </c>
      <c r="F29" s="541">
        <f>+F30+F33+F34+F35</f>
        <v>0</v>
      </c>
      <c r="G29" s="331">
        <f>+G30+G33+G34+G35</f>
        <v>694800</v>
      </c>
    </row>
    <row r="30" spans="1:7" s="453" customFormat="1" ht="12" customHeight="1">
      <c r="A30" s="15" t="s">
        <v>286</v>
      </c>
      <c r="B30" s="454" t="s">
        <v>292</v>
      </c>
      <c r="C30" s="676">
        <f>+C31+C32</f>
        <v>612800</v>
      </c>
      <c r="D30" s="721"/>
      <c r="E30" s="794">
        <f t="shared" ref="E30:E35" si="6">C30+D30</f>
        <v>612800</v>
      </c>
      <c r="F30" s="733"/>
      <c r="G30" s="840">
        <f t="shared" ref="G30:G35" si="7">E30+F30</f>
        <v>612800</v>
      </c>
    </row>
    <row r="31" spans="1:7" s="453" customFormat="1" ht="12" customHeight="1">
      <c r="A31" s="14" t="s">
        <v>287</v>
      </c>
      <c r="B31" s="455" t="s">
        <v>293</v>
      </c>
      <c r="C31" s="534">
        <v>112000</v>
      </c>
      <c r="D31" s="721"/>
      <c r="E31" s="794">
        <f t="shared" si="6"/>
        <v>112000</v>
      </c>
      <c r="F31" s="720"/>
      <c r="G31" s="840">
        <f t="shared" si="7"/>
        <v>112000</v>
      </c>
    </row>
    <row r="32" spans="1:7" s="453" customFormat="1" ht="12" customHeight="1">
      <c r="A32" s="14" t="s">
        <v>288</v>
      </c>
      <c r="B32" s="455" t="s">
        <v>294</v>
      </c>
      <c r="C32" s="534">
        <v>500800</v>
      </c>
      <c r="D32" s="721"/>
      <c r="E32" s="794">
        <f t="shared" si="6"/>
        <v>500800</v>
      </c>
      <c r="F32" s="720"/>
      <c r="G32" s="840">
        <f t="shared" si="7"/>
        <v>500800</v>
      </c>
    </row>
    <row r="33" spans="1:7" s="453" customFormat="1" ht="12" customHeight="1">
      <c r="A33" s="14" t="s">
        <v>289</v>
      </c>
      <c r="B33" s="455" t="s">
        <v>295</v>
      </c>
      <c r="C33" s="534">
        <v>72000</v>
      </c>
      <c r="D33" s="721"/>
      <c r="E33" s="794">
        <f t="shared" si="6"/>
        <v>72000</v>
      </c>
      <c r="F33" s="720"/>
      <c r="G33" s="840">
        <f t="shared" si="7"/>
        <v>72000</v>
      </c>
    </row>
    <row r="34" spans="1:7" s="453" customFormat="1" ht="12" customHeight="1">
      <c r="A34" s="14" t="s">
        <v>290</v>
      </c>
      <c r="B34" s="455" t="s">
        <v>296</v>
      </c>
      <c r="C34" s="534">
        <v>10000</v>
      </c>
      <c r="D34" s="721"/>
      <c r="E34" s="794">
        <f t="shared" si="6"/>
        <v>10000</v>
      </c>
      <c r="F34" s="720"/>
      <c r="G34" s="840">
        <f t="shared" si="7"/>
        <v>10000</v>
      </c>
    </row>
    <row r="35" spans="1:7" s="453" customFormat="1" ht="12" customHeight="1" thickBot="1">
      <c r="A35" s="16" t="s">
        <v>291</v>
      </c>
      <c r="B35" s="456" t="s">
        <v>297</v>
      </c>
      <c r="C35" s="535"/>
      <c r="D35" s="721"/>
      <c r="E35" s="794">
        <f t="shared" si="6"/>
        <v>0</v>
      </c>
      <c r="F35" s="751"/>
      <c r="G35" s="840">
        <f t="shared" si="7"/>
        <v>0</v>
      </c>
    </row>
    <row r="36" spans="1:7" s="453" customFormat="1" ht="12" customHeight="1" thickBot="1">
      <c r="A36" s="20" t="s">
        <v>25</v>
      </c>
      <c r="B36" s="21" t="s">
        <v>298</v>
      </c>
      <c r="C36" s="537">
        <f>SUM(C37:C46)</f>
        <v>214893</v>
      </c>
      <c r="D36" s="537">
        <f>SUM(D37:D46)</f>
        <v>0</v>
      </c>
      <c r="E36" s="537">
        <f>SUM(E37:E46)</f>
        <v>214893</v>
      </c>
      <c r="F36" s="537">
        <f>SUM(F37:F46)</f>
        <v>3776</v>
      </c>
      <c r="G36" s="325">
        <f>SUM(G37:G46)</f>
        <v>218669</v>
      </c>
    </row>
    <row r="37" spans="1:7" s="453" customFormat="1" ht="12" customHeight="1">
      <c r="A37" s="15" t="s">
        <v>99</v>
      </c>
      <c r="B37" s="454" t="s">
        <v>301</v>
      </c>
      <c r="C37" s="538"/>
      <c r="D37" s="721"/>
      <c r="E37" s="794">
        <f>C37+D37</f>
        <v>0</v>
      </c>
      <c r="F37" s="733"/>
      <c r="G37" s="840">
        <f>E37+F37</f>
        <v>0</v>
      </c>
    </row>
    <row r="38" spans="1:7" s="453" customFormat="1" ht="12" customHeight="1">
      <c r="A38" s="14" t="s">
        <v>100</v>
      </c>
      <c r="B38" s="455" t="s">
        <v>302</v>
      </c>
      <c r="C38" s="534">
        <v>26100</v>
      </c>
      <c r="D38" s="721"/>
      <c r="E38" s="794">
        <f t="shared" ref="E38:E46" si="8">C38+D38</f>
        <v>26100</v>
      </c>
      <c r="F38" s="720"/>
      <c r="G38" s="840">
        <f t="shared" ref="G38:G46" si="9">E38+F38</f>
        <v>26100</v>
      </c>
    </row>
    <row r="39" spans="1:7" s="453" customFormat="1" ht="12" customHeight="1">
      <c r="A39" s="14" t="s">
        <v>101</v>
      </c>
      <c r="B39" s="455" t="s">
        <v>303</v>
      </c>
      <c r="C39" s="534">
        <v>6300</v>
      </c>
      <c r="D39" s="721"/>
      <c r="E39" s="794">
        <f t="shared" si="8"/>
        <v>6300</v>
      </c>
      <c r="F39" s="720">
        <v>237</v>
      </c>
      <c r="G39" s="840">
        <f t="shared" si="9"/>
        <v>6537</v>
      </c>
    </row>
    <row r="40" spans="1:7" s="453" customFormat="1" ht="12" customHeight="1">
      <c r="A40" s="14" t="s">
        <v>178</v>
      </c>
      <c r="B40" s="455" t="s">
        <v>304</v>
      </c>
      <c r="C40" s="534">
        <v>52830</v>
      </c>
      <c r="D40" s="721"/>
      <c r="E40" s="794">
        <f t="shared" si="8"/>
        <v>52830</v>
      </c>
      <c r="F40" s="720">
        <v>1737</v>
      </c>
      <c r="G40" s="840">
        <f t="shared" si="9"/>
        <v>54567</v>
      </c>
    </row>
    <row r="41" spans="1:7" s="453" customFormat="1" ht="12" customHeight="1">
      <c r="A41" s="14" t="s">
        <v>179</v>
      </c>
      <c r="B41" s="455" t="s">
        <v>305</v>
      </c>
      <c r="C41" s="534">
        <v>81660</v>
      </c>
      <c r="D41" s="721"/>
      <c r="E41" s="794">
        <f t="shared" si="8"/>
        <v>81660</v>
      </c>
      <c r="F41" s="720"/>
      <c r="G41" s="840">
        <f t="shared" si="9"/>
        <v>81660</v>
      </c>
    </row>
    <row r="42" spans="1:7" s="453" customFormat="1" ht="12" customHeight="1">
      <c r="A42" s="14" t="s">
        <v>180</v>
      </c>
      <c r="B42" s="455" t="s">
        <v>306</v>
      </c>
      <c r="C42" s="534">
        <v>41953</v>
      </c>
      <c r="D42" s="721"/>
      <c r="E42" s="794">
        <f t="shared" si="8"/>
        <v>41953</v>
      </c>
      <c r="F42" s="720"/>
      <c r="G42" s="840">
        <f t="shared" si="9"/>
        <v>41953</v>
      </c>
    </row>
    <row r="43" spans="1:7" s="453" customFormat="1" ht="12" customHeight="1">
      <c r="A43" s="14" t="s">
        <v>181</v>
      </c>
      <c r="B43" s="455" t="s">
        <v>307</v>
      </c>
      <c r="C43" s="534"/>
      <c r="D43" s="721"/>
      <c r="E43" s="794">
        <f t="shared" si="8"/>
        <v>0</v>
      </c>
      <c r="F43" s="720">
        <v>1721</v>
      </c>
      <c r="G43" s="840">
        <f t="shared" si="9"/>
        <v>1721</v>
      </c>
    </row>
    <row r="44" spans="1:7" s="453" customFormat="1" ht="12" customHeight="1">
      <c r="A44" s="14" t="s">
        <v>182</v>
      </c>
      <c r="B44" s="455" t="s">
        <v>308</v>
      </c>
      <c r="C44" s="534">
        <v>6050</v>
      </c>
      <c r="D44" s="721"/>
      <c r="E44" s="794">
        <f t="shared" si="8"/>
        <v>6050</v>
      </c>
      <c r="F44" s="720">
        <v>66</v>
      </c>
      <c r="G44" s="840">
        <f t="shared" si="9"/>
        <v>6116</v>
      </c>
    </row>
    <row r="45" spans="1:7" s="453" customFormat="1" ht="12" customHeight="1">
      <c r="A45" s="14" t="s">
        <v>299</v>
      </c>
      <c r="B45" s="455" t="s">
        <v>309</v>
      </c>
      <c r="C45" s="677"/>
      <c r="D45" s="721"/>
      <c r="E45" s="794">
        <f t="shared" si="8"/>
        <v>0</v>
      </c>
      <c r="F45" s="720"/>
      <c r="G45" s="840">
        <f t="shared" si="9"/>
        <v>0</v>
      </c>
    </row>
    <row r="46" spans="1:7" s="453" customFormat="1" ht="12" customHeight="1" thickBot="1">
      <c r="A46" s="16" t="s">
        <v>300</v>
      </c>
      <c r="B46" s="456" t="s">
        <v>310</v>
      </c>
      <c r="C46" s="678"/>
      <c r="D46" s="721"/>
      <c r="E46" s="794">
        <f t="shared" si="8"/>
        <v>0</v>
      </c>
      <c r="F46" s="751">
        <v>15</v>
      </c>
      <c r="G46" s="840">
        <f t="shared" si="9"/>
        <v>15</v>
      </c>
    </row>
    <row r="47" spans="1:7" s="453" customFormat="1" ht="12" customHeight="1" thickBot="1">
      <c r="A47" s="20" t="s">
        <v>26</v>
      </c>
      <c r="B47" s="21" t="s">
        <v>311</v>
      </c>
      <c r="C47" s="537">
        <f>SUM(C48:C52)</f>
        <v>10000</v>
      </c>
      <c r="D47" s="537">
        <f>SUM(D48:D52)</f>
        <v>0</v>
      </c>
      <c r="E47" s="537">
        <f>SUM(E48:E52)</f>
        <v>10000</v>
      </c>
      <c r="F47" s="537">
        <f>SUM(F48:F52)</f>
        <v>600</v>
      </c>
      <c r="G47" s="325">
        <f>SUM(G48:G52)</f>
        <v>10600</v>
      </c>
    </row>
    <row r="48" spans="1:7" s="453" customFormat="1" ht="12" customHeight="1">
      <c r="A48" s="15" t="s">
        <v>102</v>
      </c>
      <c r="B48" s="454" t="s">
        <v>315</v>
      </c>
      <c r="C48" s="679"/>
      <c r="D48" s="721"/>
      <c r="E48" s="794">
        <f>C48+D48</f>
        <v>0</v>
      </c>
      <c r="F48" s="733"/>
      <c r="G48" s="840">
        <f>E48+F48</f>
        <v>0</v>
      </c>
    </row>
    <row r="49" spans="1:7" s="453" customFormat="1" ht="12" customHeight="1">
      <c r="A49" s="14" t="s">
        <v>103</v>
      </c>
      <c r="B49" s="455" t="s">
        <v>316</v>
      </c>
      <c r="C49" s="677">
        <v>10000</v>
      </c>
      <c r="D49" s="721"/>
      <c r="E49" s="794">
        <f>C49+D49</f>
        <v>10000</v>
      </c>
      <c r="F49" s="720"/>
      <c r="G49" s="840">
        <f>E49+F49</f>
        <v>10000</v>
      </c>
    </row>
    <row r="50" spans="1:7" s="453" customFormat="1" ht="12" customHeight="1">
      <c r="A50" s="14" t="s">
        <v>312</v>
      </c>
      <c r="B50" s="455" t="s">
        <v>317</v>
      </c>
      <c r="C50" s="677"/>
      <c r="D50" s="721"/>
      <c r="E50" s="794">
        <f>C50+D50</f>
        <v>0</v>
      </c>
      <c r="F50" s="720">
        <v>600</v>
      </c>
      <c r="G50" s="840">
        <f>E50+F50</f>
        <v>600</v>
      </c>
    </row>
    <row r="51" spans="1:7" s="453" customFormat="1" ht="12" customHeight="1">
      <c r="A51" s="14" t="s">
        <v>313</v>
      </c>
      <c r="B51" s="455" t="s">
        <v>318</v>
      </c>
      <c r="C51" s="677"/>
      <c r="D51" s="721"/>
      <c r="E51" s="794">
        <f>C51+D51</f>
        <v>0</v>
      </c>
      <c r="F51" s="720"/>
      <c r="G51" s="840">
        <f>E51+F51</f>
        <v>0</v>
      </c>
    </row>
    <row r="52" spans="1:7" s="453" customFormat="1" ht="12" customHeight="1" thickBot="1">
      <c r="A52" s="16" t="s">
        <v>314</v>
      </c>
      <c r="B52" s="456" t="s">
        <v>319</v>
      </c>
      <c r="C52" s="678"/>
      <c r="D52" s="727"/>
      <c r="E52" s="795">
        <f>C52+D52</f>
        <v>0</v>
      </c>
      <c r="F52" s="751"/>
      <c r="G52" s="840">
        <f>E52+F52</f>
        <v>0</v>
      </c>
    </row>
    <row r="53" spans="1:7" s="453" customFormat="1" ht="12" customHeight="1" thickBot="1">
      <c r="A53" s="20" t="s">
        <v>183</v>
      </c>
      <c r="B53" s="21" t="s">
        <v>320</v>
      </c>
      <c r="C53" s="537">
        <f>SUM(C54:C56)</f>
        <v>0</v>
      </c>
      <c r="D53" s="730"/>
      <c r="E53" s="796"/>
      <c r="F53" s="747"/>
      <c r="G53" s="731"/>
    </row>
    <row r="54" spans="1:7" s="453" customFormat="1" ht="12" customHeight="1">
      <c r="A54" s="15" t="s">
        <v>104</v>
      </c>
      <c r="B54" s="454" t="s">
        <v>321</v>
      </c>
      <c r="C54" s="538"/>
      <c r="D54" s="728"/>
      <c r="E54" s="797"/>
      <c r="F54" s="733"/>
      <c r="G54" s="729"/>
    </row>
    <row r="55" spans="1:7" s="453" customFormat="1" ht="12" customHeight="1">
      <c r="A55" s="14" t="s">
        <v>105</v>
      </c>
      <c r="B55" s="455" t="s">
        <v>517</v>
      </c>
      <c r="C55" s="534"/>
      <c r="D55" s="721"/>
      <c r="E55" s="798"/>
      <c r="F55" s="720"/>
      <c r="G55" s="722"/>
    </row>
    <row r="56" spans="1:7" s="453" customFormat="1" ht="12" customHeight="1">
      <c r="A56" s="14" t="s">
        <v>325</v>
      </c>
      <c r="B56" s="455" t="s">
        <v>323</v>
      </c>
      <c r="C56" s="534"/>
      <c r="D56" s="721"/>
      <c r="E56" s="798"/>
      <c r="F56" s="720"/>
      <c r="G56" s="722"/>
    </row>
    <row r="57" spans="1:7" s="453" customFormat="1" ht="12" customHeight="1" thickBot="1">
      <c r="A57" s="16" t="s">
        <v>326</v>
      </c>
      <c r="B57" s="456" t="s">
        <v>324</v>
      </c>
      <c r="C57" s="535"/>
      <c r="D57" s="721"/>
      <c r="E57" s="798"/>
      <c r="F57" s="751"/>
      <c r="G57" s="732"/>
    </row>
    <row r="58" spans="1:7" s="453" customFormat="1" ht="12" customHeight="1" thickBot="1">
      <c r="A58" s="20" t="s">
        <v>28</v>
      </c>
      <c r="B58" s="320" t="s">
        <v>327</v>
      </c>
      <c r="C58" s="537">
        <f>SUM(C59:C61)</f>
        <v>1070425</v>
      </c>
      <c r="D58" s="537">
        <f>SUM(D59:D61)</f>
        <v>0</v>
      </c>
      <c r="E58" s="537">
        <f>SUM(E59:E61)</f>
        <v>1070425</v>
      </c>
      <c r="F58" s="537">
        <f>SUM(F59:F61)</f>
        <v>1500</v>
      </c>
      <c r="G58" s="325">
        <f>SUM(G59:G61)</f>
        <v>1071925</v>
      </c>
    </row>
    <row r="59" spans="1:7" s="453" customFormat="1" ht="12" customHeight="1">
      <c r="A59" s="15" t="s">
        <v>184</v>
      </c>
      <c r="B59" s="454" t="s">
        <v>329</v>
      </c>
      <c r="C59" s="677"/>
      <c r="D59" s="721"/>
      <c r="E59" s="794">
        <f>C59+D59</f>
        <v>0</v>
      </c>
      <c r="F59" s="733"/>
      <c r="G59" s="840">
        <f>E59+F59</f>
        <v>0</v>
      </c>
    </row>
    <row r="60" spans="1:7" s="453" customFormat="1" ht="12" customHeight="1">
      <c r="A60" s="14" t="s">
        <v>185</v>
      </c>
      <c r="B60" s="455" t="s">
        <v>518</v>
      </c>
      <c r="C60" s="677"/>
      <c r="D60" s="721"/>
      <c r="E60" s="794">
        <f>C60+D60</f>
        <v>0</v>
      </c>
      <c r="F60" s="720"/>
      <c r="G60" s="840">
        <f>E60+F60</f>
        <v>0</v>
      </c>
    </row>
    <row r="61" spans="1:7" s="453" customFormat="1" ht="12" customHeight="1">
      <c r="A61" s="14" t="s">
        <v>239</v>
      </c>
      <c r="B61" s="455" t="s">
        <v>330</v>
      </c>
      <c r="C61" s="677">
        <v>1070425</v>
      </c>
      <c r="D61" s="721"/>
      <c r="E61" s="794">
        <f>C61+D61</f>
        <v>1070425</v>
      </c>
      <c r="F61" s="720">
        <v>1500</v>
      </c>
      <c r="G61" s="840">
        <f>E61+F61</f>
        <v>1071925</v>
      </c>
    </row>
    <row r="62" spans="1:7" s="453" customFormat="1" ht="12" customHeight="1" thickBot="1">
      <c r="A62" s="16" t="s">
        <v>328</v>
      </c>
      <c r="B62" s="456" t="s">
        <v>331</v>
      </c>
      <c r="C62" s="677">
        <v>1070425</v>
      </c>
      <c r="D62" s="721"/>
      <c r="E62" s="794">
        <f>C62+D62</f>
        <v>1070425</v>
      </c>
      <c r="F62" s="751"/>
      <c r="G62" s="840">
        <f>E62+F62</f>
        <v>1070425</v>
      </c>
    </row>
    <row r="63" spans="1:7" s="453" customFormat="1" ht="12" customHeight="1" thickBot="1">
      <c r="A63" s="20" t="s">
        <v>29</v>
      </c>
      <c r="B63" s="21" t="s">
        <v>332</v>
      </c>
      <c r="C63" s="541">
        <f>+C8+C15+C22+C29+C36+C47+C53+C58</f>
        <v>3718905</v>
      </c>
      <c r="D63" s="541">
        <f>+D8+D15+D22+D29+D36+D47+D53+D58</f>
        <v>80559</v>
      </c>
      <c r="E63" s="541">
        <f>+E8+E15+E22+E29+E36+E47+E53+E58</f>
        <v>3799464</v>
      </c>
      <c r="F63" s="541">
        <f>+F8+F15+F22+F29+F36+F47+F53+F58</f>
        <v>349637</v>
      </c>
      <c r="G63" s="331">
        <f>+G8+G15+G22+G29+G36+G47+G53+G58</f>
        <v>4149101</v>
      </c>
    </row>
    <row r="64" spans="1:7" s="453" customFormat="1" ht="12" customHeight="1" thickBot="1">
      <c r="A64" s="457" t="s">
        <v>333</v>
      </c>
      <c r="B64" s="320" t="s">
        <v>334</v>
      </c>
      <c r="C64" s="537">
        <f>SUM(C65:C67)</f>
        <v>0</v>
      </c>
      <c r="D64" s="730"/>
      <c r="E64" s="796"/>
      <c r="F64" s="747"/>
      <c r="G64" s="731"/>
    </row>
    <row r="65" spans="1:7" s="453" customFormat="1" ht="12" customHeight="1">
      <c r="A65" s="15" t="s">
        <v>367</v>
      </c>
      <c r="B65" s="454" t="s">
        <v>335</v>
      </c>
      <c r="C65" s="677"/>
      <c r="D65" s="728"/>
      <c r="E65" s="797"/>
      <c r="F65" s="733"/>
      <c r="G65" s="729"/>
    </row>
    <row r="66" spans="1:7" s="453" customFormat="1" ht="12" customHeight="1">
      <c r="A66" s="14" t="s">
        <v>376</v>
      </c>
      <c r="B66" s="455" t="s">
        <v>336</v>
      </c>
      <c r="C66" s="677"/>
      <c r="D66" s="721"/>
      <c r="E66" s="798"/>
      <c r="F66" s="720"/>
      <c r="G66" s="722"/>
    </row>
    <row r="67" spans="1:7" s="453" customFormat="1" ht="12" customHeight="1" thickBot="1">
      <c r="A67" s="16" t="s">
        <v>377</v>
      </c>
      <c r="B67" s="458" t="s">
        <v>337</v>
      </c>
      <c r="C67" s="677"/>
      <c r="D67" s="727"/>
      <c r="E67" s="799"/>
      <c r="F67" s="751"/>
      <c r="G67" s="732"/>
    </row>
    <row r="68" spans="1:7" s="453" customFormat="1" ht="12" customHeight="1" thickBot="1">
      <c r="A68" s="457" t="s">
        <v>338</v>
      </c>
      <c r="B68" s="320" t="s">
        <v>339</v>
      </c>
      <c r="C68" s="537">
        <f>SUM(C69:C72)</f>
        <v>0</v>
      </c>
      <c r="D68" s="730"/>
      <c r="E68" s="796"/>
      <c r="F68" s="747"/>
      <c r="G68" s="731"/>
    </row>
    <row r="69" spans="1:7" s="453" customFormat="1" ht="12" customHeight="1">
      <c r="A69" s="15" t="s">
        <v>152</v>
      </c>
      <c r="B69" s="454" t="s">
        <v>340</v>
      </c>
      <c r="C69" s="677"/>
      <c r="D69" s="728"/>
      <c r="E69" s="797"/>
      <c r="F69" s="733"/>
      <c r="G69" s="729"/>
    </row>
    <row r="70" spans="1:7" s="453" customFormat="1" ht="12" customHeight="1">
      <c r="A70" s="14" t="s">
        <v>153</v>
      </c>
      <c r="B70" s="455" t="s">
        <v>341</v>
      </c>
      <c r="C70" s="677"/>
      <c r="D70" s="721"/>
      <c r="E70" s="798"/>
      <c r="F70" s="720"/>
      <c r="G70" s="722"/>
    </row>
    <row r="71" spans="1:7" s="453" customFormat="1" ht="12" customHeight="1">
      <c r="A71" s="14" t="s">
        <v>368</v>
      </c>
      <c r="B71" s="455" t="s">
        <v>342</v>
      </c>
      <c r="C71" s="677"/>
      <c r="D71" s="721"/>
      <c r="E71" s="798"/>
      <c r="F71" s="720"/>
      <c r="G71" s="722"/>
    </row>
    <row r="72" spans="1:7" s="453" customFormat="1" ht="12" customHeight="1" thickBot="1">
      <c r="A72" s="16" t="s">
        <v>369</v>
      </c>
      <c r="B72" s="456" t="s">
        <v>343</v>
      </c>
      <c r="C72" s="677"/>
      <c r="D72" s="721"/>
      <c r="E72" s="798"/>
      <c r="F72" s="751"/>
      <c r="G72" s="732"/>
    </row>
    <row r="73" spans="1:7" s="453" customFormat="1" ht="12" customHeight="1" thickBot="1">
      <c r="A73" s="457" t="s">
        <v>344</v>
      </c>
      <c r="B73" s="320" t="s">
        <v>345</v>
      </c>
      <c r="C73" s="537">
        <f>SUM(C74:C75)</f>
        <v>500000</v>
      </c>
      <c r="D73" s="537">
        <f>SUM(D74:D75)</f>
        <v>255471</v>
      </c>
      <c r="E73" s="537">
        <f>SUM(E74:E75)</f>
        <v>755471</v>
      </c>
      <c r="F73" s="537">
        <f>SUM(F74:F75)</f>
        <v>0</v>
      </c>
      <c r="G73" s="325">
        <f>SUM(G74:G75)</f>
        <v>755471</v>
      </c>
    </row>
    <row r="74" spans="1:7" s="453" customFormat="1" ht="12" customHeight="1">
      <c r="A74" s="15" t="s">
        <v>370</v>
      </c>
      <c r="B74" s="454" t="s">
        <v>346</v>
      </c>
      <c r="C74" s="677">
        <v>500000</v>
      </c>
      <c r="D74" s="721">
        <v>255471</v>
      </c>
      <c r="E74" s="794">
        <f>C74+D74</f>
        <v>755471</v>
      </c>
      <c r="F74" s="733"/>
      <c r="G74" s="840">
        <f>E74+F74</f>
        <v>755471</v>
      </c>
    </row>
    <row r="75" spans="1:7" s="453" customFormat="1" ht="12" customHeight="1" thickBot="1">
      <c r="A75" s="16" t="s">
        <v>371</v>
      </c>
      <c r="B75" s="456" t="s">
        <v>347</v>
      </c>
      <c r="C75" s="677"/>
      <c r="D75" s="727"/>
      <c r="E75" s="799"/>
      <c r="F75" s="751"/>
      <c r="G75" s="840">
        <f>E75+F75</f>
        <v>0</v>
      </c>
    </row>
    <row r="76" spans="1:7" s="453" customFormat="1" ht="12" customHeight="1" thickBot="1">
      <c r="A76" s="457" t="s">
        <v>348</v>
      </c>
      <c r="B76" s="320" t="s">
        <v>349</v>
      </c>
      <c r="C76" s="537">
        <f>SUM(C77:C79)</f>
        <v>0</v>
      </c>
      <c r="D76" s="730"/>
      <c r="E76" s="796"/>
      <c r="F76" s="747">
        <f>SUM(F77:F79)</f>
        <v>1200</v>
      </c>
      <c r="G76" s="747">
        <f>SUM(G77:G79)</f>
        <v>1200</v>
      </c>
    </row>
    <row r="77" spans="1:7" s="453" customFormat="1" ht="12" customHeight="1">
      <c r="A77" s="15" t="s">
        <v>372</v>
      </c>
      <c r="B77" s="454" t="s">
        <v>350</v>
      </c>
      <c r="C77" s="677"/>
      <c r="D77" s="728"/>
      <c r="E77" s="797"/>
      <c r="F77" s="733"/>
      <c r="G77" s="729">
        <f>E77+F77</f>
        <v>0</v>
      </c>
    </row>
    <row r="78" spans="1:7" s="453" customFormat="1" ht="12" customHeight="1">
      <c r="A78" s="14" t="s">
        <v>373</v>
      </c>
      <c r="B78" s="455" t="s">
        <v>351</v>
      </c>
      <c r="C78" s="677"/>
      <c r="D78" s="721"/>
      <c r="E78" s="798"/>
      <c r="F78" s="720">
        <v>1200</v>
      </c>
      <c r="G78" s="729">
        <f>E78+F78</f>
        <v>1200</v>
      </c>
    </row>
    <row r="79" spans="1:7" s="453" customFormat="1" ht="12" customHeight="1" thickBot="1">
      <c r="A79" s="16" t="s">
        <v>374</v>
      </c>
      <c r="B79" s="456" t="s">
        <v>352</v>
      </c>
      <c r="C79" s="677"/>
      <c r="D79" s="727"/>
      <c r="E79" s="799"/>
      <c r="F79" s="751"/>
      <c r="G79" s="729">
        <f>E79+F79</f>
        <v>0</v>
      </c>
    </row>
    <row r="80" spans="1:7" s="453" customFormat="1" ht="12" customHeight="1" thickBot="1">
      <c r="A80" s="457" t="s">
        <v>353</v>
      </c>
      <c r="B80" s="320" t="s">
        <v>375</v>
      </c>
      <c r="C80" s="537">
        <f>SUM(C81:C84)</f>
        <v>0</v>
      </c>
      <c r="D80" s="730"/>
      <c r="E80" s="796"/>
      <c r="F80" s="747"/>
      <c r="G80" s="731"/>
    </row>
    <row r="81" spans="1:7" s="453" customFormat="1" ht="12" customHeight="1">
      <c r="A81" s="459" t="s">
        <v>354</v>
      </c>
      <c r="B81" s="454" t="s">
        <v>355</v>
      </c>
      <c r="C81" s="677"/>
      <c r="D81" s="728"/>
      <c r="E81" s="797"/>
      <c r="F81" s="733"/>
      <c r="G81" s="729"/>
    </row>
    <row r="82" spans="1:7" s="453" customFormat="1" ht="12" customHeight="1">
      <c r="A82" s="460" t="s">
        <v>356</v>
      </c>
      <c r="B82" s="455" t="s">
        <v>357</v>
      </c>
      <c r="C82" s="677"/>
      <c r="D82" s="721"/>
      <c r="E82" s="798"/>
      <c r="F82" s="720"/>
      <c r="G82" s="722"/>
    </row>
    <row r="83" spans="1:7" s="453" customFormat="1" ht="12" customHeight="1">
      <c r="A83" s="460" t="s">
        <v>358</v>
      </c>
      <c r="B83" s="455" t="s">
        <v>359</v>
      </c>
      <c r="C83" s="677"/>
      <c r="D83" s="721"/>
      <c r="E83" s="798"/>
      <c r="F83" s="720"/>
      <c r="G83" s="722"/>
    </row>
    <row r="84" spans="1:7" s="453" customFormat="1" ht="12" customHeight="1" thickBot="1">
      <c r="A84" s="461" t="s">
        <v>360</v>
      </c>
      <c r="B84" s="456" t="s">
        <v>361</v>
      </c>
      <c r="C84" s="677"/>
      <c r="D84" s="727"/>
      <c r="E84" s="799"/>
      <c r="F84" s="751"/>
      <c r="G84" s="732"/>
    </row>
    <row r="85" spans="1:7" s="453" customFormat="1" ht="13.5" customHeight="1" thickBot="1">
      <c r="A85" s="457" t="s">
        <v>362</v>
      </c>
      <c r="B85" s="320" t="s">
        <v>363</v>
      </c>
      <c r="C85" s="680"/>
      <c r="D85" s="730"/>
      <c r="E85" s="796"/>
      <c r="F85" s="747"/>
      <c r="G85" s="731"/>
    </row>
    <row r="86" spans="1:7" s="453" customFormat="1" ht="15.75" customHeight="1" thickBot="1">
      <c r="A86" s="457" t="s">
        <v>364</v>
      </c>
      <c r="B86" s="462" t="s">
        <v>365</v>
      </c>
      <c r="C86" s="541">
        <f>+C64+C68+C73+C76+C80+C85</f>
        <v>500000</v>
      </c>
      <c r="D86" s="541">
        <f>+D64+D68+D73+D76+D80+D85</f>
        <v>255471</v>
      </c>
      <c r="E86" s="541">
        <f>+E64+E68+E73+E76+E80+E85</f>
        <v>755471</v>
      </c>
      <c r="F86" s="541">
        <f>+F64+F68+F73+F76+F80+F85</f>
        <v>1200</v>
      </c>
      <c r="G86" s="331">
        <f>+G64+G68+G73+G76+G80+G85</f>
        <v>756671</v>
      </c>
    </row>
    <row r="87" spans="1:7" s="453" customFormat="1" ht="16.5" customHeight="1" thickBot="1">
      <c r="A87" s="463" t="s">
        <v>378</v>
      </c>
      <c r="B87" s="464" t="s">
        <v>366</v>
      </c>
      <c r="C87" s="541">
        <f>+C63+C86</f>
        <v>4218905</v>
      </c>
      <c r="D87" s="541">
        <f>+D63+D86</f>
        <v>336030</v>
      </c>
      <c r="E87" s="541">
        <f>+E63+E86</f>
        <v>4554935</v>
      </c>
      <c r="F87" s="541">
        <f>+F63+F86</f>
        <v>350837</v>
      </c>
      <c r="G87" s="331">
        <f>+G63+G86</f>
        <v>4905772</v>
      </c>
    </row>
    <row r="88" spans="1:7" s="453" customFormat="1" ht="83.25" customHeight="1">
      <c r="A88" s="5"/>
      <c r="B88" s="6"/>
      <c r="C88" s="332"/>
      <c r="F88" s="452"/>
    </row>
    <row r="89" spans="1:7" ht="16.5" customHeight="1">
      <c r="A89" s="983" t="s">
        <v>49</v>
      </c>
      <c r="B89" s="983"/>
      <c r="C89" s="983"/>
    </row>
    <row r="90" spans="1:7" s="465" customFormat="1" ht="16.5" customHeight="1" thickBot="1">
      <c r="A90" s="984" t="s">
        <v>156</v>
      </c>
      <c r="B90" s="984"/>
      <c r="F90" s="761"/>
      <c r="G90" s="851" t="s">
        <v>238</v>
      </c>
    </row>
    <row r="91" spans="1:7" ht="45.75" customHeight="1" thickBot="1">
      <c r="A91" s="23" t="s">
        <v>76</v>
      </c>
      <c r="B91" s="24" t="s">
        <v>50</v>
      </c>
      <c r="C91" s="716" t="s">
        <v>681</v>
      </c>
      <c r="D91" s="841" t="s">
        <v>648</v>
      </c>
      <c r="E91" s="842" t="s">
        <v>668</v>
      </c>
      <c r="F91" s="758" t="s">
        <v>679</v>
      </c>
      <c r="G91" s="839" t="s">
        <v>649</v>
      </c>
    </row>
    <row r="92" spans="1:7" s="452" customFormat="1" ht="12" customHeight="1" thickBot="1">
      <c r="A92" s="32">
        <v>1</v>
      </c>
      <c r="B92" s="33">
        <v>2</v>
      </c>
      <c r="C92" s="723">
        <v>3</v>
      </c>
      <c r="D92" s="843">
        <v>4</v>
      </c>
      <c r="E92" s="844">
        <v>5</v>
      </c>
      <c r="F92" s="745">
        <v>6</v>
      </c>
      <c r="G92" s="746">
        <v>7</v>
      </c>
    </row>
    <row r="93" spans="1:7" ht="12" customHeight="1" thickBot="1">
      <c r="A93" s="22" t="s">
        <v>21</v>
      </c>
      <c r="B93" s="31" t="s">
        <v>381</v>
      </c>
      <c r="C93" s="532">
        <f>SUM(C94:C98)</f>
        <v>2298030</v>
      </c>
      <c r="D93" s="537">
        <f>SUM(D94:D98)</f>
        <v>163144</v>
      </c>
      <c r="E93" s="537">
        <f>SUM(E94:E98)</f>
        <v>2461174</v>
      </c>
      <c r="F93" s="537">
        <f>SUM(F94:F98)</f>
        <v>97626</v>
      </c>
      <c r="G93" s="325">
        <f>SUM(G94:G98)</f>
        <v>2558800</v>
      </c>
    </row>
    <row r="94" spans="1:7" ht="12" customHeight="1">
      <c r="A94" s="17" t="s">
        <v>106</v>
      </c>
      <c r="B94" s="10" t="s">
        <v>51</v>
      </c>
      <c r="C94" s="533">
        <v>719732</v>
      </c>
      <c r="D94" s="385">
        <v>71627</v>
      </c>
      <c r="E94" s="803">
        <f>C94+D94</f>
        <v>791359</v>
      </c>
      <c r="F94" s="385">
        <v>12672</v>
      </c>
      <c r="G94" s="845">
        <f>E94+F94</f>
        <v>804031</v>
      </c>
    </row>
    <row r="95" spans="1:7" ht="12" customHeight="1">
      <c r="A95" s="14" t="s">
        <v>107</v>
      </c>
      <c r="B95" s="8" t="s">
        <v>186</v>
      </c>
      <c r="C95" s="534">
        <v>186801</v>
      </c>
      <c r="D95" s="724">
        <v>11508</v>
      </c>
      <c r="E95" s="804">
        <f t="shared" ref="E95:E108" si="10">C95+D95</f>
        <v>198309</v>
      </c>
      <c r="F95" s="724">
        <v>6211</v>
      </c>
      <c r="G95" s="845">
        <f>E95+F95</f>
        <v>204520</v>
      </c>
    </row>
    <row r="96" spans="1:7" ht="12" customHeight="1">
      <c r="A96" s="14" t="s">
        <v>108</v>
      </c>
      <c r="B96" s="8" t="s">
        <v>143</v>
      </c>
      <c r="C96" s="535">
        <v>1130800</v>
      </c>
      <c r="D96" s="724">
        <v>77821</v>
      </c>
      <c r="E96" s="804">
        <f t="shared" si="10"/>
        <v>1208621</v>
      </c>
      <c r="F96" s="724">
        <v>78743</v>
      </c>
      <c r="G96" s="845">
        <f>E96+F96</f>
        <v>1287364</v>
      </c>
    </row>
    <row r="97" spans="1:7" ht="12" customHeight="1">
      <c r="A97" s="14" t="s">
        <v>109</v>
      </c>
      <c r="B97" s="11" t="s">
        <v>187</v>
      </c>
      <c r="C97" s="535">
        <v>70579</v>
      </c>
      <c r="D97" s="724">
        <v>2188</v>
      </c>
      <c r="E97" s="804">
        <f t="shared" si="10"/>
        <v>72767</v>
      </c>
      <c r="F97" s="724"/>
      <c r="G97" s="845">
        <f>E97+F97</f>
        <v>72767</v>
      </c>
    </row>
    <row r="98" spans="1:7" ht="12" customHeight="1">
      <c r="A98" s="14" t="s">
        <v>120</v>
      </c>
      <c r="B98" s="19" t="s">
        <v>188</v>
      </c>
      <c r="C98" s="535">
        <v>190118</v>
      </c>
      <c r="D98" s="724"/>
      <c r="E98" s="804">
        <f t="shared" si="10"/>
        <v>190118</v>
      </c>
      <c r="F98" s="724"/>
      <c r="G98" s="845">
        <f>E98+F98</f>
        <v>190118</v>
      </c>
    </row>
    <row r="99" spans="1:7" ht="12" customHeight="1">
      <c r="A99" s="14" t="s">
        <v>110</v>
      </c>
      <c r="B99" s="8" t="s">
        <v>382</v>
      </c>
      <c r="C99" s="535"/>
      <c r="D99" s="724"/>
      <c r="E99" s="804">
        <f t="shared" si="10"/>
        <v>0</v>
      </c>
      <c r="F99" s="724"/>
      <c r="G99" s="846"/>
    </row>
    <row r="100" spans="1:7" ht="12" customHeight="1">
      <c r="A100" s="14" t="s">
        <v>111</v>
      </c>
      <c r="B100" s="154" t="s">
        <v>383</v>
      </c>
      <c r="C100" s="535"/>
      <c r="D100" s="724"/>
      <c r="E100" s="804">
        <f t="shared" si="10"/>
        <v>0</v>
      </c>
      <c r="F100" s="724"/>
      <c r="G100" s="846"/>
    </row>
    <row r="101" spans="1:7" ht="12" customHeight="1">
      <c r="A101" s="14" t="s">
        <v>121</v>
      </c>
      <c r="B101" s="155" t="s">
        <v>384</v>
      </c>
      <c r="C101" s="535"/>
      <c r="D101" s="724"/>
      <c r="E101" s="804">
        <f t="shared" si="10"/>
        <v>0</v>
      </c>
      <c r="F101" s="724"/>
      <c r="G101" s="846"/>
    </row>
    <row r="102" spans="1:7" ht="12" customHeight="1">
      <c r="A102" s="14" t="s">
        <v>122</v>
      </c>
      <c r="B102" s="155" t="s">
        <v>385</v>
      </c>
      <c r="C102" s="535"/>
      <c r="D102" s="724"/>
      <c r="E102" s="804">
        <f t="shared" si="10"/>
        <v>0</v>
      </c>
      <c r="F102" s="724"/>
      <c r="G102" s="846"/>
    </row>
    <row r="103" spans="1:7" ht="12" customHeight="1">
      <c r="A103" s="14" t="s">
        <v>123</v>
      </c>
      <c r="B103" s="154" t="s">
        <v>386</v>
      </c>
      <c r="C103" s="535">
        <v>76906</v>
      </c>
      <c r="D103" s="724"/>
      <c r="E103" s="804">
        <f t="shared" si="10"/>
        <v>76906</v>
      </c>
      <c r="F103" s="724"/>
      <c r="G103" s="846"/>
    </row>
    <row r="104" spans="1:7" ht="12" customHeight="1">
      <c r="A104" s="14" t="s">
        <v>124</v>
      </c>
      <c r="B104" s="154" t="s">
        <v>387</v>
      </c>
      <c r="C104" s="535"/>
      <c r="D104" s="724"/>
      <c r="E104" s="804">
        <f t="shared" si="10"/>
        <v>0</v>
      </c>
      <c r="F104" s="724"/>
      <c r="G104" s="846"/>
    </row>
    <row r="105" spans="1:7" ht="12" customHeight="1">
      <c r="A105" s="14" t="s">
        <v>126</v>
      </c>
      <c r="B105" s="155" t="s">
        <v>388</v>
      </c>
      <c r="C105" s="535"/>
      <c r="D105" s="724"/>
      <c r="E105" s="804">
        <f t="shared" si="10"/>
        <v>0</v>
      </c>
      <c r="F105" s="724"/>
      <c r="G105" s="846"/>
    </row>
    <row r="106" spans="1:7" ht="12" customHeight="1">
      <c r="A106" s="13" t="s">
        <v>189</v>
      </c>
      <c r="B106" s="156" t="s">
        <v>389</v>
      </c>
      <c r="C106" s="535"/>
      <c r="D106" s="724"/>
      <c r="E106" s="804">
        <f t="shared" si="10"/>
        <v>0</v>
      </c>
      <c r="F106" s="724"/>
      <c r="G106" s="846"/>
    </row>
    <row r="107" spans="1:7" ht="12" customHeight="1">
      <c r="A107" s="14" t="s">
        <v>379</v>
      </c>
      <c r="B107" s="156" t="s">
        <v>390</v>
      </c>
      <c r="C107" s="535"/>
      <c r="D107" s="724"/>
      <c r="E107" s="804">
        <f t="shared" si="10"/>
        <v>0</v>
      </c>
      <c r="F107" s="724"/>
      <c r="G107" s="846"/>
    </row>
    <row r="108" spans="1:7" ht="12" customHeight="1" thickBot="1">
      <c r="A108" s="18" t="s">
        <v>380</v>
      </c>
      <c r="B108" s="157" t="s">
        <v>391</v>
      </c>
      <c r="C108" s="536">
        <v>113194</v>
      </c>
      <c r="D108" s="724"/>
      <c r="E108" s="804">
        <f t="shared" si="10"/>
        <v>113194</v>
      </c>
      <c r="F108" s="760"/>
      <c r="G108" s="847"/>
    </row>
    <row r="109" spans="1:7" ht="12" customHeight="1" thickBot="1">
      <c r="A109" s="20" t="s">
        <v>22</v>
      </c>
      <c r="B109" s="30" t="s">
        <v>392</v>
      </c>
      <c r="C109" s="537">
        <f>+C110+C112+C114</f>
        <v>1783581</v>
      </c>
      <c r="D109" s="541">
        <f>+D110+D112+D114</f>
        <v>87733</v>
      </c>
      <c r="E109" s="541">
        <f>+E110+E112+E114</f>
        <v>1871314</v>
      </c>
      <c r="F109" s="541">
        <f>+F110+F112+F114</f>
        <v>275117</v>
      </c>
      <c r="G109" s="331">
        <f>+G110+G112+G114</f>
        <v>2146431</v>
      </c>
    </row>
    <row r="110" spans="1:7" ht="12" customHeight="1">
      <c r="A110" s="15" t="s">
        <v>112</v>
      </c>
      <c r="B110" s="8" t="s">
        <v>237</v>
      </c>
      <c r="C110" s="538">
        <v>1596977</v>
      </c>
      <c r="D110" s="724">
        <v>77195</v>
      </c>
      <c r="E110" s="804">
        <f>C110+D110</f>
        <v>1674172</v>
      </c>
      <c r="F110" s="385">
        <v>287117</v>
      </c>
      <c r="G110" s="845">
        <f>E110+F110</f>
        <v>1961289</v>
      </c>
    </row>
    <row r="111" spans="1:7" ht="12" customHeight="1">
      <c r="A111" s="15" t="s">
        <v>113</v>
      </c>
      <c r="B111" s="12" t="s">
        <v>396</v>
      </c>
      <c r="C111" s="538">
        <v>1215117</v>
      </c>
      <c r="D111" s="724"/>
      <c r="E111" s="804">
        <f t="shared" ref="E111:E122" si="11">C111+D111</f>
        <v>1215117</v>
      </c>
      <c r="F111" s="724"/>
      <c r="G111" s="845">
        <f t="shared" ref="G111:G122" si="12">E111+F111</f>
        <v>1215117</v>
      </c>
    </row>
    <row r="112" spans="1:7" ht="12" customHeight="1">
      <c r="A112" s="15" t="s">
        <v>114</v>
      </c>
      <c r="B112" s="12" t="s">
        <v>190</v>
      </c>
      <c r="C112" s="534">
        <v>180054</v>
      </c>
      <c r="D112" s="724">
        <v>10538</v>
      </c>
      <c r="E112" s="804">
        <f t="shared" si="11"/>
        <v>190592</v>
      </c>
      <c r="F112" s="724">
        <v>-12000</v>
      </c>
      <c r="G112" s="845">
        <f t="shared" si="12"/>
        <v>178592</v>
      </c>
    </row>
    <row r="113" spans="1:7" ht="12" customHeight="1">
      <c r="A113" s="15" t="s">
        <v>115</v>
      </c>
      <c r="B113" s="12" t="s">
        <v>397</v>
      </c>
      <c r="C113" s="539"/>
      <c r="D113" s="724"/>
      <c r="E113" s="804">
        <f t="shared" si="11"/>
        <v>0</v>
      </c>
      <c r="F113" s="724"/>
      <c r="G113" s="845">
        <f t="shared" si="12"/>
        <v>0</v>
      </c>
    </row>
    <row r="114" spans="1:7" ht="12" customHeight="1">
      <c r="A114" s="15" t="s">
        <v>116</v>
      </c>
      <c r="B114" s="322" t="s">
        <v>240</v>
      </c>
      <c r="C114" s="539">
        <v>6550</v>
      </c>
      <c r="D114" s="724"/>
      <c r="E114" s="804">
        <f t="shared" si="11"/>
        <v>6550</v>
      </c>
      <c r="F114" s="724"/>
      <c r="G114" s="845">
        <f t="shared" si="12"/>
        <v>6550</v>
      </c>
    </row>
    <row r="115" spans="1:7" ht="12" customHeight="1">
      <c r="A115" s="15" t="s">
        <v>125</v>
      </c>
      <c r="B115" s="321" t="s">
        <v>519</v>
      </c>
      <c r="C115" s="539"/>
      <c r="D115" s="724"/>
      <c r="E115" s="804">
        <f t="shared" si="11"/>
        <v>0</v>
      </c>
      <c r="F115" s="724"/>
      <c r="G115" s="845">
        <f t="shared" si="12"/>
        <v>0</v>
      </c>
    </row>
    <row r="116" spans="1:7" ht="12" customHeight="1">
      <c r="A116" s="15" t="s">
        <v>127</v>
      </c>
      <c r="B116" s="450" t="s">
        <v>402</v>
      </c>
      <c r="C116" s="539"/>
      <c r="D116" s="724"/>
      <c r="E116" s="804">
        <f t="shared" si="11"/>
        <v>0</v>
      </c>
      <c r="F116" s="724"/>
      <c r="G116" s="845">
        <f t="shared" si="12"/>
        <v>0</v>
      </c>
    </row>
    <row r="117" spans="1:7">
      <c r="A117" s="15" t="s">
        <v>191</v>
      </c>
      <c r="B117" s="155" t="s">
        <v>385</v>
      </c>
      <c r="C117" s="539"/>
      <c r="D117" s="724"/>
      <c r="E117" s="804">
        <f t="shared" si="11"/>
        <v>0</v>
      </c>
      <c r="F117" s="724"/>
      <c r="G117" s="845">
        <f t="shared" si="12"/>
        <v>0</v>
      </c>
    </row>
    <row r="118" spans="1:7" ht="12" customHeight="1">
      <c r="A118" s="15" t="s">
        <v>192</v>
      </c>
      <c r="B118" s="155" t="s">
        <v>401</v>
      </c>
      <c r="C118" s="539"/>
      <c r="D118" s="724"/>
      <c r="E118" s="804">
        <f t="shared" si="11"/>
        <v>0</v>
      </c>
      <c r="F118" s="724"/>
      <c r="G118" s="845">
        <f t="shared" si="12"/>
        <v>0</v>
      </c>
    </row>
    <row r="119" spans="1:7" ht="12" customHeight="1">
      <c r="A119" s="15" t="s">
        <v>193</v>
      </c>
      <c r="B119" s="155" t="s">
        <v>400</v>
      </c>
      <c r="C119" s="539"/>
      <c r="D119" s="724"/>
      <c r="E119" s="804">
        <f t="shared" si="11"/>
        <v>0</v>
      </c>
      <c r="F119" s="724"/>
      <c r="G119" s="845">
        <f t="shared" si="12"/>
        <v>0</v>
      </c>
    </row>
    <row r="120" spans="1:7" ht="12" customHeight="1">
      <c r="A120" s="15" t="s">
        <v>393</v>
      </c>
      <c r="B120" s="155" t="s">
        <v>388</v>
      </c>
      <c r="C120" s="539"/>
      <c r="D120" s="724"/>
      <c r="E120" s="804">
        <f t="shared" si="11"/>
        <v>0</v>
      </c>
      <c r="F120" s="724"/>
      <c r="G120" s="845">
        <f t="shared" si="12"/>
        <v>0</v>
      </c>
    </row>
    <row r="121" spans="1:7" ht="12" customHeight="1">
      <c r="A121" s="15" t="s">
        <v>394</v>
      </c>
      <c r="B121" s="155" t="s">
        <v>399</v>
      </c>
      <c r="C121" s="539"/>
      <c r="D121" s="724"/>
      <c r="E121" s="804">
        <f t="shared" si="11"/>
        <v>0</v>
      </c>
      <c r="F121" s="724"/>
      <c r="G121" s="845">
        <f t="shared" si="12"/>
        <v>0</v>
      </c>
    </row>
    <row r="122" spans="1:7" ht="16.5" thickBot="1">
      <c r="A122" s="13" t="s">
        <v>395</v>
      </c>
      <c r="B122" s="155" t="s">
        <v>398</v>
      </c>
      <c r="C122" s="540">
        <v>6550</v>
      </c>
      <c r="D122" s="724"/>
      <c r="E122" s="804">
        <f t="shared" si="11"/>
        <v>6550</v>
      </c>
      <c r="F122" s="760"/>
      <c r="G122" s="845">
        <f t="shared" si="12"/>
        <v>6550</v>
      </c>
    </row>
    <row r="123" spans="1:7" ht="12" customHeight="1" thickBot="1">
      <c r="A123" s="20" t="s">
        <v>23</v>
      </c>
      <c r="B123" s="135" t="s">
        <v>403</v>
      </c>
      <c r="C123" s="537">
        <f>+C124+C125</f>
        <v>137294</v>
      </c>
      <c r="D123" s="537">
        <f>+D124+D125</f>
        <v>85153</v>
      </c>
      <c r="E123" s="537">
        <f>+E124+E125</f>
        <v>222447</v>
      </c>
      <c r="F123" s="537">
        <f>+F124+F125</f>
        <v>-21906</v>
      </c>
      <c r="G123" s="325">
        <f>+G124+G125</f>
        <v>200541</v>
      </c>
    </row>
    <row r="124" spans="1:7" ht="12" customHeight="1">
      <c r="A124" s="15" t="s">
        <v>95</v>
      </c>
      <c r="B124" s="9" t="s">
        <v>64</v>
      </c>
      <c r="C124" s="538">
        <v>44532</v>
      </c>
      <c r="D124" s="724">
        <v>-14731</v>
      </c>
      <c r="E124" s="804">
        <f>C124+D124</f>
        <v>29801</v>
      </c>
      <c r="F124" s="385">
        <v>13186</v>
      </c>
      <c r="G124" s="845">
        <f>E124+F124</f>
        <v>42987</v>
      </c>
    </row>
    <row r="125" spans="1:7" ht="12" customHeight="1" thickBot="1">
      <c r="A125" s="16" t="s">
        <v>96</v>
      </c>
      <c r="B125" s="12" t="s">
        <v>65</v>
      </c>
      <c r="C125" s="535">
        <v>92762</v>
      </c>
      <c r="D125" s="724">
        <v>99884</v>
      </c>
      <c r="E125" s="804">
        <f>C125+D125</f>
        <v>192646</v>
      </c>
      <c r="F125" s="760">
        <v>-35092</v>
      </c>
      <c r="G125" s="845">
        <f>E125+F125</f>
        <v>157554</v>
      </c>
    </row>
    <row r="126" spans="1:7" ht="12" customHeight="1" thickBot="1">
      <c r="A126" s="20" t="s">
        <v>24</v>
      </c>
      <c r="B126" s="135" t="s">
        <v>404</v>
      </c>
      <c r="C126" s="537">
        <f>+C93+C109+C123</f>
        <v>4218905</v>
      </c>
      <c r="D126" s="537">
        <f>+D93+D109+D123</f>
        <v>336030</v>
      </c>
      <c r="E126" s="537">
        <f>+E93+E109+E123</f>
        <v>4554935</v>
      </c>
      <c r="F126" s="537">
        <f>+F93+F109+F123</f>
        <v>350837</v>
      </c>
      <c r="G126" s="325">
        <f>+G93+G109+G123</f>
        <v>4905772</v>
      </c>
    </row>
    <row r="127" spans="1:7" ht="12" customHeight="1" thickBot="1">
      <c r="A127" s="20" t="s">
        <v>25</v>
      </c>
      <c r="B127" s="135" t="s">
        <v>405</v>
      </c>
      <c r="C127" s="537">
        <f>+C128+C129+C130</f>
        <v>0</v>
      </c>
      <c r="D127" s="737"/>
      <c r="E127" s="805"/>
      <c r="F127" s="759"/>
      <c r="G127" s="848"/>
    </row>
    <row r="128" spans="1:7" ht="12" customHeight="1">
      <c r="A128" s="15" t="s">
        <v>99</v>
      </c>
      <c r="B128" s="9" t="s">
        <v>406</v>
      </c>
      <c r="C128" s="539"/>
      <c r="D128" s="735"/>
      <c r="E128" s="806"/>
      <c r="F128" s="385"/>
      <c r="G128" s="849"/>
    </row>
    <row r="129" spans="1:7" ht="12" customHeight="1">
      <c r="A129" s="15" t="s">
        <v>100</v>
      </c>
      <c r="B129" s="9" t="s">
        <v>407</v>
      </c>
      <c r="C129" s="539"/>
      <c r="D129" s="718"/>
      <c r="E129" s="807"/>
      <c r="F129" s="724"/>
      <c r="G129" s="846"/>
    </row>
    <row r="130" spans="1:7" ht="12" customHeight="1" thickBot="1">
      <c r="A130" s="13" t="s">
        <v>101</v>
      </c>
      <c r="B130" s="7" t="s">
        <v>408</v>
      </c>
      <c r="C130" s="539"/>
      <c r="D130" s="739"/>
      <c r="E130" s="808"/>
      <c r="F130" s="760"/>
      <c r="G130" s="847"/>
    </row>
    <row r="131" spans="1:7" ht="12" customHeight="1" thickBot="1">
      <c r="A131" s="20" t="s">
        <v>26</v>
      </c>
      <c r="B131" s="135" t="s">
        <v>469</v>
      </c>
      <c r="C131" s="537">
        <f>+C132+C133+C134+C135</f>
        <v>0</v>
      </c>
      <c r="D131" s="737"/>
      <c r="E131" s="805"/>
      <c r="F131" s="759"/>
      <c r="G131" s="848"/>
    </row>
    <row r="132" spans="1:7" ht="12" customHeight="1">
      <c r="A132" s="15" t="s">
        <v>102</v>
      </c>
      <c r="B132" s="9" t="s">
        <v>409</v>
      </c>
      <c r="C132" s="539"/>
      <c r="D132" s="735"/>
      <c r="E132" s="806"/>
      <c r="F132" s="385"/>
      <c r="G132" s="849"/>
    </row>
    <row r="133" spans="1:7" ht="12" customHeight="1">
      <c r="A133" s="15" t="s">
        <v>103</v>
      </c>
      <c r="B133" s="9" t="s">
        <v>410</v>
      </c>
      <c r="C133" s="539"/>
      <c r="D133" s="718"/>
      <c r="E133" s="807"/>
      <c r="F133" s="724"/>
      <c r="G133" s="846"/>
    </row>
    <row r="134" spans="1:7" ht="12" customHeight="1">
      <c r="A134" s="15" t="s">
        <v>312</v>
      </c>
      <c r="B134" s="9" t="s">
        <v>411</v>
      </c>
      <c r="C134" s="539"/>
      <c r="D134" s="718"/>
      <c r="E134" s="807"/>
      <c r="F134" s="724"/>
      <c r="G134" s="846"/>
    </row>
    <row r="135" spans="1:7" ht="12" customHeight="1" thickBot="1">
      <c r="A135" s="13" t="s">
        <v>313</v>
      </c>
      <c r="B135" s="7" t="s">
        <v>412</v>
      </c>
      <c r="C135" s="539"/>
      <c r="D135" s="739"/>
      <c r="E135" s="808"/>
      <c r="F135" s="760"/>
      <c r="G135" s="847"/>
    </row>
    <row r="136" spans="1:7" ht="12" customHeight="1" thickBot="1">
      <c r="A136" s="20" t="s">
        <v>27</v>
      </c>
      <c r="B136" s="135" t="s">
        <v>413</v>
      </c>
      <c r="C136" s="541">
        <f>+C137+C138+C139+C140</f>
        <v>0</v>
      </c>
      <c r="D136" s="737"/>
      <c r="E136" s="805"/>
      <c r="F136" s="759"/>
      <c r="G136" s="848"/>
    </row>
    <row r="137" spans="1:7" ht="12" customHeight="1">
      <c r="A137" s="15" t="s">
        <v>104</v>
      </c>
      <c r="B137" s="9" t="s">
        <v>414</v>
      </c>
      <c r="C137" s="539"/>
      <c r="D137" s="735"/>
      <c r="E137" s="806"/>
      <c r="F137" s="385"/>
      <c r="G137" s="849"/>
    </row>
    <row r="138" spans="1:7" ht="12" customHeight="1">
      <c r="A138" s="15" t="s">
        <v>105</v>
      </c>
      <c r="B138" s="9" t="s">
        <v>424</v>
      </c>
      <c r="C138" s="539"/>
      <c r="D138" s="718"/>
      <c r="E138" s="807"/>
      <c r="F138" s="724"/>
      <c r="G138" s="846"/>
    </row>
    <row r="139" spans="1:7" ht="12" customHeight="1">
      <c r="A139" s="15" t="s">
        <v>325</v>
      </c>
      <c r="B139" s="9" t="s">
        <v>415</v>
      </c>
      <c r="C139" s="539"/>
      <c r="D139" s="718"/>
      <c r="E139" s="807"/>
      <c r="F139" s="724"/>
      <c r="G139" s="846"/>
    </row>
    <row r="140" spans="1:7" ht="12" customHeight="1" thickBot="1">
      <c r="A140" s="13" t="s">
        <v>326</v>
      </c>
      <c r="B140" s="7" t="s">
        <v>416</v>
      </c>
      <c r="C140" s="539"/>
      <c r="D140" s="739"/>
      <c r="E140" s="808"/>
      <c r="F140" s="760"/>
      <c r="G140" s="847"/>
    </row>
    <row r="141" spans="1:7" ht="12" customHeight="1" thickBot="1">
      <c r="A141" s="20" t="s">
        <v>28</v>
      </c>
      <c r="B141" s="135" t="s">
        <v>417</v>
      </c>
      <c r="C141" s="542">
        <f>+C142+C143+C144+C145</f>
        <v>0</v>
      </c>
      <c r="D141" s="737"/>
      <c r="E141" s="805"/>
      <c r="F141" s="759"/>
      <c r="G141" s="848"/>
    </row>
    <row r="142" spans="1:7" ht="12" customHeight="1">
      <c r="A142" s="15" t="s">
        <v>184</v>
      </c>
      <c r="B142" s="9" t="s">
        <v>418</v>
      </c>
      <c r="C142" s="539"/>
      <c r="D142" s="735"/>
      <c r="E142" s="806"/>
      <c r="F142" s="385"/>
      <c r="G142" s="849"/>
    </row>
    <row r="143" spans="1:7" ht="12" customHeight="1">
      <c r="A143" s="15" t="s">
        <v>185</v>
      </c>
      <c r="B143" s="9" t="s">
        <v>419</v>
      </c>
      <c r="C143" s="539"/>
      <c r="D143" s="718"/>
      <c r="E143" s="807"/>
      <c r="F143" s="724"/>
      <c r="G143" s="846"/>
    </row>
    <row r="144" spans="1:7" ht="12" customHeight="1">
      <c r="A144" s="15" t="s">
        <v>239</v>
      </c>
      <c r="B144" s="9" t="s">
        <v>420</v>
      </c>
      <c r="C144" s="539"/>
      <c r="D144" s="718"/>
      <c r="E144" s="807"/>
      <c r="F144" s="724"/>
      <c r="G144" s="846"/>
    </row>
    <row r="145" spans="1:9" ht="12" customHeight="1" thickBot="1">
      <c r="A145" s="15" t="s">
        <v>328</v>
      </c>
      <c r="B145" s="9" t="s">
        <v>421</v>
      </c>
      <c r="C145" s="539"/>
      <c r="D145" s="739"/>
      <c r="E145" s="808"/>
      <c r="F145" s="760"/>
      <c r="G145" s="847"/>
    </row>
    <row r="146" spans="1:9" ht="15" customHeight="1" thickBot="1">
      <c r="A146" s="20" t="s">
        <v>29</v>
      </c>
      <c r="B146" s="135" t="s">
        <v>422</v>
      </c>
      <c r="C146" s="543">
        <f>+C127+C131+C136+C141</f>
        <v>0</v>
      </c>
      <c r="D146" s="809"/>
      <c r="E146" s="737"/>
      <c r="F146" s="934"/>
      <c r="G146" s="850"/>
      <c r="H146" s="467"/>
      <c r="I146" s="467"/>
    </row>
    <row r="147" spans="1:9" s="453" customFormat="1" ht="12.95" customHeight="1" thickBot="1">
      <c r="A147" s="323" t="s">
        <v>30</v>
      </c>
      <c r="B147" s="417" t="s">
        <v>423</v>
      </c>
      <c r="C147" s="543">
        <f>+C126+C146</f>
        <v>4218905</v>
      </c>
      <c r="D147" s="812">
        <f>+D126+D146</f>
        <v>336030</v>
      </c>
      <c r="E147" s="550">
        <f>+E126+E146</f>
        <v>4554935</v>
      </c>
      <c r="F147" s="935">
        <f>+F126+F146</f>
        <v>350837</v>
      </c>
      <c r="G147" s="466">
        <f>+G126+G146</f>
        <v>4905772</v>
      </c>
    </row>
    <row r="148" spans="1:9" ht="7.5" customHeight="1"/>
    <row r="149" spans="1:9">
      <c r="A149" s="981" t="s">
        <v>425</v>
      </c>
      <c r="B149" s="981"/>
      <c r="C149" s="981"/>
    </row>
    <row r="150" spans="1:9" ht="15" customHeight="1" thickBot="1">
      <c r="A150" s="982" t="s">
        <v>157</v>
      </c>
      <c r="B150" s="982"/>
      <c r="C150" s="335" t="s">
        <v>238</v>
      </c>
    </row>
    <row r="151" spans="1:9" ht="13.5" customHeight="1" thickBot="1">
      <c r="A151" s="20">
        <v>1</v>
      </c>
      <c r="B151" s="30" t="s">
        <v>426</v>
      </c>
      <c r="C151" s="325">
        <f>+C63-C126</f>
        <v>-500000</v>
      </c>
      <c r="D151" s="325">
        <f>+D63-D126</f>
        <v>-255471</v>
      </c>
      <c r="E151" s="325">
        <f>+E63-E126</f>
        <v>-755471</v>
      </c>
      <c r="F151" s="325">
        <f>+F63-F126</f>
        <v>-1200</v>
      </c>
      <c r="G151" s="325">
        <f>+G63-G126</f>
        <v>-756671</v>
      </c>
    </row>
    <row r="152" spans="1:9" ht="27.75" customHeight="1" thickBot="1">
      <c r="A152" s="20" t="s">
        <v>22</v>
      </c>
      <c r="B152" s="30" t="s">
        <v>427</v>
      </c>
      <c r="C152" s="325">
        <f>+C86-C146</f>
        <v>500000</v>
      </c>
      <c r="D152" s="325">
        <f>+D86-D146</f>
        <v>255471</v>
      </c>
      <c r="E152" s="325">
        <f>+E86-E146</f>
        <v>755471</v>
      </c>
      <c r="F152" s="325">
        <f>+F86-F146</f>
        <v>1200</v>
      </c>
      <c r="G152" s="325">
        <f>+G86-G146</f>
        <v>756671</v>
      </c>
    </row>
  </sheetData>
  <mergeCells count="9">
    <mergeCell ref="A3:G3"/>
    <mergeCell ref="A2:G2"/>
    <mergeCell ref="A1:G1"/>
    <mergeCell ref="A149:C149"/>
    <mergeCell ref="A150:B150"/>
    <mergeCell ref="A89:C89"/>
    <mergeCell ref="A5:B5"/>
    <mergeCell ref="A90:B90"/>
    <mergeCell ref="A4:G4"/>
  </mergeCells>
  <phoneticPr fontId="0" type="noConversion"/>
  <printOptions horizontalCentered="1"/>
  <pageMargins left="0" right="0" top="1.4566929133858268" bottom="0.86614173228346458" header="0.78740157480314965" footer="0.59055118110236227"/>
  <pageSetup paperSize="9" scale="65" fitToHeight="2" orientation="portrait" r:id="rId1"/>
  <headerFooter alignWithMargins="0"/>
  <rowBreaks count="1" manualBreakCount="1">
    <brk id="8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view="pageLayout" zoomScaleNormal="120" workbookViewId="0">
      <selection activeCell="B10" sqref="B10"/>
    </sheetView>
  </sheetViews>
  <sheetFormatPr defaultRowHeight="15"/>
  <cols>
    <col min="1" max="1" width="5.6640625" style="160" customWidth="1"/>
    <col min="2" max="2" width="66.83203125" style="160" customWidth="1"/>
    <col min="3" max="3" width="27" style="160" customWidth="1"/>
    <col min="4" max="16384" width="9.33203125" style="160"/>
  </cols>
  <sheetData>
    <row r="1" spans="1:4" ht="33" customHeight="1">
      <c r="A1" s="992" t="s">
        <v>527</v>
      </c>
      <c r="B1" s="992"/>
      <c r="C1" s="992"/>
    </row>
    <row r="2" spans="1:4" ht="15.95" customHeight="1" thickBot="1">
      <c r="A2" s="161"/>
      <c r="B2" s="161" t="s">
        <v>528</v>
      </c>
      <c r="C2" s="173" t="s">
        <v>57</v>
      </c>
      <c r="D2" s="168"/>
    </row>
    <row r="3" spans="1:4" ht="26.25" customHeight="1" thickBot="1">
      <c r="A3" s="192" t="s">
        <v>19</v>
      </c>
      <c r="B3" s="193" t="s">
        <v>205</v>
      </c>
      <c r="C3" s="194" t="s">
        <v>232</v>
      </c>
    </row>
    <row r="4" spans="1:4" ht="15.75" thickBot="1">
      <c r="A4" s="195">
        <v>1</v>
      </c>
      <c r="B4" s="196">
        <v>2</v>
      </c>
      <c r="C4" s="197">
        <v>3</v>
      </c>
    </row>
    <row r="5" spans="1:4">
      <c r="A5" s="198" t="s">
        <v>21</v>
      </c>
      <c r="B5" s="205"/>
      <c r="C5" s="202"/>
    </row>
    <row r="6" spans="1:4">
      <c r="A6" s="199" t="s">
        <v>22</v>
      </c>
      <c r="B6" s="206"/>
      <c r="C6" s="203"/>
    </row>
    <row r="7" spans="1:4" ht="15.75" thickBot="1">
      <c r="A7" s="200" t="s">
        <v>23</v>
      </c>
      <c r="B7" s="207"/>
      <c r="C7" s="204"/>
    </row>
    <row r="8" spans="1:4" s="514" customFormat="1" ht="17.25" customHeight="1" thickBot="1">
      <c r="A8" s="515" t="s">
        <v>24</v>
      </c>
      <c r="B8" s="142" t="s">
        <v>206</v>
      </c>
      <c r="C8" s="201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1/2014. (II.07.)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F69"/>
  <sheetViews>
    <sheetView topLeftCell="A28" zoomScalePageLayoutView="90" workbookViewId="0">
      <selection activeCell="C50" sqref="C50"/>
    </sheetView>
  </sheetViews>
  <sheetFormatPr defaultRowHeight="12.75"/>
  <cols>
    <col min="1" max="1" width="47.1640625" style="43" customWidth="1"/>
    <col min="2" max="2" width="15.6640625" style="42" customWidth="1"/>
    <col min="3" max="3" width="16.33203125" style="42" customWidth="1"/>
    <col min="4" max="4" width="18" style="42" customWidth="1"/>
    <col min="5" max="5" width="16" style="42" customWidth="1"/>
    <col min="6" max="6" width="18.83203125" style="56" customWidth="1"/>
    <col min="7" max="8" width="12.83203125" style="42" customWidth="1"/>
    <col min="9" max="9" width="13.83203125" style="42" customWidth="1"/>
    <col min="10" max="16384" width="9.33203125" style="42"/>
  </cols>
  <sheetData>
    <row r="1" spans="1:6" ht="25.5" customHeight="1">
      <c r="A1" s="1004" t="s">
        <v>0</v>
      </c>
      <c r="B1" s="1004"/>
      <c r="C1" s="1004"/>
      <c r="D1" s="1004"/>
      <c r="E1" s="1004"/>
      <c r="F1" s="1004"/>
    </row>
    <row r="2" spans="1:6" ht="22.5" customHeight="1" thickBot="1">
      <c r="A2" s="210"/>
      <c r="B2" s="56"/>
      <c r="C2" s="56"/>
      <c r="D2" s="56"/>
      <c r="E2" s="56"/>
      <c r="F2" s="52" t="s">
        <v>68</v>
      </c>
    </row>
    <row r="3" spans="1:6" s="45" customFormat="1" ht="44.25" customHeight="1" thickBot="1">
      <c r="A3" s="211" t="s">
        <v>72</v>
      </c>
      <c r="B3" s="212" t="s">
        <v>73</v>
      </c>
      <c r="C3" s="212" t="s">
        <v>684</v>
      </c>
      <c r="D3" s="212" t="s">
        <v>649</v>
      </c>
      <c r="E3" s="212" t="s">
        <v>685</v>
      </c>
      <c r="F3" s="53" t="s">
        <v>649</v>
      </c>
    </row>
    <row r="4" spans="1:6" s="56" customFormat="1" ht="12" customHeight="1">
      <c r="A4" s="311">
        <v>1</v>
      </c>
      <c r="B4" s="554">
        <v>2</v>
      </c>
      <c r="C4" s="554">
        <v>3</v>
      </c>
      <c r="D4" s="554">
        <v>4</v>
      </c>
      <c r="E4" s="554">
        <v>5</v>
      </c>
      <c r="F4" s="562">
        <v>6</v>
      </c>
    </row>
    <row r="5" spans="1:6" ht="12.75" customHeight="1">
      <c r="A5" s="563" t="s">
        <v>530</v>
      </c>
      <c r="B5" s="580">
        <v>970692</v>
      </c>
      <c r="C5" s="551"/>
      <c r="D5" s="552">
        <f>B5+C5</f>
        <v>970692</v>
      </c>
      <c r="E5" s="580"/>
      <c r="F5" s="564">
        <f>D5+E5</f>
        <v>970692</v>
      </c>
    </row>
    <row r="6" spans="1:6" ht="10.5" customHeight="1">
      <c r="A6" s="565" t="s">
        <v>531</v>
      </c>
      <c r="B6" s="581">
        <v>160825</v>
      </c>
      <c r="C6" s="551"/>
      <c r="D6" s="552">
        <f t="shared" ref="D6:D47" si="0">B6+C6</f>
        <v>160825</v>
      </c>
      <c r="E6" s="581"/>
      <c r="F6" s="564">
        <f t="shared" ref="F6:F65" si="1">D6+E6</f>
        <v>160825</v>
      </c>
    </row>
    <row r="7" spans="1:6" ht="13.5" customHeight="1">
      <c r="A7" s="565" t="s">
        <v>532</v>
      </c>
      <c r="B7" s="581">
        <v>41800</v>
      </c>
      <c r="C7" s="551"/>
      <c r="D7" s="552">
        <f t="shared" si="0"/>
        <v>41800</v>
      </c>
      <c r="E7" s="581"/>
      <c r="F7" s="564">
        <f t="shared" si="1"/>
        <v>41800</v>
      </c>
    </row>
    <row r="8" spans="1:6" ht="13.5" customHeight="1">
      <c r="A8" s="565" t="s">
        <v>533</v>
      </c>
      <c r="B8" s="581">
        <v>41800</v>
      </c>
      <c r="C8" s="551"/>
      <c r="D8" s="552">
        <f t="shared" si="0"/>
        <v>41800</v>
      </c>
      <c r="E8" s="581"/>
      <c r="F8" s="564">
        <f t="shared" si="1"/>
        <v>41800</v>
      </c>
    </row>
    <row r="9" spans="1:6" ht="11.25" customHeight="1">
      <c r="A9" s="565" t="s">
        <v>534</v>
      </c>
      <c r="B9" s="581">
        <v>115000</v>
      </c>
      <c r="C9" s="551" t="s">
        <v>686</v>
      </c>
      <c r="D9" s="552">
        <f t="shared" si="0"/>
        <v>117250</v>
      </c>
      <c r="E9" s="581"/>
      <c r="F9" s="564">
        <f t="shared" si="1"/>
        <v>117250</v>
      </c>
    </row>
    <row r="10" spans="1:6" ht="11.25" customHeight="1">
      <c r="A10" s="565" t="s">
        <v>535</v>
      </c>
      <c r="B10" s="581">
        <v>3910</v>
      </c>
      <c r="C10" s="551"/>
      <c r="D10" s="552">
        <f t="shared" si="0"/>
        <v>3910</v>
      </c>
      <c r="E10" s="581"/>
      <c r="F10" s="564">
        <f t="shared" si="1"/>
        <v>3910</v>
      </c>
    </row>
    <row r="11" spans="1:6" ht="12.75" customHeight="1">
      <c r="A11" s="566" t="s">
        <v>536</v>
      </c>
      <c r="B11" s="581">
        <v>20000</v>
      </c>
      <c r="C11" s="551"/>
      <c r="D11" s="552">
        <f t="shared" si="0"/>
        <v>20000</v>
      </c>
      <c r="E11" s="581">
        <v>7906</v>
      </c>
      <c r="F11" s="564">
        <f t="shared" si="1"/>
        <v>27906</v>
      </c>
    </row>
    <row r="12" spans="1:6" ht="11.25" customHeight="1">
      <c r="A12" s="559" t="s">
        <v>537</v>
      </c>
      <c r="B12" s="589">
        <v>50000</v>
      </c>
      <c r="C12" s="551"/>
      <c r="D12" s="552">
        <f t="shared" si="0"/>
        <v>50000</v>
      </c>
      <c r="E12" s="589">
        <v>-50000</v>
      </c>
      <c r="F12" s="564">
        <f t="shared" si="1"/>
        <v>0</v>
      </c>
    </row>
    <row r="13" spans="1:6" ht="13.5" customHeight="1">
      <c r="A13" s="559" t="s">
        <v>538</v>
      </c>
      <c r="B13" s="556"/>
      <c r="C13" s="551"/>
      <c r="D13" s="552">
        <f t="shared" si="0"/>
        <v>0</v>
      </c>
      <c r="E13" s="556"/>
      <c r="F13" s="564">
        <f t="shared" si="1"/>
        <v>0</v>
      </c>
    </row>
    <row r="14" spans="1:6" ht="12.75" customHeight="1">
      <c r="A14" s="559" t="s">
        <v>539</v>
      </c>
      <c r="B14" s="556">
        <v>10000</v>
      </c>
      <c r="C14" s="551"/>
      <c r="D14" s="552">
        <f t="shared" si="0"/>
        <v>10000</v>
      </c>
      <c r="E14" s="556">
        <v>22000</v>
      </c>
      <c r="F14" s="564">
        <f t="shared" si="1"/>
        <v>32000</v>
      </c>
    </row>
    <row r="15" spans="1:6" ht="12.75" customHeight="1">
      <c r="A15" s="559" t="s">
        <v>540</v>
      </c>
      <c r="B15" s="556">
        <v>3000</v>
      </c>
      <c r="C15" s="551"/>
      <c r="D15" s="552">
        <f t="shared" si="0"/>
        <v>3000</v>
      </c>
      <c r="E15" s="556">
        <v>-1000</v>
      </c>
      <c r="F15" s="564">
        <f t="shared" si="1"/>
        <v>2000</v>
      </c>
    </row>
    <row r="16" spans="1:6" ht="12.75" customHeight="1">
      <c r="A16" s="559" t="s">
        <v>541</v>
      </c>
      <c r="B16" s="556">
        <v>1400</v>
      </c>
      <c r="C16" s="551"/>
      <c r="D16" s="552">
        <f t="shared" si="0"/>
        <v>1400</v>
      </c>
      <c r="E16" s="556">
        <v>1500</v>
      </c>
      <c r="F16" s="564">
        <f t="shared" si="1"/>
        <v>2900</v>
      </c>
    </row>
    <row r="17" spans="1:6" ht="48" customHeight="1">
      <c r="A17" s="567" t="s">
        <v>542</v>
      </c>
      <c r="B17" s="568">
        <v>6000</v>
      </c>
      <c r="C17" s="551"/>
      <c r="D17" s="552">
        <f t="shared" si="0"/>
        <v>6000</v>
      </c>
      <c r="E17" s="568"/>
      <c r="F17" s="564">
        <f t="shared" si="1"/>
        <v>6000</v>
      </c>
    </row>
    <row r="18" spans="1:6" ht="12.75" customHeight="1">
      <c r="A18" s="559" t="s">
        <v>543</v>
      </c>
      <c r="B18" s="556">
        <v>1200</v>
      </c>
      <c r="C18" s="551"/>
      <c r="D18" s="552">
        <f t="shared" si="0"/>
        <v>1200</v>
      </c>
      <c r="E18" s="556"/>
      <c r="F18" s="564">
        <f t="shared" si="1"/>
        <v>1200</v>
      </c>
    </row>
    <row r="19" spans="1:6" ht="12.75" customHeight="1">
      <c r="A19" s="569" t="s">
        <v>544</v>
      </c>
      <c r="B19" s="568">
        <v>2000</v>
      </c>
      <c r="C19" s="551"/>
      <c r="D19" s="552">
        <f t="shared" si="0"/>
        <v>2000</v>
      </c>
      <c r="E19" s="568"/>
      <c r="F19" s="564">
        <f t="shared" si="1"/>
        <v>2000</v>
      </c>
    </row>
    <row r="20" spans="1:6" ht="24.75" customHeight="1">
      <c r="A20" s="567" t="s">
        <v>545</v>
      </c>
      <c r="B20" s="558">
        <v>3200</v>
      </c>
      <c r="C20" s="551"/>
      <c r="D20" s="552">
        <f t="shared" si="0"/>
        <v>3200</v>
      </c>
      <c r="E20" s="558"/>
      <c r="F20" s="564">
        <f t="shared" si="1"/>
        <v>3200</v>
      </c>
    </row>
    <row r="21" spans="1:6" ht="11.25" customHeight="1">
      <c r="A21" s="569" t="s">
        <v>546</v>
      </c>
      <c r="B21" s="558">
        <v>2000</v>
      </c>
      <c r="C21" s="551"/>
      <c r="D21" s="552">
        <f t="shared" si="0"/>
        <v>2000</v>
      </c>
      <c r="E21" s="558"/>
      <c r="F21" s="564">
        <f t="shared" si="1"/>
        <v>2000</v>
      </c>
    </row>
    <row r="22" spans="1:6" ht="35.25" customHeight="1">
      <c r="A22" s="570" t="s">
        <v>700</v>
      </c>
      <c r="B22" s="571">
        <v>4000</v>
      </c>
      <c r="C22" s="551"/>
      <c r="D22" s="552">
        <f t="shared" si="0"/>
        <v>4000</v>
      </c>
      <c r="E22" s="571"/>
      <c r="F22" s="564">
        <f t="shared" si="1"/>
        <v>4000</v>
      </c>
    </row>
    <row r="23" spans="1:6" ht="28.5" customHeight="1">
      <c r="A23" s="572" t="s">
        <v>547</v>
      </c>
      <c r="B23" s="573">
        <v>6000</v>
      </c>
      <c r="C23" s="551"/>
      <c r="D23" s="552">
        <f t="shared" si="0"/>
        <v>6000</v>
      </c>
      <c r="E23" s="573"/>
      <c r="F23" s="564">
        <f t="shared" si="1"/>
        <v>6000</v>
      </c>
    </row>
    <row r="24" spans="1:6" ht="11.25" customHeight="1">
      <c r="A24" s="574" t="s">
        <v>548</v>
      </c>
      <c r="B24" s="575">
        <v>2400</v>
      </c>
      <c r="C24" s="551"/>
      <c r="D24" s="552">
        <f t="shared" si="0"/>
        <v>2400</v>
      </c>
      <c r="E24" s="575"/>
      <c r="F24" s="564">
        <f t="shared" si="1"/>
        <v>2400</v>
      </c>
    </row>
    <row r="25" spans="1:6" ht="11.25" customHeight="1">
      <c r="A25" s="574" t="s">
        <v>701</v>
      </c>
      <c r="B25" s="575">
        <v>9000</v>
      </c>
      <c r="C25" s="551" t="s">
        <v>696</v>
      </c>
      <c r="D25" s="552">
        <f t="shared" si="0"/>
        <v>14000</v>
      </c>
      <c r="E25" s="575"/>
      <c r="F25" s="564">
        <f t="shared" si="1"/>
        <v>14000</v>
      </c>
    </row>
    <row r="26" spans="1:6" ht="12" customHeight="1">
      <c r="A26" s="574" t="s">
        <v>549</v>
      </c>
      <c r="B26" s="575">
        <v>7000</v>
      </c>
      <c r="C26" s="551"/>
      <c r="D26" s="552">
        <f t="shared" si="0"/>
        <v>7000</v>
      </c>
      <c r="E26" s="575"/>
      <c r="F26" s="564">
        <f t="shared" si="1"/>
        <v>7000</v>
      </c>
    </row>
    <row r="27" spans="1:6" ht="10.5" customHeight="1">
      <c r="A27" s="574" t="s">
        <v>703</v>
      </c>
      <c r="B27" s="571">
        <v>3000</v>
      </c>
      <c r="C27" s="551"/>
      <c r="D27" s="552">
        <f t="shared" si="0"/>
        <v>3000</v>
      </c>
      <c r="E27" s="571"/>
      <c r="F27" s="564">
        <f t="shared" si="1"/>
        <v>3000</v>
      </c>
    </row>
    <row r="28" spans="1:6" ht="12.75" customHeight="1">
      <c r="A28" s="572" t="s">
        <v>550</v>
      </c>
      <c r="B28" s="573">
        <v>70000</v>
      </c>
      <c r="C28" s="551"/>
      <c r="D28" s="552">
        <f t="shared" si="0"/>
        <v>70000</v>
      </c>
      <c r="E28" s="573"/>
      <c r="F28" s="564">
        <f t="shared" si="1"/>
        <v>70000</v>
      </c>
    </row>
    <row r="29" spans="1:6" ht="15.95" customHeight="1">
      <c r="A29" s="576" t="s">
        <v>551</v>
      </c>
      <c r="B29" s="577">
        <v>2100</v>
      </c>
      <c r="C29" s="551"/>
      <c r="D29" s="552">
        <f t="shared" si="0"/>
        <v>2100</v>
      </c>
      <c r="E29" s="577"/>
      <c r="F29" s="564">
        <f t="shared" si="1"/>
        <v>2100</v>
      </c>
    </row>
    <row r="30" spans="1:6" ht="15.95" customHeight="1">
      <c r="A30" s="572" t="s">
        <v>552</v>
      </c>
      <c r="B30" s="573">
        <v>9000</v>
      </c>
      <c r="C30" s="551" t="s">
        <v>702</v>
      </c>
      <c r="D30" s="552">
        <f t="shared" si="0"/>
        <v>15000</v>
      </c>
      <c r="E30" s="573"/>
      <c r="F30" s="564">
        <f t="shared" si="1"/>
        <v>15000</v>
      </c>
    </row>
    <row r="31" spans="1:6" ht="15.95" customHeight="1">
      <c r="A31" s="572" t="s">
        <v>553</v>
      </c>
      <c r="B31" s="573">
        <v>2500</v>
      </c>
      <c r="C31" s="551"/>
      <c r="D31" s="552">
        <f t="shared" si="0"/>
        <v>2500</v>
      </c>
      <c r="E31" s="573"/>
      <c r="F31" s="564">
        <f t="shared" si="1"/>
        <v>2500</v>
      </c>
    </row>
    <row r="32" spans="1:6" ht="27.75" customHeight="1">
      <c r="A32" s="572" t="s">
        <v>554</v>
      </c>
      <c r="B32" s="573">
        <v>1000</v>
      </c>
      <c r="C32" s="551"/>
      <c r="D32" s="552">
        <f t="shared" si="0"/>
        <v>1000</v>
      </c>
      <c r="E32" s="573"/>
      <c r="F32" s="564">
        <f t="shared" si="1"/>
        <v>1000</v>
      </c>
    </row>
    <row r="33" spans="1:6" ht="15.95" customHeight="1">
      <c r="A33" s="574" t="s">
        <v>555</v>
      </c>
      <c r="B33" s="573">
        <v>450</v>
      </c>
      <c r="C33" s="551"/>
      <c r="D33" s="552">
        <f t="shared" si="0"/>
        <v>450</v>
      </c>
      <c r="E33" s="573"/>
      <c r="F33" s="564">
        <f t="shared" si="1"/>
        <v>450</v>
      </c>
    </row>
    <row r="34" spans="1:6" ht="30.75" customHeight="1">
      <c r="A34" s="572" t="s">
        <v>556</v>
      </c>
      <c r="B34" s="573">
        <v>2000</v>
      </c>
      <c r="C34" s="551"/>
      <c r="D34" s="552">
        <f t="shared" si="0"/>
        <v>2000</v>
      </c>
      <c r="E34" s="573"/>
      <c r="F34" s="564">
        <f t="shared" si="1"/>
        <v>2000</v>
      </c>
    </row>
    <row r="35" spans="1:6" ht="15.95" customHeight="1">
      <c r="A35" s="574" t="s">
        <v>704</v>
      </c>
      <c r="B35" s="573">
        <v>500</v>
      </c>
      <c r="C35" s="551"/>
      <c r="D35" s="552">
        <f t="shared" si="0"/>
        <v>500</v>
      </c>
      <c r="E35" s="573"/>
      <c r="F35" s="564">
        <f t="shared" si="1"/>
        <v>500</v>
      </c>
    </row>
    <row r="36" spans="1:6" ht="15.95" customHeight="1">
      <c r="A36" s="574" t="s">
        <v>705</v>
      </c>
      <c r="B36" s="573">
        <v>3400</v>
      </c>
      <c r="C36" s="551"/>
      <c r="D36" s="552">
        <f t="shared" si="0"/>
        <v>3400</v>
      </c>
      <c r="E36" s="573"/>
      <c r="F36" s="564">
        <f t="shared" si="1"/>
        <v>3400</v>
      </c>
    </row>
    <row r="37" spans="1:6" ht="15.95" customHeight="1">
      <c r="A37" s="574" t="s">
        <v>636</v>
      </c>
      <c r="B37" s="573">
        <v>1500</v>
      </c>
      <c r="C37" s="551"/>
      <c r="D37" s="552">
        <f t="shared" si="0"/>
        <v>1500</v>
      </c>
      <c r="E37" s="573"/>
      <c r="F37" s="564">
        <f t="shared" si="1"/>
        <v>1500</v>
      </c>
    </row>
    <row r="38" spans="1:6" ht="15.95" customHeight="1">
      <c r="A38" s="578" t="s">
        <v>557</v>
      </c>
      <c r="B38" s="573">
        <v>10000</v>
      </c>
      <c r="C38" s="551"/>
      <c r="D38" s="552">
        <f t="shared" si="0"/>
        <v>10000</v>
      </c>
      <c r="E38" s="573"/>
      <c r="F38" s="564">
        <f t="shared" si="1"/>
        <v>10000</v>
      </c>
    </row>
    <row r="39" spans="1:6" ht="15.95" customHeight="1">
      <c r="A39" s="578" t="s">
        <v>635</v>
      </c>
      <c r="B39" s="573">
        <v>8000</v>
      </c>
      <c r="C39" s="551"/>
      <c r="D39" s="552">
        <f t="shared" si="0"/>
        <v>8000</v>
      </c>
      <c r="E39" s="573"/>
      <c r="F39" s="564">
        <f t="shared" si="1"/>
        <v>8000</v>
      </c>
    </row>
    <row r="40" spans="1:6" ht="15.95" customHeight="1">
      <c r="A40" s="578" t="s">
        <v>558</v>
      </c>
      <c r="B40" s="573">
        <v>3000</v>
      </c>
      <c r="C40" s="551"/>
      <c r="D40" s="552">
        <f t="shared" si="0"/>
        <v>3000</v>
      </c>
      <c r="E40" s="573">
        <v>3000</v>
      </c>
      <c r="F40" s="564">
        <f t="shared" si="1"/>
        <v>6000</v>
      </c>
    </row>
    <row r="41" spans="1:6" ht="15.95" customHeight="1">
      <c r="A41" s="578" t="s">
        <v>559</v>
      </c>
      <c r="B41" s="575">
        <v>2050</v>
      </c>
      <c r="C41" s="551"/>
      <c r="D41" s="552">
        <f t="shared" si="0"/>
        <v>2050</v>
      </c>
      <c r="E41" s="575"/>
      <c r="F41" s="564">
        <f t="shared" si="1"/>
        <v>2050</v>
      </c>
    </row>
    <row r="42" spans="1:6" ht="15.95" customHeight="1">
      <c r="A42" s="579" t="s">
        <v>560</v>
      </c>
      <c r="B42" s="575">
        <v>2000</v>
      </c>
      <c r="C42" s="551"/>
      <c r="D42" s="552">
        <f t="shared" si="0"/>
        <v>2000</v>
      </c>
      <c r="E42" s="575">
        <v>1300</v>
      </c>
      <c r="F42" s="564">
        <f t="shared" si="1"/>
        <v>3300</v>
      </c>
    </row>
    <row r="43" spans="1:6" ht="15.95" customHeight="1">
      <c r="A43" s="579" t="s">
        <v>561</v>
      </c>
      <c r="B43" s="575">
        <v>1800</v>
      </c>
      <c r="C43" s="551"/>
      <c r="D43" s="552">
        <f t="shared" si="0"/>
        <v>1800</v>
      </c>
      <c r="E43" s="575">
        <v>-1800</v>
      </c>
      <c r="F43" s="564">
        <f t="shared" si="1"/>
        <v>0</v>
      </c>
    </row>
    <row r="44" spans="1:6" ht="15.95" customHeight="1">
      <c r="A44" s="579" t="s">
        <v>562</v>
      </c>
      <c r="B44" s="573">
        <v>7500</v>
      </c>
      <c r="C44" s="551"/>
      <c r="D44" s="552">
        <f t="shared" si="0"/>
        <v>7500</v>
      </c>
      <c r="E44" s="573"/>
      <c r="F44" s="564">
        <f t="shared" si="1"/>
        <v>7500</v>
      </c>
    </row>
    <row r="45" spans="1:6" ht="15.95" customHeight="1">
      <c r="A45" s="579" t="s">
        <v>563</v>
      </c>
      <c r="B45" s="573">
        <v>7500</v>
      </c>
      <c r="C45" s="551"/>
      <c r="D45" s="552">
        <f t="shared" si="0"/>
        <v>7500</v>
      </c>
      <c r="E45" s="573"/>
      <c r="F45" s="564">
        <f t="shared" si="1"/>
        <v>7500</v>
      </c>
    </row>
    <row r="46" spans="1:6" ht="15.95" customHeight="1">
      <c r="A46" s="574" t="s">
        <v>564</v>
      </c>
      <c r="B46" s="573">
        <v>5000</v>
      </c>
      <c r="C46" s="551"/>
      <c r="D46" s="552">
        <f t="shared" si="0"/>
        <v>5000</v>
      </c>
      <c r="E46" s="573"/>
      <c r="F46" s="564">
        <f t="shared" si="1"/>
        <v>5000</v>
      </c>
    </row>
    <row r="47" spans="1:6" s="58" customFormat="1" ht="46.5" customHeight="1" thickBot="1">
      <c r="A47" s="852" t="s">
        <v>71</v>
      </c>
      <c r="B47" s="853">
        <f>SUM(B5:B46)</f>
        <v>1603527</v>
      </c>
      <c r="C47" s="854">
        <f>SUM(C5:C46)</f>
        <v>0</v>
      </c>
      <c r="D47" s="855">
        <f t="shared" si="0"/>
        <v>1603527</v>
      </c>
      <c r="E47" s="853"/>
      <c r="F47" s="856">
        <f t="shared" si="1"/>
        <v>1603527</v>
      </c>
    </row>
    <row r="48" spans="1:6" ht="13.5" thickBot="1">
      <c r="A48" s="929" t="s">
        <v>682</v>
      </c>
      <c r="B48" s="930"/>
      <c r="C48" s="930"/>
      <c r="D48" s="930"/>
      <c r="E48" s="930"/>
      <c r="F48" s="931"/>
    </row>
    <row r="49" spans="1:6">
      <c r="A49" s="857" t="s">
        <v>662</v>
      </c>
      <c r="B49" s="700"/>
      <c r="C49" s="858">
        <v>1015</v>
      </c>
      <c r="D49" s="859">
        <f>B49+C49</f>
        <v>1015</v>
      </c>
      <c r="E49" s="858"/>
      <c r="F49" s="860">
        <f t="shared" si="1"/>
        <v>1015</v>
      </c>
    </row>
    <row r="50" spans="1:6">
      <c r="A50" s="705" t="s">
        <v>663</v>
      </c>
      <c r="B50" s="702"/>
      <c r="C50" s="702">
        <v>10000</v>
      </c>
      <c r="D50" s="859">
        <f t="shared" ref="D50:D57" si="2">B50+C50</f>
        <v>10000</v>
      </c>
      <c r="E50" s="702"/>
      <c r="F50" s="564">
        <f t="shared" si="1"/>
        <v>10000</v>
      </c>
    </row>
    <row r="51" spans="1:6">
      <c r="A51" s="705" t="s">
        <v>699</v>
      </c>
      <c r="B51" s="702"/>
      <c r="C51" s="702">
        <v>30080</v>
      </c>
      <c r="D51" s="859">
        <f t="shared" si="2"/>
        <v>30080</v>
      </c>
      <c r="E51" s="702"/>
      <c r="F51" s="564">
        <f t="shared" si="1"/>
        <v>30080</v>
      </c>
    </row>
    <row r="52" spans="1:6">
      <c r="A52" s="705" t="s">
        <v>664</v>
      </c>
      <c r="B52" s="702"/>
      <c r="C52" s="702">
        <v>2850</v>
      </c>
      <c r="D52" s="859">
        <f t="shared" si="2"/>
        <v>2850</v>
      </c>
      <c r="E52" s="702"/>
      <c r="F52" s="564">
        <f t="shared" si="1"/>
        <v>2850</v>
      </c>
    </row>
    <row r="53" spans="1:6">
      <c r="A53" s="705" t="s">
        <v>666</v>
      </c>
      <c r="B53" s="702"/>
      <c r="C53" s="702">
        <v>1000</v>
      </c>
      <c r="D53" s="859">
        <f t="shared" si="2"/>
        <v>1000</v>
      </c>
      <c r="E53" s="702"/>
      <c r="F53" s="564">
        <f t="shared" si="1"/>
        <v>1000</v>
      </c>
    </row>
    <row r="54" spans="1:6">
      <c r="A54" s="705" t="s">
        <v>665</v>
      </c>
      <c r="B54" s="702"/>
      <c r="C54" s="702">
        <v>2000</v>
      </c>
      <c r="D54" s="859">
        <f t="shared" si="2"/>
        <v>2000</v>
      </c>
      <c r="E54" s="702"/>
      <c r="F54" s="564">
        <f t="shared" si="1"/>
        <v>2000</v>
      </c>
    </row>
    <row r="55" spans="1:6">
      <c r="A55" s="705" t="s">
        <v>667</v>
      </c>
      <c r="B55" s="702"/>
      <c r="C55" s="702">
        <v>7000</v>
      </c>
      <c r="D55" s="859">
        <f t="shared" si="2"/>
        <v>7000</v>
      </c>
      <c r="E55" s="702"/>
      <c r="F55" s="564">
        <f t="shared" si="1"/>
        <v>7000</v>
      </c>
    </row>
    <row r="56" spans="1:6">
      <c r="A56" s="707" t="s">
        <v>648</v>
      </c>
      <c r="B56" s="715">
        <f>SUM(B49:B55)</f>
        <v>0</v>
      </c>
      <c r="C56" s="702">
        <f>SUM(C49:C55)+C9</f>
        <v>56195</v>
      </c>
      <c r="D56" s="859">
        <f t="shared" si="2"/>
        <v>56195</v>
      </c>
      <c r="E56" s="715"/>
      <c r="F56" s="564">
        <f t="shared" si="1"/>
        <v>56195</v>
      </c>
    </row>
    <row r="57" spans="1:6" ht="13.5" thickBot="1">
      <c r="A57" s="861" t="s">
        <v>649</v>
      </c>
      <c r="B57" s="862">
        <f>B47+B56</f>
        <v>1603527</v>
      </c>
      <c r="C57" s="862">
        <v>67195</v>
      </c>
      <c r="D57" s="927">
        <f t="shared" si="2"/>
        <v>1670722</v>
      </c>
      <c r="E57" s="862"/>
      <c r="F57" s="928">
        <f t="shared" si="1"/>
        <v>1670722</v>
      </c>
    </row>
    <row r="58" spans="1:6" ht="13.5" thickBot="1">
      <c r="A58" s="929" t="s">
        <v>683</v>
      </c>
      <c r="B58" s="930"/>
      <c r="C58" s="930"/>
      <c r="D58" s="930"/>
      <c r="E58" s="930"/>
      <c r="F58" s="931"/>
    </row>
    <row r="59" spans="1:6">
      <c r="A59" s="857" t="s">
        <v>687</v>
      </c>
      <c r="B59" s="858"/>
      <c r="C59" s="858"/>
      <c r="D59" s="859">
        <f>B59+D62</f>
        <v>0</v>
      </c>
      <c r="E59" s="858">
        <v>238768</v>
      </c>
      <c r="F59" s="860">
        <f t="shared" si="1"/>
        <v>238768</v>
      </c>
    </row>
    <row r="60" spans="1:6">
      <c r="A60" s="705" t="s">
        <v>688</v>
      </c>
      <c r="B60" s="702"/>
      <c r="C60" s="702"/>
      <c r="D60" s="552">
        <f>B60+D63</f>
        <v>0</v>
      </c>
      <c r="E60" s="702">
        <v>34548</v>
      </c>
      <c r="F60" s="564">
        <f t="shared" si="1"/>
        <v>34548</v>
      </c>
    </row>
    <row r="61" spans="1:6">
      <c r="A61" s="705" t="s">
        <v>689</v>
      </c>
      <c r="B61" s="702"/>
      <c r="C61" s="702"/>
      <c r="D61" s="552"/>
      <c r="E61" s="702">
        <v>5000</v>
      </c>
      <c r="F61" s="564">
        <f t="shared" si="1"/>
        <v>5000</v>
      </c>
    </row>
    <row r="62" spans="1:6">
      <c r="A62" s="705" t="s">
        <v>690</v>
      </c>
      <c r="B62" s="702"/>
      <c r="C62" s="702"/>
      <c r="D62" s="552">
        <f>B62+D65</f>
        <v>0</v>
      </c>
      <c r="E62" s="702">
        <v>13000</v>
      </c>
      <c r="F62" s="564">
        <f t="shared" si="1"/>
        <v>13000</v>
      </c>
    </row>
    <row r="63" spans="1:6">
      <c r="A63" s="705" t="s">
        <v>691</v>
      </c>
      <c r="B63" s="702"/>
      <c r="C63" s="702"/>
      <c r="D63" s="552">
        <f>B63+D68</f>
        <v>0</v>
      </c>
      <c r="E63" s="702">
        <v>3335</v>
      </c>
      <c r="F63" s="564">
        <f t="shared" si="1"/>
        <v>3335</v>
      </c>
    </row>
    <row r="64" spans="1:6">
      <c r="A64" s="705" t="s">
        <v>692</v>
      </c>
      <c r="B64" s="702"/>
      <c r="C64" s="702"/>
      <c r="D64" s="552"/>
      <c r="E64" s="702">
        <v>3500</v>
      </c>
      <c r="F64" s="564">
        <f t="shared" si="1"/>
        <v>3500</v>
      </c>
    </row>
    <row r="65" spans="1:6">
      <c r="A65" s="705" t="s">
        <v>693</v>
      </c>
      <c r="B65" s="702"/>
      <c r="C65" s="702"/>
      <c r="D65" s="552">
        <f>B65+D70</f>
        <v>0</v>
      </c>
      <c r="E65" s="702">
        <v>60</v>
      </c>
      <c r="F65" s="564">
        <f t="shared" si="1"/>
        <v>60</v>
      </c>
    </row>
    <row r="66" spans="1:6">
      <c r="A66" s="705" t="s">
        <v>707</v>
      </c>
      <c r="B66" s="702"/>
      <c r="C66" s="702"/>
      <c r="D66" s="552"/>
      <c r="E66" s="702">
        <v>1000</v>
      </c>
      <c r="F66" s="564"/>
    </row>
    <row r="67" spans="1:6">
      <c r="A67" s="705" t="s">
        <v>706</v>
      </c>
      <c r="B67" s="702"/>
      <c r="C67" s="702"/>
      <c r="D67" s="552"/>
      <c r="E67" s="702">
        <v>5000</v>
      </c>
      <c r="F67" s="564"/>
    </row>
    <row r="68" spans="1:6">
      <c r="A68" s="707" t="s">
        <v>679</v>
      </c>
      <c r="B68" s="702"/>
      <c r="C68" s="702"/>
      <c r="D68" s="552">
        <f>B68+D71</f>
        <v>0</v>
      </c>
      <c r="E68" s="702">
        <f>SUM(E5:E67)</f>
        <v>287117</v>
      </c>
      <c r="F68" s="564"/>
    </row>
    <row r="69" spans="1:6" ht="13.5" thickBot="1">
      <c r="A69" s="708" t="s">
        <v>649</v>
      </c>
      <c r="B69" s="703"/>
      <c r="C69" s="703"/>
      <c r="D69" s="932">
        <f>D57</f>
        <v>1670722</v>
      </c>
      <c r="E69" s="712">
        <f>E68</f>
        <v>287117</v>
      </c>
      <c r="F69" s="933">
        <f>D69+E69</f>
        <v>1957839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1/2014. (II.07.)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5"/>
  <sheetViews>
    <sheetView zoomScalePageLayoutView="80" workbookViewId="0">
      <selection activeCell="B7" sqref="B7"/>
    </sheetView>
  </sheetViews>
  <sheetFormatPr defaultRowHeight="12.75"/>
  <cols>
    <col min="1" max="1" width="60.6640625" style="43" customWidth="1"/>
    <col min="2" max="2" width="15.6640625" style="42" customWidth="1"/>
    <col min="3" max="3" width="16.33203125" style="42" customWidth="1"/>
    <col min="4" max="4" width="18" style="42" customWidth="1"/>
    <col min="5" max="5" width="16.6640625" style="42" customWidth="1"/>
    <col min="6" max="6" width="18.83203125" style="42" customWidth="1"/>
    <col min="7" max="8" width="12.83203125" style="42" customWidth="1"/>
    <col min="9" max="9" width="13.83203125" style="42" customWidth="1"/>
    <col min="10" max="16384" width="9.33203125" style="42"/>
  </cols>
  <sheetData>
    <row r="1" spans="1:6" ht="24.75" customHeight="1">
      <c r="A1" s="1004" t="s">
        <v>1</v>
      </c>
      <c r="B1" s="1004"/>
      <c r="C1" s="1004"/>
      <c r="D1" s="1004"/>
      <c r="E1" s="1004"/>
      <c r="F1" s="1004"/>
    </row>
    <row r="2" spans="1:6" ht="23.25" customHeight="1" thickBot="1">
      <c r="A2" s="210"/>
      <c r="B2" s="56"/>
      <c r="C2" s="56"/>
      <c r="D2" s="56"/>
      <c r="E2" s="56"/>
      <c r="F2" s="52" t="s">
        <v>68</v>
      </c>
    </row>
    <row r="3" spans="1:6" s="45" customFormat="1" ht="48.75" customHeight="1" thickBot="1">
      <c r="A3" s="211" t="s">
        <v>74</v>
      </c>
      <c r="B3" s="212" t="s">
        <v>647</v>
      </c>
      <c r="C3" s="212" t="s">
        <v>694</v>
      </c>
      <c r="D3" s="212" t="s">
        <v>649</v>
      </c>
      <c r="E3" s="212" t="s">
        <v>695</v>
      </c>
      <c r="F3" s="53" t="s">
        <v>649</v>
      </c>
    </row>
    <row r="4" spans="1:6" s="56" customFormat="1" ht="15" customHeight="1" thickBot="1">
      <c r="A4" s="311">
        <v>1</v>
      </c>
      <c r="B4" s="554">
        <v>2</v>
      </c>
      <c r="C4" s="54">
        <v>3</v>
      </c>
      <c r="D4" s="54">
        <v>4</v>
      </c>
      <c r="E4" s="54">
        <v>5</v>
      </c>
      <c r="F4" s="55">
        <v>6</v>
      </c>
    </row>
    <row r="5" spans="1:6" ht="15.95" customHeight="1">
      <c r="A5" s="559" t="s">
        <v>565</v>
      </c>
      <c r="B5" s="589">
        <v>10000</v>
      </c>
      <c r="C5" s="553" t="s">
        <v>696</v>
      </c>
      <c r="D5" s="59">
        <f>B5+C5</f>
        <v>15000</v>
      </c>
      <c r="E5" s="589"/>
      <c r="F5" s="60">
        <f>D5+E5</f>
        <v>15000</v>
      </c>
    </row>
    <row r="6" spans="1:6" ht="15.95" customHeight="1">
      <c r="A6" s="559" t="s">
        <v>566</v>
      </c>
      <c r="B6" s="556">
        <v>20000</v>
      </c>
      <c r="C6" s="553"/>
      <c r="D6" s="59">
        <f t="shared" ref="D6:D12" si="0">B6+C6</f>
        <v>20000</v>
      </c>
      <c r="E6" s="556"/>
      <c r="F6" s="60">
        <f t="shared" ref="F6:F12" si="1">D6+E6</f>
        <v>20000</v>
      </c>
    </row>
    <row r="7" spans="1:6" ht="15.95" customHeight="1">
      <c r="A7" s="560" t="s">
        <v>567</v>
      </c>
      <c r="B7" s="556">
        <v>100000</v>
      </c>
      <c r="C7" s="553"/>
      <c r="D7" s="59">
        <f t="shared" si="0"/>
        <v>100000</v>
      </c>
      <c r="E7" s="556"/>
      <c r="F7" s="60">
        <f t="shared" si="1"/>
        <v>100000</v>
      </c>
    </row>
    <row r="8" spans="1:6" ht="15.95" customHeight="1">
      <c r="A8" s="561" t="s">
        <v>698</v>
      </c>
      <c r="B8" s="556">
        <v>30000</v>
      </c>
      <c r="C8" s="553"/>
      <c r="D8" s="59">
        <f t="shared" si="0"/>
        <v>30000</v>
      </c>
      <c r="E8" s="556">
        <v>-30000</v>
      </c>
      <c r="F8" s="60">
        <f t="shared" si="1"/>
        <v>0</v>
      </c>
    </row>
    <row r="9" spans="1:6" ht="15.95" customHeight="1">
      <c r="A9" s="555" t="s">
        <v>568</v>
      </c>
      <c r="B9" s="556">
        <v>10000</v>
      </c>
      <c r="C9" s="553"/>
      <c r="D9" s="59">
        <f t="shared" si="0"/>
        <v>10000</v>
      </c>
      <c r="E9" s="556"/>
      <c r="F9" s="60">
        <f t="shared" si="1"/>
        <v>10000</v>
      </c>
    </row>
    <row r="10" spans="1:6" ht="15.95" customHeight="1">
      <c r="A10" s="557" t="s">
        <v>569</v>
      </c>
      <c r="B10" s="558">
        <v>3834</v>
      </c>
      <c r="C10" s="553"/>
      <c r="D10" s="59">
        <f t="shared" si="0"/>
        <v>3834</v>
      </c>
      <c r="E10" s="558">
        <v>3000</v>
      </c>
      <c r="F10" s="60">
        <f t="shared" si="1"/>
        <v>6834</v>
      </c>
    </row>
    <row r="11" spans="1:6" ht="15.95" customHeight="1">
      <c r="A11" s="557" t="s">
        <v>570</v>
      </c>
      <c r="B11" s="558">
        <v>2100</v>
      </c>
      <c r="C11" s="553"/>
      <c r="D11" s="59">
        <f t="shared" si="0"/>
        <v>2100</v>
      </c>
      <c r="E11" s="558"/>
      <c r="F11" s="60">
        <f t="shared" si="1"/>
        <v>2100</v>
      </c>
    </row>
    <row r="12" spans="1:6" ht="15.95" customHeight="1" thickBot="1">
      <c r="A12" s="555" t="s">
        <v>571</v>
      </c>
      <c r="B12" s="558">
        <v>4120</v>
      </c>
      <c r="C12" s="553" t="s">
        <v>697</v>
      </c>
      <c r="D12" s="59">
        <f t="shared" si="0"/>
        <v>7120</v>
      </c>
      <c r="E12" s="558"/>
      <c r="F12" s="60">
        <f t="shared" si="1"/>
        <v>7120</v>
      </c>
    </row>
    <row r="13" spans="1:6" s="58" customFormat="1" ht="18" customHeight="1" thickBot="1">
      <c r="A13" s="213" t="s">
        <v>71</v>
      </c>
      <c r="B13" s="214">
        <f>SUM(B5:B12)</f>
        <v>180054</v>
      </c>
      <c r="C13" s="130"/>
      <c r="D13" s="214">
        <f>SUM(D5:D12)</f>
        <v>188054</v>
      </c>
      <c r="E13" s="214">
        <f>SUM(E5:E12)</f>
        <v>-27000</v>
      </c>
      <c r="F13" s="61">
        <f>SUM(F5:F12)</f>
        <v>161054</v>
      </c>
    </row>
    <row r="14" spans="1:6" ht="13.5" thickBot="1">
      <c r="A14" s="706" t="s">
        <v>660</v>
      </c>
    </row>
    <row r="15" spans="1:6" ht="13.5" thickBot="1">
      <c r="A15" s="709" t="s">
        <v>661</v>
      </c>
      <c r="B15" s="700"/>
      <c r="C15" s="700">
        <v>2538</v>
      </c>
      <c r="D15" s="700">
        <f>B15+C15</f>
        <v>2538</v>
      </c>
      <c r="E15" s="700"/>
      <c r="F15" s="701">
        <f>D15+E15</f>
        <v>2538</v>
      </c>
    </row>
    <row r="16" spans="1:6">
      <c r="A16" s="921" t="s">
        <v>649</v>
      </c>
      <c r="B16" s="922"/>
      <c r="C16" s="922">
        <f>C5+C12+C15</f>
        <v>10538</v>
      </c>
      <c r="D16" s="923">
        <f>D13+D15</f>
        <v>190592</v>
      </c>
      <c r="E16" s="922"/>
      <c r="F16" s="924">
        <f>D16+E16</f>
        <v>190592</v>
      </c>
    </row>
    <row r="17" spans="1:6">
      <c r="A17" s="707" t="s">
        <v>679</v>
      </c>
      <c r="B17" s="715"/>
      <c r="C17" s="715"/>
      <c r="D17" s="702"/>
      <c r="E17" s="715"/>
      <c r="F17" s="925"/>
    </row>
    <row r="18" spans="1:6">
      <c r="A18" s="710" t="s">
        <v>567</v>
      </c>
      <c r="B18" s="715"/>
      <c r="C18" s="715"/>
      <c r="D18" s="702"/>
      <c r="E18" s="926">
        <v>15000</v>
      </c>
      <c r="F18" s="925">
        <f>D18+E18</f>
        <v>15000</v>
      </c>
    </row>
    <row r="19" spans="1:6" ht="13.5" thickBot="1">
      <c r="A19" s="708" t="s">
        <v>649</v>
      </c>
      <c r="B19" s="712"/>
      <c r="C19" s="712"/>
      <c r="D19" s="703">
        <v>190592</v>
      </c>
      <c r="E19" s="712">
        <v>-12000</v>
      </c>
      <c r="F19" s="714">
        <f>D19+E19</f>
        <v>178592</v>
      </c>
    </row>
    <row r="20" spans="1:6">
      <c r="A20" s="711"/>
      <c r="B20" s="713"/>
      <c r="C20" s="713"/>
      <c r="E20" s="713"/>
      <c r="F20" s="713"/>
    </row>
    <row r="21" spans="1:6">
      <c r="A21" s="711"/>
      <c r="B21" s="713"/>
      <c r="C21" s="713"/>
      <c r="E21" s="713"/>
      <c r="F21" s="713"/>
    </row>
    <row r="22" spans="1:6">
      <c r="A22" s="706"/>
    </row>
    <row r="23" spans="1:6">
      <c r="A23" s="704"/>
    </row>
    <row r="24" spans="1:6">
      <c r="A24" s="704"/>
    </row>
    <row r="25" spans="1:6">
      <c r="A25" s="704"/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1/2014. (II.07.) önkormányzati rendelethez&amp;"Times New Roman CE,Normál"&amp;10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E24"/>
  <sheetViews>
    <sheetView view="pageLayout" workbookViewId="0">
      <selection activeCell="A17" sqref="A17"/>
    </sheetView>
  </sheetViews>
  <sheetFormatPr defaultRowHeight="12.75"/>
  <cols>
    <col min="1" max="1" width="38.6640625" style="47" customWidth="1"/>
    <col min="2" max="5" width="13.83203125" style="47" customWidth="1"/>
    <col min="6" max="16384" width="9.33203125" style="47"/>
  </cols>
  <sheetData>
    <row r="1" spans="1:5">
      <c r="A1" s="233"/>
      <c r="B1" s="233"/>
      <c r="C1" s="233"/>
      <c r="D1" s="233"/>
      <c r="E1" s="233"/>
    </row>
    <row r="2" spans="1:5" ht="15.75">
      <c r="A2" s="234" t="s">
        <v>142</v>
      </c>
      <c r="B2" s="1005" t="s">
        <v>606</v>
      </c>
      <c r="C2" s="1005"/>
      <c r="D2" s="1005"/>
      <c r="E2" s="1005"/>
    </row>
    <row r="3" spans="1:5" ht="14.25" thickBot="1">
      <c r="A3" s="233"/>
      <c r="B3" s="233"/>
      <c r="C3" s="233"/>
      <c r="D3" s="1006" t="s">
        <v>135</v>
      </c>
      <c r="E3" s="1006"/>
    </row>
    <row r="4" spans="1:5" ht="15" customHeight="1" thickBot="1">
      <c r="A4" s="235" t="s">
        <v>134</v>
      </c>
      <c r="B4" s="236" t="s">
        <v>202</v>
      </c>
      <c r="C4" s="236" t="s">
        <v>259</v>
      </c>
      <c r="D4" s="236" t="s">
        <v>468</v>
      </c>
      <c r="E4" s="237" t="s">
        <v>53</v>
      </c>
    </row>
    <row r="5" spans="1:5">
      <c r="A5" s="238" t="s">
        <v>136</v>
      </c>
      <c r="B5" s="92">
        <v>120570</v>
      </c>
      <c r="C5" s="92"/>
      <c r="D5" s="92"/>
      <c r="E5" s="239">
        <f t="shared" ref="E5:E11" si="0">SUM(B5:D5)</f>
        <v>120570</v>
      </c>
    </row>
    <row r="6" spans="1:5">
      <c r="A6" s="240" t="s">
        <v>148</v>
      </c>
      <c r="B6" s="93">
        <v>120570</v>
      </c>
      <c r="C6" s="93"/>
      <c r="D6" s="93"/>
      <c r="E6" s="241">
        <f t="shared" si="0"/>
        <v>120570</v>
      </c>
    </row>
    <row r="7" spans="1:5">
      <c r="A7" s="242" t="s">
        <v>137</v>
      </c>
      <c r="B7" s="94">
        <v>850123</v>
      </c>
      <c r="C7" s="94"/>
      <c r="D7" s="94"/>
      <c r="E7" s="243">
        <f t="shared" si="0"/>
        <v>850123</v>
      </c>
    </row>
    <row r="8" spans="1:5">
      <c r="A8" s="242" t="s">
        <v>150</v>
      </c>
      <c r="B8" s="94"/>
      <c r="C8" s="94"/>
      <c r="D8" s="94"/>
      <c r="E8" s="243">
        <f t="shared" si="0"/>
        <v>0</v>
      </c>
    </row>
    <row r="9" spans="1:5">
      <c r="A9" s="242" t="s">
        <v>138</v>
      </c>
      <c r="B9" s="94"/>
      <c r="C9" s="94"/>
      <c r="D9" s="94"/>
      <c r="E9" s="243">
        <f t="shared" si="0"/>
        <v>0</v>
      </c>
    </row>
    <row r="10" spans="1:5">
      <c r="A10" s="242" t="s">
        <v>139</v>
      </c>
      <c r="B10" s="94"/>
      <c r="C10" s="94"/>
      <c r="D10" s="94"/>
      <c r="E10" s="243">
        <f t="shared" si="0"/>
        <v>0</v>
      </c>
    </row>
    <row r="11" spans="1:5" ht="13.5" thickBot="1">
      <c r="A11" s="95"/>
      <c r="B11" s="96"/>
      <c r="C11" s="96"/>
      <c r="D11" s="96"/>
      <c r="E11" s="243">
        <f t="shared" si="0"/>
        <v>0</v>
      </c>
    </row>
    <row r="12" spans="1:5" ht="13.5" thickBot="1">
      <c r="A12" s="244" t="s">
        <v>141</v>
      </c>
      <c r="B12" s="245">
        <f>B5+SUM(B7:B11)</f>
        <v>970693</v>
      </c>
      <c r="C12" s="245">
        <f>C5+SUM(C7:C11)</f>
        <v>0</v>
      </c>
      <c r="D12" s="245">
        <f>D5+SUM(D7:D11)</f>
        <v>0</v>
      </c>
      <c r="E12" s="246">
        <f>E5+SUM(E7:E11)</f>
        <v>970693</v>
      </c>
    </row>
    <row r="13" spans="1:5" ht="13.5" thickBot="1">
      <c r="A13" s="51"/>
      <c r="B13" s="51"/>
      <c r="C13" s="51"/>
      <c r="D13" s="51"/>
      <c r="E13" s="51"/>
    </row>
    <row r="14" spans="1:5" ht="15" customHeight="1" thickBot="1">
      <c r="A14" s="235" t="s">
        <v>140</v>
      </c>
      <c r="B14" s="236" t="s">
        <v>202</v>
      </c>
      <c r="C14" s="236" t="s">
        <v>259</v>
      </c>
      <c r="D14" s="236" t="s">
        <v>468</v>
      </c>
      <c r="E14" s="237" t="s">
        <v>53</v>
      </c>
    </row>
    <row r="15" spans="1:5">
      <c r="A15" s="238" t="s">
        <v>144</v>
      </c>
      <c r="B15" s="92"/>
      <c r="C15" s="92"/>
      <c r="D15" s="92"/>
      <c r="E15" s="239">
        <f t="shared" ref="E15:E21" si="1">SUM(B15:D15)</f>
        <v>0</v>
      </c>
    </row>
    <row r="16" spans="1:5">
      <c r="A16" s="247" t="s">
        <v>145</v>
      </c>
      <c r="B16" s="94"/>
      <c r="C16" s="94"/>
      <c r="D16" s="94"/>
      <c r="E16" s="243">
        <f t="shared" si="1"/>
        <v>0</v>
      </c>
    </row>
    <row r="17" spans="1:5">
      <c r="A17" s="242" t="s">
        <v>146</v>
      </c>
      <c r="B17" s="94"/>
      <c r="C17" s="94"/>
      <c r="D17" s="94"/>
      <c r="E17" s="243">
        <f t="shared" si="1"/>
        <v>0</v>
      </c>
    </row>
    <row r="18" spans="1:5">
      <c r="A18" s="242" t="s">
        <v>147</v>
      </c>
      <c r="B18" s="94"/>
      <c r="C18" s="94"/>
      <c r="D18" s="94"/>
      <c r="E18" s="243">
        <f t="shared" si="1"/>
        <v>0</v>
      </c>
    </row>
    <row r="19" spans="1:5">
      <c r="A19" s="97" t="s">
        <v>145</v>
      </c>
      <c r="B19" s="94">
        <v>970693</v>
      </c>
      <c r="C19" s="94"/>
      <c r="D19" s="94"/>
      <c r="E19" s="243">
        <f t="shared" si="1"/>
        <v>970693</v>
      </c>
    </row>
    <row r="20" spans="1:5">
      <c r="A20" s="97"/>
      <c r="B20" s="94"/>
      <c r="C20" s="94"/>
      <c r="D20" s="94"/>
      <c r="E20" s="243">
        <f t="shared" si="1"/>
        <v>0</v>
      </c>
    </row>
    <row r="21" spans="1:5" ht="13.5" thickBot="1">
      <c r="A21" s="95"/>
      <c r="B21" s="96"/>
      <c r="C21" s="96"/>
      <c r="D21" s="96"/>
      <c r="E21" s="243">
        <f t="shared" si="1"/>
        <v>0</v>
      </c>
    </row>
    <row r="22" spans="1:5" ht="13.5" thickBot="1">
      <c r="A22" s="244" t="s">
        <v>55</v>
      </c>
      <c r="B22" s="245">
        <f>SUM(B15:B21)</f>
        <v>970693</v>
      </c>
      <c r="C22" s="245">
        <f>SUM(C15:C21)</f>
        <v>0</v>
      </c>
      <c r="D22" s="245">
        <f>SUM(D15:D21)</f>
        <v>0</v>
      </c>
      <c r="E22" s="246">
        <f>SUM(E15:E21)</f>
        <v>970693</v>
      </c>
    </row>
    <row r="23" spans="1:5">
      <c r="A23" s="233"/>
      <c r="B23" s="233"/>
      <c r="C23" s="233"/>
      <c r="D23" s="233"/>
      <c r="E23" s="233"/>
    </row>
    <row r="24" spans="1:5">
      <c r="A24" s="233"/>
      <c r="B24" s="233"/>
      <c r="C24" s="233"/>
      <c r="D24" s="233"/>
      <c r="E24" s="233"/>
    </row>
  </sheetData>
  <mergeCells count="2">
    <mergeCell ref="B2:E2"/>
    <mergeCell ref="D3:E3"/>
  </mergeCells>
  <phoneticPr fontId="30" type="noConversion"/>
  <conditionalFormatting sqref="E5:E12 B12:D12 B22:E22 E15:E21">
    <cfRule type="cellIs" dxfId="4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8.1. melléklet a 1/2014. (II.07.)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E24"/>
  <sheetViews>
    <sheetView view="pageLayout" topLeftCell="A4" workbookViewId="0">
      <selection activeCell="B5" sqref="B5"/>
    </sheetView>
  </sheetViews>
  <sheetFormatPr defaultRowHeight="12.75"/>
  <cols>
    <col min="1" max="1" width="38.6640625" style="47" customWidth="1"/>
    <col min="2" max="5" width="13.83203125" style="47" customWidth="1"/>
    <col min="6" max="16384" width="9.33203125" style="47"/>
  </cols>
  <sheetData>
    <row r="1" spans="1:5">
      <c r="A1" s="233"/>
      <c r="B1" s="233"/>
      <c r="C1" s="233"/>
      <c r="D1" s="233"/>
      <c r="E1" s="233"/>
    </row>
    <row r="2" spans="1:5" ht="15.75">
      <c r="A2" s="234" t="s">
        <v>142</v>
      </c>
      <c r="B2" s="1005" t="s">
        <v>607</v>
      </c>
      <c r="C2" s="1005"/>
      <c r="D2" s="1005"/>
      <c r="E2" s="1005"/>
    </row>
    <row r="3" spans="1:5" ht="14.25" thickBot="1">
      <c r="A3" s="233"/>
      <c r="B3" s="233"/>
      <c r="C3" s="233"/>
      <c r="D3" s="1006" t="s">
        <v>135</v>
      </c>
      <c r="E3" s="1006"/>
    </row>
    <row r="4" spans="1:5" ht="15" customHeight="1" thickBot="1">
      <c r="A4" s="235" t="s">
        <v>134</v>
      </c>
      <c r="B4" s="236" t="s">
        <v>202</v>
      </c>
      <c r="C4" s="236" t="s">
        <v>259</v>
      </c>
      <c r="D4" s="236" t="s">
        <v>468</v>
      </c>
      <c r="E4" s="237" t="s">
        <v>53</v>
      </c>
    </row>
    <row r="5" spans="1:5">
      <c r="A5" s="238" t="s">
        <v>136</v>
      </c>
      <c r="B5" s="92">
        <v>24124</v>
      </c>
      <c r="C5" s="92"/>
      <c r="D5" s="92"/>
      <c r="E5" s="239">
        <f t="shared" ref="E5:E11" si="0">SUM(B5:D5)</f>
        <v>24124</v>
      </c>
    </row>
    <row r="6" spans="1:5">
      <c r="A6" s="240" t="s">
        <v>148</v>
      </c>
      <c r="B6" s="93"/>
      <c r="C6" s="93"/>
      <c r="D6" s="93"/>
      <c r="E6" s="241">
        <f t="shared" si="0"/>
        <v>0</v>
      </c>
    </row>
    <row r="7" spans="1:5">
      <c r="A7" s="242" t="s">
        <v>137</v>
      </c>
      <c r="B7" s="94">
        <v>136701</v>
      </c>
      <c r="C7" s="94"/>
      <c r="D7" s="94"/>
      <c r="E7" s="243">
        <f t="shared" si="0"/>
        <v>136701</v>
      </c>
    </row>
    <row r="8" spans="1:5">
      <c r="A8" s="242" t="s">
        <v>150</v>
      </c>
      <c r="B8" s="94"/>
      <c r="C8" s="94"/>
      <c r="D8" s="94"/>
      <c r="E8" s="243">
        <f t="shared" si="0"/>
        <v>0</v>
      </c>
    </row>
    <row r="9" spans="1:5">
      <c r="A9" s="242" t="s">
        <v>138</v>
      </c>
      <c r="B9" s="94"/>
      <c r="C9" s="94"/>
      <c r="D9" s="94"/>
      <c r="E9" s="243">
        <f t="shared" si="0"/>
        <v>0</v>
      </c>
    </row>
    <row r="10" spans="1:5">
      <c r="A10" s="242" t="s">
        <v>139</v>
      </c>
      <c r="B10" s="94"/>
      <c r="C10" s="94"/>
      <c r="D10" s="94"/>
      <c r="E10" s="243">
        <f t="shared" si="0"/>
        <v>0</v>
      </c>
    </row>
    <row r="11" spans="1:5" ht="13.5" thickBot="1">
      <c r="A11" s="95"/>
      <c r="B11" s="96"/>
      <c r="C11" s="96"/>
      <c r="D11" s="96"/>
      <c r="E11" s="243">
        <f t="shared" si="0"/>
        <v>0</v>
      </c>
    </row>
    <row r="12" spans="1:5" ht="13.5" thickBot="1">
      <c r="A12" s="244" t="s">
        <v>141</v>
      </c>
      <c r="B12" s="245">
        <f>B5+SUM(B7:B11)</f>
        <v>160825</v>
      </c>
      <c r="C12" s="245">
        <f>C5+SUM(C7:C11)</f>
        <v>0</v>
      </c>
      <c r="D12" s="245">
        <f>D5+SUM(D7:D11)</f>
        <v>0</v>
      </c>
      <c r="E12" s="246">
        <f>E5+SUM(E7:E11)</f>
        <v>160825</v>
      </c>
    </row>
    <row r="13" spans="1:5" ht="13.5" thickBot="1">
      <c r="A13" s="51"/>
      <c r="B13" s="51"/>
      <c r="C13" s="51"/>
      <c r="D13" s="51"/>
      <c r="E13" s="51"/>
    </row>
    <row r="14" spans="1:5" ht="15" customHeight="1" thickBot="1">
      <c r="A14" s="235" t="s">
        <v>140</v>
      </c>
      <c r="B14" s="236" t="s">
        <v>202</v>
      </c>
      <c r="C14" s="236" t="s">
        <v>259</v>
      </c>
      <c r="D14" s="236" t="s">
        <v>468</v>
      </c>
      <c r="E14" s="237" t="s">
        <v>53</v>
      </c>
    </row>
    <row r="15" spans="1:5">
      <c r="A15" s="238" t="s">
        <v>144</v>
      </c>
      <c r="B15" s="92"/>
      <c r="C15" s="92"/>
      <c r="D15" s="92"/>
      <c r="E15" s="239">
        <f t="shared" ref="E15:E21" si="1">SUM(B15:D15)</f>
        <v>0</v>
      </c>
    </row>
    <row r="16" spans="1:5">
      <c r="A16" s="247" t="s">
        <v>145</v>
      </c>
      <c r="B16" s="94"/>
      <c r="C16" s="94"/>
      <c r="D16" s="94"/>
      <c r="E16" s="243">
        <f t="shared" si="1"/>
        <v>0</v>
      </c>
    </row>
    <row r="17" spans="1:5">
      <c r="A17" s="242" t="s">
        <v>146</v>
      </c>
      <c r="B17" s="94"/>
      <c r="C17" s="94"/>
      <c r="D17" s="94"/>
      <c r="E17" s="243">
        <f t="shared" si="1"/>
        <v>0</v>
      </c>
    </row>
    <row r="18" spans="1:5">
      <c r="A18" s="242" t="s">
        <v>147</v>
      </c>
      <c r="B18" s="94"/>
      <c r="C18" s="94"/>
      <c r="D18" s="94"/>
      <c r="E18" s="243">
        <f t="shared" si="1"/>
        <v>0</v>
      </c>
    </row>
    <row r="19" spans="1:5">
      <c r="A19" s="97" t="s">
        <v>145</v>
      </c>
      <c r="B19" s="94">
        <v>160825</v>
      </c>
      <c r="C19" s="94"/>
      <c r="D19" s="94"/>
      <c r="E19" s="243">
        <f t="shared" si="1"/>
        <v>160825</v>
      </c>
    </row>
    <row r="20" spans="1:5">
      <c r="A20" s="97"/>
      <c r="B20" s="94"/>
      <c r="C20" s="94"/>
      <c r="D20" s="94"/>
      <c r="E20" s="243">
        <f t="shared" si="1"/>
        <v>0</v>
      </c>
    </row>
    <row r="21" spans="1:5" ht="13.5" thickBot="1">
      <c r="A21" s="95"/>
      <c r="B21" s="96"/>
      <c r="C21" s="96"/>
      <c r="D21" s="96"/>
      <c r="E21" s="243">
        <f t="shared" si="1"/>
        <v>0</v>
      </c>
    </row>
    <row r="22" spans="1:5" ht="13.5" thickBot="1">
      <c r="A22" s="244" t="s">
        <v>55</v>
      </c>
      <c r="B22" s="245">
        <f>SUM(B15:B21)</f>
        <v>160825</v>
      </c>
      <c r="C22" s="245">
        <f>SUM(C15:C21)</f>
        <v>0</v>
      </c>
      <c r="D22" s="245">
        <f>SUM(D15:D21)</f>
        <v>0</v>
      </c>
      <c r="E22" s="246">
        <f>SUM(E15:E21)</f>
        <v>160825</v>
      </c>
    </row>
    <row r="23" spans="1:5">
      <c r="A23" s="233"/>
      <c r="B23" s="233"/>
      <c r="C23" s="233"/>
      <c r="D23" s="233"/>
      <c r="E23" s="233"/>
    </row>
    <row r="24" spans="1:5">
      <c r="A24" s="233"/>
      <c r="B24" s="233"/>
      <c r="C24" s="233"/>
      <c r="D24" s="233"/>
      <c r="E24" s="233"/>
    </row>
  </sheetData>
  <sheetProtection sheet="1"/>
  <mergeCells count="2">
    <mergeCell ref="B2:E2"/>
    <mergeCell ref="D3:E3"/>
  </mergeCells>
  <conditionalFormatting sqref="E5:E12 B12:D12 B22:E22 E15:E21">
    <cfRule type="cellIs" dxfId="3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8.2. melléklet a 1/2014. (II.07.)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E24"/>
  <sheetViews>
    <sheetView view="pageLayout" workbookViewId="0">
      <selection activeCell="E8" sqref="E8"/>
    </sheetView>
  </sheetViews>
  <sheetFormatPr defaultRowHeight="12.75"/>
  <cols>
    <col min="1" max="1" width="38.6640625" style="47" customWidth="1"/>
    <col min="2" max="5" width="13.83203125" style="47" customWidth="1"/>
    <col min="6" max="16384" width="9.33203125" style="47"/>
  </cols>
  <sheetData>
    <row r="1" spans="1:5">
      <c r="A1" s="233"/>
      <c r="B1" s="233"/>
      <c r="C1" s="233"/>
      <c r="D1" s="233"/>
      <c r="E1" s="233"/>
    </row>
    <row r="2" spans="1:5" ht="15.75">
      <c r="A2" s="234" t="s">
        <v>142</v>
      </c>
      <c r="B2" s="1005" t="s">
        <v>608</v>
      </c>
      <c r="C2" s="1005"/>
      <c r="D2" s="1005"/>
      <c r="E2" s="1005"/>
    </row>
    <row r="3" spans="1:5" ht="14.25" thickBot="1">
      <c r="A3" s="233"/>
      <c r="B3" s="233"/>
      <c r="C3" s="233"/>
      <c r="D3" s="1006" t="s">
        <v>135</v>
      </c>
      <c r="E3" s="1006"/>
    </row>
    <row r="4" spans="1:5" ht="15" customHeight="1" thickBot="1">
      <c r="A4" s="235" t="s">
        <v>134</v>
      </c>
      <c r="B4" s="236" t="s">
        <v>202</v>
      </c>
      <c r="C4" s="236" t="s">
        <v>259</v>
      </c>
      <c r="D4" s="236" t="s">
        <v>468</v>
      </c>
      <c r="E4" s="237" t="s">
        <v>53</v>
      </c>
    </row>
    <row r="5" spans="1:5">
      <c r="A5" s="238" t="s">
        <v>136</v>
      </c>
      <c r="B5" s="92"/>
      <c r="C5" s="92"/>
      <c r="D5" s="92"/>
      <c r="E5" s="239">
        <f t="shared" ref="E5:E11" si="0">SUM(B5:D5)</f>
        <v>0</v>
      </c>
    </row>
    <row r="6" spans="1:5">
      <c r="A6" s="240" t="s">
        <v>148</v>
      </c>
      <c r="B6" s="93"/>
      <c r="C6" s="93"/>
      <c r="D6" s="93"/>
      <c r="E6" s="241">
        <f t="shared" si="0"/>
        <v>0</v>
      </c>
    </row>
    <row r="7" spans="1:5">
      <c r="A7" s="242" t="s">
        <v>137</v>
      </c>
      <c r="B7" s="94">
        <v>41800</v>
      </c>
      <c r="C7" s="94"/>
      <c r="D7" s="94"/>
      <c r="E7" s="243">
        <f t="shared" si="0"/>
        <v>41800</v>
      </c>
    </row>
    <row r="8" spans="1:5">
      <c r="A8" s="242" t="s">
        <v>150</v>
      </c>
      <c r="B8" s="94"/>
      <c r="C8" s="94"/>
      <c r="D8" s="94"/>
      <c r="E8" s="243">
        <f t="shared" si="0"/>
        <v>0</v>
      </c>
    </row>
    <row r="9" spans="1:5">
      <c r="A9" s="242" t="s">
        <v>138</v>
      </c>
      <c r="B9" s="94"/>
      <c r="C9" s="94"/>
      <c r="D9" s="94"/>
      <c r="E9" s="243">
        <f t="shared" si="0"/>
        <v>0</v>
      </c>
    </row>
    <row r="10" spans="1:5">
      <c r="A10" s="242" t="s">
        <v>139</v>
      </c>
      <c r="B10" s="94"/>
      <c r="C10" s="94"/>
      <c r="D10" s="94"/>
      <c r="E10" s="243">
        <f t="shared" si="0"/>
        <v>0</v>
      </c>
    </row>
    <row r="11" spans="1:5" ht="13.5" thickBot="1">
      <c r="A11" s="95"/>
      <c r="B11" s="96"/>
      <c r="C11" s="96"/>
      <c r="D11" s="96"/>
      <c r="E11" s="243">
        <f t="shared" si="0"/>
        <v>0</v>
      </c>
    </row>
    <row r="12" spans="1:5" ht="13.5" thickBot="1">
      <c r="A12" s="244" t="s">
        <v>141</v>
      </c>
      <c r="B12" s="245">
        <f>B5+SUM(B7:B11)</f>
        <v>41800</v>
      </c>
      <c r="C12" s="245">
        <f>C5+SUM(C7:C11)</f>
        <v>0</v>
      </c>
      <c r="D12" s="245">
        <f>D5+SUM(D7:D11)</f>
        <v>0</v>
      </c>
      <c r="E12" s="246">
        <f>E5+SUM(E7:E11)</f>
        <v>41800</v>
      </c>
    </row>
    <row r="13" spans="1:5" ht="13.5" thickBot="1">
      <c r="A13" s="51"/>
      <c r="B13" s="51"/>
      <c r="C13" s="51"/>
      <c r="D13" s="51"/>
      <c r="E13" s="51"/>
    </row>
    <row r="14" spans="1:5" ht="15" customHeight="1" thickBot="1">
      <c r="A14" s="235" t="s">
        <v>140</v>
      </c>
      <c r="B14" s="236" t="s">
        <v>202</v>
      </c>
      <c r="C14" s="236" t="s">
        <v>259</v>
      </c>
      <c r="D14" s="236" t="s">
        <v>468</v>
      </c>
      <c r="E14" s="237" t="s">
        <v>53</v>
      </c>
    </row>
    <row r="15" spans="1:5">
      <c r="A15" s="238" t="s">
        <v>144</v>
      </c>
      <c r="B15" s="92"/>
      <c r="C15" s="92"/>
      <c r="D15" s="92"/>
      <c r="E15" s="239">
        <f t="shared" ref="E15:E21" si="1">SUM(B15:D15)</f>
        <v>0</v>
      </c>
    </row>
    <row r="16" spans="1:5">
      <c r="A16" s="247" t="s">
        <v>145</v>
      </c>
      <c r="B16" s="94"/>
      <c r="C16" s="94"/>
      <c r="D16" s="94"/>
      <c r="E16" s="243">
        <f t="shared" si="1"/>
        <v>0</v>
      </c>
    </row>
    <row r="17" spans="1:5">
      <c r="A17" s="242" t="s">
        <v>146</v>
      </c>
      <c r="B17" s="94"/>
      <c r="C17" s="94"/>
      <c r="D17" s="94"/>
      <c r="E17" s="243">
        <f t="shared" si="1"/>
        <v>0</v>
      </c>
    </row>
    <row r="18" spans="1:5">
      <c r="A18" s="242" t="s">
        <v>147</v>
      </c>
      <c r="B18" s="94"/>
      <c r="C18" s="94"/>
      <c r="D18" s="94"/>
      <c r="E18" s="243">
        <f t="shared" si="1"/>
        <v>0</v>
      </c>
    </row>
    <row r="19" spans="1:5">
      <c r="A19" s="97" t="s">
        <v>145</v>
      </c>
      <c r="B19" s="94">
        <v>41800</v>
      </c>
      <c r="C19" s="94"/>
      <c r="D19" s="94"/>
      <c r="E19" s="243">
        <f t="shared" si="1"/>
        <v>41800</v>
      </c>
    </row>
    <row r="20" spans="1:5">
      <c r="A20" s="97"/>
      <c r="B20" s="94"/>
      <c r="C20" s="94"/>
      <c r="D20" s="94"/>
      <c r="E20" s="243">
        <f t="shared" si="1"/>
        <v>0</v>
      </c>
    </row>
    <row r="21" spans="1:5" ht="13.5" thickBot="1">
      <c r="A21" s="95"/>
      <c r="B21" s="96"/>
      <c r="C21" s="96"/>
      <c r="D21" s="96"/>
      <c r="E21" s="243">
        <f t="shared" si="1"/>
        <v>0</v>
      </c>
    </row>
    <row r="22" spans="1:5" ht="13.5" thickBot="1">
      <c r="A22" s="244" t="s">
        <v>55</v>
      </c>
      <c r="B22" s="245">
        <f>SUM(B15:B21)</f>
        <v>41800</v>
      </c>
      <c r="C22" s="245">
        <f>SUM(C15:C21)</f>
        <v>0</v>
      </c>
      <c r="D22" s="245">
        <f>SUM(D15:D21)</f>
        <v>0</v>
      </c>
      <c r="E22" s="246">
        <f>SUM(E15:E21)</f>
        <v>41800</v>
      </c>
    </row>
    <row r="23" spans="1:5">
      <c r="A23" s="233"/>
      <c r="B23" s="233"/>
      <c r="C23" s="233"/>
      <c r="D23" s="233"/>
      <c r="E23" s="233"/>
    </row>
    <row r="24" spans="1:5">
      <c r="A24" s="233"/>
      <c r="B24" s="233"/>
      <c r="C24" s="233"/>
      <c r="D24" s="233"/>
      <c r="E24" s="233"/>
    </row>
  </sheetData>
  <sheetProtection sheet="1"/>
  <mergeCells count="2">
    <mergeCell ref="B2:E2"/>
    <mergeCell ref="D3:E3"/>
  </mergeCells>
  <conditionalFormatting sqref="E5:E12 B12:D12 B22:E22 E15:E21">
    <cfRule type="cellIs" dxfId="2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8.3. melléklet a 1/2014. (II.07.)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E24"/>
  <sheetViews>
    <sheetView view="pageLayout" workbookViewId="0">
      <selection activeCell="D10" sqref="D10"/>
    </sheetView>
  </sheetViews>
  <sheetFormatPr defaultRowHeight="12.75"/>
  <cols>
    <col min="1" max="1" width="38.6640625" style="47" customWidth="1"/>
    <col min="2" max="5" width="13.83203125" style="47" customWidth="1"/>
    <col min="6" max="16384" width="9.33203125" style="47"/>
  </cols>
  <sheetData>
    <row r="1" spans="1:5">
      <c r="A1" s="233"/>
      <c r="B1" s="233"/>
      <c r="C1" s="233"/>
      <c r="D1" s="233"/>
      <c r="E1" s="233"/>
    </row>
    <row r="2" spans="1:5" ht="15.75">
      <c r="A2" s="234" t="s">
        <v>142</v>
      </c>
      <c r="B2" s="1005" t="s">
        <v>609</v>
      </c>
      <c r="C2" s="1005"/>
      <c r="D2" s="1005"/>
      <c r="E2" s="1005"/>
    </row>
    <row r="3" spans="1:5" ht="14.25" thickBot="1">
      <c r="A3" s="233"/>
      <c r="B3" s="233"/>
      <c r="C3" s="233"/>
      <c r="D3" s="1006" t="s">
        <v>135</v>
      </c>
      <c r="E3" s="1006"/>
    </row>
    <row r="4" spans="1:5" ht="15" customHeight="1" thickBot="1">
      <c r="A4" s="235" t="s">
        <v>134</v>
      </c>
      <c r="B4" s="236" t="s">
        <v>202</v>
      </c>
      <c r="C4" s="236" t="s">
        <v>259</v>
      </c>
      <c r="D4" s="236" t="s">
        <v>468</v>
      </c>
      <c r="E4" s="237" t="s">
        <v>53</v>
      </c>
    </row>
    <row r="5" spans="1:5">
      <c r="A5" s="238" t="s">
        <v>136</v>
      </c>
      <c r="B5" s="92"/>
      <c r="C5" s="92"/>
      <c r="D5" s="92"/>
      <c r="E5" s="239">
        <f t="shared" ref="E5:E11" si="0">SUM(B5:D5)</f>
        <v>0</v>
      </c>
    </row>
    <row r="6" spans="1:5">
      <c r="A6" s="240" t="s">
        <v>148</v>
      </c>
      <c r="B6" s="93"/>
      <c r="C6" s="93"/>
      <c r="D6" s="93"/>
      <c r="E6" s="241">
        <f t="shared" si="0"/>
        <v>0</v>
      </c>
    </row>
    <row r="7" spans="1:5">
      <c r="A7" s="242" t="s">
        <v>137</v>
      </c>
      <c r="B7" s="94">
        <v>41800</v>
      </c>
      <c r="C7" s="94"/>
      <c r="D7" s="94"/>
      <c r="E7" s="243">
        <f t="shared" si="0"/>
        <v>41800</v>
      </c>
    </row>
    <row r="8" spans="1:5">
      <c r="A8" s="242" t="s">
        <v>150</v>
      </c>
      <c r="B8" s="94"/>
      <c r="C8" s="94"/>
      <c r="D8" s="94"/>
      <c r="E8" s="243">
        <f t="shared" si="0"/>
        <v>0</v>
      </c>
    </row>
    <row r="9" spans="1:5">
      <c r="A9" s="242" t="s">
        <v>138</v>
      </c>
      <c r="B9" s="94"/>
      <c r="C9" s="94"/>
      <c r="D9" s="94"/>
      <c r="E9" s="243">
        <f t="shared" si="0"/>
        <v>0</v>
      </c>
    </row>
    <row r="10" spans="1:5">
      <c r="A10" s="242" t="s">
        <v>139</v>
      </c>
      <c r="B10" s="94"/>
      <c r="C10" s="94"/>
      <c r="D10" s="94"/>
      <c r="E10" s="243">
        <f t="shared" si="0"/>
        <v>0</v>
      </c>
    </row>
    <row r="11" spans="1:5" ht="13.5" thickBot="1">
      <c r="A11" s="95"/>
      <c r="B11" s="96"/>
      <c r="C11" s="96"/>
      <c r="D11" s="96"/>
      <c r="E11" s="243">
        <f t="shared" si="0"/>
        <v>0</v>
      </c>
    </row>
    <row r="12" spans="1:5" ht="13.5" thickBot="1">
      <c r="A12" s="244" t="s">
        <v>141</v>
      </c>
      <c r="B12" s="245">
        <f>B5+SUM(B7:B11)</f>
        <v>41800</v>
      </c>
      <c r="C12" s="245">
        <f>C5+SUM(C7:C11)</f>
        <v>0</v>
      </c>
      <c r="D12" s="245">
        <f>D5+SUM(D7:D11)</f>
        <v>0</v>
      </c>
      <c r="E12" s="246">
        <f>E5+SUM(E7:E11)</f>
        <v>41800</v>
      </c>
    </row>
    <row r="13" spans="1:5" ht="13.5" thickBot="1">
      <c r="A13" s="51"/>
      <c r="B13" s="51"/>
      <c r="C13" s="51"/>
      <c r="D13" s="51"/>
      <c r="E13" s="51"/>
    </row>
    <row r="14" spans="1:5" ht="15" customHeight="1" thickBot="1">
      <c r="A14" s="235" t="s">
        <v>140</v>
      </c>
      <c r="B14" s="236" t="s">
        <v>202</v>
      </c>
      <c r="C14" s="236" t="s">
        <v>259</v>
      </c>
      <c r="D14" s="236" t="s">
        <v>468</v>
      </c>
      <c r="E14" s="237" t="s">
        <v>53</v>
      </c>
    </row>
    <row r="15" spans="1:5">
      <c r="A15" s="238" t="s">
        <v>144</v>
      </c>
      <c r="B15" s="92"/>
      <c r="C15" s="92"/>
      <c r="D15" s="92"/>
      <c r="E15" s="239">
        <f t="shared" ref="E15:E21" si="1">SUM(B15:D15)</f>
        <v>0</v>
      </c>
    </row>
    <row r="16" spans="1:5">
      <c r="A16" s="247" t="s">
        <v>145</v>
      </c>
      <c r="B16" s="94"/>
      <c r="C16" s="94"/>
      <c r="D16" s="94"/>
      <c r="E16" s="243">
        <f t="shared" si="1"/>
        <v>0</v>
      </c>
    </row>
    <row r="17" spans="1:5">
      <c r="A17" s="242" t="s">
        <v>146</v>
      </c>
      <c r="B17" s="94"/>
      <c r="C17" s="94"/>
      <c r="D17" s="94"/>
      <c r="E17" s="243">
        <f t="shared" si="1"/>
        <v>0</v>
      </c>
    </row>
    <row r="18" spans="1:5">
      <c r="A18" s="242" t="s">
        <v>147</v>
      </c>
      <c r="B18" s="94"/>
      <c r="C18" s="94"/>
      <c r="D18" s="94"/>
      <c r="E18" s="243">
        <f t="shared" si="1"/>
        <v>0</v>
      </c>
    </row>
    <row r="19" spans="1:5">
      <c r="A19" s="97" t="s">
        <v>145</v>
      </c>
      <c r="B19" s="94">
        <v>41800</v>
      </c>
      <c r="C19" s="94"/>
      <c r="D19" s="94"/>
      <c r="E19" s="243">
        <f t="shared" si="1"/>
        <v>41800</v>
      </c>
    </row>
    <row r="20" spans="1:5">
      <c r="A20" s="97"/>
      <c r="B20" s="94"/>
      <c r="C20" s="94"/>
      <c r="D20" s="94"/>
      <c r="E20" s="243">
        <f t="shared" si="1"/>
        <v>0</v>
      </c>
    </row>
    <row r="21" spans="1:5" ht="13.5" thickBot="1">
      <c r="A21" s="95"/>
      <c r="B21" s="96"/>
      <c r="C21" s="96"/>
      <c r="D21" s="96"/>
      <c r="E21" s="243">
        <f t="shared" si="1"/>
        <v>0</v>
      </c>
    </row>
    <row r="22" spans="1:5" ht="13.5" thickBot="1">
      <c r="A22" s="244" t="s">
        <v>55</v>
      </c>
      <c r="B22" s="245">
        <f>SUM(B15:B21)</f>
        <v>41800</v>
      </c>
      <c r="C22" s="245">
        <f>SUM(C15:C21)</f>
        <v>0</v>
      </c>
      <c r="D22" s="245">
        <f>SUM(D15:D21)</f>
        <v>0</v>
      </c>
      <c r="E22" s="246">
        <f>SUM(E15:E21)</f>
        <v>41800</v>
      </c>
    </row>
    <row r="23" spans="1:5">
      <c r="A23" s="233"/>
      <c r="B23" s="233"/>
      <c r="C23" s="233"/>
      <c r="D23" s="233"/>
      <c r="E23" s="233"/>
    </row>
    <row r="24" spans="1:5">
      <c r="A24" s="233"/>
      <c r="B24" s="233"/>
      <c r="C24" s="233"/>
      <c r="D24" s="233"/>
      <c r="E24" s="233"/>
    </row>
  </sheetData>
  <sheetProtection sheet="1"/>
  <mergeCells count="2">
    <mergeCell ref="B2:E2"/>
    <mergeCell ref="D3:E3"/>
  </mergeCells>
  <conditionalFormatting sqref="E5:E12 B12:D12 B22:E22 E15:E21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8.4. melléklet a 1/2014. (II.07.)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4">
    <tabColor rgb="FF92D050"/>
    <pageSetUpPr fitToPage="1"/>
  </sheetPr>
  <dimension ref="A1:K148"/>
  <sheetViews>
    <sheetView topLeftCell="B107" zoomScaleSheetLayoutView="85" workbookViewId="0">
      <selection activeCell="G150" sqref="G150"/>
    </sheetView>
  </sheetViews>
  <sheetFormatPr defaultRowHeight="12.75"/>
  <cols>
    <col min="1" max="1" width="19.5" style="428" customWidth="1"/>
    <col min="2" max="2" width="72" style="429" customWidth="1"/>
    <col min="3" max="3" width="16.6640625" style="430" customWidth="1"/>
    <col min="4" max="4" width="9.33203125" style="3"/>
    <col min="5" max="5" width="10.33203125" style="887" customWidth="1"/>
    <col min="6" max="6" width="9.33203125" style="887"/>
    <col min="7" max="7" width="11.33203125" style="863" customWidth="1"/>
    <col min="8" max="16384" width="9.33203125" style="3"/>
  </cols>
  <sheetData>
    <row r="1" spans="1:7" s="2" customFormat="1" ht="16.5" customHeight="1" thickBot="1">
      <c r="A1" s="248"/>
      <c r="B1" s="1010" t="s">
        <v>659</v>
      </c>
      <c r="C1" s="1010"/>
      <c r="D1" s="1010"/>
      <c r="E1" s="1010"/>
      <c r="F1" s="1010"/>
      <c r="G1" s="1010"/>
    </row>
    <row r="2" spans="1:7" s="98" customFormat="1" ht="21" customHeight="1">
      <c r="A2" s="445" t="s">
        <v>69</v>
      </c>
      <c r="B2" s="386" t="s">
        <v>233</v>
      </c>
      <c r="C2" s="388" t="s">
        <v>56</v>
      </c>
      <c r="E2" s="876"/>
      <c r="F2" s="936"/>
      <c r="G2" s="900"/>
    </row>
    <row r="3" spans="1:7" s="98" customFormat="1" ht="16.5" thickBot="1">
      <c r="A3" s="251" t="s">
        <v>207</v>
      </c>
      <c r="B3" s="387" t="s">
        <v>482</v>
      </c>
      <c r="C3" s="389">
        <v>1</v>
      </c>
      <c r="E3" s="876"/>
      <c r="F3" s="936"/>
      <c r="G3" s="900"/>
    </row>
    <row r="4" spans="1:7" s="99" customFormat="1" ht="15.95" customHeight="1" thickBot="1">
      <c r="A4" s="252"/>
      <c r="B4" s="252"/>
      <c r="E4" s="876"/>
      <c r="F4" s="936"/>
      <c r="G4" s="253" t="s">
        <v>57</v>
      </c>
    </row>
    <row r="5" spans="1:7" ht="26.25" thickBot="1">
      <c r="A5" s="446" t="s">
        <v>209</v>
      </c>
      <c r="B5" s="254" t="s">
        <v>58</v>
      </c>
      <c r="C5" s="672" t="s">
        <v>647</v>
      </c>
      <c r="D5" s="686" t="s">
        <v>648</v>
      </c>
      <c r="E5" s="877" t="s">
        <v>649</v>
      </c>
      <c r="F5" s="937" t="s">
        <v>679</v>
      </c>
      <c r="G5" s="763" t="s">
        <v>649</v>
      </c>
    </row>
    <row r="6" spans="1:7" s="62" customFormat="1" ht="12.95" customHeight="1" thickBot="1">
      <c r="A6" s="218">
        <v>1</v>
      </c>
      <c r="B6" s="219">
        <v>2</v>
      </c>
      <c r="C6" s="592">
        <v>3</v>
      </c>
      <c r="D6" s="762">
        <v>4</v>
      </c>
      <c r="E6" s="878">
        <v>5</v>
      </c>
      <c r="F6" s="938">
        <v>6</v>
      </c>
      <c r="G6" s="901">
        <v>7</v>
      </c>
    </row>
    <row r="7" spans="1:7" s="62" customFormat="1" ht="15.95" customHeight="1" thickBot="1">
      <c r="A7" s="256"/>
      <c r="B7" s="257" t="s">
        <v>60</v>
      </c>
      <c r="C7" s="673"/>
      <c r="D7" s="688"/>
      <c r="E7" s="879"/>
      <c r="F7" s="938"/>
      <c r="G7" s="901"/>
    </row>
    <row r="8" spans="1:7" s="62" customFormat="1" ht="12" customHeight="1" thickBot="1">
      <c r="A8" s="32" t="s">
        <v>21</v>
      </c>
      <c r="B8" s="21" t="s">
        <v>268</v>
      </c>
      <c r="C8" s="537">
        <f>+C9+C10+C11+C12+C13+C14</f>
        <v>799162</v>
      </c>
      <c r="D8" s="537">
        <f>+D9+D10+D11+D12+D13+D14</f>
        <v>6834</v>
      </c>
      <c r="E8" s="541">
        <f>+E9+E10+E11+E12+E13+E14</f>
        <v>805996</v>
      </c>
      <c r="F8" s="541">
        <f>+F9+F10+F11+F12+F13+F14</f>
        <v>40133</v>
      </c>
      <c r="G8" s="331">
        <f>+G9+G10+G11+G12+G13+G14</f>
        <v>846129</v>
      </c>
    </row>
    <row r="9" spans="1:7" s="100" customFormat="1" ht="12" customHeight="1">
      <c r="A9" s="470" t="s">
        <v>106</v>
      </c>
      <c r="B9" s="454" t="s">
        <v>269</v>
      </c>
      <c r="C9" s="538">
        <v>244014</v>
      </c>
      <c r="D9" s="682"/>
      <c r="E9" s="880">
        <f t="shared" ref="E9:E14" si="0">C9+D9</f>
        <v>244014</v>
      </c>
      <c r="F9" s="939"/>
      <c r="G9" s="864">
        <f t="shared" ref="G9:G14" si="1">E9+F9</f>
        <v>244014</v>
      </c>
    </row>
    <row r="10" spans="1:7" s="101" customFormat="1" ht="12" customHeight="1">
      <c r="A10" s="471" t="s">
        <v>107</v>
      </c>
      <c r="B10" s="455" t="s">
        <v>270</v>
      </c>
      <c r="C10" s="534">
        <v>319534</v>
      </c>
      <c r="D10" s="683"/>
      <c r="E10" s="880">
        <f t="shared" si="0"/>
        <v>319534</v>
      </c>
      <c r="F10" s="899">
        <v>5909</v>
      </c>
      <c r="G10" s="864">
        <f t="shared" si="1"/>
        <v>325443</v>
      </c>
    </row>
    <row r="11" spans="1:7" s="101" customFormat="1" ht="12" customHeight="1">
      <c r="A11" s="471" t="s">
        <v>108</v>
      </c>
      <c r="B11" s="455" t="s">
        <v>271</v>
      </c>
      <c r="C11" s="534">
        <v>214850</v>
      </c>
      <c r="D11" s="683"/>
      <c r="E11" s="880">
        <f t="shared" si="0"/>
        <v>214850</v>
      </c>
      <c r="F11" s="899">
        <v>-220</v>
      </c>
      <c r="G11" s="864">
        <f t="shared" si="1"/>
        <v>214630</v>
      </c>
    </row>
    <row r="12" spans="1:7" s="101" customFormat="1" ht="12" customHeight="1">
      <c r="A12" s="471" t="s">
        <v>109</v>
      </c>
      <c r="B12" s="455" t="s">
        <v>272</v>
      </c>
      <c r="C12" s="534">
        <v>18917</v>
      </c>
      <c r="D12" s="683"/>
      <c r="E12" s="880">
        <f t="shared" si="0"/>
        <v>18917</v>
      </c>
      <c r="F12" s="899"/>
      <c r="G12" s="864">
        <f t="shared" si="1"/>
        <v>18917</v>
      </c>
    </row>
    <row r="13" spans="1:7" s="101" customFormat="1" ht="12" customHeight="1">
      <c r="A13" s="471" t="s">
        <v>151</v>
      </c>
      <c r="B13" s="455" t="s">
        <v>273</v>
      </c>
      <c r="C13" s="674">
        <v>1847</v>
      </c>
      <c r="D13" s="899">
        <v>6834</v>
      </c>
      <c r="E13" s="880">
        <f t="shared" si="0"/>
        <v>8681</v>
      </c>
      <c r="F13" s="899">
        <v>34444</v>
      </c>
      <c r="G13" s="864">
        <f t="shared" si="1"/>
        <v>43125</v>
      </c>
    </row>
    <row r="14" spans="1:7" s="100" customFormat="1" ht="12" customHeight="1" thickBot="1">
      <c r="A14" s="472" t="s">
        <v>110</v>
      </c>
      <c r="B14" s="456" t="s">
        <v>274</v>
      </c>
      <c r="C14" s="675"/>
      <c r="D14" s="682"/>
      <c r="E14" s="880">
        <f t="shared" si="0"/>
        <v>0</v>
      </c>
      <c r="F14" s="940"/>
      <c r="G14" s="864">
        <f t="shared" si="1"/>
        <v>0</v>
      </c>
    </row>
    <row r="15" spans="1:7" s="100" customFormat="1" ht="12" customHeight="1" thickBot="1">
      <c r="A15" s="32" t="s">
        <v>22</v>
      </c>
      <c r="B15" s="320" t="s">
        <v>275</v>
      </c>
      <c r="C15" s="537">
        <f>+C16+C17+C18+C19+C20</f>
        <v>3337</v>
      </c>
      <c r="D15" s="537">
        <f>+D16+D17+D18+D19+D20</f>
        <v>72951</v>
      </c>
      <c r="E15" s="541">
        <f>+E16+E17+E18+E19+E20</f>
        <v>76288</v>
      </c>
      <c r="F15" s="541">
        <f>+F16+F17+F18+F19+F20</f>
        <v>508</v>
      </c>
      <c r="G15" s="331">
        <f>+G16+G17+G18+G19+G20</f>
        <v>76796</v>
      </c>
    </row>
    <row r="16" spans="1:7" s="100" customFormat="1" ht="12" customHeight="1">
      <c r="A16" s="470" t="s">
        <v>112</v>
      </c>
      <c r="B16" s="454" t="s">
        <v>276</v>
      </c>
      <c r="C16" s="538"/>
      <c r="D16" s="682"/>
      <c r="E16" s="880">
        <f t="shared" ref="E16:E21" si="2">C16+D16</f>
        <v>0</v>
      </c>
      <c r="F16" s="939"/>
      <c r="G16" s="871">
        <f t="shared" ref="G16:G21" si="3">E16+F16</f>
        <v>0</v>
      </c>
    </row>
    <row r="17" spans="1:7" s="100" customFormat="1" ht="12" customHeight="1">
      <c r="A17" s="471" t="s">
        <v>113</v>
      </c>
      <c r="B17" s="455" t="s">
        <v>277</v>
      </c>
      <c r="C17" s="534"/>
      <c r="D17" s="682"/>
      <c r="E17" s="880">
        <f t="shared" si="2"/>
        <v>0</v>
      </c>
      <c r="F17" s="941"/>
      <c r="G17" s="871">
        <f t="shared" si="3"/>
        <v>0</v>
      </c>
    </row>
    <row r="18" spans="1:7" s="100" customFormat="1" ht="12" customHeight="1">
      <c r="A18" s="471" t="s">
        <v>114</v>
      </c>
      <c r="B18" s="455" t="s">
        <v>513</v>
      </c>
      <c r="C18" s="534"/>
      <c r="D18" s="682"/>
      <c r="E18" s="880">
        <f t="shared" si="2"/>
        <v>0</v>
      </c>
      <c r="F18" s="941"/>
      <c r="G18" s="871">
        <f t="shared" si="3"/>
        <v>0</v>
      </c>
    </row>
    <row r="19" spans="1:7" s="100" customFormat="1" ht="12" customHeight="1">
      <c r="A19" s="471" t="s">
        <v>115</v>
      </c>
      <c r="B19" s="455" t="s">
        <v>514</v>
      </c>
      <c r="C19" s="534"/>
      <c r="D19" s="682"/>
      <c r="E19" s="880">
        <f t="shared" si="2"/>
        <v>0</v>
      </c>
      <c r="F19" s="941"/>
      <c r="G19" s="871">
        <f t="shared" si="3"/>
        <v>0</v>
      </c>
    </row>
    <row r="20" spans="1:7" s="100" customFormat="1" ht="12" customHeight="1">
      <c r="A20" s="471" t="s">
        <v>116</v>
      </c>
      <c r="B20" s="455" t="s">
        <v>278</v>
      </c>
      <c r="C20" s="534">
        <v>3337</v>
      </c>
      <c r="D20" s="682">
        <v>72951</v>
      </c>
      <c r="E20" s="880">
        <f t="shared" si="2"/>
        <v>76288</v>
      </c>
      <c r="F20" s="954">
        <v>508</v>
      </c>
      <c r="G20" s="888">
        <f t="shared" si="3"/>
        <v>76796</v>
      </c>
    </row>
    <row r="21" spans="1:7" s="101" customFormat="1" ht="12" customHeight="1" thickBot="1">
      <c r="A21" s="472" t="s">
        <v>125</v>
      </c>
      <c r="B21" s="456" t="s">
        <v>279</v>
      </c>
      <c r="C21" s="535"/>
      <c r="D21" s="683"/>
      <c r="E21" s="880">
        <f t="shared" si="2"/>
        <v>0</v>
      </c>
      <c r="F21" s="942"/>
      <c r="G21" s="871">
        <f t="shared" si="3"/>
        <v>0</v>
      </c>
    </row>
    <row r="22" spans="1:7" s="101" customFormat="1" ht="12" customHeight="1" thickBot="1">
      <c r="A22" s="32" t="s">
        <v>23</v>
      </c>
      <c r="B22" s="21" t="s">
        <v>280</v>
      </c>
      <c r="C22" s="537">
        <f>+C23+C24+C25+C26+C27</f>
        <v>169767</v>
      </c>
      <c r="D22" s="537">
        <f>+D23+D24+D25+D26+D27</f>
        <v>774</v>
      </c>
      <c r="E22" s="541">
        <f>+E23+E24+E25+E26+E27</f>
        <v>170541</v>
      </c>
      <c r="F22" s="541">
        <f>+F23+F24+F25+F26+F27</f>
        <v>241819</v>
      </c>
      <c r="G22" s="331">
        <f>+G23+G24+G25+G26+G27</f>
        <v>412360</v>
      </c>
    </row>
    <row r="23" spans="1:7" s="101" customFormat="1" ht="12" customHeight="1">
      <c r="A23" s="470" t="s">
        <v>95</v>
      </c>
      <c r="B23" s="454" t="s">
        <v>281</v>
      </c>
      <c r="C23" s="538"/>
      <c r="D23" s="683"/>
      <c r="E23" s="880">
        <f t="shared" ref="E23:E28" si="4">C23+D23</f>
        <v>0</v>
      </c>
      <c r="F23" s="943">
        <v>239819</v>
      </c>
      <c r="G23" s="871">
        <f t="shared" ref="G23:G28" si="5">E23+F23</f>
        <v>239819</v>
      </c>
    </row>
    <row r="24" spans="1:7" s="100" customFormat="1" ht="12" customHeight="1">
      <c r="A24" s="471" t="s">
        <v>96</v>
      </c>
      <c r="B24" s="455" t="s">
        <v>282</v>
      </c>
      <c r="C24" s="534"/>
      <c r="D24" s="682"/>
      <c r="E24" s="880">
        <f t="shared" si="4"/>
        <v>0</v>
      </c>
      <c r="F24" s="941"/>
      <c r="G24" s="871">
        <f t="shared" si="5"/>
        <v>0</v>
      </c>
    </row>
    <row r="25" spans="1:7" s="101" customFormat="1" ht="12" customHeight="1">
      <c r="A25" s="471" t="s">
        <v>97</v>
      </c>
      <c r="B25" s="455" t="s">
        <v>515</v>
      </c>
      <c r="C25" s="534"/>
      <c r="D25" s="683"/>
      <c r="E25" s="880">
        <f t="shared" si="4"/>
        <v>0</v>
      </c>
      <c r="F25" s="899"/>
      <c r="G25" s="871">
        <f t="shared" si="5"/>
        <v>0</v>
      </c>
    </row>
    <row r="26" spans="1:7" s="101" customFormat="1" ht="12" customHeight="1">
      <c r="A26" s="471" t="s">
        <v>98</v>
      </c>
      <c r="B26" s="455" t="s">
        <v>516</v>
      </c>
      <c r="C26" s="534"/>
      <c r="D26" s="683"/>
      <c r="E26" s="880">
        <f t="shared" si="4"/>
        <v>0</v>
      </c>
      <c r="F26" s="899"/>
      <c r="G26" s="871">
        <f t="shared" si="5"/>
        <v>0</v>
      </c>
    </row>
    <row r="27" spans="1:7" s="101" customFormat="1" ht="12" customHeight="1">
      <c r="A27" s="471" t="s">
        <v>174</v>
      </c>
      <c r="B27" s="455" t="s">
        <v>283</v>
      </c>
      <c r="C27" s="534">
        <v>169767</v>
      </c>
      <c r="D27" s="683">
        <v>774</v>
      </c>
      <c r="E27" s="880">
        <f t="shared" si="4"/>
        <v>170541</v>
      </c>
      <c r="F27" s="899">
        <v>2000</v>
      </c>
      <c r="G27" s="888">
        <f t="shared" si="5"/>
        <v>172541</v>
      </c>
    </row>
    <row r="28" spans="1:7" s="101" customFormat="1" ht="12" customHeight="1" thickBot="1">
      <c r="A28" s="472" t="s">
        <v>175</v>
      </c>
      <c r="B28" s="456" t="s">
        <v>284</v>
      </c>
      <c r="C28" s="535"/>
      <c r="D28" s="683"/>
      <c r="E28" s="880">
        <f t="shared" si="4"/>
        <v>0</v>
      </c>
      <c r="F28" s="942"/>
      <c r="G28" s="871">
        <f t="shared" si="5"/>
        <v>0</v>
      </c>
    </row>
    <row r="29" spans="1:7" s="101" customFormat="1" ht="12" customHeight="1" thickBot="1">
      <c r="A29" s="32" t="s">
        <v>176</v>
      </c>
      <c r="B29" s="21" t="s">
        <v>285</v>
      </c>
      <c r="C29" s="541">
        <f>+C30+C33+C34+C35</f>
        <v>694800</v>
      </c>
      <c r="D29" s="541">
        <f>+D30+D33+D34+D35</f>
        <v>0</v>
      </c>
      <c r="E29" s="541">
        <f>+E30+E33+E34+E35</f>
        <v>694800</v>
      </c>
      <c r="F29" s="541">
        <f>+F30+F33+F34+F35</f>
        <v>0</v>
      </c>
      <c r="G29" s="331">
        <f>+G30+G33+G34+G35</f>
        <v>694800</v>
      </c>
    </row>
    <row r="30" spans="1:7" s="101" customFormat="1" ht="12" customHeight="1">
      <c r="A30" s="470" t="s">
        <v>286</v>
      </c>
      <c r="B30" s="454" t="s">
        <v>292</v>
      </c>
      <c r="C30" s="676">
        <f>+C31+C32</f>
        <v>612800</v>
      </c>
      <c r="D30" s="683"/>
      <c r="E30" s="880">
        <f t="shared" ref="E30:E35" si="6">C30+D30</f>
        <v>612800</v>
      </c>
      <c r="F30" s="943"/>
      <c r="G30" s="888">
        <f t="shared" ref="G30:G35" si="7">E30+F30</f>
        <v>612800</v>
      </c>
    </row>
    <row r="31" spans="1:7" s="101" customFormat="1" ht="12" customHeight="1">
      <c r="A31" s="471" t="s">
        <v>287</v>
      </c>
      <c r="B31" s="455" t="s">
        <v>293</v>
      </c>
      <c r="C31" s="534">
        <v>112000</v>
      </c>
      <c r="D31" s="683"/>
      <c r="E31" s="880">
        <f t="shared" si="6"/>
        <v>112000</v>
      </c>
      <c r="F31" s="899"/>
      <c r="G31" s="888">
        <f t="shared" si="7"/>
        <v>112000</v>
      </c>
    </row>
    <row r="32" spans="1:7" s="101" customFormat="1" ht="12" customHeight="1">
      <c r="A32" s="471" t="s">
        <v>288</v>
      </c>
      <c r="B32" s="455" t="s">
        <v>294</v>
      </c>
      <c r="C32" s="534">
        <v>500800</v>
      </c>
      <c r="D32" s="683"/>
      <c r="E32" s="880">
        <f t="shared" si="6"/>
        <v>500800</v>
      </c>
      <c r="F32" s="899"/>
      <c r="G32" s="888">
        <f t="shared" si="7"/>
        <v>500800</v>
      </c>
    </row>
    <row r="33" spans="1:7" s="101" customFormat="1" ht="12" customHeight="1">
      <c r="A33" s="471" t="s">
        <v>289</v>
      </c>
      <c r="B33" s="455" t="s">
        <v>295</v>
      </c>
      <c r="C33" s="534">
        <v>72000</v>
      </c>
      <c r="D33" s="683"/>
      <c r="E33" s="880">
        <f t="shared" si="6"/>
        <v>72000</v>
      </c>
      <c r="F33" s="899"/>
      <c r="G33" s="888">
        <f t="shared" si="7"/>
        <v>72000</v>
      </c>
    </row>
    <row r="34" spans="1:7" s="101" customFormat="1" ht="12" customHeight="1">
      <c r="A34" s="471" t="s">
        <v>290</v>
      </c>
      <c r="B34" s="455" t="s">
        <v>296</v>
      </c>
      <c r="C34" s="534">
        <v>10000</v>
      </c>
      <c r="D34" s="683"/>
      <c r="E34" s="880">
        <f t="shared" si="6"/>
        <v>10000</v>
      </c>
      <c r="F34" s="899"/>
      <c r="G34" s="888">
        <f t="shared" si="7"/>
        <v>10000</v>
      </c>
    </row>
    <row r="35" spans="1:7" s="101" customFormat="1" ht="12" customHeight="1" thickBot="1">
      <c r="A35" s="472" t="s">
        <v>291</v>
      </c>
      <c r="B35" s="456" t="s">
        <v>297</v>
      </c>
      <c r="C35" s="535"/>
      <c r="D35" s="683"/>
      <c r="E35" s="880">
        <f t="shared" si="6"/>
        <v>0</v>
      </c>
      <c r="F35" s="942"/>
      <c r="G35" s="888">
        <f t="shared" si="7"/>
        <v>0</v>
      </c>
    </row>
    <row r="36" spans="1:7" s="101" customFormat="1" ht="12" customHeight="1" thickBot="1">
      <c r="A36" s="32" t="s">
        <v>25</v>
      </c>
      <c r="B36" s="21" t="s">
        <v>298</v>
      </c>
      <c r="C36" s="537">
        <f>SUM(C37:C46)</f>
        <v>70710</v>
      </c>
      <c r="D36" s="537">
        <f>SUM(D37:D46)</f>
        <v>0</v>
      </c>
      <c r="E36" s="541">
        <f>SUM(E37:E46)</f>
        <v>70710</v>
      </c>
      <c r="F36" s="541">
        <f>SUM(F37:F46)</f>
        <v>700</v>
      </c>
      <c r="G36" s="331">
        <f>SUM(G37:G46)</f>
        <v>71410</v>
      </c>
    </row>
    <row r="37" spans="1:7" s="101" customFormat="1" ht="12" customHeight="1">
      <c r="A37" s="470" t="s">
        <v>99</v>
      </c>
      <c r="B37" s="454" t="s">
        <v>301</v>
      </c>
      <c r="C37" s="538"/>
      <c r="D37" s="683"/>
      <c r="E37" s="880">
        <f>C37+D37</f>
        <v>0</v>
      </c>
      <c r="F37" s="943"/>
      <c r="G37" s="888">
        <f>E37+F37</f>
        <v>0</v>
      </c>
    </row>
    <row r="38" spans="1:7" s="101" customFormat="1" ht="12" customHeight="1">
      <c r="A38" s="471" t="s">
        <v>100</v>
      </c>
      <c r="B38" s="455" t="s">
        <v>302</v>
      </c>
      <c r="C38" s="534">
        <v>2500</v>
      </c>
      <c r="D38" s="683"/>
      <c r="E38" s="880">
        <f t="shared" ref="E38:E46" si="8">C38+D38</f>
        <v>2500</v>
      </c>
      <c r="F38" s="899"/>
      <c r="G38" s="888">
        <f t="shared" ref="G38:G46" si="9">E38+F38</f>
        <v>2500</v>
      </c>
    </row>
    <row r="39" spans="1:7" s="101" customFormat="1" ht="12" customHeight="1">
      <c r="A39" s="471" t="s">
        <v>101</v>
      </c>
      <c r="B39" s="455" t="s">
        <v>303</v>
      </c>
      <c r="C39" s="534"/>
      <c r="D39" s="683"/>
      <c r="E39" s="880">
        <f t="shared" si="8"/>
        <v>0</v>
      </c>
      <c r="F39" s="899"/>
      <c r="G39" s="888">
        <f t="shared" si="9"/>
        <v>0</v>
      </c>
    </row>
    <row r="40" spans="1:7" s="101" customFormat="1" ht="12" customHeight="1">
      <c r="A40" s="471" t="s">
        <v>178</v>
      </c>
      <c r="B40" s="455" t="s">
        <v>304</v>
      </c>
      <c r="C40" s="534">
        <v>50640</v>
      </c>
      <c r="D40" s="683"/>
      <c r="E40" s="880">
        <f t="shared" si="8"/>
        <v>50640</v>
      </c>
      <c r="F40" s="899">
        <v>700</v>
      </c>
      <c r="G40" s="888">
        <f t="shared" si="9"/>
        <v>51340</v>
      </c>
    </row>
    <row r="41" spans="1:7" s="101" customFormat="1" ht="12" customHeight="1">
      <c r="A41" s="471" t="s">
        <v>179</v>
      </c>
      <c r="B41" s="455" t="s">
        <v>305</v>
      </c>
      <c r="C41" s="534"/>
      <c r="D41" s="683"/>
      <c r="E41" s="880">
        <f t="shared" si="8"/>
        <v>0</v>
      </c>
      <c r="F41" s="899"/>
      <c r="G41" s="888">
        <f t="shared" si="9"/>
        <v>0</v>
      </c>
    </row>
    <row r="42" spans="1:7" s="101" customFormat="1" ht="12" customHeight="1">
      <c r="A42" s="471" t="s">
        <v>180</v>
      </c>
      <c r="B42" s="455" t="s">
        <v>306</v>
      </c>
      <c r="C42" s="534">
        <v>11570</v>
      </c>
      <c r="D42" s="683"/>
      <c r="E42" s="880">
        <f t="shared" si="8"/>
        <v>11570</v>
      </c>
      <c r="F42" s="899"/>
      <c r="G42" s="888">
        <f t="shared" si="9"/>
        <v>11570</v>
      </c>
    </row>
    <row r="43" spans="1:7" s="101" customFormat="1" ht="12" customHeight="1">
      <c r="A43" s="471" t="s">
        <v>181</v>
      </c>
      <c r="B43" s="455" t="s">
        <v>307</v>
      </c>
      <c r="C43" s="534"/>
      <c r="D43" s="683"/>
      <c r="E43" s="880">
        <f t="shared" si="8"/>
        <v>0</v>
      </c>
      <c r="F43" s="899"/>
      <c r="G43" s="888">
        <f t="shared" si="9"/>
        <v>0</v>
      </c>
    </row>
    <row r="44" spans="1:7" s="101" customFormat="1" ht="12" customHeight="1">
      <c r="A44" s="471" t="s">
        <v>182</v>
      </c>
      <c r="B44" s="455" t="s">
        <v>308</v>
      </c>
      <c r="C44" s="534">
        <v>6000</v>
      </c>
      <c r="D44" s="683"/>
      <c r="E44" s="880">
        <f t="shared" si="8"/>
        <v>6000</v>
      </c>
      <c r="F44" s="899"/>
      <c r="G44" s="888">
        <f t="shared" si="9"/>
        <v>6000</v>
      </c>
    </row>
    <row r="45" spans="1:7" s="101" customFormat="1" ht="12" customHeight="1">
      <c r="A45" s="471" t="s">
        <v>299</v>
      </c>
      <c r="B45" s="455" t="s">
        <v>309</v>
      </c>
      <c r="C45" s="677"/>
      <c r="D45" s="683"/>
      <c r="E45" s="880">
        <f t="shared" si="8"/>
        <v>0</v>
      </c>
      <c r="F45" s="899"/>
      <c r="G45" s="888">
        <f t="shared" si="9"/>
        <v>0</v>
      </c>
    </row>
    <row r="46" spans="1:7" s="101" customFormat="1" ht="12" customHeight="1" thickBot="1">
      <c r="A46" s="472" t="s">
        <v>300</v>
      </c>
      <c r="B46" s="456" t="s">
        <v>310</v>
      </c>
      <c r="C46" s="678"/>
      <c r="D46" s="683"/>
      <c r="E46" s="880">
        <f t="shared" si="8"/>
        <v>0</v>
      </c>
      <c r="F46" s="942"/>
      <c r="G46" s="888">
        <f t="shared" si="9"/>
        <v>0</v>
      </c>
    </row>
    <row r="47" spans="1:7" s="101" customFormat="1" ht="12" customHeight="1" thickBot="1">
      <c r="A47" s="32" t="s">
        <v>26</v>
      </c>
      <c r="B47" s="21" t="s">
        <v>311</v>
      </c>
      <c r="C47" s="537">
        <f>SUM(C48:C52)</f>
        <v>10000</v>
      </c>
      <c r="D47" s="537">
        <f>SUM(D48:D52)</f>
        <v>0</v>
      </c>
      <c r="E47" s="541">
        <f>SUM(E48:E52)</f>
        <v>10000</v>
      </c>
      <c r="F47" s="541">
        <f>SUM(F48:F52)</f>
        <v>0</v>
      </c>
      <c r="G47" s="331">
        <f>SUM(G48:G52)</f>
        <v>10000</v>
      </c>
    </row>
    <row r="48" spans="1:7" s="101" customFormat="1" ht="12" customHeight="1">
      <c r="A48" s="470" t="s">
        <v>102</v>
      </c>
      <c r="B48" s="454" t="s">
        <v>315</v>
      </c>
      <c r="C48" s="679"/>
      <c r="D48" s="683"/>
      <c r="E48" s="880">
        <f>C48+D48</f>
        <v>0</v>
      </c>
      <c r="F48" s="943"/>
      <c r="G48" s="871">
        <f>E48+F48</f>
        <v>0</v>
      </c>
    </row>
    <row r="49" spans="1:7" s="101" customFormat="1" ht="12" customHeight="1">
      <c r="A49" s="471" t="s">
        <v>103</v>
      </c>
      <c r="B49" s="455" t="s">
        <v>316</v>
      </c>
      <c r="C49" s="677">
        <v>10000</v>
      </c>
      <c r="D49" s="683"/>
      <c r="E49" s="880">
        <f>C49+D49</f>
        <v>10000</v>
      </c>
      <c r="F49" s="899"/>
      <c r="G49" s="888">
        <f>E49+F49</f>
        <v>10000</v>
      </c>
    </row>
    <row r="50" spans="1:7" s="101" customFormat="1" ht="12" customHeight="1">
      <c r="A50" s="471" t="s">
        <v>312</v>
      </c>
      <c r="B50" s="455" t="s">
        <v>317</v>
      </c>
      <c r="C50" s="677"/>
      <c r="D50" s="683"/>
      <c r="E50" s="880">
        <f>C50+D50</f>
        <v>0</v>
      </c>
      <c r="F50" s="899"/>
      <c r="G50" s="871">
        <f>E50+F50</f>
        <v>0</v>
      </c>
    </row>
    <row r="51" spans="1:7" s="101" customFormat="1" ht="12" customHeight="1">
      <c r="A51" s="471" t="s">
        <v>313</v>
      </c>
      <c r="B51" s="455" t="s">
        <v>318</v>
      </c>
      <c r="C51" s="677"/>
      <c r="D51" s="683"/>
      <c r="E51" s="880">
        <f>C51+D51</f>
        <v>0</v>
      </c>
      <c r="F51" s="899"/>
      <c r="G51" s="871">
        <f>E51+F51</f>
        <v>0</v>
      </c>
    </row>
    <row r="52" spans="1:7" s="101" customFormat="1" ht="12" customHeight="1" thickBot="1">
      <c r="A52" s="472" t="s">
        <v>314</v>
      </c>
      <c r="B52" s="456" t="s">
        <v>319</v>
      </c>
      <c r="C52" s="678"/>
      <c r="D52" s="689"/>
      <c r="E52" s="881">
        <f>C52+D52</f>
        <v>0</v>
      </c>
      <c r="F52" s="942"/>
      <c r="G52" s="871">
        <f>E52+F52</f>
        <v>0</v>
      </c>
    </row>
    <row r="53" spans="1:7" s="101" customFormat="1" ht="12" customHeight="1" thickBot="1">
      <c r="A53" s="32" t="s">
        <v>183</v>
      </c>
      <c r="B53" s="21" t="s">
        <v>320</v>
      </c>
      <c r="C53" s="537">
        <f>SUM(C54:C56)</f>
        <v>0</v>
      </c>
      <c r="D53" s="691"/>
      <c r="E53" s="882"/>
      <c r="F53" s="944"/>
      <c r="G53" s="873"/>
    </row>
    <row r="54" spans="1:7" s="101" customFormat="1" ht="12" customHeight="1">
      <c r="A54" s="470" t="s">
        <v>104</v>
      </c>
      <c r="B54" s="454" t="s">
        <v>321</v>
      </c>
      <c r="C54" s="538"/>
      <c r="D54" s="690"/>
      <c r="E54" s="883"/>
      <c r="F54" s="943"/>
      <c r="G54" s="875"/>
    </row>
    <row r="55" spans="1:7" s="101" customFormat="1" ht="12" customHeight="1">
      <c r="A55" s="471" t="s">
        <v>105</v>
      </c>
      <c r="B55" s="455" t="s">
        <v>517</v>
      </c>
      <c r="C55" s="534"/>
      <c r="D55" s="683"/>
      <c r="E55" s="884"/>
      <c r="F55" s="899"/>
      <c r="G55" s="872"/>
    </row>
    <row r="56" spans="1:7" s="101" customFormat="1" ht="12" customHeight="1">
      <c r="A56" s="471" t="s">
        <v>325</v>
      </c>
      <c r="B56" s="455" t="s">
        <v>323</v>
      </c>
      <c r="C56" s="534"/>
      <c r="D56" s="683"/>
      <c r="E56" s="884"/>
      <c r="F56" s="899"/>
      <c r="G56" s="872"/>
    </row>
    <row r="57" spans="1:7" s="101" customFormat="1" ht="12" customHeight="1" thickBot="1">
      <c r="A57" s="472" t="s">
        <v>326</v>
      </c>
      <c r="B57" s="456" t="s">
        <v>324</v>
      </c>
      <c r="C57" s="535"/>
      <c r="D57" s="683"/>
      <c r="E57" s="884"/>
      <c r="F57" s="942"/>
      <c r="G57" s="874"/>
    </row>
    <row r="58" spans="1:7" s="101" customFormat="1" ht="12" customHeight="1" thickBot="1">
      <c r="A58" s="32" t="s">
        <v>28</v>
      </c>
      <c r="B58" s="320" t="s">
        <v>327</v>
      </c>
      <c r="C58" s="537">
        <f>SUM(C59:C61)</f>
        <v>1070425</v>
      </c>
      <c r="D58" s="537">
        <f>SUM(D59:D61)</f>
        <v>0</v>
      </c>
      <c r="E58" s="541">
        <f>SUM(E59:E61)</f>
        <v>1070425</v>
      </c>
      <c r="F58" s="541">
        <f>SUM(F59:F61)</f>
        <v>0</v>
      </c>
      <c r="G58" s="331">
        <f>SUM(G59:G61)</f>
        <v>1070425</v>
      </c>
    </row>
    <row r="59" spans="1:7" s="101" customFormat="1" ht="12" customHeight="1">
      <c r="A59" s="470" t="s">
        <v>184</v>
      </c>
      <c r="B59" s="454" t="s">
        <v>329</v>
      </c>
      <c r="C59" s="677"/>
      <c r="D59" s="683"/>
      <c r="E59" s="880">
        <f>C59+D59</f>
        <v>0</v>
      </c>
      <c r="F59" s="943"/>
      <c r="G59" s="888">
        <f>E59+F59</f>
        <v>0</v>
      </c>
    </row>
    <row r="60" spans="1:7" s="101" customFormat="1" ht="12" customHeight="1">
      <c r="A60" s="471" t="s">
        <v>185</v>
      </c>
      <c r="B60" s="455" t="s">
        <v>518</v>
      </c>
      <c r="C60" s="677"/>
      <c r="D60" s="683"/>
      <c r="E60" s="880">
        <f>C60+D60</f>
        <v>0</v>
      </c>
      <c r="F60" s="899"/>
      <c r="G60" s="888">
        <f>E60+F60</f>
        <v>0</v>
      </c>
    </row>
    <row r="61" spans="1:7" s="101" customFormat="1" ht="12" customHeight="1">
      <c r="A61" s="471" t="s">
        <v>239</v>
      </c>
      <c r="B61" s="455" t="s">
        <v>330</v>
      </c>
      <c r="C61" s="677">
        <v>1070425</v>
      </c>
      <c r="D61" s="683"/>
      <c r="E61" s="880">
        <f>C61+D61</f>
        <v>1070425</v>
      </c>
      <c r="F61" s="899"/>
      <c r="G61" s="888">
        <f>E61+F61</f>
        <v>1070425</v>
      </c>
    </row>
    <row r="62" spans="1:7" s="101" customFormat="1" ht="12" customHeight="1" thickBot="1">
      <c r="A62" s="472" t="s">
        <v>328</v>
      </c>
      <c r="B62" s="456" t="s">
        <v>331</v>
      </c>
      <c r="C62" s="677">
        <v>1070425</v>
      </c>
      <c r="D62" s="683"/>
      <c r="E62" s="880">
        <f>C62+D62</f>
        <v>1070425</v>
      </c>
      <c r="F62" s="942"/>
      <c r="G62" s="888">
        <f>E62+F62</f>
        <v>1070425</v>
      </c>
    </row>
    <row r="63" spans="1:7" s="101" customFormat="1" ht="12" customHeight="1" thickBot="1">
      <c r="A63" s="32" t="s">
        <v>29</v>
      </c>
      <c r="B63" s="21" t="s">
        <v>332</v>
      </c>
      <c r="C63" s="541">
        <f>+C8+C15+C22+C29+C36+C47+C53+C58</f>
        <v>2818201</v>
      </c>
      <c r="D63" s="541">
        <f>+D8+D15+D22+D29+D36+D47+D53+D58</f>
        <v>80559</v>
      </c>
      <c r="E63" s="541">
        <f>+E8+E15+E22+E29+E36+E47+E53+E58</f>
        <v>2898760</v>
      </c>
      <c r="F63" s="541">
        <f>+F8+F15+F22+F29+F36+F47+F53+F58</f>
        <v>283160</v>
      </c>
      <c r="G63" s="331">
        <f>+G8+G15+G22+G29+G36+G47+G53+G58</f>
        <v>3181920</v>
      </c>
    </row>
    <row r="64" spans="1:7" s="101" customFormat="1" ht="12" customHeight="1" thickBot="1">
      <c r="A64" s="473" t="s">
        <v>470</v>
      </c>
      <c r="B64" s="320" t="s">
        <v>334</v>
      </c>
      <c r="C64" s="537">
        <f>SUM(C65:C67)</f>
        <v>0</v>
      </c>
      <c r="D64" s="691"/>
      <c r="E64" s="882"/>
      <c r="F64" s="944"/>
      <c r="G64" s="873"/>
    </row>
    <row r="65" spans="1:7" s="101" customFormat="1" ht="12" customHeight="1">
      <c r="A65" s="470" t="s">
        <v>367</v>
      </c>
      <c r="B65" s="454" t="s">
        <v>335</v>
      </c>
      <c r="C65" s="677"/>
      <c r="D65" s="690"/>
      <c r="E65" s="883"/>
      <c r="F65" s="943"/>
      <c r="G65" s="875"/>
    </row>
    <row r="66" spans="1:7" s="101" customFormat="1" ht="12" customHeight="1">
      <c r="A66" s="471" t="s">
        <v>376</v>
      </c>
      <c r="B66" s="455" t="s">
        <v>336</v>
      </c>
      <c r="C66" s="677"/>
      <c r="D66" s="683"/>
      <c r="E66" s="884"/>
      <c r="F66" s="899"/>
      <c r="G66" s="872"/>
    </row>
    <row r="67" spans="1:7" s="101" customFormat="1" ht="12" customHeight="1" thickBot="1">
      <c r="A67" s="472" t="s">
        <v>377</v>
      </c>
      <c r="B67" s="458" t="s">
        <v>337</v>
      </c>
      <c r="C67" s="677"/>
      <c r="D67" s="689"/>
      <c r="E67" s="885"/>
      <c r="F67" s="942"/>
      <c r="G67" s="874"/>
    </row>
    <row r="68" spans="1:7" s="101" customFormat="1" ht="12" customHeight="1" thickBot="1">
      <c r="A68" s="473" t="s">
        <v>338</v>
      </c>
      <c r="B68" s="320" t="s">
        <v>339</v>
      </c>
      <c r="C68" s="537">
        <f>SUM(C69:C72)</f>
        <v>0</v>
      </c>
      <c r="D68" s="691"/>
      <c r="E68" s="882"/>
      <c r="F68" s="944"/>
      <c r="G68" s="873"/>
    </row>
    <row r="69" spans="1:7" s="101" customFormat="1" ht="12" customHeight="1">
      <c r="A69" s="470" t="s">
        <v>152</v>
      </c>
      <c r="B69" s="454" t="s">
        <v>340</v>
      </c>
      <c r="C69" s="677"/>
      <c r="D69" s="690"/>
      <c r="E69" s="883"/>
      <c r="F69" s="943"/>
      <c r="G69" s="875"/>
    </row>
    <row r="70" spans="1:7" s="101" customFormat="1" ht="12" customHeight="1">
      <c r="A70" s="471" t="s">
        <v>153</v>
      </c>
      <c r="B70" s="455" t="s">
        <v>341</v>
      </c>
      <c r="C70" s="677"/>
      <c r="D70" s="683"/>
      <c r="E70" s="884"/>
      <c r="F70" s="899"/>
      <c r="G70" s="872"/>
    </row>
    <row r="71" spans="1:7" s="101" customFormat="1" ht="12" customHeight="1">
      <c r="A71" s="471" t="s">
        <v>368</v>
      </c>
      <c r="B71" s="455" t="s">
        <v>342</v>
      </c>
      <c r="C71" s="677"/>
      <c r="D71" s="683"/>
      <c r="E71" s="884"/>
      <c r="F71" s="899"/>
      <c r="G71" s="872"/>
    </row>
    <row r="72" spans="1:7" s="101" customFormat="1" ht="12" customHeight="1" thickBot="1">
      <c r="A72" s="472" t="s">
        <v>369</v>
      </c>
      <c r="B72" s="456" t="s">
        <v>343</v>
      </c>
      <c r="C72" s="677"/>
      <c r="D72" s="683"/>
      <c r="E72" s="884"/>
      <c r="F72" s="942"/>
      <c r="G72" s="874"/>
    </row>
    <row r="73" spans="1:7" s="101" customFormat="1" ht="12" customHeight="1" thickBot="1">
      <c r="A73" s="473" t="s">
        <v>344</v>
      </c>
      <c r="B73" s="320" t="s">
        <v>345</v>
      </c>
      <c r="C73" s="537">
        <f>SUM(C74:C75)</f>
        <v>500000</v>
      </c>
      <c r="D73" s="537">
        <f>SUM(D74:D75)</f>
        <v>204040</v>
      </c>
      <c r="E73" s="541">
        <f>SUM(E74:E75)</f>
        <v>704040</v>
      </c>
      <c r="F73" s="541">
        <f>SUM(F74:F75)</f>
        <v>0</v>
      </c>
      <c r="G73" s="331">
        <f>SUM(G74:G75)</f>
        <v>704040</v>
      </c>
    </row>
    <row r="74" spans="1:7" s="101" customFormat="1" ht="12" customHeight="1">
      <c r="A74" s="470" t="s">
        <v>370</v>
      </c>
      <c r="B74" s="454" t="s">
        <v>346</v>
      </c>
      <c r="C74" s="677">
        <v>500000</v>
      </c>
      <c r="D74" s="899">
        <v>204040</v>
      </c>
      <c r="E74" s="880">
        <f>C74+D74</f>
        <v>704040</v>
      </c>
      <c r="F74" s="943"/>
      <c r="G74" s="888">
        <f>E74+F74</f>
        <v>704040</v>
      </c>
    </row>
    <row r="75" spans="1:7" s="101" customFormat="1" ht="12" customHeight="1" thickBot="1">
      <c r="A75" s="472" t="s">
        <v>371</v>
      </c>
      <c r="B75" s="456" t="s">
        <v>347</v>
      </c>
      <c r="C75" s="677"/>
      <c r="D75" s="689"/>
      <c r="E75" s="885"/>
      <c r="F75" s="942"/>
      <c r="G75" s="874"/>
    </row>
    <row r="76" spans="1:7" s="100" customFormat="1" ht="12" customHeight="1" thickBot="1">
      <c r="A76" s="473" t="s">
        <v>348</v>
      </c>
      <c r="B76" s="320" t="s">
        <v>349</v>
      </c>
      <c r="C76" s="537">
        <f>SUM(C77:C79)</f>
        <v>0</v>
      </c>
      <c r="D76" s="692"/>
      <c r="E76" s="882"/>
      <c r="F76" s="945">
        <v>1200</v>
      </c>
      <c r="G76" s="873">
        <v>1200</v>
      </c>
    </row>
    <row r="77" spans="1:7" s="101" customFormat="1" ht="12" customHeight="1">
      <c r="A77" s="470" t="s">
        <v>372</v>
      </c>
      <c r="B77" s="454" t="s">
        <v>350</v>
      </c>
      <c r="C77" s="677"/>
      <c r="D77" s="690"/>
      <c r="E77" s="883"/>
      <c r="F77" s="943"/>
      <c r="G77" s="875"/>
    </row>
    <row r="78" spans="1:7" s="101" customFormat="1" ht="12" customHeight="1">
      <c r="A78" s="471" t="s">
        <v>373</v>
      </c>
      <c r="B78" s="455" t="s">
        <v>351</v>
      </c>
      <c r="C78" s="677"/>
      <c r="D78" s="683"/>
      <c r="E78" s="884"/>
      <c r="F78" s="899">
        <v>1200</v>
      </c>
      <c r="G78" s="872">
        <v>1200</v>
      </c>
    </row>
    <row r="79" spans="1:7" s="101" customFormat="1" ht="12" customHeight="1" thickBot="1">
      <c r="A79" s="472" t="s">
        <v>374</v>
      </c>
      <c r="B79" s="456" t="s">
        <v>352</v>
      </c>
      <c r="C79" s="677"/>
      <c r="D79" s="689"/>
      <c r="E79" s="885"/>
      <c r="F79" s="942"/>
      <c r="G79" s="874"/>
    </row>
    <row r="80" spans="1:7" s="101" customFormat="1" ht="12" customHeight="1" thickBot="1">
      <c r="A80" s="473" t="s">
        <v>353</v>
      </c>
      <c r="B80" s="320" t="s">
        <v>375</v>
      </c>
      <c r="C80" s="537">
        <f>SUM(C81:C84)</f>
        <v>0</v>
      </c>
      <c r="D80" s="691"/>
      <c r="E80" s="882"/>
      <c r="F80" s="944"/>
      <c r="G80" s="873"/>
    </row>
    <row r="81" spans="1:7" s="101" customFormat="1" ht="12" customHeight="1">
      <c r="A81" s="474" t="s">
        <v>354</v>
      </c>
      <c r="B81" s="454" t="s">
        <v>355</v>
      </c>
      <c r="C81" s="677"/>
      <c r="D81" s="690"/>
      <c r="E81" s="883"/>
      <c r="F81" s="943"/>
      <c r="G81" s="875"/>
    </row>
    <row r="82" spans="1:7" s="101" customFormat="1" ht="12" customHeight="1">
      <c r="A82" s="475" t="s">
        <v>356</v>
      </c>
      <c r="B82" s="455" t="s">
        <v>357</v>
      </c>
      <c r="C82" s="677"/>
      <c r="D82" s="683"/>
      <c r="E82" s="884"/>
      <c r="F82" s="899"/>
      <c r="G82" s="872"/>
    </row>
    <row r="83" spans="1:7" s="101" customFormat="1" ht="12" customHeight="1">
      <c r="A83" s="475" t="s">
        <v>358</v>
      </c>
      <c r="B83" s="455" t="s">
        <v>359</v>
      </c>
      <c r="C83" s="677"/>
      <c r="D83" s="683"/>
      <c r="E83" s="884"/>
      <c r="F83" s="899"/>
      <c r="G83" s="872"/>
    </row>
    <row r="84" spans="1:7" s="100" customFormat="1" ht="12" customHeight="1" thickBot="1">
      <c r="A84" s="476" t="s">
        <v>360</v>
      </c>
      <c r="B84" s="456" t="s">
        <v>361</v>
      </c>
      <c r="C84" s="677"/>
      <c r="D84" s="693"/>
      <c r="E84" s="885"/>
      <c r="F84" s="940"/>
      <c r="G84" s="874"/>
    </row>
    <row r="85" spans="1:7" s="100" customFormat="1" ht="12" customHeight="1" thickBot="1">
      <c r="A85" s="473" t="s">
        <v>362</v>
      </c>
      <c r="B85" s="320" t="s">
        <v>363</v>
      </c>
      <c r="C85" s="680"/>
      <c r="D85" s="692"/>
      <c r="E85" s="882"/>
      <c r="F85" s="945"/>
      <c r="G85" s="873"/>
    </row>
    <row r="86" spans="1:7" s="100" customFormat="1" ht="12" customHeight="1" thickBot="1">
      <c r="A86" s="473" t="s">
        <v>364</v>
      </c>
      <c r="B86" s="462" t="s">
        <v>365</v>
      </c>
      <c r="C86" s="541">
        <f>+C64+C68+C73+C76+C80+C85</f>
        <v>500000</v>
      </c>
      <c r="D86" s="541">
        <f>+D64+D68+D73+D76+D80+D85</f>
        <v>204040</v>
      </c>
      <c r="E86" s="541">
        <f>+E64+E68+E73+E76+E80+E85</f>
        <v>704040</v>
      </c>
      <c r="F86" s="541">
        <f>+F64+F68+F73+F76+F80+F85</f>
        <v>1200</v>
      </c>
      <c r="G86" s="331">
        <f>+G64+G68+G73+G76+G80+G85</f>
        <v>705240</v>
      </c>
    </row>
    <row r="87" spans="1:7" s="100" customFormat="1" ht="12" customHeight="1" thickBot="1">
      <c r="A87" s="477" t="s">
        <v>378</v>
      </c>
      <c r="B87" s="464" t="s">
        <v>506</v>
      </c>
      <c r="C87" s="541">
        <f>+C63+C86</f>
        <v>3318201</v>
      </c>
      <c r="D87" s="541">
        <f>+D63+D86</f>
        <v>284599</v>
      </c>
      <c r="E87" s="541">
        <f>+E63+E86</f>
        <v>3602800</v>
      </c>
      <c r="F87" s="541">
        <f>+F63+F86</f>
        <v>284360</v>
      </c>
      <c r="G87" s="331">
        <f>+G63+G86</f>
        <v>3887160</v>
      </c>
    </row>
    <row r="88" spans="1:7" s="101" customFormat="1" ht="15" customHeight="1">
      <c r="A88" s="262"/>
      <c r="B88" s="263"/>
      <c r="C88" s="396"/>
      <c r="E88" s="886"/>
      <c r="F88" s="886"/>
      <c r="G88" s="870"/>
    </row>
    <row r="89" spans="1:7" ht="13.5" thickBot="1">
      <c r="A89" s="478"/>
      <c r="B89" s="265"/>
      <c r="C89" s="397"/>
    </row>
    <row r="90" spans="1:7" s="62" customFormat="1" ht="16.5" customHeight="1" thickBot="1">
      <c r="A90" s="266"/>
      <c r="B90" s="1007" t="s">
        <v>62</v>
      </c>
      <c r="C90" s="1008"/>
      <c r="D90" s="1008"/>
      <c r="E90" s="1008"/>
      <c r="F90" s="1008"/>
      <c r="G90" s="1009"/>
    </row>
    <row r="91" spans="1:7" s="102" customFormat="1" ht="12" customHeight="1" thickBot="1">
      <c r="A91" s="447" t="s">
        <v>21</v>
      </c>
      <c r="B91" s="31" t="s">
        <v>381</v>
      </c>
      <c r="C91" s="532">
        <f>SUM(C92:C96)</f>
        <v>506474</v>
      </c>
      <c r="D91" s="537">
        <f>SUM(D92:D96)</f>
        <v>119511</v>
      </c>
      <c r="E91" s="331">
        <f>SUM(E92:E96)</f>
        <v>625985</v>
      </c>
      <c r="F91" s="331">
        <f>SUM(F92:F96)</f>
        <v>24713</v>
      </c>
      <c r="G91" s="331">
        <f>SUM(G92:G96)</f>
        <v>650698</v>
      </c>
    </row>
    <row r="92" spans="1:7" ht="12" customHeight="1">
      <c r="A92" s="479" t="s">
        <v>106</v>
      </c>
      <c r="B92" s="10" t="s">
        <v>51</v>
      </c>
      <c r="C92" s="533">
        <v>19261</v>
      </c>
      <c r="D92" s="694">
        <v>63981</v>
      </c>
      <c r="E92" s="888">
        <f>C92+D92</f>
        <v>83242</v>
      </c>
      <c r="F92" s="946">
        <v>2062</v>
      </c>
      <c r="G92" s="864">
        <f>E92+F92</f>
        <v>85304</v>
      </c>
    </row>
    <row r="93" spans="1:7" ht="12" customHeight="1">
      <c r="A93" s="471" t="s">
        <v>107</v>
      </c>
      <c r="B93" s="8" t="s">
        <v>186</v>
      </c>
      <c r="C93" s="534">
        <v>6076</v>
      </c>
      <c r="D93" s="681">
        <v>8540</v>
      </c>
      <c r="E93" s="889">
        <f t="shared" ref="E93:E106" si="10">C93+D93</f>
        <v>14616</v>
      </c>
      <c r="F93" s="947">
        <v>742</v>
      </c>
      <c r="G93" s="864">
        <f t="shared" ref="G93:G106" si="11">E93+F93</f>
        <v>15358</v>
      </c>
    </row>
    <row r="94" spans="1:7" ht="12" customHeight="1">
      <c r="A94" s="471" t="s">
        <v>108</v>
      </c>
      <c r="B94" s="8" t="s">
        <v>143</v>
      </c>
      <c r="C94" s="535">
        <v>267719</v>
      </c>
      <c r="D94" s="681"/>
      <c r="E94" s="889">
        <f t="shared" si="10"/>
        <v>267719</v>
      </c>
      <c r="F94" s="947">
        <v>21909</v>
      </c>
      <c r="G94" s="864">
        <f t="shared" si="11"/>
        <v>289628</v>
      </c>
    </row>
    <row r="95" spans="1:7" ht="12" customHeight="1">
      <c r="A95" s="471" t="s">
        <v>109</v>
      </c>
      <c r="B95" s="11" t="s">
        <v>187</v>
      </c>
      <c r="C95" s="535">
        <v>23300</v>
      </c>
      <c r="D95" s="681">
        <v>2188</v>
      </c>
      <c r="E95" s="889">
        <f t="shared" si="10"/>
        <v>25488</v>
      </c>
      <c r="F95" s="947"/>
      <c r="G95" s="864">
        <f t="shared" si="11"/>
        <v>25488</v>
      </c>
    </row>
    <row r="96" spans="1:7" ht="12" customHeight="1">
      <c r="A96" s="471" t="s">
        <v>120</v>
      </c>
      <c r="B96" s="19" t="s">
        <v>188</v>
      </c>
      <c r="C96" s="535">
        <v>190118</v>
      </c>
      <c r="D96" s="681">
        <v>44802</v>
      </c>
      <c r="E96" s="889">
        <f t="shared" si="10"/>
        <v>234920</v>
      </c>
      <c r="F96" s="947"/>
      <c r="G96" s="864">
        <f t="shared" si="11"/>
        <v>234920</v>
      </c>
    </row>
    <row r="97" spans="1:7" ht="12" customHeight="1">
      <c r="A97" s="471" t="s">
        <v>110</v>
      </c>
      <c r="B97" s="8" t="s">
        <v>382</v>
      </c>
      <c r="C97" s="535"/>
      <c r="D97" s="681"/>
      <c r="E97" s="889">
        <f t="shared" si="10"/>
        <v>0</v>
      </c>
      <c r="F97" s="947"/>
      <c r="G97" s="864">
        <f t="shared" si="11"/>
        <v>0</v>
      </c>
    </row>
    <row r="98" spans="1:7" ht="12" customHeight="1">
      <c r="A98" s="471" t="s">
        <v>111</v>
      </c>
      <c r="B98" s="154" t="s">
        <v>383</v>
      </c>
      <c r="C98" s="535"/>
      <c r="D98" s="681"/>
      <c r="E98" s="889">
        <f t="shared" si="10"/>
        <v>0</v>
      </c>
      <c r="F98" s="947"/>
      <c r="G98" s="864">
        <f t="shared" si="11"/>
        <v>0</v>
      </c>
    </row>
    <row r="99" spans="1:7" ht="12" customHeight="1">
      <c r="A99" s="471" t="s">
        <v>121</v>
      </c>
      <c r="B99" s="155" t="s">
        <v>384</v>
      </c>
      <c r="C99" s="535"/>
      <c r="D99" s="681"/>
      <c r="E99" s="889">
        <f t="shared" si="10"/>
        <v>0</v>
      </c>
      <c r="F99" s="947"/>
      <c r="G99" s="864">
        <f t="shared" si="11"/>
        <v>0</v>
      </c>
    </row>
    <row r="100" spans="1:7" ht="12" customHeight="1">
      <c r="A100" s="471" t="s">
        <v>122</v>
      </c>
      <c r="B100" s="155" t="s">
        <v>385</v>
      </c>
      <c r="C100" s="535"/>
      <c r="D100" s="681"/>
      <c r="E100" s="889">
        <f t="shared" si="10"/>
        <v>0</v>
      </c>
      <c r="F100" s="947"/>
      <c r="G100" s="864">
        <f t="shared" si="11"/>
        <v>0</v>
      </c>
    </row>
    <row r="101" spans="1:7" ht="12" customHeight="1">
      <c r="A101" s="471" t="s">
        <v>123</v>
      </c>
      <c r="B101" s="154" t="s">
        <v>386</v>
      </c>
      <c r="C101" s="535">
        <v>76906</v>
      </c>
      <c r="D101" s="681"/>
      <c r="E101" s="889">
        <f t="shared" si="10"/>
        <v>76906</v>
      </c>
      <c r="F101" s="947"/>
      <c r="G101" s="864">
        <f t="shared" si="11"/>
        <v>76906</v>
      </c>
    </row>
    <row r="102" spans="1:7" ht="12" customHeight="1">
      <c r="A102" s="471" t="s">
        <v>124</v>
      </c>
      <c r="B102" s="154" t="s">
        <v>387</v>
      </c>
      <c r="C102" s="535"/>
      <c r="D102" s="681"/>
      <c r="E102" s="889">
        <f t="shared" si="10"/>
        <v>0</v>
      </c>
      <c r="F102" s="947"/>
      <c r="G102" s="864">
        <f t="shared" si="11"/>
        <v>0</v>
      </c>
    </row>
    <row r="103" spans="1:7" ht="12" customHeight="1">
      <c r="A103" s="471" t="s">
        <v>126</v>
      </c>
      <c r="B103" s="155" t="s">
        <v>388</v>
      </c>
      <c r="C103" s="535"/>
      <c r="D103" s="681"/>
      <c r="E103" s="889">
        <f t="shared" si="10"/>
        <v>0</v>
      </c>
      <c r="F103" s="947"/>
      <c r="G103" s="864">
        <f t="shared" si="11"/>
        <v>0</v>
      </c>
    </row>
    <row r="104" spans="1:7" ht="12" customHeight="1">
      <c r="A104" s="480" t="s">
        <v>189</v>
      </c>
      <c r="B104" s="156" t="s">
        <v>389</v>
      </c>
      <c r="C104" s="535"/>
      <c r="D104" s="681"/>
      <c r="E104" s="889">
        <f t="shared" si="10"/>
        <v>0</v>
      </c>
      <c r="F104" s="947"/>
      <c r="G104" s="864">
        <f t="shared" si="11"/>
        <v>0</v>
      </c>
    </row>
    <row r="105" spans="1:7" ht="12" customHeight="1">
      <c r="A105" s="471" t="s">
        <v>379</v>
      </c>
      <c r="B105" s="156" t="s">
        <v>390</v>
      </c>
      <c r="C105" s="535"/>
      <c r="D105" s="681"/>
      <c r="E105" s="889">
        <f t="shared" si="10"/>
        <v>0</v>
      </c>
      <c r="F105" s="947"/>
      <c r="G105" s="864">
        <f t="shared" si="11"/>
        <v>0</v>
      </c>
    </row>
    <row r="106" spans="1:7" ht="12" customHeight="1" thickBot="1">
      <c r="A106" s="481" t="s">
        <v>380</v>
      </c>
      <c r="B106" s="157" t="s">
        <v>391</v>
      </c>
      <c r="C106" s="536">
        <v>113212</v>
      </c>
      <c r="D106" s="681"/>
      <c r="E106" s="889">
        <f t="shared" si="10"/>
        <v>113212</v>
      </c>
      <c r="F106" s="948"/>
      <c r="G106" s="864">
        <f t="shared" si="11"/>
        <v>113212</v>
      </c>
    </row>
    <row r="107" spans="1:7" ht="12" customHeight="1" thickBot="1">
      <c r="A107" s="32" t="s">
        <v>22</v>
      </c>
      <c r="B107" s="30" t="s">
        <v>392</v>
      </c>
      <c r="C107" s="537">
        <f>+C108+C110+C112</f>
        <v>1776681</v>
      </c>
      <c r="D107" s="537">
        <f>+D108+D110+D112</f>
        <v>77733</v>
      </c>
      <c r="E107" s="331">
        <f>+E108+E110+E112</f>
        <v>1854414</v>
      </c>
      <c r="F107" s="331">
        <f>+F108+F110+F112</f>
        <v>269117</v>
      </c>
      <c r="G107" s="331">
        <f>+G108+G110+G112</f>
        <v>2123531</v>
      </c>
    </row>
    <row r="108" spans="1:7" ht="12" customHeight="1">
      <c r="A108" s="470" t="s">
        <v>112</v>
      </c>
      <c r="B108" s="8" t="s">
        <v>237</v>
      </c>
      <c r="C108" s="538">
        <v>1590077</v>
      </c>
      <c r="D108" s="681">
        <v>67195</v>
      </c>
      <c r="E108" s="889">
        <f>C108+D108</f>
        <v>1657272</v>
      </c>
      <c r="F108" s="946">
        <v>281117</v>
      </c>
      <c r="G108" s="864">
        <f>E108+F108</f>
        <v>1938389</v>
      </c>
    </row>
    <row r="109" spans="1:7" ht="12" customHeight="1">
      <c r="A109" s="470" t="s">
        <v>113</v>
      </c>
      <c r="B109" s="12" t="s">
        <v>396</v>
      </c>
      <c r="C109" s="538">
        <v>1215117</v>
      </c>
      <c r="D109" s="681"/>
      <c r="E109" s="889">
        <f>C109+D109</f>
        <v>1215117</v>
      </c>
      <c r="F109" s="947"/>
      <c r="G109" s="864">
        <f t="shared" ref="G109:G120" si="12">E109+F109</f>
        <v>1215117</v>
      </c>
    </row>
    <row r="110" spans="1:7" ht="12" customHeight="1">
      <c r="A110" s="470" t="s">
        <v>114</v>
      </c>
      <c r="B110" s="12" t="s">
        <v>190</v>
      </c>
      <c r="C110" s="534">
        <v>180054</v>
      </c>
      <c r="D110" s="681">
        <v>10538</v>
      </c>
      <c r="E110" s="889">
        <f>C110+D110</f>
        <v>190592</v>
      </c>
      <c r="F110" s="947">
        <v>-12000</v>
      </c>
      <c r="G110" s="864">
        <f t="shared" si="12"/>
        <v>178592</v>
      </c>
    </row>
    <row r="111" spans="1:7" ht="12" customHeight="1">
      <c r="A111" s="470" t="s">
        <v>115</v>
      </c>
      <c r="B111" s="12" t="s">
        <v>397</v>
      </c>
      <c r="C111" s="539"/>
      <c r="D111" s="681"/>
      <c r="E111" s="889">
        <f>C111+D111</f>
        <v>0</v>
      </c>
      <c r="F111" s="947"/>
      <c r="G111" s="864">
        <f t="shared" si="12"/>
        <v>0</v>
      </c>
    </row>
    <row r="112" spans="1:7" ht="12" customHeight="1">
      <c r="A112" s="470" t="s">
        <v>116</v>
      </c>
      <c r="B112" s="322" t="s">
        <v>240</v>
      </c>
      <c r="C112" s="539">
        <v>6550</v>
      </c>
      <c r="D112" s="681"/>
      <c r="E112" s="889">
        <f>C112+D112</f>
        <v>6550</v>
      </c>
      <c r="F112" s="947"/>
      <c r="G112" s="864">
        <f t="shared" si="12"/>
        <v>6550</v>
      </c>
    </row>
    <row r="113" spans="1:7" ht="12" customHeight="1">
      <c r="A113" s="470" t="s">
        <v>125</v>
      </c>
      <c r="B113" s="321" t="s">
        <v>519</v>
      </c>
      <c r="C113" s="539"/>
      <c r="D113" s="681"/>
      <c r="E113" s="890"/>
      <c r="F113" s="947"/>
      <c r="G113" s="864">
        <f t="shared" si="12"/>
        <v>0</v>
      </c>
    </row>
    <row r="114" spans="1:7" ht="12" customHeight="1">
      <c r="A114" s="470" t="s">
        <v>127</v>
      </c>
      <c r="B114" s="450" t="s">
        <v>402</v>
      </c>
      <c r="C114" s="539"/>
      <c r="D114" s="681"/>
      <c r="E114" s="890"/>
      <c r="F114" s="947"/>
      <c r="G114" s="864">
        <f t="shared" si="12"/>
        <v>0</v>
      </c>
    </row>
    <row r="115" spans="1:7" ht="12" customHeight="1">
      <c r="A115" s="470" t="s">
        <v>191</v>
      </c>
      <c r="B115" s="155" t="s">
        <v>385</v>
      </c>
      <c r="C115" s="539"/>
      <c r="D115" s="681"/>
      <c r="E115" s="890"/>
      <c r="F115" s="947"/>
      <c r="G115" s="864">
        <f t="shared" si="12"/>
        <v>0</v>
      </c>
    </row>
    <row r="116" spans="1:7" ht="12" customHeight="1">
      <c r="A116" s="470" t="s">
        <v>192</v>
      </c>
      <c r="B116" s="155" t="s">
        <v>401</v>
      </c>
      <c r="C116" s="539"/>
      <c r="D116" s="681"/>
      <c r="E116" s="890"/>
      <c r="F116" s="947"/>
      <c r="G116" s="864">
        <f t="shared" si="12"/>
        <v>0</v>
      </c>
    </row>
    <row r="117" spans="1:7" ht="12" customHeight="1">
      <c r="A117" s="470" t="s">
        <v>193</v>
      </c>
      <c r="B117" s="155" t="s">
        <v>400</v>
      </c>
      <c r="C117" s="539"/>
      <c r="D117" s="681"/>
      <c r="E117" s="890"/>
      <c r="F117" s="947"/>
      <c r="G117" s="864">
        <f t="shared" si="12"/>
        <v>0</v>
      </c>
    </row>
    <row r="118" spans="1:7" ht="12" customHeight="1">
      <c r="A118" s="470" t="s">
        <v>393</v>
      </c>
      <c r="B118" s="155" t="s">
        <v>388</v>
      </c>
      <c r="C118" s="539"/>
      <c r="D118" s="681"/>
      <c r="E118" s="890"/>
      <c r="F118" s="947"/>
      <c r="G118" s="864">
        <f t="shared" si="12"/>
        <v>0</v>
      </c>
    </row>
    <row r="119" spans="1:7" ht="12" customHeight="1">
      <c r="A119" s="470" t="s">
        <v>394</v>
      </c>
      <c r="B119" s="155" t="s">
        <v>399</v>
      </c>
      <c r="C119" s="539"/>
      <c r="D119" s="681"/>
      <c r="E119" s="890"/>
      <c r="F119" s="947"/>
      <c r="G119" s="864">
        <f t="shared" si="12"/>
        <v>0</v>
      </c>
    </row>
    <row r="120" spans="1:7" ht="12" customHeight="1" thickBot="1">
      <c r="A120" s="480" t="s">
        <v>395</v>
      </c>
      <c r="B120" s="155" t="s">
        <v>398</v>
      </c>
      <c r="C120" s="540"/>
      <c r="D120" s="681"/>
      <c r="E120" s="890"/>
      <c r="F120" s="948"/>
      <c r="G120" s="864">
        <f t="shared" si="12"/>
        <v>0</v>
      </c>
    </row>
    <row r="121" spans="1:7" ht="12" customHeight="1" thickBot="1">
      <c r="A121" s="32" t="s">
        <v>23</v>
      </c>
      <c r="B121" s="135" t="s">
        <v>403</v>
      </c>
      <c r="C121" s="537">
        <f>+C122+C123</f>
        <v>137294</v>
      </c>
      <c r="D121" s="537">
        <f>+D122+D123</f>
        <v>85153</v>
      </c>
      <c r="E121" s="331">
        <f>+E122+E123</f>
        <v>222447</v>
      </c>
      <c r="F121" s="331">
        <f>+F122+F123</f>
        <v>-21906</v>
      </c>
      <c r="G121" s="331">
        <f>+G122+G123</f>
        <v>200541</v>
      </c>
    </row>
    <row r="122" spans="1:7" ht="12" customHeight="1">
      <c r="A122" s="470" t="s">
        <v>95</v>
      </c>
      <c r="B122" s="9" t="s">
        <v>64</v>
      </c>
      <c r="C122" s="538">
        <v>44532</v>
      </c>
      <c r="D122" s="681">
        <v>-14731</v>
      </c>
      <c r="E122" s="889">
        <f>C122+D122</f>
        <v>29801</v>
      </c>
      <c r="F122" s="946">
        <v>13186</v>
      </c>
      <c r="G122" s="864">
        <f>E122+F122</f>
        <v>42987</v>
      </c>
    </row>
    <row r="123" spans="1:7" ht="12" customHeight="1" thickBot="1">
      <c r="A123" s="472" t="s">
        <v>96</v>
      </c>
      <c r="B123" s="12" t="s">
        <v>65</v>
      </c>
      <c r="C123" s="535">
        <v>92762</v>
      </c>
      <c r="D123" s="681">
        <v>99884</v>
      </c>
      <c r="E123" s="889">
        <f>C123+D123</f>
        <v>192646</v>
      </c>
      <c r="F123" s="948">
        <v>-35092</v>
      </c>
      <c r="G123" s="864">
        <f>E123+F123</f>
        <v>157554</v>
      </c>
    </row>
    <row r="124" spans="1:7" ht="12" customHeight="1" thickBot="1">
      <c r="A124" s="32" t="s">
        <v>24</v>
      </c>
      <c r="B124" s="135" t="s">
        <v>404</v>
      </c>
      <c r="C124" s="537">
        <f>+C91+C107+C121</f>
        <v>2420449</v>
      </c>
      <c r="D124" s="537">
        <f>+D91+D107+D121</f>
        <v>282397</v>
      </c>
      <c r="E124" s="331">
        <f>+E91+E107+E121</f>
        <v>2702846</v>
      </c>
      <c r="F124" s="331">
        <f>+F91+F107+F121</f>
        <v>271924</v>
      </c>
      <c r="G124" s="331">
        <f>+G91+G107+G121</f>
        <v>2974770</v>
      </c>
    </row>
    <row r="125" spans="1:7" ht="12" customHeight="1" thickBot="1">
      <c r="A125" s="32" t="s">
        <v>25</v>
      </c>
      <c r="B125" s="135" t="s">
        <v>405</v>
      </c>
      <c r="C125" s="537">
        <f>+C126+C127+C128</f>
        <v>0</v>
      </c>
      <c r="D125" s="696"/>
      <c r="E125" s="891"/>
      <c r="F125" s="949"/>
      <c r="G125" s="866"/>
    </row>
    <row r="126" spans="1:7" s="102" customFormat="1" ht="12" customHeight="1">
      <c r="A126" s="470" t="s">
        <v>99</v>
      </c>
      <c r="B126" s="9" t="s">
        <v>406</v>
      </c>
      <c r="C126" s="539"/>
      <c r="D126" s="695"/>
      <c r="E126" s="895"/>
      <c r="F126" s="950"/>
      <c r="G126" s="868"/>
    </row>
    <row r="127" spans="1:7" ht="12" customHeight="1">
      <c r="A127" s="470" t="s">
        <v>100</v>
      </c>
      <c r="B127" s="9" t="s">
        <v>407</v>
      </c>
      <c r="C127" s="539"/>
      <c r="D127" s="681"/>
      <c r="E127" s="890"/>
      <c r="F127" s="947"/>
      <c r="G127" s="865"/>
    </row>
    <row r="128" spans="1:7" ht="12" customHeight="1" thickBot="1">
      <c r="A128" s="480" t="s">
        <v>101</v>
      </c>
      <c r="B128" s="7" t="s">
        <v>408</v>
      </c>
      <c r="C128" s="539"/>
      <c r="D128" s="697"/>
      <c r="E128" s="892"/>
      <c r="F128" s="948"/>
      <c r="G128" s="867"/>
    </row>
    <row r="129" spans="1:11" ht="12" customHeight="1" thickBot="1">
      <c r="A129" s="32" t="s">
        <v>26</v>
      </c>
      <c r="B129" s="135" t="s">
        <v>469</v>
      </c>
      <c r="C129" s="537">
        <f>+C130+C131+C132+C133</f>
        <v>0</v>
      </c>
      <c r="D129" s="696"/>
      <c r="E129" s="891"/>
      <c r="F129" s="949"/>
      <c r="G129" s="866"/>
    </row>
    <row r="130" spans="1:11" ht="12" customHeight="1">
      <c r="A130" s="470" t="s">
        <v>102</v>
      </c>
      <c r="B130" s="9" t="s">
        <v>409</v>
      </c>
      <c r="C130" s="539"/>
      <c r="D130" s="694"/>
      <c r="E130" s="893"/>
      <c r="F130" s="946"/>
      <c r="G130" s="868"/>
    </row>
    <row r="131" spans="1:11" ht="12" customHeight="1">
      <c r="A131" s="470" t="s">
        <v>103</v>
      </c>
      <c r="B131" s="9" t="s">
        <v>410</v>
      </c>
      <c r="C131" s="539"/>
      <c r="D131" s="681"/>
      <c r="E131" s="890"/>
      <c r="F131" s="947"/>
      <c r="G131" s="865"/>
    </row>
    <row r="132" spans="1:11" ht="12" customHeight="1">
      <c r="A132" s="470" t="s">
        <v>312</v>
      </c>
      <c r="B132" s="9" t="s">
        <v>411</v>
      </c>
      <c r="C132" s="539"/>
      <c r="D132" s="681"/>
      <c r="E132" s="890"/>
      <c r="F132" s="947"/>
      <c r="G132" s="865"/>
    </row>
    <row r="133" spans="1:11" s="102" customFormat="1" ht="12" customHeight="1" thickBot="1">
      <c r="A133" s="480" t="s">
        <v>313</v>
      </c>
      <c r="B133" s="7" t="s">
        <v>412</v>
      </c>
      <c r="C133" s="539"/>
      <c r="D133" s="684"/>
      <c r="E133" s="896"/>
      <c r="F133" s="951"/>
      <c r="G133" s="867"/>
    </row>
    <row r="134" spans="1:11" ht="12" customHeight="1" thickBot="1">
      <c r="A134" s="32" t="s">
        <v>27</v>
      </c>
      <c r="B134" s="135" t="s">
        <v>413</v>
      </c>
      <c r="C134" s="541">
        <f>+C135+C136+C137+C138</f>
        <v>897752</v>
      </c>
      <c r="D134" s="541">
        <f>+D135+D136+D137+D138</f>
        <v>2202</v>
      </c>
      <c r="E134" s="331">
        <f>+E135+E136+E137+E138</f>
        <v>899954</v>
      </c>
      <c r="F134" s="331">
        <f>+F135+F136+F137+F138</f>
        <v>12436</v>
      </c>
      <c r="G134" s="331">
        <f>+G135+G136+G137+G138</f>
        <v>912390</v>
      </c>
      <c r="K134" s="274"/>
    </row>
    <row r="135" spans="1:11">
      <c r="A135" s="470" t="s">
        <v>104</v>
      </c>
      <c r="B135" s="9" t="s">
        <v>610</v>
      </c>
      <c r="C135" s="539">
        <v>897752</v>
      </c>
      <c r="D135" s="681">
        <v>2202</v>
      </c>
      <c r="E135" s="889">
        <f>C135+D135</f>
        <v>899954</v>
      </c>
      <c r="F135" s="946">
        <v>12436</v>
      </c>
      <c r="G135" s="864">
        <f>E135+F135</f>
        <v>912390</v>
      </c>
    </row>
    <row r="136" spans="1:11" ht="12" customHeight="1">
      <c r="A136" s="470" t="s">
        <v>105</v>
      </c>
      <c r="B136" s="9" t="s">
        <v>424</v>
      </c>
      <c r="C136" s="539"/>
      <c r="D136" s="681"/>
      <c r="E136" s="890"/>
      <c r="F136" s="947"/>
      <c r="G136" s="865"/>
    </row>
    <row r="137" spans="1:11" s="102" customFormat="1" ht="12" customHeight="1">
      <c r="A137" s="470" t="s">
        <v>325</v>
      </c>
      <c r="B137" s="9" t="s">
        <v>415</v>
      </c>
      <c r="C137" s="539"/>
      <c r="D137" s="684"/>
      <c r="E137" s="896"/>
      <c r="F137" s="952"/>
      <c r="G137" s="865"/>
    </row>
    <row r="138" spans="1:11" s="102" customFormat="1" ht="12" customHeight="1" thickBot="1">
      <c r="A138" s="480" t="s">
        <v>326</v>
      </c>
      <c r="B138" s="7" t="s">
        <v>416</v>
      </c>
      <c r="C138" s="539"/>
      <c r="D138" s="698"/>
      <c r="E138" s="897"/>
      <c r="F138" s="951"/>
      <c r="G138" s="867"/>
    </row>
    <row r="139" spans="1:11" s="102" customFormat="1" ht="12" customHeight="1" thickBot="1">
      <c r="A139" s="32" t="s">
        <v>28</v>
      </c>
      <c r="B139" s="135" t="s">
        <v>417</v>
      </c>
      <c r="C139" s="542">
        <f>+C140+C141+C142+C143</f>
        <v>0</v>
      </c>
      <c r="D139" s="699"/>
      <c r="E139" s="898"/>
      <c r="F139" s="953"/>
      <c r="G139" s="866"/>
    </row>
    <row r="140" spans="1:11" s="102" customFormat="1" ht="12" customHeight="1">
      <c r="A140" s="470" t="s">
        <v>184</v>
      </c>
      <c r="B140" s="9" t="s">
        <v>418</v>
      </c>
      <c r="C140" s="539"/>
      <c r="D140" s="695"/>
      <c r="E140" s="895"/>
      <c r="F140" s="950"/>
      <c r="G140" s="868"/>
    </row>
    <row r="141" spans="1:11" s="102" customFormat="1" ht="12" customHeight="1">
      <c r="A141" s="470" t="s">
        <v>185</v>
      </c>
      <c r="B141" s="9" t="s">
        <v>419</v>
      </c>
      <c r="C141" s="539"/>
      <c r="D141" s="684"/>
      <c r="E141" s="896"/>
      <c r="F141" s="952"/>
      <c r="G141" s="865"/>
    </row>
    <row r="142" spans="1:11" s="102" customFormat="1" ht="12" customHeight="1">
      <c r="A142" s="470" t="s">
        <v>239</v>
      </c>
      <c r="B142" s="9" t="s">
        <v>420</v>
      </c>
      <c r="C142" s="539"/>
      <c r="D142" s="684"/>
      <c r="E142" s="896"/>
      <c r="F142" s="952"/>
      <c r="G142" s="865"/>
    </row>
    <row r="143" spans="1:11" ht="12.75" customHeight="1" thickBot="1">
      <c r="A143" s="470" t="s">
        <v>328</v>
      </c>
      <c r="B143" s="9" t="s">
        <v>421</v>
      </c>
      <c r="C143" s="539"/>
      <c r="D143" s="681"/>
      <c r="E143" s="890"/>
      <c r="F143" s="948"/>
      <c r="G143" s="867"/>
    </row>
    <row r="144" spans="1:11" ht="12" customHeight="1" thickBot="1">
      <c r="A144" s="32" t="s">
        <v>29</v>
      </c>
      <c r="B144" s="135" t="s">
        <v>422</v>
      </c>
      <c r="C144" s="543">
        <f>+C125+C129+C134+C139</f>
        <v>897752</v>
      </c>
      <c r="D144" s="543">
        <f>+D125+D129+D134+D139</f>
        <v>2202</v>
      </c>
      <c r="E144" s="902">
        <f>+E125+E129+E134+E139</f>
        <v>899954</v>
      </c>
      <c r="F144" s="902">
        <f>+F125+F129+F134+F139</f>
        <v>12436</v>
      </c>
      <c r="G144" s="902">
        <f>+G125+G129+G134+G139</f>
        <v>912390</v>
      </c>
    </row>
    <row r="145" spans="1:7" ht="15" customHeight="1" thickBot="1">
      <c r="A145" s="482" t="s">
        <v>30</v>
      </c>
      <c r="B145" s="417" t="s">
        <v>423</v>
      </c>
      <c r="C145" s="543">
        <f>+C124+C144</f>
        <v>3318201</v>
      </c>
      <c r="D145" s="543">
        <f>+D124+D144</f>
        <v>284599</v>
      </c>
      <c r="E145" s="902">
        <f>+E124+E144</f>
        <v>3602800</v>
      </c>
      <c r="F145" s="902">
        <f>+F124+F144</f>
        <v>284360</v>
      </c>
      <c r="G145" s="902">
        <f>+G124+G144</f>
        <v>3887160</v>
      </c>
    </row>
    <row r="146" spans="1:7" ht="13.5" thickBot="1">
      <c r="A146" s="425"/>
      <c r="B146" s="426"/>
      <c r="C146" s="427"/>
    </row>
    <row r="147" spans="1:7" ht="15" customHeight="1" thickBot="1">
      <c r="A147" s="271" t="s">
        <v>210</v>
      </c>
      <c r="B147" s="272"/>
      <c r="C147" s="132">
        <v>5</v>
      </c>
      <c r="D147" s="685">
        <v>0</v>
      </c>
      <c r="E147" s="894">
        <v>5</v>
      </c>
      <c r="F147" s="894"/>
      <c r="G147" s="869">
        <v>5</v>
      </c>
    </row>
    <row r="148" spans="1:7" ht="14.25" customHeight="1" thickBot="1">
      <c r="A148" s="271" t="s">
        <v>211</v>
      </c>
      <c r="B148" s="272"/>
      <c r="C148" s="132">
        <v>193</v>
      </c>
      <c r="D148" s="685">
        <v>0</v>
      </c>
      <c r="E148" s="894">
        <v>193</v>
      </c>
      <c r="F148" s="894"/>
      <c r="G148" s="869">
        <v>193</v>
      </c>
    </row>
  </sheetData>
  <sheetProtection formatCells="0"/>
  <mergeCells count="2">
    <mergeCell ref="B90:G90"/>
    <mergeCell ref="B1:G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4" fitToHeight="2" orientation="portrait" verticalDpi="300" r:id="rId1"/>
  <headerFooter alignWithMargins="0"/>
  <rowBreaks count="1" manualBreakCount="1">
    <brk id="8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topLeftCell="A19" zoomScaleSheetLayoutView="85" workbookViewId="0">
      <selection activeCell="B11" sqref="B11"/>
    </sheetView>
  </sheetViews>
  <sheetFormatPr defaultRowHeight="12.75"/>
  <cols>
    <col min="1" max="1" width="19.5" style="428" customWidth="1"/>
    <col min="2" max="2" width="72" style="429" customWidth="1"/>
    <col min="3" max="3" width="25" style="430" customWidth="1"/>
    <col min="4" max="16384" width="9.33203125" style="3"/>
  </cols>
  <sheetData>
    <row r="1" spans="1:3" s="2" customFormat="1" ht="16.5" customHeight="1" thickBot="1">
      <c r="A1" s="248"/>
      <c r="B1" s="250"/>
      <c r="C1" s="273" t="s">
        <v>646</v>
      </c>
    </row>
    <row r="2" spans="1:3" s="98" customFormat="1" ht="21" customHeight="1">
      <c r="A2" s="445" t="s">
        <v>69</v>
      </c>
      <c r="B2" s="386" t="s">
        <v>233</v>
      </c>
      <c r="C2" s="388" t="s">
        <v>56</v>
      </c>
    </row>
    <row r="3" spans="1:3" s="98" customFormat="1" ht="16.5" thickBot="1">
      <c r="A3" s="251" t="s">
        <v>207</v>
      </c>
      <c r="B3" s="387" t="s">
        <v>520</v>
      </c>
      <c r="C3" s="389">
        <v>2</v>
      </c>
    </row>
    <row r="4" spans="1:3" s="99" customFormat="1" ht="15.95" customHeight="1" thickBot="1">
      <c r="A4" s="252"/>
      <c r="B4" s="252"/>
      <c r="C4" s="253" t="s">
        <v>57</v>
      </c>
    </row>
    <row r="5" spans="1:3" ht="13.5" thickBot="1">
      <c r="A5" s="446" t="s">
        <v>209</v>
      </c>
      <c r="B5" s="254" t="s">
        <v>58</v>
      </c>
      <c r="C5" s="390" t="s">
        <v>59</v>
      </c>
    </row>
    <row r="6" spans="1:3" s="62" customFormat="1" ht="12.95" customHeight="1" thickBot="1">
      <c r="A6" s="218">
        <v>1</v>
      </c>
      <c r="B6" s="219">
        <v>2</v>
      </c>
      <c r="C6" s="220">
        <v>3</v>
      </c>
    </row>
    <row r="7" spans="1:3" s="62" customFormat="1" ht="15.95" customHeight="1" thickBot="1">
      <c r="A7" s="256"/>
      <c r="B7" s="257" t="s">
        <v>60</v>
      </c>
      <c r="C7" s="391"/>
    </row>
    <row r="8" spans="1:3" s="62" customFormat="1" ht="12" customHeight="1" thickBot="1">
      <c r="A8" s="32" t="s">
        <v>21</v>
      </c>
      <c r="B8" s="21" t="s">
        <v>268</v>
      </c>
      <c r="C8" s="325">
        <f>+C9+C10+C11+C12+C13+C14</f>
        <v>799162</v>
      </c>
    </row>
    <row r="9" spans="1:3" s="100" customFormat="1" ht="12" customHeight="1">
      <c r="A9" s="470" t="s">
        <v>106</v>
      </c>
      <c r="B9" s="454" t="s">
        <v>269</v>
      </c>
      <c r="C9" s="328">
        <v>244014</v>
      </c>
    </row>
    <row r="10" spans="1:3" s="101" customFormat="1" ht="12" customHeight="1">
      <c r="A10" s="471" t="s">
        <v>107</v>
      </c>
      <c r="B10" s="455" t="s">
        <v>270</v>
      </c>
      <c r="C10" s="327">
        <v>319534</v>
      </c>
    </row>
    <row r="11" spans="1:3" s="101" customFormat="1" ht="12" customHeight="1">
      <c r="A11" s="471" t="s">
        <v>108</v>
      </c>
      <c r="B11" s="455" t="s">
        <v>271</v>
      </c>
      <c r="C11" s="327">
        <v>214850</v>
      </c>
    </row>
    <row r="12" spans="1:3" s="101" customFormat="1" ht="12" customHeight="1">
      <c r="A12" s="471" t="s">
        <v>109</v>
      </c>
      <c r="B12" s="455" t="s">
        <v>272</v>
      </c>
      <c r="C12" s="327">
        <v>18917</v>
      </c>
    </row>
    <row r="13" spans="1:3" s="101" customFormat="1" ht="12" customHeight="1">
      <c r="A13" s="471" t="s">
        <v>151</v>
      </c>
      <c r="B13" s="455" t="s">
        <v>273</v>
      </c>
      <c r="C13" s="499">
        <v>1847</v>
      </c>
    </row>
    <row r="14" spans="1:3" s="100" customFormat="1" ht="12" customHeight="1" thickBot="1">
      <c r="A14" s="472" t="s">
        <v>110</v>
      </c>
      <c r="B14" s="456" t="s">
        <v>274</v>
      </c>
      <c r="C14" s="500"/>
    </row>
    <row r="15" spans="1:3" s="100" customFormat="1" ht="12" customHeight="1" thickBot="1">
      <c r="A15" s="32" t="s">
        <v>22</v>
      </c>
      <c r="B15" s="320" t="s">
        <v>275</v>
      </c>
      <c r="C15" s="325">
        <f>+C16+C17+C18+C19+C20</f>
        <v>0</v>
      </c>
    </row>
    <row r="16" spans="1:3" s="100" customFormat="1" ht="12" customHeight="1">
      <c r="A16" s="470" t="s">
        <v>112</v>
      </c>
      <c r="B16" s="454" t="s">
        <v>276</v>
      </c>
      <c r="C16" s="328"/>
    </row>
    <row r="17" spans="1:3" s="100" customFormat="1" ht="12" customHeight="1">
      <c r="A17" s="471" t="s">
        <v>113</v>
      </c>
      <c r="B17" s="455" t="s">
        <v>277</v>
      </c>
      <c r="C17" s="327"/>
    </row>
    <row r="18" spans="1:3" s="100" customFormat="1" ht="12" customHeight="1">
      <c r="A18" s="471" t="s">
        <v>114</v>
      </c>
      <c r="B18" s="455" t="s">
        <v>513</v>
      </c>
      <c r="C18" s="327"/>
    </row>
    <row r="19" spans="1:3" s="100" customFormat="1" ht="12" customHeight="1">
      <c r="A19" s="471" t="s">
        <v>115</v>
      </c>
      <c r="B19" s="455" t="s">
        <v>514</v>
      </c>
      <c r="C19" s="327"/>
    </row>
    <row r="20" spans="1:3" s="100" customFormat="1" ht="12" customHeight="1">
      <c r="A20" s="471" t="s">
        <v>116</v>
      </c>
      <c r="B20" s="455" t="s">
        <v>278</v>
      </c>
      <c r="C20" s="327"/>
    </row>
    <row r="21" spans="1:3" s="101" customFormat="1" ht="12" customHeight="1" thickBot="1">
      <c r="A21" s="472" t="s">
        <v>125</v>
      </c>
      <c r="B21" s="456" t="s">
        <v>279</v>
      </c>
      <c r="C21" s="329"/>
    </row>
    <row r="22" spans="1:3" s="101" customFormat="1" ht="12" customHeight="1" thickBot="1">
      <c r="A22" s="32" t="s">
        <v>23</v>
      </c>
      <c r="B22" s="21" t="s">
        <v>280</v>
      </c>
      <c r="C22" s="325">
        <f>+C23+C24+C25+C26+C27</f>
        <v>150030</v>
      </c>
    </row>
    <row r="23" spans="1:3" s="101" customFormat="1" ht="12" customHeight="1">
      <c r="A23" s="470" t="s">
        <v>95</v>
      </c>
      <c r="B23" s="454" t="s">
        <v>281</v>
      </c>
      <c r="C23" s="328"/>
    </row>
    <row r="24" spans="1:3" s="100" customFormat="1" ht="12" customHeight="1">
      <c r="A24" s="471" t="s">
        <v>96</v>
      </c>
      <c r="B24" s="455" t="s">
        <v>282</v>
      </c>
      <c r="C24" s="327"/>
    </row>
    <row r="25" spans="1:3" s="101" customFormat="1" ht="12" customHeight="1">
      <c r="A25" s="471" t="s">
        <v>97</v>
      </c>
      <c r="B25" s="455" t="s">
        <v>515</v>
      </c>
      <c r="C25" s="327"/>
    </row>
    <row r="26" spans="1:3" s="101" customFormat="1" ht="12" customHeight="1">
      <c r="A26" s="471" t="s">
        <v>98</v>
      </c>
      <c r="B26" s="455" t="s">
        <v>516</v>
      </c>
      <c r="C26" s="327"/>
    </row>
    <row r="27" spans="1:3" s="101" customFormat="1" ht="12" customHeight="1">
      <c r="A27" s="471" t="s">
        <v>174</v>
      </c>
      <c r="B27" s="455" t="s">
        <v>283</v>
      </c>
      <c r="C27" s="327">
        <v>150030</v>
      </c>
    </row>
    <row r="28" spans="1:3" s="101" customFormat="1" ht="12" customHeight="1" thickBot="1">
      <c r="A28" s="472" t="s">
        <v>175</v>
      </c>
      <c r="B28" s="456" t="s">
        <v>284</v>
      </c>
      <c r="C28" s="329">
        <v>150030</v>
      </c>
    </row>
    <row r="29" spans="1:3" s="101" customFormat="1" ht="12" customHeight="1" thickBot="1">
      <c r="A29" s="32" t="s">
        <v>176</v>
      </c>
      <c r="B29" s="21" t="s">
        <v>285</v>
      </c>
      <c r="C29" s="331">
        <f>+C30+C33+C34+C35</f>
        <v>582000</v>
      </c>
    </row>
    <row r="30" spans="1:3" s="101" customFormat="1" ht="12" customHeight="1">
      <c r="A30" s="470" t="s">
        <v>286</v>
      </c>
      <c r="B30" s="454" t="s">
        <v>292</v>
      </c>
      <c r="C30" s="449">
        <f>+C31+C32</f>
        <v>500000</v>
      </c>
    </row>
    <row r="31" spans="1:3" s="101" customFormat="1" ht="12" customHeight="1">
      <c r="A31" s="471" t="s">
        <v>287</v>
      </c>
      <c r="B31" s="455" t="s">
        <v>293</v>
      </c>
      <c r="C31" s="327"/>
    </row>
    <row r="32" spans="1:3" s="101" customFormat="1" ht="12" customHeight="1">
      <c r="A32" s="471" t="s">
        <v>288</v>
      </c>
      <c r="B32" s="455" t="s">
        <v>294</v>
      </c>
      <c r="C32" s="327">
        <v>500000</v>
      </c>
    </row>
    <row r="33" spans="1:3" s="101" customFormat="1" ht="12" customHeight="1">
      <c r="A33" s="471" t="s">
        <v>289</v>
      </c>
      <c r="B33" s="455" t="s">
        <v>295</v>
      </c>
      <c r="C33" s="327">
        <v>72000</v>
      </c>
    </row>
    <row r="34" spans="1:3" s="101" customFormat="1" ht="12" customHeight="1">
      <c r="A34" s="471" t="s">
        <v>290</v>
      </c>
      <c r="B34" s="455" t="s">
        <v>296</v>
      </c>
      <c r="C34" s="327">
        <v>10000</v>
      </c>
    </row>
    <row r="35" spans="1:3" s="101" customFormat="1" ht="12" customHeight="1" thickBot="1">
      <c r="A35" s="472" t="s">
        <v>291</v>
      </c>
      <c r="B35" s="456" t="s">
        <v>297</v>
      </c>
      <c r="C35" s="329"/>
    </row>
    <row r="36" spans="1:3" s="101" customFormat="1" ht="12" customHeight="1" thickBot="1">
      <c r="A36" s="32" t="s">
        <v>25</v>
      </c>
      <c r="B36" s="21" t="s">
        <v>298</v>
      </c>
      <c r="C36" s="325">
        <f>SUM(C37:C46)</f>
        <v>0</v>
      </c>
    </row>
    <row r="37" spans="1:3" s="101" customFormat="1" ht="12" customHeight="1">
      <c r="A37" s="470" t="s">
        <v>99</v>
      </c>
      <c r="B37" s="454" t="s">
        <v>301</v>
      </c>
      <c r="C37" s="328"/>
    </row>
    <row r="38" spans="1:3" s="101" customFormat="1" ht="12" customHeight="1">
      <c r="A38" s="471" t="s">
        <v>100</v>
      </c>
      <c r="B38" s="455" t="s">
        <v>302</v>
      </c>
      <c r="C38" s="327"/>
    </row>
    <row r="39" spans="1:3" s="101" customFormat="1" ht="12" customHeight="1">
      <c r="A39" s="471" t="s">
        <v>101</v>
      </c>
      <c r="B39" s="455" t="s">
        <v>303</v>
      </c>
      <c r="C39" s="327"/>
    </row>
    <row r="40" spans="1:3" s="101" customFormat="1" ht="12" customHeight="1">
      <c r="A40" s="471" t="s">
        <v>178</v>
      </c>
      <c r="B40" s="455" t="s">
        <v>304</v>
      </c>
      <c r="C40" s="327"/>
    </row>
    <row r="41" spans="1:3" s="101" customFormat="1" ht="12" customHeight="1">
      <c r="A41" s="471" t="s">
        <v>179</v>
      </c>
      <c r="B41" s="455" t="s">
        <v>305</v>
      </c>
      <c r="C41" s="327"/>
    </row>
    <row r="42" spans="1:3" s="101" customFormat="1" ht="12" customHeight="1">
      <c r="A42" s="471" t="s">
        <v>180</v>
      </c>
      <c r="B42" s="455" t="s">
        <v>306</v>
      </c>
      <c r="C42" s="327"/>
    </row>
    <row r="43" spans="1:3" s="101" customFormat="1" ht="12" customHeight="1">
      <c r="A43" s="471" t="s">
        <v>181</v>
      </c>
      <c r="B43" s="455" t="s">
        <v>307</v>
      </c>
      <c r="C43" s="327"/>
    </row>
    <row r="44" spans="1:3" s="101" customFormat="1" ht="12" customHeight="1">
      <c r="A44" s="471" t="s">
        <v>182</v>
      </c>
      <c r="B44" s="455" t="s">
        <v>308</v>
      </c>
      <c r="C44" s="327"/>
    </row>
    <row r="45" spans="1:3" s="101" customFormat="1" ht="12" customHeight="1">
      <c r="A45" s="471" t="s">
        <v>299</v>
      </c>
      <c r="B45" s="455" t="s">
        <v>309</v>
      </c>
      <c r="C45" s="330"/>
    </row>
    <row r="46" spans="1:3" s="101" customFormat="1" ht="12" customHeight="1" thickBot="1">
      <c r="A46" s="472" t="s">
        <v>300</v>
      </c>
      <c r="B46" s="456" t="s">
        <v>310</v>
      </c>
      <c r="C46" s="441"/>
    </row>
    <row r="47" spans="1:3" s="101" customFormat="1" ht="12" customHeight="1" thickBot="1">
      <c r="A47" s="32" t="s">
        <v>26</v>
      </c>
      <c r="B47" s="21" t="s">
        <v>311</v>
      </c>
      <c r="C47" s="325">
        <f>SUM(C48:C52)</f>
        <v>0</v>
      </c>
    </row>
    <row r="48" spans="1:3" s="101" customFormat="1" ht="12" customHeight="1">
      <c r="A48" s="470" t="s">
        <v>102</v>
      </c>
      <c r="B48" s="454" t="s">
        <v>315</v>
      </c>
      <c r="C48" s="501"/>
    </row>
    <row r="49" spans="1:3" s="101" customFormat="1" ht="12" customHeight="1">
      <c r="A49" s="471" t="s">
        <v>103</v>
      </c>
      <c r="B49" s="455" t="s">
        <v>316</v>
      </c>
      <c r="C49" s="330"/>
    </row>
    <row r="50" spans="1:3" s="101" customFormat="1" ht="12" customHeight="1">
      <c r="A50" s="471" t="s">
        <v>312</v>
      </c>
      <c r="B50" s="455" t="s">
        <v>317</v>
      </c>
      <c r="C50" s="330"/>
    </row>
    <row r="51" spans="1:3" s="101" customFormat="1" ht="12" customHeight="1">
      <c r="A51" s="471" t="s">
        <v>313</v>
      </c>
      <c r="B51" s="455" t="s">
        <v>318</v>
      </c>
      <c r="C51" s="330"/>
    </row>
    <row r="52" spans="1:3" s="101" customFormat="1" ht="12" customHeight="1" thickBot="1">
      <c r="A52" s="472" t="s">
        <v>314</v>
      </c>
      <c r="B52" s="456" t="s">
        <v>319</v>
      </c>
      <c r="C52" s="441"/>
    </row>
    <row r="53" spans="1:3" s="101" customFormat="1" ht="12" customHeight="1" thickBot="1">
      <c r="A53" s="32" t="s">
        <v>183</v>
      </c>
      <c r="B53" s="21" t="s">
        <v>320</v>
      </c>
      <c r="C53" s="325">
        <f>SUM(C54:C56)</f>
        <v>0</v>
      </c>
    </row>
    <row r="54" spans="1:3" s="101" customFormat="1" ht="12" customHeight="1">
      <c r="A54" s="470" t="s">
        <v>104</v>
      </c>
      <c r="B54" s="454" t="s">
        <v>321</v>
      </c>
      <c r="C54" s="328"/>
    </row>
    <row r="55" spans="1:3" s="101" customFormat="1" ht="12" customHeight="1">
      <c r="A55" s="471" t="s">
        <v>105</v>
      </c>
      <c r="B55" s="455" t="s">
        <v>517</v>
      </c>
      <c r="C55" s="327"/>
    </row>
    <row r="56" spans="1:3" s="101" customFormat="1" ht="12" customHeight="1">
      <c r="A56" s="471" t="s">
        <v>325</v>
      </c>
      <c r="B56" s="455" t="s">
        <v>323</v>
      </c>
      <c r="C56" s="327"/>
    </row>
    <row r="57" spans="1:3" s="101" customFormat="1" ht="12" customHeight="1" thickBot="1">
      <c r="A57" s="472" t="s">
        <v>326</v>
      </c>
      <c r="B57" s="456" t="s">
        <v>324</v>
      </c>
      <c r="C57" s="329"/>
    </row>
    <row r="58" spans="1:3" s="101" customFormat="1" ht="12" customHeight="1" thickBot="1">
      <c r="A58" s="32" t="s">
        <v>28</v>
      </c>
      <c r="B58" s="320" t="s">
        <v>327</v>
      </c>
      <c r="C58" s="325">
        <f>SUM(C59:C61)</f>
        <v>850123</v>
      </c>
    </row>
    <row r="59" spans="1:3" s="101" customFormat="1" ht="12" customHeight="1">
      <c r="A59" s="470" t="s">
        <v>184</v>
      </c>
      <c r="B59" s="454" t="s">
        <v>329</v>
      </c>
      <c r="C59" s="330"/>
    </row>
    <row r="60" spans="1:3" s="101" customFormat="1" ht="12" customHeight="1">
      <c r="A60" s="471" t="s">
        <v>185</v>
      </c>
      <c r="B60" s="455" t="s">
        <v>518</v>
      </c>
      <c r="C60" s="330"/>
    </row>
    <row r="61" spans="1:3" s="101" customFormat="1" ht="12" customHeight="1">
      <c r="A61" s="471" t="s">
        <v>239</v>
      </c>
      <c r="B61" s="455" t="s">
        <v>330</v>
      </c>
      <c r="C61" s="330">
        <v>850123</v>
      </c>
    </row>
    <row r="62" spans="1:3" s="101" customFormat="1" ht="12" customHeight="1" thickBot="1">
      <c r="A62" s="472" t="s">
        <v>328</v>
      </c>
      <c r="B62" s="456" t="s">
        <v>331</v>
      </c>
      <c r="C62" s="330"/>
    </row>
    <row r="63" spans="1:3" s="101" customFormat="1" ht="12" customHeight="1" thickBot="1">
      <c r="A63" s="32" t="s">
        <v>29</v>
      </c>
      <c r="B63" s="21" t="s">
        <v>332</v>
      </c>
      <c r="C63" s="331">
        <f>+C8+C15+C22+C29+C36+C47+C53+C58</f>
        <v>2381315</v>
      </c>
    </row>
    <row r="64" spans="1:3" s="101" customFormat="1" ht="12" customHeight="1" thickBot="1">
      <c r="A64" s="473" t="s">
        <v>470</v>
      </c>
      <c r="B64" s="320" t="s">
        <v>334</v>
      </c>
      <c r="C64" s="325">
        <f>SUM(C65:C67)</f>
        <v>0</v>
      </c>
    </row>
    <row r="65" spans="1:3" s="101" customFormat="1" ht="12" customHeight="1">
      <c r="A65" s="470" t="s">
        <v>367</v>
      </c>
      <c r="B65" s="454" t="s">
        <v>335</v>
      </c>
      <c r="C65" s="330"/>
    </row>
    <row r="66" spans="1:3" s="101" customFormat="1" ht="12" customHeight="1">
      <c r="A66" s="471" t="s">
        <v>376</v>
      </c>
      <c r="B66" s="455" t="s">
        <v>336</v>
      </c>
      <c r="C66" s="330"/>
    </row>
    <row r="67" spans="1:3" s="101" customFormat="1" ht="12" customHeight="1" thickBot="1">
      <c r="A67" s="472" t="s">
        <v>377</v>
      </c>
      <c r="B67" s="458" t="s">
        <v>337</v>
      </c>
      <c r="C67" s="330"/>
    </row>
    <row r="68" spans="1:3" s="101" customFormat="1" ht="12" customHeight="1" thickBot="1">
      <c r="A68" s="473" t="s">
        <v>338</v>
      </c>
      <c r="B68" s="320" t="s">
        <v>339</v>
      </c>
      <c r="C68" s="325">
        <f>SUM(C69:C72)</f>
        <v>0</v>
      </c>
    </row>
    <row r="69" spans="1:3" s="101" customFormat="1" ht="12" customHeight="1">
      <c r="A69" s="470" t="s">
        <v>152</v>
      </c>
      <c r="B69" s="454" t="s">
        <v>340</v>
      </c>
      <c r="C69" s="330"/>
    </row>
    <row r="70" spans="1:3" s="101" customFormat="1" ht="12" customHeight="1">
      <c r="A70" s="471" t="s">
        <v>153</v>
      </c>
      <c r="B70" s="455" t="s">
        <v>341</v>
      </c>
      <c r="C70" s="330"/>
    </row>
    <row r="71" spans="1:3" s="101" customFormat="1" ht="12" customHeight="1">
      <c r="A71" s="471" t="s">
        <v>368</v>
      </c>
      <c r="B71" s="455" t="s">
        <v>342</v>
      </c>
      <c r="C71" s="330"/>
    </row>
    <row r="72" spans="1:3" s="101" customFormat="1" ht="12" customHeight="1" thickBot="1">
      <c r="A72" s="472" t="s">
        <v>369</v>
      </c>
      <c r="B72" s="456" t="s">
        <v>343</v>
      </c>
      <c r="C72" s="330"/>
    </row>
    <row r="73" spans="1:3" s="101" customFormat="1" ht="12" customHeight="1" thickBot="1">
      <c r="A73" s="473" t="s">
        <v>344</v>
      </c>
      <c r="B73" s="320" t="s">
        <v>345</v>
      </c>
      <c r="C73" s="325">
        <f>SUM(C74:C75)</f>
        <v>0</v>
      </c>
    </row>
    <row r="74" spans="1:3" s="101" customFormat="1" ht="12" customHeight="1">
      <c r="A74" s="470" t="s">
        <v>370</v>
      </c>
      <c r="B74" s="454" t="s">
        <v>346</v>
      </c>
      <c r="C74" s="330"/>
    </row>
    <row r="75" spans="1:3" s="101" customFormat="1" ht="12" customHeight="1" thickBot="1">
      <c r="A75" s="472" t="s">
        <v>371</v>
      </c>
      <c r="B75" s="456" t="s">
        <v>347</v>
      </c>
      <c r="C75" s="330"/>
    </row>
    <row r="76" spans="1:3" s="100" customFormat="1" ht="12" customHeight="1" thickBot="1">
      <c r="A76" s="473" t="s">
        <v>348</v>
      </c>
      <c r="B76" s="320" t="s">
        <v>349</v>
      </c>
      <c r="C76" s="325">
        <f>SUM(C77:C79)</f>
        <v>0</v>
      </c>
    </row>
    <row r="77" spans="1:3" s="101" customFormat="1" ht="12" customHeight="1">
      <c r="A77" s="470" t="s">
        <v>372</v>
      </c>
      <c r="B77" s="454" t="s">
        <v>350</v>
      </c>
      <c r="C77" s="330"/>
    </row>
    <row r="78" spans="1:3" s="101" customFormat="1" ht="12" customHeight="1">
      <c r="A78" s="471" t="s">
        <v>373</v>
      </c>
      <c r="B78" s="455" t="s">
        <v>351</v>
      </c>
      <c r="C78" s="330"/>
    </row>
    <row r="79" spans="1:3" s="101" customFormat="1" ht="12" customHeight="1" thickBot="1">
      <c r="A79" s="472" t="s">
        <v>374</v>
      </c>
      <c r="B79" s="456" t="s">
        <v>352</v>
      </c>
      <c r="C79" s="330"/>
    </row>
    <row r="80" spans="1:3" s="101" customFormat="1" ht="12" customHeight="1" thickBot="1">
      <c r="A80" s="473" t="s">
        <v>353</v>
      </c>
      <c r="B80" s="320" t="s">
        <v>375</v>
      </c>
      <c r="C80" s="325">
        <f>SUM(C81:C84)</f>
        <v>0</v>
      </c>
    </row>
    <row r="81" spans="1:3" s="101" customFormat="1" ht="12" customHeight="1">
      <c r="A81" s="474" t="s">
        <v>354</v>
      </c>
      <c r="B81" s="454" t="s">
        <v>355</v>
      </c>
      <c r="C81" s="330"/>
    </row>
    <row r="82" spans="1:3" s="101" customFormat="1" ht="12" customHeight="1">
      <c r="A82" s="475" t="s">
        <v>356</v>
      </c>
      <c r="B82" s="455" t="s">
        <v>357</v>
      </c>
      <c r="C82" s="330"/>
    </row>
    <row r="83" spans="1:3" s="101" customFormat="1" ht="12" customHeight="1">
      <c r="A83" s="475" t="s">
        <v>358</v>
      </c>
      <c r="B83" s="455" t="s">
        <v>359</v>
      </c>
      <c r="C83" s="330"/>
    </row>
    <row r="84" spans="1:3" s="100" customFormat="1" ht="12" customHeight="1" thickBot="1">
      <c r="A84" s="476" t="s">
        <v>360</v>
      </c>
      <c r="B84" s="456" t="s">
        <v>361</v>
      </c>
      <c r="C84" s="330"/>
    </row>
    <row r="85" spans="1:3" s="100" customFormat="1" ht="12" customHeight="1" thickBot="1">
      <c r="A85" s="473" t="s">
        <v>362</v>
      </c>
      <c r="B85" s="320" t="s">
        <v>363</v>
      </c>
      <c r="C85" s="502"/>
    </row>
    <row r="86" spans="1:3" s="100" customFormat="1" ht="12" customHeight="1" thickBot="1">
      <c r="A86" s="473" t="s">
        <v>364</v>
      </c>
      <c r="B86" s="462" t="s">
        <v>365</v>
      </c>
      <c r="C86" s="331">
        <f>+C64+C68+C73+C76+C80+C85</f>
        <v>0</v>
      </c>
    </row>
    <row r="87" spans="1:3" s="100" customFormat="1" ht="12" customHeight="1" thickBot="1">
      <c r="A87" s="477" t="s">
        <v>378</v>
      </c>
      <c r="B87" s="464" t="s">
        <v>506</v>
      </c>
      <c r="C87" s="331">
        <f>+C63+C86</f>
        <v>2381315</v>
      </c>
    </row>
    <row r="88" spans="1:3" s="101" customFormat="1" ht="15" customHeight="1">
      <c r="A88" s="262"/>
      <c r="B88" s="263"/>
      <c r="C88" s="396"/>
    </row>
    <row r="89" spans="1:3" ht="13.5" thickBot="1">
      <c r="A89" s="478"/>
      <c r="B89" s="265"/>
      <c r="C89" s="397"/>
    </row>
    <row r="90" spans="1:3" s="62" customFormat="1" ht="16.5" customHeight="1" thickBot="1">
      <c r="A90" s="266"/>
      <c r="B90" s="267" t="s">
        <v>62</v>
      </c>
      <c r="C90" s="398"/>
    </row>
    <row r="91" spans="1:3" s="102" customFormat="1" ht="12" customHeight="1" thickBot="1">
      <c r="A91" s="447" t="s">
        <v>21</v>
      </c>
      <c r="B91" s="31" t="s">
        <v>381</v>
      </c>
      <c r="C91" s="324">
        <f>SUM(C92:C96)</f>
        <v>188498</v>
      </c>
    </row>
    <row r="92" spans="1:3" ht="12" customHeight="1">
      <c r="A92" s="479" t="s">
        <v>106</v>
      </c>
      <c r="B92" s="10" t="s">
        <v>51</v>
      </c>
      <c r="C92" s="326">
        <v>9927</v>
      </c>
    </row>
    <row r="93" spans="1:3" ht="12" customHeight="1">
      <c r="A93" s="471" t="s">
        <v>107</v>
      </c>
      <c r="B93" s="8" t="s">
        <v>186</v>
      </c>
      <c r="C93" s="327">
        <v>3681</v>
      </c>
    </row>
    <row r="94" spans="1:3" ht="12" customHeight="1">
      <c r="A94" s="471" t="s">
        <v>108</v>
      </c>
      <c r="B94" s="8" t="s">
        <v>143</v>
      </c>
      <c r="C94" s="329">
        <v>85314</v>
      </c>
    </row>
    <row r="95" spans="1:3" ht="12" customHeight="1">
      <c r="A95" s="471" t="s">
        <v>109</v>
      </c>
      <c r="B95" s="11" t="s">
        <v>187</v>
      </c>
      <c r="C95" s="329">
        <v>23300</v>
      </c>
    </row>
    <row r="96" spans="1:3" ht="12" customHeight="1">
      <c r="A96" s="471" t="s">
        <v>120</v>
      </c>
      <c r="B96" s="19" t="s">
        <v>188</v>
      </c>
      <c r="C96" s="329">
        <v>66276</v>
      </c>
    </row>
    <row r="97" spans="1:3" ht="12" customHeight="1">
      <c r="A97" s="471" t="s">
        <v>110</v>
      </c>
      <c r="B97" s="8" t="s">
        <v>382</v>
      </c>
      <c r="C97" s="329"/>
    </row>
    <row r="98" spans="1:3" ht="12" customHeight="1">
      <c r="A98" s="471" t="s">
        <v>111</v>
      </c>
      <c r="B98" s="154" t="s">
        <v>383</v>
      </c>
      <c r="C98" s="329"/>
    </row>
    <row r="99" spans="1:3" ht="12" customHeight="1">
      <c r="A99" s="471" t="s">
        <v>121</v>
      </c>
      <c r="B99" s="155" t="s">
        <v>384</v>
      </c>
      <c r="C99" s="329"/>
    </row>
    <row r="100" spans="1:3" ht="12" customHeight="1">
      <c r="A100" s="471" t="s">
        <v>122</v>
      </c>
      <c r="B100" s="155" t="s">
        <v>385</v>
      </c>
      <c r="C100" s="329"/>
    </row>
    <row r="101" spans="1:3" ht="12" customHeight="1">
      <c r="A101" s="471" t="s">
        <v>123</v>
      </c>
      <c r="B101" s="154" t="s">
        <v>386</v>
      </c>
      <c r="C101" s="329"/>
    </row>
    <row r="102" spans="1:3" ht="12" customHeight="1">
      <c r="A102" s="471" t="s">
        <v>124</v>
      </c>
      <c r="B102" s="154" t="s">
        <v>387</v>
      </c>
      <c r="C102" s="329"/>
    </row>
    <row r="103" spans="1:3" ht="12" customHeight="1">
      <c r="A103" s="471" t="s">
        <v>126</v>
      </c>
      <c r="B103" s="155" t="s">
        <v>388</v>
      </c>
      <c r="C103" s="329"/>
    </row>
    <row r="104" spans="1:3" ht="12" customHeight="1">
      <c r="A104" s="480" t="s">
        <v>189</v>
      </c>
      <c r="B104" s="156" t="s">
        <v>389</v>
      </c>
      <c r="C104" s="329"/>
    </row>
    <row r="105" spans="1:3" ht="12" customHeight="1">
      <c r="A105" s="471" t="s">
        <v>379</v>
      </c>
      <c r="B105" s="156" t="s">
        <v>390</v>
      </c>
      <c r="C105" s="329"/>
    </row>
    <row r="106" spans="1:3" ht="12" customHeight="1" thickBot="1">
      <c r="A106" s="481" t="s">
        <v>380</v>
      </c>
      <c r="B106" s="157" t="s">
        <v>391</v>
      </c>
      <c r="C106" s="333"/>
    </row>
    <row r="107" spans="1:3" ht="12" customHeight="1" thickBot="1">
      <c r="A107" s="32" t="s">
        <v>22</v>
      </c>
      <c r="B107" s="30" t="s">
        <v>392</v>
      </c>
      <c r="C107" s="325">
        <f>+C108+C110+C112</f>
        <v>1352676</v>
      </c>
    </row>
    <row r="108" spans="1:3" ht="12" customHeight="1">
      <c r="A108" s="470" t="s">
        <v>112</v>
      </c>
      <c r="B108" s="8" t="s">
        <v>237</v>
      </c>
      <c r="C108" s="328">
        <v>1186742</v>
      </c>
    </row>
    <row r="109" spans="1:3" ht="12" customHeight="1">
      <c r="A109" s="470" t="s">
        <v>113</v>
      </c>
      <c r="B109" s="12" t="s">
        <v>396</v>
      </c>
      <c r="C109" s="328">
        <v>970692</v>
      </c>
    </row>
    <row r="110" spans="1:3" ht="12" customHeight="1">
      <c r="A110" s="470" t="s">
        <v>114</v>
      </c>
      <c r="B110" s="12" t="s">
        <v>190</v>
      </c>
      <c r="C110" s="327">
        <v>165934</v>
      </c>
    </row>
    <row r="111" spans="1:3" ht="12" customHeight="1">
      <c r="A111" s="470" t="s">
        <v>115</v>
      </c>
      <c r="B111" s="12" t="s">
        <v>397</v>
      </c>
      <c r="C111" s="292"/>
    </row>
    <row r="112" spans="1:3" ht="12" customHeight="1">
      <c r="A112" s="470" t="s">
        <v>116</v>
      </c>
      <c r="B112" s="322" t="s">
        <v>240</v>
      </c>
      <c r="C112" s="292"/>
    </row>
    <row r="113" spans="1:3" ht="12" customHeight="1">
      <c r="A113" s="470" t="s">
        <v>125</v>
      </c>
      <c r="B113" s="321" t="s">
        <v>519</v>
      </c>
      <c r="C113" s="292"/>
    </row>
    <row r="114" spans="1:3" ht="12" customHeight="1">
      <c r="A114" s="470" t="s">
        <v>127</v>
      </c>
      <c r="B114" s="450" t="s">
        <v>402</v>
      </c>
      <c r="C114" s="292"/>
    </row>
    <row r="115" spans="1:3" ht="12" customHeight="1">
      <c r="A115" s="470" t="s">
        <v>191</v>
      </c>
      <c r="B115" s="155" t="s">
        <v>385</v>
      </c>
      <c r="C115" s="292"/>
    </row>
    <row r="116" spans="1:3" ht="12" customHeight="1">
      <c r="A116" s="470" t="s">
        <v>192</v>
      </c>
      <c r="B116" s="155" t="s">
        <v>401</v>
      </c>
      <c r="C116" s="292"/>
    </row>
    <row r="117" spans="1:3" ht="12" customHeight="1">
      <c r="A117" s="470" t="s">
        <v>193</v>
      </c>
      <c r="B117" s="155" t="s">
        <v>400</v>
      </c>
      <c r="C117" s="292"/>
    </row>
    <row r="118" spans="1:3" ht="12" customHeight="1">
      <c r="A118" s="470" t="s">
        <v>393</v>
      </c>
      <c r="B118" s="155" t="s">
        <v>388</v>
      </c>
      <c r="C118" s="292"/>
    </row>
    <row r="119" spans="1:3" ht="12" customHeight="1">
      <c r="A119" s="470" t="s">
        <v>394</v>
      </c>
      <c r="B119" s="155" t="s">
        <v>399</v>
      </c>
      <c r="C119" s="292"/>
    </row>
    <row r="120" spans="1:3" ht="12" customHeight="1" thickBot="1">
      <c r="A120" s="480" t="s">
        <v>395</v>
      </c>
      <c r="B120" s="155" t="s">
        <v>398</v>
      </c>
      <c r="C120" s="294"/>
    </row>
    <row r="121" spans="1:3" ht="12" customHeight="1" thickBot="1">
      <c r="A121" s="32" t="s">
        <v>23</v>
      </c>
      <c r="B121" s="135" t="s">
        <v>403</v>
      </c>
      <c r="C121" s="325">
        <f>+C122+C123</f>
        <v>83502</v>
      </c>
    </row>
    <row r="122" spans="1:3" ht="12" customHeight="1">
      <c r="A122" s="470" t="s">
        <v>95</v>
      </c>
      <c r="B122" s="9" t="s">
        <v>64</v>
      </c>
      <c r="C122" s="328">
        <v>44532</v>
      </c>
    </row>
    <row r="123" spans="1:3" ht="12" customHeight="1" thickBot="1">
      <c r="A123" s="472" t="s">
        <v>96</v>
      </c>
      <c r="B123" s="12" t="s">
        <v>65</v>
      </c>
      <c r="C123" s="329">
        <v>38970</v>
      </c>
    </row>
    <row r="124" spans="1:3" ht="12" customHeight="1" thickBot="1">
      <c r="A124" s="32" t="s">
        <v>24</v>
      </c>
      <c r="B124" s="135" t="s">
        <v>404</v>
      </c>
      <c r="C124" s="325">
        <f>+C91+C107+C121</f>
        <v>1624676</v>
      </c>
    </row>
    <row r="125" spans="1:3" ht="12" customHeight="1" thickBot="1">
      <c r="A125" s="32" t="s">
        <v>25</v>
      </c>
      <c r="B125" s="135" t="s">
        <v>405</v>
      </c>
      <c r="C125" s="325">
        <f>+C126+C127+C128</f>
        <v>0</v>
      </c>
    </row>
    <row r="126" spans="1:3" s="102" customFormat="1" ht="12" customHeight="1">
      <c r="A126" s="470" t="s">
        <v>99</v>
      </c>
      <c r="B126" s="9" t="s">
        <v>406</v>
      </c>
      <c r="C126" s="292"/>
    </row>
    <row r="127" spans="1:3" ht="12" customHeight="1">
      <c r="A127" s="470" t="s">
        <v>100</v>
      </c>
      <c r="B127" s="9" t="s">
        <v>407</v>
      </c>
      <c r="C127" s="292"/>
    </row>
    <row r="128" spans="1:3" ht="12" customHeight="1" thickBot="1">
      <c r="A128" s="480" t="s">
        <v>101</v>
      </c>
      <c r="B128" s="7" t="s">
        <v>408</v>
      </c>
      <c r="C128" s="292"/>
    </row>
    <row r="129" spans="1:11" ht="12" customHeight="1" thickBot="1">
      <c r="A129" s="32" t="s">
        <v>26</v>
      </c>
      <c r="B129" s="135" t="s">
        <v>469</v>
      </c>
      <c r="C129" s="325">
        <f>+C130+C131+C132+C133</f>
        <v>0</v>
      </c>
    </row>
    <row r="130" spans="1:11" ht="12" customHeight="1">
      <c r="A130" s="470" t="s">
        <v>102</v>
      </c>
      <c r="B130" s="9" t="s">
        <v>409</v>
      </c>
      <c r="C130" s="292"/>
    </row>
    <row r="131" spans="1:11" ht="12" customHeight="1">
      <c r="A131" s="470" t="s">
        <v>103</v>
      </c>
      <c r="B131" s="9" t="s">
        <v>410</v>
      </c>
      <c r="C131" s="292"/>
    </row>
    <row r="132" spans="1:11" ht="12" customHeight="1">
      <c r="A132" s="470" t="s">
        <v>312</v>
      </c>
      <c r="B132" s="9" t="s">
        <v>411</v>
      </c>
      <c r="C132" s="292"/>
    </row>
    <row r="133" spans="1:11" s="102" customFormat="1" ht="12" customHeight="1" thickBot="1">
      <c r="A133" s="480" t="s">
        <v>313</v>
      </c>
      <c r="B133" s="7" t="s">
        <v>412</v>
      </c>
      <c r="C133" s="292"/>
    </row>
    <row r="134" spans="1:11" ht="12" customHeight="1" thickBot="1">
      <c r="A134" s="32" t="s">
        <v>27</v>
      </c>
      <c r="B134" s="135" t="s">
        <v>413</v>
      </c>
      <c r="C134" s="331">
        <f>+C135+C136+C137+C138</f>
        <v>890852</v>
      </c>
      <c r="K134" s="274"/>
    </row>
    <row r="135" spans="1:11">
      <c r="A135" s="470" t="s">
        <v>104</v>
      </c>
      <c r="B135" s="9" t="s">
        <v>414</v>
      </c>
      <c r="C135" s="292">
        <v>890852</v>
      </c>
    </row>
    <row r="136" spans="1:11" ht="12" customHeight="1">
      <c r="A136" s="470" t="s">
        <v>105</v>
      </c>
      <c r="B136" s="9" t="s">
        <v>424</v>
      </c>
      <c r="C136" s="292"/>
    </row>
    <row r="137" spans="1:11" s="102" customFormat="1" ht="12" customHeight="1">
      <c r="A137" s="470" t="s">
        <v>325</v>
      </c>
      <c r="B137" s="9" t="s">
        <v>415</v>
      </c>
      <c r="C137" s="292"/>
    </row>
    <row r="138" spans="1:11" s="102" customFormat="1" ht="12" customHeight="1" thickBot="1">
      <c r="A138" s="480" t="s">
        <v>326</v>
      </c>
      <c r="B138" s="7" t="s">
        <v>416</v>
      </c>
      <c r="C138" s="292"/>
      <c r="D138" s="102" t="s">
        <v>629</v>
      </c>
    </row>
    <row r="139" spans="1:11" s="102" customFormat="1" ht="12" customHeight="1" thickBot="1">
      <c r="A139" s="32" t="s">
        <v>28</v>
      </c>
      <c r="B139" s="135" t="s">
        <v>417</v>
      </c>
      <c r="C139" s="334">
        <f>+C140+C141+C142+C143</f>
        <v>0</v>
      </c>
    </row>
    <row r="140" spans="1:11" s="102" customFormat="1" ht="12" customHeight="1">
      <c r="A140" s="470" t="s">
        <v>184</v>
      </c>
      <c r="B140" s="9" t="s">
        <v>418</v>
      </c>
      <c r="C140" s="292"/>
    </row>
    <row r="141" spans="1:11" s="102" customFormat="1" ht="12" customHeight="1">
      <c r="A141" s="470" t="s">
        <v>185</v>
      </c>
      <c r="B141" s="9" t="s">
        <v>419</v>
      </c>
      <c r="C141" s="292"/>
    </row>
    <row r="142" spans="1:11" s="102" customFormat="1" ht="12" customHeight="1">
      <c r="A142" s="470" t="s">
        <v>239</v>
      </c>
      <c r="B142" s="9" t="s">
        <v>420</v>
      </c>
      <c r="C142" s="292"/>
    </row>
    <row r="143" spans="1:11" ht="12.75" customHeight="1" thickBot="1">
      <c r="A143" s="470" t="s">
        <v>328</v>
      </c>
      <c r="B143" s="9" t="s">
        <v>421</v>
      </c>
      <c r="C143" s="292"/>
    </row>
    <row r="144" spans="1:11" ht="12" customHeight="1" thickBot="1">
      <c r="A144" s="32" t="s">
        <v>29</v>
      </c>
      <c r="B144" s="135" t="s">
        <v>422</v>
      </c>
      <c r="C144" s="466">
        <f>+C125+C129+C134+C139</f>
        <v>890852</v>
      </c>
    </row>
    <row r="145" spans="1:3" ht="15" customHeight="1" thickBot="1">
      <c r="A145" s="482" t="s">
        <v>30</v>
      </c>
      <c r="B145" s="417" t="s">
        <v>423</v>
      </c>
      <c r="C145" s="466">
        <f>+C124+C144</f>
        <v>2515528</v>
      </c>
    </row>
    <row r="146" spans="1:3" ht="13.5" thickBot="1">
      <c r="A146" s="425"/>
      <c r="B146" s="426"/>
      <c r="C146" s="427"/>
    </row>
    <row r="147" spans="1:3" ht="15" customHeight="1" thickBot="1">
      <c r="A147" s="271" t="s">
        <v>210</v>
      </c>
      <c r="B147" s="272"/>
      <c r="C147" s="132"/>
    </row>
    <row r="148" spans="1:3" ht="14.25" customHeight="1" thickBot="1">
      <c r="A148" s="271" t="s">
        <v>211</v>
      </c>
      <c r="B148" s="272"/>
      <c r="C148" s="13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topLeftCell="A49" zoomScaleSheetLayoutView="85" workbookViewId="0">
      <selection activeCell="B9" sqref="B9"/>
    </sheetView>
  </sheetViews>
  <sheetFormatPr defaultRowHeight="12.75"/>
  <cols>
    <col min="1" max="1" width="19.5" style="428" customWidth="1"/>
    <col min="2" max="2" width="72" style="429" customWidth="1"/>
    <col min="3" max="3" width="25" style="430" customWidth="1"/>
    <col min="4" max="16384" width="9.33203125" style="3"/>
  </cols>
  <sheetData>
    <row r="1" spans="1:3" s="2" customFormat="1" ht="16.5" customHeight="1" thickBot="1">
      <c r="A1" s="248"/>
      <c r="B1" s="250"/>
      <c r="C1" s="273" t="s">
        <v>645</v>
      </c>
    </row>
    <row r="2" spans="1:3" s="98" customFormat="1" ht="21" customHeight="1">
      <c r="A2" s="445" t="s">
        <v>69</v>
      </c>
      <c r="B2" s="386" t="s">
        <v>233</v>
      </c>
      <c r="C2" s="388" t="s">
        <v>56</v>
      </c>
    </row>
    <row r="3" spans="1:3" s="98" customFormat="1" ht="16.5" thickBot="1">
      <c r="A3" s="251" t="s">
        <v>207</v>
      </c>
      <c r="B3" s="387" t="s">
        <v>521</v>
      </c>
      <c r="C3" s="389">
        <v>3</v>
      </c>
    </row>
    <row r="4" spans="1:3" s="99" customFormat="1" ht="15.95" customHeight="1" thickBot="1">
      <c r="A4" s="252"/>
      <c r="B4" s="252"/>
      <c r="C4" s="253" t="s">
        <v>57</v>
      </c>
    </row>
    <row r="5" spans="1:3" ht="13.5" thickBot="1">
      <c r="A5" s="446" t="s">
        <v>209</v>
      </c>
      <c r="B5" s="254" t="s">
        <v>58</v>
      </c>
      <c r="C5" s="390" t="s">
        <v>59</v>
      </c>
    </row>
    <row r="6" spans="1:3" s="62" customFormat="1" ht="12.95" customHeight="1" thickBot="1">
      <c r="A6" s="218">
        <v>1</v>
      </c>
      <c r="B6" s="219">
        <v>2</v>
      </c>
      <c r="C6" s="220">
        <v>3</v>
      </c>
    </row>
    <row r="7" spans="1:3" s="62" customFormat="1" ht="15.95" customHeight="1" thickBot="1">
      <c r="A7" s="256"/>
      <c r="B7" s="257" t="s">
        <v>60</v>
      </c>
      <c r="C7" s="391"/>
    </row>
    <row r="8" spans="1:3" s="62" customFormat="1" ht="12" customHeight="1" thickBot="1">
      <c r="A8" s="32" t="s">
        <v>21</v>
      </c>
      <c r="B8" s="21" t="s">
        <v>268</v>
      </c>
      <c r="C8" s="325">
        <f>+C9+C10+C11+C12+C13+C14</f>
        <v>0</v>
      </c>
    </row>
    <row r="9" spans="1:3" s="100" customFormat="1" ht="12" customHeight="1">
      <c r="A9" s="470" t="s">
        <v>106</v>
      </c>
      <c r="B9" s="454" t="s">
        <v>269</v>
      </c>
      <c r="C9" s="328"/>
    </row>
    <row r="10" spans="1:3" s="101" customFormat="1" ht="12" customHeight="1">
      <c r="A10" s="471" t="s">
        <v>107</v>
      </c>
      <c r="B10" s="455" t="s">
        <v>270</v>
      </c>
      <c r="C10" s="327"/>
    </row>
    <row r="11" spans="1:3" s="101" customFormat="1" ht="12" customHeight="1">
      <c r="A11" s="471" t="s">
        <v>108</v>
      </c>
      <c r="B11" s="455" t="s">
        <v>271</v>
      </c>
      <c r="C11" s="327"/>
    </row>
    <row r="12" spans="1:3" s="101" customFormat="1" ht="12" customHeight="1">
      <c r="A12" s="471" t="s">
        <v>109</v>
      </c>
      <c r="B12" s="455" t="s">
        <v>272</v>
      </c>
      <c r="C12" s="327"/>
    </row>
    <row r="13" spans="1:3" s="101" customFormat="1" ht="12" customHeight="1">
      <c r="A13" s="471" t="s">
        <v>151</v>
      </c>
      <c r="B13" s="455" t="s">
        <v>273</v>
      </c>
      <c r="C13" s="499"/>
    </row>
    <row r="14" spans="1:3" s="100" customFormat="1" ht="12" customHeight="1" thickBot="1">
      <c r="A14" s="472" t="s">
        <v>110</v>
      </c>
      <c r="B14" s="456" t="s">
        <v>274</v>
      </c>
      <c r="C14" s="500"/>
    </row>
    <row r="15" spans="1:3" s="100" customFormat="1" ht="12" customHeight="1" thickBot="1">
      <c r="A15" s="32" t="s">
        <v>22</v>
      </c>
      <c r="B15" s="320" t="s">
        <v>275</v>
      </c>
      <c r="C15" s="325">
        <f>+C16+C17+C18+C19+C20</f>
        <v>3337</v>
      </c>
    </row>
    <row r="16" spans="1:3" s="100" customFormat="1" ht="12" customHeight="1">
      <c r="A16" s="470" t="s">
        <v>112</v>
      </c>
      <c r="B16" s="454" t="s">
        <v>276</v>
      </c>
      <c r="C16" s="328"/>
    </row>
    <row r="17" spans="1:3" s="100" customFormat="1" ht="12" customHeight="1">
      <c r="A17" s="471" t="s">
        <v>113</v>
      </c>
      <c r="B17" s="455" t="s">
        <v>277</v>
      </c>
      <c r="C17" s="327"/>
    </row>
    <row r="18" spans="1:3" s="100" customFormat="1" ht="12" customHeight="1">
      <c r="A18" s="471" t="s">
        <v>114</v>
      </c>
      <c r="B18" s="455" t="s">
        <v>513</v>
      </c>
      <c r="C18" s="327"/>
    </row>
    <row r="19" spans="1:3" s="100" customFormat="1" ht="12" customHeight="1">
      <c r="A19" s="471" t="s">
        <v>115</v>
      </c>
      <c r="B19" s="455" t="s">
        <v>514</v>
      </c>
      <c r="C19" s="327"/>
    </row>
    <row r="20" spans="1:3" s="100" customFormat="1" ht="12" customHeight="1">
      <c r="A20" s="471" t="s">
        <v>116</v>
      </c>
      <c r="B20" s="455" t="s">
        <v>278</v>
      </c>
      <c r="C20" s="327">
        <v>3337</v>
      </c>
    </row>
    <row r="21" spans="1:3" s="101" customFormat="1" ht="12" customHeight="1" thickBot="1">
      <c r="A21" s="472" t="s">
        <v>125</v>
      </c>
      <c r="B21" s="456" t="s">
        <v>279</v>
      </c>
      <c r="C21" s="329"/>
    </row>
    <row r="22" spans="1:3" s="101" customFormat="1" ht="12" customHeight="1" thickBot="1">
      <c r="A22" s="32" t="s">
        <v>23</v>
      </c>
      <c r="B22" s="21" t="s">
        <v>280</v>
      </c>
      <c r="C22" s="325">
        <f>+C23+C24+C25+C26+C27</f>
        <v>19737</v>
      </c>
    </row>
    <row r="23" spans="1:3" s="101" customFormat="1" ht="12" customHeight="1">
      <c r="A23" s="470" t="s">
        <v>95</v>
      </c>
      <c r="B23" s="454" t="s">
        <v>281</v>
      </c>
      <c r="C23" s="328"/>
    </row>
    <row r="24" spans="1:3" s="100" customFormat="1" ht="12" customHeight="1">
      <c r="A24" s="471" t="s">
        <v>96</v>
      </c>
      <c r="B24" s="455" t="s">
        <v>282</v>
      </c>
      <c r="C24" s="327"/>
    </row>
    <row r="25" spans="1:3" s="101" customFormat="1" ht="12" customHeight="1">
      <c r="A25" s="471" t="s">
        <v>97</v>
      </c>
      <c r="B25" s="455" t="s">
        <v>515</v>
      </c>
      <c r="C25" s="327"/>
    </row>
    <row r="26" spans="1:3" s="101" customFormat="1" ht="12" customHeight="1">
      <c r="A26" s="471" t="s">
        <v>98</v>
      </c>
      <c r="B26" s="455" t="s">
        <v>516</v>
      </c>
      <c r="C26" s="327"/>
    </row>
    <row r="27" spans="1:3" s="101" customFormat="1" ht="12" customHeight="1">
      <c r="A27" s="471" t="s">
        <v>174</v>
      </c>
      <c r="B27" s="455" t="s">
        <v>283</v>
      </c>
      <c r="C27" s="327">
        <v>19737</v>
      </c>
    </row>
    <row r="28" spans="1:3" s="101" customFormat="1" ht="12" customHeight="1" thickBot="1">
      <c r="A28" s="472" t="s">
        <v>175</v>
      </c>
      <c r="B28" s="456" t="s">
        <v>284</v>
      </c>
      <c r="C28" s="329"/>
    </row>
    <row r="29" spans="1:3" s="101" customFormat="1" ht="12" customHeight="1" thickBot="1">
      <c r="A29" s="32" t="s">
        <v>176</v>
      </c>
      <c r="B29" s="21" t="s">
        <v>285</v>
      </c>
      <c r="C29" s="331">
        <f>+C30+C33+C34+C35</f>
        <v>112800</v>
      </c>
    </row>
    <row r="30" spans="1:3" s="101" customFormat="1" ht="12" customHeight="1">
      <c r="A30" s="470" t="s">
        <v>286</v>
      </c>
      <c r="B30" s="454" t="s">
        <v>292</v>
      </c>
      <c r="C30" s="449">
        <f>+C31+C32</f>
        <v>112800</v>
      </c>
    </row>
    <row r="31" spans="1:3" s="101" customFormat="1" ht="12" customHeight="1">
      <c r="A31" s="471" t="s">
        <v>287</v>
      </c>
      <c r="B31" s="455" t="s">
        <v>293</v>
      </c>
      <c r="C31" s="327">
        <v>112000</v>
      </c>
    </row>
    <row r="32" spans="1:3" s="101" customFormat="1" ht="12" customHeight="1">
      <c r="A32" s="471" t="s">
        <v>288</v>
      </c>
      <c r="B32" s="455" t="s">
        <v>294</v>
      </c>
      <c r="C32" s="327">
        <v>800</v>
      </c>
    </row>
    <row r="33" spans="1:3" s="101" customFormat="1" ht="12" customHeight="1">
      <c r="A33" s="471" t="s">
        <v>289</v>
      </c>
      <c r="B33" s="455" t="s">
        <v>295</v>
      </c>
      <c r="C33" s="327"/>
    </row>
    <row r="34" spans="1:3" s="101" customFormat="1" ht="12" customHeight="1">
      <c r="A34" s="471" t="s">
        <v>290</v>
      </c>
      <c r="B34" s="455" t="s">
        <v>296</v>
      </c>
      <c r="C34" s="327"/>
    </row>
    <row r="35" spans="1:3" s="101" customFormat="1" ht="12" customHeight="1" thickBot="1">
      <c r="A35" s="472" t="s">
        <v>291</v>
      </c>
      <c r="B35" s="456" t="s">
        <v>297</v>
      </c>
      <c r="C35" s="329"/>
    </row>
    <row r="36" spans="1:3" s="101" customFormat="1" ht="12" customHeight="1" thickBot="1">
      <c r="A36" s="32" t="s">
        <v>25</v>
      </c>
      <c r="B36" s="21" t="s">
        <v>298</v>
      </c>
      <c r="C36" s="325">
        <f>SUM(C37:C46)</f>
        <v>70710</v>
      </c>
    </row>
    <row r="37" spans="1:3" s="101" customFormat="1" ht="12" customHeight="1">
      <c r="A37" s="470" t="s">
        <v>99</v>
      </c>
      <c r="B37" s="454" t="s">
        <v>301</v>
      </c>
      <c r="C37" s="328"/>
    </row>
    <row r="38" spans="1:3" s="101" customFormat="1" ht="12" customHeight="1">
      <c r="A38" s="471" t="s">
        <v>100</v>
      </c>
      <c r="B38" s="455" t="s">
        <v>302</v>
      </c>
      <c r="C38" s="327">
        <v>2500</v>
      </c>
    </row>
    <row r="39" spans="1:3" s="101" customFormat="1" ht="12" customHeight="1">
      <c r="A39" s="471" t="s">
        <v>101</v>
      </c>
      <c r="B39" s="455" t="s">
        <v>303</v>
      </c>
      <c r="C39" s="327"/>
    </row>
    <row r="40" spans="1:3" s="101" customFormat="1" ht="12" customHeight="1">
      <c r="A40" s="471" t="s">
        <v>178</v>
      </c>
      <c r="B40" s="455" t="s">
        <v>304</v>
      </c>
      <c r="C40" s="327">
        <v>50640</v>
      </c>
    </row>
    <row r="41" spans="1:3" s="101" customFormat="1" ht="12" customHeight="1">
      <c r="A41" s="471" t="s">
        <v>179</v>
      </c>
      <c r="B41" s="455" t="s">
        <v>305</v>
      </c>
      <c r="C41" s="327"/>
    </row>
    <row r="42" spans="1:3" s="101" customFormat="1" ht="12" customHeight="1">
      <c r="A42" s="471" t="s">
        <v>180</v>
      </c>
      <c r="B42" s="455" t="s">
        <v>306</v>
      </c>
      <c r="C42" s="327">
        <v>11570</v>
      </c>
    </row>
    <row r="43" spans="1:3" s="101" customFormat="1" ht="12" customHeight="1">
      <c r="A43" s="471" t="s">
        <v>181</v>
      </c>
      <c r="B43" s="455" t="s">
        <v>307</v>
      </c>
      <c r="C43" s="327"/>
    </row>
    <row r="44" spans="1:3" s="101" customFormat="1" ht="12" customHeight="1">
      <c r="A44" s="471" t="s">
        <v>182</v>
      </c>
      <c r="B44" s="455" t="s">
        <v>308</v>
      </c>
      <c r="C44" s="327">
        <v>6000</v>
      </c>
    </row>
    <row r="45" spans="1:3" s="101" customFormat="1" ht="12" customHeight="1">
      <c r="A45" s="471" t="s">
        <v>299</v>
      </c>
      <c r="B45" s="455" t="s">
        <v>309</v>
      </c>
      <c r="C45" s="330"/>
    </row>
    <row r="46" spans="1:3" s="101" customFormat="1" ht="12" customHeight="1" thickBot="1">
      <c r="A46" s="472" t="s">
        <v>300</v>
      </c>
      <c r="B46" s="456" t="s">
        <v>310</v>
      </c>
      <c r="C46" s="441"/>
    </row>
    <row r="47" spans="1:3" s="101" customFormat="1" ht="12" customHeight="1" thickBot="1">
      <c r="A47" s="32" t="s">
        <v>26</v>
      </c>
      <c r="B47" s="21" t="s">
        <v>311</v>
      </c>
      <c r="C47" s="325">
        <f>SUM(C48:C52)</f>
        <v>10000</v>
      </c>
    </row>
    <row r="48" spans="1:3" s="101" customFormat="1" ht="12" customHeight="1">
      <c r="A48" s="470" t="s">
        <v>102</v>
      </c>
      <c r="B48" s="454" t="s">
        <v>315</v>
      </c>
      <c r="C48" s="501"/>
    </row>
    <row r="49" spans="1:3" s="101" customFormat="1" ht="12" customHeight="1">
      <c r="A49" s="471" t="s">
        <v>103</v>
      </c>
      <c r="B49" s="455" t="s">
        <v>316</v>
      </c>
      <c r="C49" s="330">
        <v>10000</v>
      </c>
    </row>
    <row r="50" spans="1:3" s="101" customFormat="1" ht="12" customHeight="1">
      <c r="A50" s="471" t="s">
        <v>312</v>
      </c>
      <c r="B50" s="455" t="s">
        <v>317</v>
      </c>
      <c r="C50" s="330"/>
    </row>
    <row r="51" spans="1:3" s="101" customFormat="1" ht="12" customHeight="1">
      <c r="A51" s="471" t="s">
        <v>313</v>
      </c>
      <c r="B51" s="455" t="s">
        <v>318</v>
      </c>
      <c r="C51" s="330"/>
    </row>
    <row r="52" spans="1:3" s="101" customFormat="1" ht="12" customHeight="1" thickBot="1">
      <c r="A52" s="472" t="s">
        <v>314</v>
      </c>
      <c r="B52" s="456" t="s">
        <v>319</v>
      </c>
      <c r="C52" s="441"/>
    </row>
    <row r="53" spans="1:3" s="101" customFormat="1" ht="12" customHeight="1" thickBot="1">
      <c r="A53" s="32" t="s">
        <v>183</v>
      </c>
      <c r="B53" s="21" t="s">
        <v>320</v>
      </c>
      <c r="C53" s="325">
        <f>SUM(C54:C56)</f>
        <v>0</v>
      </c>
    </row>
    <row r="54" spans="1:3" s="101" customFormat="1" ht="12" customHeight="1">
      <c r="A54" s="470" t="s">
        <v>104</v>
      </c>
      <c r="B54" s="454" t="s">
        <v>321</v>
      </c>
      <c r="C54" s="328"/>
    </row>
    <row r="55" spans="1:3" s="101" customFormat="1" ht="12" customHeight="1">
      <c r="A55" s="471" t="s">
        <v>105</v>
      </c>
      <c r="B55" s="455" t="s">
        <v>517</v>
      </c>
      <c r="C55" s="327"/>
    </row>
    <row r="56" spans="1:3" s="101" customFormat="1" ht="12" customHeight="1">
      <c r="A56" s="471" t="s">
        <v>325</v>
      </c>
      <c r="B56" s="455" t="s">
        <v>323</v>
      </c>
      <c r="C56" s="327"/>
    </row>
    <row r="57" spans="1:3" s="101" customFormat="1" ht="12" customHeight="1" thickBot="1">
      <c r="A57" s="472" t="s">
        <v>326</v>
      </c>
      <c r="B57" s="456" t="s">
        <v>324</v>
      </c>
      <c r="C57" s="329"/>
    </row>
    <row r="58" spans="1:3" s="101" customFormat="1" ht="12" customHeight="1" thickBot="1">
      <c r="A58" s="32" t="s">
        <v>28</v>
      </c>
      <c r="B58" s="320" t="s">
        <v>327</v>
      </c>
      <c r="C58" s="325">
        <f>SUM(C59:C61)</f>
        <v>220302</v>
      </c>
    </row>
    <row r="59" spans="1:3" s="101" customFormat="1" ht="12" customHeight="1">
      <c r="A59" s="470" t="s">
        <v>184</v>
      </c>
      <c r="B59" s="454" t="s">
        <v>329</v>
      </c>
      <c r="C59" s="330"/>
    </row>
    <row r="60" spans="1:3" s="101" customFormat="1" ht="12" customHeight="1">
      <c r="A60" s="471" t="s">
        <v>185</v>
      </c>
      <c r="B60" s="455" t="s">
        <v>518</v>
      </c>
      <c r="C60" s="330"/>
    </row>
    <row r="61" spans="1:3" s="101" customFormat="1" ht="12" customHeight="1">
      <c r="A61" s="471" t="s">
        <v>239</v>
      </c>
      <c r="B61" s="455" t="s">
        <v>330</v>
      </c>
      <c r="C61" s="330">
        <v>220302</v>
      </c>
    </row>
    <row r="62" spans="1:3" s="101" customFormat="1" ht="12" customHeight="1" thickBot="1">
      <c r="A62" s="472" t="s">
        <v>328</v>
      </c>
      <c r="B62" s="456" t="s">
        <v>331</v>
      </c>
      <c r="C62" s="330"/>
    </row>
    <row r="63" spans="1:3" s="101" customFormat="1" ht="12" customHeight="1" thickBot="1">
      <c r="A63" s="32" t="s">
        <v>29</v>
      </c>
      <c r="B63" s="21" t="s">
        <v>332</v>
      </c>
      <c r="C63" s="331">
        <f>+C8+C15+C22+C29+C36+C47+C53+C58</f>
        <v>436886</v>
      </c>
    </row>
    <row r="64" spans="1:3" s="101" customFormat="1" ht="12" customHeight="1" thickBot="1">
      <c r="A64" s="473" t="s">
        <v>470</v>
      </c>
      <c r="B64" s="320" t="s">
        <v>334</v>
      </c>
      <c r="C64" s="325">
        <f>SUM(C65:C67)</f>
        <v>0</v>
      </c>
    </row>
    <row r="65" spans="1:3" s="101" customFormat="1" ht="12" customHeight="1">
      <c r="A65" s="470" t="s">
        <v>367</v>
      </c>
      <c r="B65" s="454" t="s">
        <v>335</v>
      </c>
      <c r="C65" s="330"/>
    </row>
    <row r="66" spans="1:3" s="101" customFormat="1" ht="12" customHeight="1">
      <c r="A66" s="471" t="s">
        <v>376</v>
      </c>
      <c r="B66" s="455" t="s">
        <v>336</v>
      </c>
      <c r="C66" s="330"/>
    </row>
    <row r="67" spans="1:3" s="101" customFormat="1" ht="12" customHeight="1" thickBot="1">
      <c r="A67" s="472" t="s">
        <v>377</v>
      </c>
      <c r="B67" s="458" t="s">
        <v>337</v>
      </c>
      <c r="C67" s="330"/>
    </row>
    <row r="68" spans="1:3" s="101" customFormat="1" ht="12" customHeight="1" thickBot="1">
      <c r="A68" s="473" t="s">
        <v>338</v>
      </c>
      <c r="B68" s="320" t="s">
        <v>339</v>
      </c>
      <c r="C68" s="325">
        <f>SUM(C69:C72)</f>
        <v>0</v>
      </c>
    </row>
    <row r="69" spans="1:3" s="101" customFormat="1" ht="12" customHeight="1">
      <c r="A69" s="470" t="s">
        <v>152</v>
      </c>
      <c r="B69" s="454" t="s">
        <v>340</v>
      </c>
      <c r="C69" s="330"/>
    </row>
    <row r="70" spans="1:3" s="101" customFormat="1" ht="12" customHeight="1">
      <c r="A70" s="471" t="s">
        <v>153</v>
      </c>
      <c r="B70" s="455" t="s">
        <v>341</v>
      </c>
      <c r="C70" s="330"/>
    </row>
    <row r="71" spans="1:3" s="101" customFormat="1" ht="12" customHeight="1">
      <c r="A71" s="471" t="s">
        <v>368</v>
      </c>
      <c r="B71" s="455" t="s">
        <v>342</v>
      </c>
      <c r="C71" s="330"/>
    </row>
    <row r="72" spans="1:3" s="101" customFormat="1" ht="12" customHeight="1" thickBot="1">
      <c r="A72" s="472" t="s">
        <v>369</v>
      </c>
      <c r="B72" s="456" t="s">
        <v>343</v>
      </c>
      <c r="C72" s="330"/>
    </row>
    <row r="73" spans="1:3" s="101" customFormat="1" ht="12" customHeight="1" thickBot="1">
      <c r="A73" s="473" t="s">
        <v>344</v>
      </c>
      <c r="B73" s="320" t="s">
        <v>345</v>
      </c>
      <c r="C73" s="325">
        <f>SUM(C74:C75)</f>
        <v>500000</v>
      </c>
    </row>
    <row r="74" spans="1:3" s="101" customFormat="1" ht="12" customHeight="1">
      <c r="A74" s="470" t="s">
        <v>370</v>
      </c>
      <c r="B74" s="454" t="s">
        <v>346</v>
      </c>
      <c r="C74" s="330">
        <v>500000</v>
      </c>
    </row>
    <row r="75" spans="1:3" s="101" customFormat="1" ht="12" customHeight="1" thickBot="1">
      <c r="A75" s="472" t="s">
        <v>371</v>
      </c>
      <c r="B75" s="456" t="s">
        <v>347</v>
      </c>
      <c r="C75" s="330"/>
    </row>
    <row r="76" spans="1:3" s="100" customFormat="1" ht="12" customHeight="1" thickBot="1">
      <c r="A76" s="473" t="s">
        <v>348</v>
      </c>
      <c r="B76" s="320" t="s">
        <v>349</v>
      </c>
      <c r="C76" s="325">
        <f>SUM(C77:C79)</f>
        <v>0</v>
      </c>
    </row>
    <row r="77" spans="1:3" s="101" customFormat="1" ht="12" customHeight="1">
      <c r="A77" s="470" t="s">
        <v>372</v>
      </c>
      <c r="B77" s="454" t="s">
        <v>350</v>
      </c>
      <c r="C77" s="330"/>
    </row>
    <row r="78" spans="1:3" s="101" customFormat="1" ht="12" customHeight="1">
      <c r="A78" s="471" t="s">
        <v>373</v>
      </c>
      <c r="B78" s="455" t="s">
        <v>351</v>
      </c>
      <c r="C78" s="330"/>
    </row>
    <row r="79" spans="1:3" s="101" customFormat="1" ht="12" customHeight="1" thickBot="1">
      <c r="A79" s="472" t="s">
        <v>374</v>
      </c>
      <c r="B79" s="456" t="s">
        <v>352</v>
      </c>
      <c r="C79" s="330"/>
    </row>
    <row r="80" spans="1:3" s="101" customFormat="1" ht="12" customHeight="1" thickBot="1">
      <c r="A80" s="473" t="s">
        <v>353</v>
      </c>
      <c r="B80" s="320" t="s">
        <v>375</v>
      </c>
      <c r="C80" s="325">
        <f>SUM(C81:C84)</f>
        <v>0</v>
      </c>
    </row>
    <row r="81" spans="1:3" s="101" customFormat="1" ht="12" customHeight="1">
      <c r="A81" s="474" t="s">
        <v>354</v>
      </c>
      <c r="B81" s="454" t="s">
        <v>355</v>
      </c>
      <c r="C81" s="330"/>
    </row>
    <row r="82" spans="1:3" s="101" customFormat="1" ht="12" customHeight="1">
      <c r="A82" s="475" t="s">
        <v>356</v>
      </c>
      <c r="B82" s="455" t="s">
        <v>357</v>
      </c>
      <c r="C82" s="330"/>
    </row>
    <row r="83" spans="1:3" s="101" customFormat="1" ht="12" customHeight="1">
      <c r="A83" s="475" t="s">
        <v>358</v>
      </c>
      <c r="B83" s="455" t="s">
        <v>359</v>
      </c>
      <c r="C83" s="330"/>
    </row>
    <row r="84" spans="1:3" s="100" customFormat="1" ht="12" customHeight="1" thickBot="1">
      <c r="A84" s="476" t="s">
        <v>360</v>
      </c>
      <c r="B84" s="456" t="s">
        <v>361</v>
      </c>
      <c r="C84" s="330"/>
    </row>
    <row r="85" spans="1:3" s="100" customFormat="1" ht="12" customHeight="1" thickBot="1">
      <c r="A85" s="473" t="s">
        <v>362</v>
      </c>
      <c r="B85" s="320" t="s">
        <v>363</v>
      </c>
      <c r="C85" s="502"/>
    </row>
    <row r="86" spans="1:3" s="100" customFormat="1" ht="12" customHeight="1" thickBot="1">
      <c r="A86" s="473" t="s">
        <v>364</v>
      </c>
      <c r="B86" s="462" t="s">
        <v>365</v>
      </c>
      <c r="C86" s="331">
        <f>+C64+C68+C73+C76+C80+C85</f>
        <v>500000</v>
      </c>
    </row>
    <row r="87" spans="1:3" s="100" customFormat="1" ht="12" customHeight="1" thickBot="1">
      <c r="A87" s="477" t="s">
        <v>378</v>
      </c>
      <c r="B87" s="464" t="s">
        <v>506</v>
      </c>
      <c r="C87" s="331">
        <f>+C63+C86</f>
        <v>936886</v>
      </c>
    </row>
    <row r="88" spans="1:3" s="101" customFormat="1" ht="15" customHeight="1">
      <c r="A88" s="262"/>
      <c r="B88" s="263"/>
      <c r="C88" s="396"/>
    </row>
    <row r="89" spans="1:3" ht="13.5" thickBot="1">
      <c r="A89" s="478"/>
      <c r="B89" s="265"/>
      <c r="C89" s="397"/>
    </row>
    <row r="90" spans="1:3" s="62" customFormat="1" ht="16.5" customHeight="1" thickBot="1">
      <c r="A90" s="266"/>
      <c r="B90" s="267" t="s">
        <v>62</v>
      </c>
      <c r="C90" s="398"/>
    </row>
    <row r="91" spans="1:3" s="102" customFormat="1" ht="12" customHeight="1" thickBot="1">
      <c r="A91" s="447" t="s">
        <v>21</v>
      </c>
      <c r="B91" s="31" t="s">
        <v>381</v>
      </c>
      <c r="C91" s="324">
        <f>SUM(C92:C96)</f>
        <v>317976</v>
      </c>
    </row>
    <row r="92" spans="1:3" ht="12" customHeight="1">
      <c r="A92" s="479" t="s">
        <v>106</v>
      </c>
      <c r="B92" s="10" t="s">
        <v>51</v>
      </c>
      <c r="C92" s="326">
        <v>9334</v>
      </c>
    </row>
    <row r="93" spans="1:3" ht="12" customHeight="1">
      <c r="A93" s="471" t="s">
        <v>107</v>
      </c>
      <c r="B93" s="8" t="s">
        <v>186</v>
      </c>
      <c r="C93" s="327">
        <v>2395</v>
      </c>
    </row>
    <row r="94" spans="1:3" ht="12" customHeight="1">
      <c r="A94" s="471" t="s">
        <v>108</v>
      </c>
      <c r="B94" s="8" t="s">
        <v>143</v>
      </c>
      <c r="C94" s="329">
        <v>182405</v>
      </c>
    </row>
    <row r="95" spans="1:3" ht="12" customHeight="1">
      <c r="A95" s="471" t="s">
        <v>109</v>
      </c>
      <c r="B95" s="11" t="s">
        <v>187</v>
      </c>
      <c r="C95" s="329"/>
    </row>
    <row r="96" spans="1:3" ht="12" customHeight="1">
      <c r="A96" s="471" t="s">
        <v>120</v>
      </c>
      <c r="B96" s="19" t="s">
        <v>188</v>
      </c>
      <c r="C96" s="329">
        <v>123842</v>
      </c>
    </row>
    <row r="97" spans="1:3" ht="12" customHeight="1">
      <c r="A97" s="471" t="s">
        <v>110</v>
      </c>
      <c r="B97" s="8" t="s">
        <v>382</v>
      </c>
      <c r="C97" s="329"/>
    </row>
    <row r="98" spans="1:3" ht="12" customHeight="1">
      <c r="A98" s="471" t="s">
        <v>111</v>
      </c>
      <c r="B98" s="154" t="s">
        <v>383</v>
      </c>
      <c r="C98" s="329"/>
    </row>
    <row r="99" spans="1:3" ht="12" customHeight="1">
      <c r="A99" s="471" t="s">
        <v>121</v>
      </c>
      <c r="B99" s="155" t="s">
        <v>384</v>
      </c>
      <c r="C99" s="329"/>
    </row>
    <row r="100" spans="1:3" ht="12" customHeight="1">
      <c r="A100" s="471" t="s">
        <v>122</v>
      </c>
      <c r="B100" s="155" t="s">
        <v>385</v>
      </c>
      <c r="C100" s="329"/>
    </row>
    <row r="101" spans="1:3" ht="12" customHeight="1">
      <c r="A101" s="471" t="s">
        <v>123</v>
      </c>
      <c r="B101" s="154" t="s">
        <v>386</v>
      </c>
      <c r="C101" s="329"/>
    </row>
    <row r="102" spans="1:3" ht="12" customHeight="1">
      <c r="A102" s="471" t="s">
        <v>124</v>
      </c>
      <c r="B102" s="154" t="s">
        <v>387</v>
      </c>
      <c r="C102" s="329"/>
    </row>
    <row r="103" spans="1:3" ht="12" customHeight="1">
      <c r="A103" s="471" t="s">
        <v>126</v>
      </c>
      <c r="B103" s="155" t="s">
        <v>388</v>
      </c>
      <c r="C103" s="329"/>
    </row>
    <row r="104" spans="1:3" ht="12" customHeight="1">
      <c r="A104" s="480" t="s">
        <v>189</v>
      </c>
      <c r="B104" s="156" t="s">
        <v>389</v>
      </c>
      <c r="C104" s="329"/>
    </row>
    <row r="105" spans="1:3" ht="12" customHeight="1">
      <c r="A105" s="471" t="s">
        <v>379</v>
      </c>
      <c r="B105" s="156" t="s">
        <v>390</v>
      </c>
      <c r="C105" s="329"/>
    </row>
    <row r="106" spans="1:3" ht="12" customHeight="1" thickBot="1">
      <c r="A106" s="481" t="s">
        <v>380</v>
      </c>
      <c r="B106" s="157" t="s">
        <v>391</v>
      </c>
      <c r="C106" s="333"/>
    </row>
    <row r="107" spans="1:3" ht="12" customHeight="1" thickBot="1">
      <c r="A107" s="32" t="s">
        <v>22</v>
      </c>
      <c r="B107" s="30" t="s">
        <v>392</v>
      </c>
      <c r="C107" s="325">
        <f>+C108+C110+C112</f>
        <v>430905</v>
      </c>
    </row>
    <row r="108" spans="1:3" ht="12" customHeight="1">
      <c r="A108" s="470" t="s">
        <v>112</v>
      </c>
      <c r="B108" s="8" t="s">
        <v>237</v>
      </c>
      <c r="C108" s="328">
        <v>410235</v>
      </c>
    </row>
    <row r="109" spans="1:3" ht="12" customHeight="1">
      <c r="A109" s="470" t="s">
        <v>113</v>
      </c>
      <c r="B109" s="12" t="s">
        <v>396</v>
      </c>
      <c r="C109" s="328">
        <v>244425</v>
      </c>
    </row>
    <row r="110" spans="1:3" ht="12" customHeight="1">
      <c r="A110" s="470" t="s">
        <v>114</v>
      </c>
      <c r="B110" s="12" t="s">
        <v>190</v>
      </c>
      <c r="C110" s="327">
        <v>14120</v>
      </c>
    </row>
    <row r="111" spans="1:3" ht="12" customHeight="1">
      <c r="A111" s="470" t="s">
        <v>115</v>
      </c>
      <c r="B111" s="12" t="s">
        <v>397</v>
      </c>
      <c r="C111" s="292"/>
    </row>
    <row r="112" spans="1:3" ht="12" customHeight="1">
      <c r="A112" s="470" t="s">
        <v>116</v>
      </c>
      <c r="B112" s="322" t="s">
        <v>240</v>
      </c>
      <c r="C112" s="292">
        <v>6550</v>
      </c>
    </row>
    <row r="113" spans="1:3" ht="12" customHeight="1">
      <c r="A113" s="470" t="s">
        <v>125</v>
      </c>
      <c r="B113" s="321" t="s">
        <v>519</v>
      </c>
      <c r="C113" s="292"/>
    </row>
    <row r="114" spans="1:3" ht="12" customHeight="1">
      <c r="A114" s="470" t="s">
        <v>127</v>
      </c>
      <c r="B114" s="450" t="s">
        <v>402</v>
      </c>
      <c r="C114" s="292"/>
    </row>
    <row r="115" spans="1:3" ht="12" customHeight="1">
      <c r="A115" s="470" t="s">
        <v>191</v>
      </c>
      <c r="B115" s="155" t="s">
        <v>385</v>
      </c>
      <c r="C115" s="292"/>
    </row>
    <row r="116" spans="1:3" ht="12" customHeight="1">
      <c r="A116" s="470" t="s">
        <v>192</v>
      </c>
      <c r="B116" s="155" t="s">
        <v>401</v>
      </c>
      <c r="C116" s="292"/>
    </row>
    <row r="117" spans="1:3" ht="12" customHeight="1">
      <c r="A117" s="470" t="s">
        <v>193</v>
      </c>
      <c r="B117" s="155" t="s">
        <v>400</v>
      </c>
      <c r="C117" s="292"/>
    </row>
    <row r="118" spans="1:3" ht="12" customHeight="1">
      <c r="A118" s="470" t="s">
        <v>393</v>
      </c>
      <c r="B118" s="155" t="s">
        <v>388</v>
      </c>
      <c r="C118" s="292"/>
    </row>
    <row r="119" spans="1:3" ht="12" customHeight="1">
      <c r="A119" s="470" t="s">
        <v>394</v>
      </c>
      <c r="B119" s="155" t="s">
        <v>399</v>
      </c>
      <c r="C119" s="292"/>
    </row>
    <row r="120" spans="1:3" ht="12" customHeight="1" thickBot="1">
      <c r="A120" s="480" t="s">
        <v>395</v>
      </c>
      <c r="B120" s="155" t="s">
        <v>398</v>
      </c>
      <c r="C120" s="294"/>
    </row>
    <row r="121" spans="1:3" ht="12" customHeight="1" thickBot="1">
      <c r="A121" s="32" t="s">
        <v>23</v>
      </c>
      <c r="B121" s="135" t="s">
        <v>403</v>
      </c>
      <c r="C121" s="325">
        <f>+C122+C123</f>
        <v>53792</v>
      </c>
    </row>
    <row r="122" spans="1:3" ht="12" customHeight="1">
      <c r="A122" s="470" t="s">
        <v>95</v>
      </c>
      <c r="B122" s="9" t="s">
        <v>64</v>
      </c>
      <c r="C122" s="328"/>
    </row>
    <row r="123" spans="1:3" ht="12" customHeight="1" thickBot="1">
      <c r="A123" s="472" t="s">
        <v>96</v>
      </c>
      <c r="B123" s="12" t="s">
        <v>65</v>
      </c>
      <c r="C123" s="329">
        <v>53792</v>
      </c>
    </row>
    <row r="124" spans="1:3" ht="12" customHeight="1" thickBot="1">
      <c r="A124" s="32" t="s">
        <v>24</v>
      </c>
      <c r="B124" s="135" t="s">
        <v>404</v>
      </c>
      <c r="C124" s="325">
        <f>+C91+C107+C121</f>
        <v>802673</v>
      </c>
    </row>
    <row r="125" spans="1:3" ht="12" customHeight="1" thickBot="1">
      <c r="A125" s="32" t="s">
        <v>25</v>
      </c>
      <c r="B125" s="135" t="s">
        <v>405</v>
      </c>
      <c r="C125" s="325">
        <f>+C126+C127+C128</f>
        <v>0</v>
      </c>
    </row>
    <row r="126" spans="1:3" s="102" customFormat="1" ht="12" customHeight="1">
      <c r="A126" s="470" t="s">
        <v>99</v>
      </c>
      <c r="B126" s="9" t="s">
        <v>406</v>
      </c>
      <c r="C126" s="292"/>
    </row>
    <row r="127" spans="1:3" ht="12" customHeight="1">
      <c r="A127" s="470" t="s">
        <v>100</v>
      </c>
      <c r="B127" s="9" t="s">
        <v>407</v>
      </c>
      <c r="C127" s="292"/>
    </row>
    <row r="128" spans="1:3" ht="12" customHeight="1" thickBot="1">
      <c r="A128" s="480" t="s">
        <v>101</v>
      </c>
      <c r="B128" s="7" t="s">
        <v>408</v>
      </c>
      <c r="C128" s="292"/>
    </row>
    <row r="129" spans="1:11" ht="12" customHeight="1" thickBot="1">
      <c r="A129" s="32" t="s">
        <v>26</v>
      </c>
      <c r="B129" s="135" t="s">
        <v>469</v>
      </c>
      <c r="C129" s="325">
        <f>+C130+C131+C132+C133</f>
        <v>0</v>
      </c>
    </row>
    <row r="130" spans="1:11" ht="12" customHeight="1">
      <c r="A130" s="470" t="s">
        <v>102</v>
      </c>
      <c r="B130" s="9" t="s">
        <v>409</v>
      </c>
      <c r="C130" s="292"/>
    </row>
    <row r="131" spans="1:11" ht="12" customHeight="1">
      <c r="A131" s="470" t="s">
        <v>103</v>
      </c>
      <c r="B131" s="9" t="s">
        <v>410</v>
      </c>
      <c r="C131" s="292"/>
    </row>
    <row r="132" spans="1:11" ht="12" customHeight="1">
      <c r="A132" s="470" t="s">
        <v>312</v>
      </c>
      <c r="B132" s="9" t="s">
        <v>411</v>
      </c>
      <c r="C132" s="292"/>
    </row>
    <row r="133" spans="1:11" s="102" customFormat="1" ht="12" customHeight="1" thickBot="1">
      <c r="A133" s="480" t="s">
        <v>313</v>
      </c>
      <c r="B133" s="7" t="s">
        <v>412</v>
      </c>
      <c r="C133" s="292"/>
    </row>
    <row r="134" spans="1:11" ht="12" customHeight="1" thickBot="1">
      <c r="A134" s="32" t="s">
        <v>27</v>
      </c>
      <c r="B134" s="135" t="s">
        <v>413</v>
      </c>
      <c r="C134" s="331">
        <f>+C135+C136+C137+C138</f>
        <v>0</v>
      </c>
      <c r="K134" s="274"/>
    </row>
    <row r="135" spans="1:11">
      <c r="A135" s="470" t="s">
        <v>104</v>
      </c>
      <c r="B135" s="9" t="s">
        <v>414</v>
      </c>
      <c r="C135" s="292"/>
    </row>
    <row r="136" spans="1:11" ht="12" customHeight="1">
      <c r="A136" s="470" t="s">
        <v>105</v>
      </c>
      <c r="B136" s="9" t="s">
        <v>424</v>
      </c>
      <c r="C136" s="292"/>
    </row>
    <row r="137" spans="1:11" s="102" customFormat="1" ht="12" customHeight="1">
      <c r="A137" s="470" t="s">
        <v>325</v>
      </c>
      <c r="B137" s="9" t="s">
        <v>415</v>
      </c>
      <c r="C137" s="292"/>
    </row>
    <row r="138" spans="1:11" s="102" customFormat="1" ht="12" customHeight="1" thickBot="1">
      <c r="A138" s="480" t="s">
        <v>326</v>
      </c>
      <c r="B138" s="7" t="s">
        <v>416</v>
      </c>
      <c r="C138" s="292"/>
    </row>
    <row r="139" spans="1:11" s="102" customFormat="1" ht="12" customHeight="1" thickBot="1">
      <c r="A139" s="32" t="s">
        <v>28</v>
      </c>
      <c r="B139" s="135" t="s">
        <v>417</v>
      </c>
      <c r="C139" s="334">
        <f>+C140+C141+C142+C143</f>
        <v>0</v>
      </c>
    </row>
    <row r="140" spans="1:11" s="102" customFormat="1" ht="12" customHeight="1">
      <c r="A140" s="470" t="s">
        <v>184</v>
      </c>
      <c r="B140" s="9" t="s">
        <v>418</v>
      </c>
      <c r="C140" s="292"/>
    </row>
    <row r="141" spans="1:11" s="102" customFormat="1" ht="12" customHeight="1">
      <c r="A141" s="470" t="s">
        <v>185</v>
      </c>
      <c r="B141" s="9" t="s">
        <v>419</v>
      </c>
      <c r="C141" s="292"/>
    </row>
    <row r="142" spans="1:11" s="102" customFormat="1" ht="12" customHeight="1">
      <c r="A142" s="470" t="s">
        <v>239</v>
      </c>
      <c r="B142" s="9" t="s">
        <v>420</v>
      </c>
      <c r="C142" s="292"/>
    </row>
    <row r="143" spans="1:11" ht="12.75" customHeight="1" thickBot="1">
      <c r="A143" s="470" t="s">
        <v>328</v>
      </c>
      <c r="B143" s="9" t="s">
        <v>421</v>
      </c>
      <c r="C143" s="292"/>
    </row>
    <row r="144" spans="1:11" ht="12" customHeight="1" thickBot="1">
      <c r="A144" s="32" t="s">
        <v>29</v>
      </c>
      <c r="B144" s="135" t="s">
        <v>422</v>
      </c>
      <c r="C144" s="466">
        <f>+C125+C129+C134+C139</f>
        <v>0</v>
      </c>
    </row>
    <row r="145" spans="1:3" ht="15" customHeight="1" thickBot="1">
      <c r="A145" s="482" t="s">
        <v>30</v>
      </c>
      <c r="B145" s="417" t="s">
        <v>423</v>
      </c>
      <c r="C145" s="466">
        <f>+C124+C144</f>
        <v>802673</v>
      </c>
    </row>
    <row r="146" spans="1:3" ht="13.5" thickBot="1">
      <c r="A146" s="425"/>
      <c r="B146" s="426"/>
      <c r="C146" s="427"/>
    </row>
    <row r="147" spans="1:3" ht="15" customHeight="1" thickBot="1">
      <c r="A147" s="271" t="s">
        <v>210</v>
      </c>
      <c r="B147" s="272"/>
      <c r="C147" s="132">
        <v>5</v>
      </c>
    </row>
    <row r="148" spans="1:3" ht="14.25" customHeight="1" thickBot="1">
      <c r="A148" s="271" t="s">
        <v>211</v>
      </c>
      <c r="B148" s="272"/>
      <c r="C148" s="132">
        <v>193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152"/>
  <sheetViews>
    <sheetView topLeftCell="A110" zoomScale="120" zoomScaleNormal="120" zoomScaleSheetLayoutView="100" workbookViewId="0">
      <selection activeCell="G156" sqref="G156"/>
    </sheetView>
  </sheetViews>
  <sheetFormatPr defaultRowHeight="15.75"/>
  <cols>
    <col min="1" max="1" width="9.5" style="418" customWidth="1"/>
    <col min="2" max="2" width="66.33203125" style="418" customWidth="1"/>
    <col min="3" max="3" width="16.5" style="419" customWidth="1"/>
    <col min="4" max="4" width="9" style="451" customWidth="1"/>
    <col min="5" max="5" width="10.5" style="451" customWidth="1"/>
    <col min="6" max="16384" width="9.33203125" style="451"/>
  </cols>
  <sheetData>
    <row r="1" spans="1:7">
      <c r="B1" s="741"/>
      <c r="C1" s="451"/>
      <c r="E1" s="742" t="s">
        <v>672</v>
      </c>
    </row>
    <row r="2" spans="1:7">
      <c r="A2" s="979" t="s">
        <v>670</v>
      </c>
      <c r="B2" s="979"/>
      <c r="C2" s="979"/>
      <c r="D2" s="979"/>
      <c r="E2" s="979"/>
    </row>
    <row r="3" spans="1:7">
      <c r="A3" s="979" t="s">
        <v>674</v>
      </c>
      <c r="B3" s="979"/>
      <c r="C3" s="979"/>
      <c r="D3" s="979"/>
      <c r="E3" s="979"/>
    </row>
    <row r="4" spans="1:7" ht="15.95" customHeight="1">
      <c r="A4" s="983" t="s">
        <v>18</v>
      </c>
      <c r="B4" s="983"/>
      <c r="C4" s="983"/>
      <c r="D4" s="983"/>
      <c r="E4" s="983"/>
    </row>
    <row r="5" spans="1:7" ht="15.95" customHeight="1" thickBot="1">
      <c r="A5" s="982" t="s">
        <v>155</v>
      </c>
      <c r="B5" s="982"/>
      <c r="C5" s="335" t="s">
        <v>238</v>
      </c>
    </row>
    <row r="6" spans="1:7" ht="38.1" customHeight="1" thickBot="1">
      <c r="A6" s="23" t="s">
        <v>76</v>
      </c>
      <c r="B6" s="24" t="s">
        <v>20</v>
      </c>
      <c r="C6" s="716" t="s">
        <v>267</v>
      </c>
      <c r="D6" s="744" t="s">
        <v>648</v>
      </c>
      <c r="E6" s="814" t="s">
        <v>649</v>
      </c>
      <c r="F6" s="800"/>
      <c r="G6" s="801"/>
    </row>
    <row r="7" spans="1:7" s="452" customFormat="1" ht="12" customHeight="1" thickBot="1">
      <c r="A7" s="447">
        <v>1</v>
      </c>
      <c r="B7" s="448">
        <v>2</v>
      </c>
      <c r="C7" s="717">
        <v>3</v>
      </c>
      <c r="D7" s="745">
        <v>4</v>
      </c>
      <c r="E7" s="815">
        <v>5</v>
      </c>
      <c r="F7" s="747"/>
      <c r="G7" s="748"/>
    </row>
    <row r="8" spans="1:7" s="453" customFormat="1" ht="12" customHeight="1" thickBot="1">
      <c r="A8" s="20" t="s">
        <v>21</v>
      </c>
      <c r="B8" s="21" t="s">
        <v>268</v>
      </c>
      <c r="C8" s="537">
        <f>+C9+C10+C11+C12+C13+C14</f>
        <v>760881</v>
      </c>
      <c r="D8" s="537">
        <f>+D9+D10+D11+D12+D13+D14</f>
        <v>6834</v>
      </c>
      <c r="E8" s="537">
        <f>+E9+E10+E11+E12+E13+E14</f>
        <v>767715</v>
      </c>
      <c r="F8" s="730"/>
      <c r="G8" s="731"/>
    </row>
    <row r="9" spans="1:7" s="453" customFormat="1" ht="12" customHeight="1">
      <c r="A9" s="15" t="s">
        <v>106</v>
      </c>
      <c r="B9" s="454" t="s">
        <v>269</v>
      </c>
      <c r="C9" s="538">
        <v>244014</v>
      </c>
      <c r="D9" s="733"/>
      <c r="E9" s="816">
        <f t="shared" ref="E9:E14" si="0">C9+D9</f>
        <v>244014</v>
      </c>
      <c r="F9" s="728"/>
      <c r="G9" s="729"/>
    </row>
    <row r="10" spans="1:7" s="453" customFormat="1" ht="12" customHeight="1">
      <c r="A10" s="14" t="s">
        <v>107</v>
      </c>
      <c r="B10" s="455" t="s">
        <v>270</v>
      </c>
      <c r="C10" s="534">
        <v>319534</v>
      </c>
      <c r="D10" s="720"/>
      <c r="E10" s="816">
        <f t="shared" si="0"/>
        <v>319534</v>
      </c>
      <c r="F10" s="721"/>
      <c r="G10" s="722"/>
    </row>
    <row r="11" spans="1:7" s="453" customFormat="1" ht="12" customHeight="1">
      <c r="A11" s="14" t="s">
        <v>108</v>
      </c>
      <c r="B11" s="455" t="s">
        <v>271</v>
      </c>
      <c r="C11" s="534">
        <v>176569</v>
      </c>
      <c r="D11" s="720"/>
      <c r="E11" s="816">
        <f t="shared" si="0"/>
        <v>176569</v>
      </c>
      <c r="F11" s="721"/>
      <c r="G11" s="722"/>
    </row>
    <row r="12" spans="1:7" s="453" customFormat="1" ht="12" customHeight="1">
      <c r="A12" s="14" t="s">
        <v>109</v>
      </c>
      <c r="B12" s="455" t="s">
        <v>272</v>
      </c>
      <c r="C12" s="534">
        <v>18917</v>
      </c>
      <c r="D12" s="720"/>
      <c r="E12" s="816">
        <f t="shared" si="0"/>
        <v>18917</v>
      </c>
      <c r="F12" s="721"/>
      <c r="G12" s="722"/>
    </row>
    <row r="13" spans="1:7" s="453" customFormat="1" ht="12" customHeight="1">
      <c r="A13" s="14" t="s">
        <v>151</v>
      </c>
      <c r="B13" s="455" t="s">
        <v>273</v>
      </c>
      <c r="C13" s="534">
        <v>1847</v>
      </c>
      <c r="D13" s="720">
        <v>6834</v>
      </c>
      <c r="E13" s="816">
        <f t="shared" si="0"/>
        <v>8681</v>
      </c>
      <c r="F13" s="721"/>
      <c r="G13" s="722"/>
    </row>
    <row r="14" spans="1:7" s="453" customFormat="1" ht="12" customHeight="1" thickBot="1">
      <c r="A14" s="16" t="s">
        <v>110</v>
      </c>
      <c r="B14" s="456" t="s">
        <v>274</v>
      </c>
      <c r="C14" s="534"/>
      <c r="D14" s="720"/>
      <c r="E14" s="816">
        <f t="shared" si="0"/>
        <v>0</v>
      </c>
      <c r="F14" s="727"/>
      <c r="G14" s="732"/>
    </row>
    <row r="15" spans="1:7" s="453" customFormat="1" ht="12" customHeight="1" thickBot="1">
      <c r="A15" s="20" t="s">
        <v>22</v>
      </c>
      <c r="B15" s="320" t="s">
        <v>275</v>
      </c>
      <c r="C15" s="537">
        <f>+C16+C17+C18+C19+C20</f>
        <v>0</v>
      </c>
      <c r="D15" s="537">
        <f>+D16+D17+D18+D19+D20</f>
        <v>72521</v>
      </c>
      <c r="E15" s="537">
        <f>+E16+E17+E18+E19+E20</f>
        <v>72521</v>
      </c>
      <c r="F15" s="730"/>
      <c r="G15" s="731"/>
    </row>
    <row r="16" spans="1:7" s="453" customFormat="1" ht="12" customHeight="1">
      <c r="A16" s="15" t="s">
        <v>112</v>
      </c>
      <c r="B16" s="454" t="s">
        <v>276</v>
      </c>
      <c r="C16" s="538"/>
      <c r="D16" s="720"/>
      <c r="E16" s="817">
        <f t="shared" ref="E16:E21" si="1">C16+D16</f>
        <v>0</v>
      </c>
      <c r="F16" s="728"/>
      <c r="G16" s="729"/>
    </row>
    <row r="17" spans="1:7" s="453" customFormat="1" ht="12" customHeight="1">
      <c r="A17" s="14" t="s">
        <v>113</v>
      </c>
      <c r="B17" s="455" t="s">
        <v>277</v>
      </c>
      <c r="C17" s="534"/>
      <c r="D17" s="720"/>
      <c r="E17" s="817">
        <f t="shared" si="1"/>
        <v>0</v>
      </c>
      <c r="F17" s="721"/>
      <c r="G17" s="722"/>
    </row>
    <row r="18" spans="1:7" s="453" customFormat="1" ht="12" customHeight="1">
      <c r="A18" s="14" t="s">
        <v>114</v>
      </c>
      <c r="B18" s="455" t="s">
        <v>513</v>
      </c>
      <c r="C18" s="534"/>
      <c r="D18" s="720"/>
      <c r="E18" s="817">
        <f t="shared" si="1"/>
        <v>0</v>
      </c>
      <c r="F18" s="721"/>
      <c r="G18" s="722"/>
    </row>
    <row r="19" spans="1:7" s="453" customFormat="1" ht="12" customHeight="1">
      <c r="A19" s="14" t="s">
        <v>115</v>
      </c>
      <c r="B19" s="455" t="s">
        <v>514</v>
      </c>
      <c r="C19" s="534"/>
      <c r="D19" s="720"/>
      <c r="E19" s="817">
        <f t="shared" si="1"/>
        <v>0</v>
      </c>
      <c r="F19" s="721"/>
      <c r="G19" s="722"/>
    </row>
    <row r="20" spans="1:7" s="453" customFormat="1" ht="12" customHeight="1">
      <c r="A20" s="14" t="s">
        <v>116</v>
      </c>
      <c r="B20" s="455" t="s">
        <v>278</v>
      </c>
      <c r="C20" s="534"/>
      <c r="D20" s="720">
        <v>72521</v>
      </c>
      <c r="E20" s="817">
        <f t="shared" si="1"/>
        <v>72521</v>
      </c>
      <c r="F20" s="721"/>
      <c r="G20" s="722"/>
    </row>
    <row r="21" spans="1:7" s="453" customFormat="1" ht="12" customHeight="1" thickBot="1">
      <c r="A21" s="16" t="s">
        <v>125</v>
      </c>
      <c r="B21" s="456" t="s">
        <v>279</v>
      </c>
      <c r="C21" s="535"/>
      <c r="D21" s="720"/>
      <c r="E21" s="817">
        <f t="shared" si="1"/>
        <v>0</v>
      </c>
      <c r="F21" s="727"/>
      <c r="G21" s="732"/>
    </row>
    <row r="22" spans="1:7" s="453" customFormat="1" ht="12" customHeight="1" thickBot="1">
      <c r="A22" s="20" t="s">
        <v>23</v>
      </c>
      <c r="B22" s="21" t="s">
        <v>280</v>
      </c>
      <c r="C22" s="537">
        <f>+C23+C24+C25+C26+C27</f>
        <v>150030</v>
      </c>
      <c r="D22" s="537">
        <f>+D23+D24+D25+D26+D27</f>
        <v>774</v>
      </c>
      <c r="E22" s="537">
        <f>+E23+E24+E25+E26+E27</f>
        <v>150804</v>
      </c>
      <c r="F22" s="730"/>
      <c r="G22" s="731"/>
    </row>
    <row r="23" spans="1:7" s="453" customFormat="1" ht="12" customHeight="1">
      <c r="A23" s="15" t="s">
        <v>95</v>
      </c>
      <c r="B23" s="454" t="s">
        <v>281</v>
      </c>
      <c r="C23" s="538"/>
      <c r="D23" s="720"/>
      <c r="E23" s="817">
        <f t="shared" ref="E23:E28" si="2">C23+D23</f>
        <v>0</v>
      </c>
      <c r="F23" s="728"/>
      <c r="G23" s="729"/>
    </row>
    <row r="24" spans="1:7" s="453" customFormat="1" ht="12" customHeight="1">
      <c r="A24" s="14" t="s">
        <v>96</v>
      </c>
      <c r="B24" s="455" t="s">
        <v>282</v>
      </c>
      <c r="C24" s="534"/>
      <c r="D24" s="720"/>
      <c r="E24" s="817">
        <f t="shared" si="2"/>
        <v>0</v>
      </c>
      <c r="F24" s="721"/>
      <c r="G24" s="722"/>
    </row>
    <row r="25" spans="1:7" s="453" customFormat="1" ht="12" customHeight="1">
      <c r="A25" s="14" t="s">
        <v>97</v>
      </c>
      <c r="B25" s="455" t="s">
        <v>515</v>
      </c>
      <c r="C25" s="534"/>
      <c r="D25" s="720"/>
      <c r="E25" s="817">
        <f t="shared" si="2"/>
        <v>0</v>
      </c>
      <c r="F25" s="721"/>
      <c r="G25" s="722"/>
    </row>
    <row r="26" spans="1:7" s="453" customFormat="1" ht="12" customHeight="1">
      <c r="A26" s="14" t="s">
        <v>98</v>
      </c>
      <c r="B26" s="455" t="s">
        <v>516</v>
      </c>
      <c r="C26" s="534"/>
      <c r="D26" s="720"/>
      <c r="E26" s="817">
        <f t="shared" si="2"/>
        <v>0</v>
      </c>
      <c r="F26" s="721"/>
      <c r="G26" s="722"/>
    </row>
    <row r="27" spans="1:7" s="453" customFormat="1" ht="12" customHeight="1">
      <c r="A27" s="14" t="s">
        <v>174</v>
      </c>
      <c r="B27" s="455" t="s">
        <v>283</v>
      </c>
      <c r="C27" s="534">
        <v>150030</v>
      </c>
      <c r="D27" s="720">
        <v>774</v>
      </c>
      <c r="E27" s="817">
        <f t="shared" si="2"/>
        <v>150804</v>
      </c>
      <c r="F27" s="721"/>
      <c r="G27" s="722"/>
    </row>
    <row r="28" spans="1:7" s="453" customFormat="1" ht="12" customHeight="1" thickBot="1">
      <c r="A28" s="16" t="s">
        <v>175</v>
      </c>
      <c r="B28" s="456" t="s">
        <v>284</v>
      </c>
      <c r="C28" s="535">
        <v>150030</v>
      </c>
      <c r="D28" s="720"/>
      <c r="E28" s="817">
        <f t="shared" si="2"/>
        <v>150030</v>
      </c>
      <c r="F28" s="727"/>
      <c r="G28" s="732"/>
    </row>
    <row r="29" spans="1:7" s="453" customFormat="1" ht="12" customHeight="1" thickBot="1">
      <c r="A29" s="20" t="s">
        <v>176</v>
      </c>
      <c r="B29" s="21" t="s">
        <v>285</v>
      </c>
      <c r="C29" s="541">
        <f>+C30+C33+C34+C35</f>
        <v>582000</v>
      </c>
      <c r="D29" s="537">
        <f>+D30+D33+D34+D35</f>
        <v>0</v>
      </c>
      <c r="E29" s="537">
        <f>+E30+E33+E34+E35</f>
        <v>582000</v>
      </c>
      <c r="F29" s="730"/>
      <c r="G29" s="731"/>
    </row>
    <row r="30" spans="1:7" s="453" customFormat="1" ht="12" customHeight="1">
      <c r="A30" s="15" t="s">
        <v>286</v>
      </c>
      <c r="B30" s="454" t="s">
        <v>292</v>
      </c>
      <c r="C30" s="676">
        <f>+C31+C32</f>
        <v>500000</v>
      </c>
      <c r="D30" s="720"/>
      <c r="E30" s="817">
        <f t="shared" ref="E30:E35" si="3">C30+D30</f>
        <v>500000</v>
      </c>
      <c r="F30" s="728"/>
      <c r="G30" s="729"/>
    </row>
    <row r="31" spans="1:7" s="453" customFormat="1" ht="12" customHeight="1">
      <c r="A31" s="14" t="s">
        <v>287</v>
      </c>
      <c r="B31" s="455" t="s">
        <v>293</v>
      </c>
      <c r="C31" s="534"/>
      <c r="D31" s="720"/>
      <c r="E31" s="817">
        <f t="shared" si="3"/>
        <v>0</v>
      </c>
      <c r="F31" s="721"/>
      <c r="G31" s="722"/>
    </row>
    <row r="32" spans="1:7" s="453" customFormat="1" ht="12" customHeight="1">
      <c r="A32" s="14" t="s">
        <v>288</v>
      </c>
      <c r="B32" s="455" t="s">
        <v>294</v>
      </c>
      <c r="C32" s="534">
        <v>500000</v>
      </c>
      <c r="D32" s="720"/>
      <c r="E32" s="817">
        <f t="shared" si="3"/>
        <v>500000</v>
      </c>
      <c r="F32" s="721"/>
      <c r="G32" s="722"/>
    </row>
    <row r="33" spans="1:7" s="453" customFormat="1" ht="12" customHeight="1">
      <c r="A33" s="14" t="s">
        <v>289</v>
      </c>
      <c r="B33" s="455" t="s">
        <v>295</v>
      </c>
      <c r="C33" s="534">
        <v>72000</v>
      </c>
      <c r="D33" s="720"/>
      <c r="E33" s="817">
        <f t="shared" si="3"/>
        <v>72000</v>
      </c>
      <c r="F33" s="721"/>
      <c r="G33" s="722"/>
    </row>
    <row r="34" spans="1:7" s="453" customFormat="1" ht="12" customHeight="1">
      <c r="A34" s="14" t="s">
        <v>290</v>
      </c>
      <c r="B34" s="455" t="s">
        <v>296</v>
      </c>
      <c r="C34" s="534">
        <v>10000</v>
      </c>
      <c r="D34" s="720"/>
      <c r="E34" s="817">
        <f t="shared" si="3"/>
        <v>10000</v>
      </c>
      <c r="F34" s="721"/>
      <c r="G34" s="722"/>
    </row>
    <row r="35" spans="1:7" s="453" customFormat="1" ht="12" customHeight="1" thickBot="1">
      <c r="A35" s="16" t="s">
        <v>291</v>
      </c>
      <c r="B35" s="456" t="s">
        <v>297</v>
      </c>
      <c r="C35" s="535"/>
      <c r="D35" s="720"/>
      <c r="E35" s="817">
        <f t="shared" si="3"/>
        <v>0</v>
      </c>
      <c r="F35" s="727"/>
      <c r="G35" s="732"/>
    </row>
    <row r="36" spans="1:7" s="453" customFormat="1" ht="12" customHeight="1" thickBot="1">
      <c r="A36" s="20" t="s">
        <v>25</v>
      </c>
      <c r="B36" s="21" t="s">
        <v>298</v>
      </c>
      <c r="C36" s="537">
        <f>SUM(C37:C46)</f>
        <v>133836</v>
      </c>
      <c r="D36" s="537">
        <f>SUM(D37:D46)</f>
        <v>0</v>
      </c>
      <c r="E36" s="537">
        <f>SUM(E37:E46)</f>
        <v>133836</v>
      </c>
      <c r="F36" s="730"/>
      <c r="G36" s="731"/>
    </row>
    <row r="37" spans="1:7" s="453" customFormat="1" ht="12" customHeight="1">
      <c r="A37" s="15" t="s">
        <v>99</v>
      </c>
      <c r="B37" s="454" t="s">
        <v>301</v>
      </c>
      <c r="C37" s="538"/>
      <c r="D37" s="720"/>
      <c r="E37" s="817">
        <f>C37+D37</f>
        <v>0</v>
      </c>
      <c r="F37" s="728"/>
      <c r="G37" s="729"/>
    </row>
    <row r="38" spans="1:7" s="453" customFormat="1" ht="12" customHeight="1">
      <c r="A38" s="14" t="s">
        <v>100</v>
      </c>
      <c r="B38" s="455" t="s">
        <v>302</v>
      </c>
      <c r="C38" s="534"/>
      <c r="D38" s="720"/>
      <c r="E38" s="817">
        <f t="shared" ref="E38:E46" si="4">C38+D38</f>
        <v>0</v>
      </c>
      <c r="F38" s="721"/>
      <c r="G38" s="722"/>
    </row>
    <row r="39" spans="1:7" s="453" customFormat="1" ht="12" customHeight="1">
      <c r="A39" s="14" t="s">
        <v>101</v>
      </c>
      <c r="B39" s="455" t="s">
        <v>303</v>
      </c>
      <c r="C39" s="534"/>
      <c r="D39" s="720"/>
      <c r="E39" s="817">
        <f t="shared" si="4"/>
        <v>0</v>
      </c>
      <c r="F39" s="721"/>
      <c r="G39" s="722"/>
    </row>
    <row r="40" spans="1:7" s="453" customFormat="1" ht="12" customHeight="1">
      <c r="A40" s="14" t="s">
        <v>178</v>
      </c>
      <c r="B40" s="455" t="s">
        <v>304</v>
      </c>
      <c r="C40" s="534">
        <v>25530</v>
      </c>
      <c r="D40" s="720"/>
      <c r="E40" s="817">
        <f t="shared" si="4"/>
        <v>25530</v>
      </c>
      <c r="F40" s="721"/>
      <c r="G40" s="722"/>
    </row>
    <row r="41" spans="1:7" s="453" customFormat="1" ht="12" customHeight="1">
      <c r="A41" s="14" t="s">
        <v>179</v>
      </c>
      <c r="B41" s="455" t="s">
        <v>305</v>
      </c>
      <c r="C41" s="534">
        <v>81660</v>
      </c>
      <c r="D41" s="720"/>
      <c r="E41" s="817">
        <f t="shared" si="4"/>
        <v>81660</v>
      </c>
      <c r="F41" s="721"/>
      <c r="G41" s="722"/>
    </row>
    <row r="42" spans="1:7" s="453" customFormat="1" ht="12" customHeight="1">
      <c r="A42" s="14" t="s">
        <v>180</v>
      </c>
      <c r="B42" s="455" t="s">
        <v>306</v>
      </c>
      <c r="C42" s="534">
        <v>26596</v>
      </c>
      <c r="D42" s="720"/>
      <c r="E42" s="817">
        <f t="shared" si="4"/>
        <v>26596</v>
      </c>
      <c r="F42" s="721"/>
      <c r="G42" s="722"/>
    </row>
    <row r="43" spans="1:7" s="453" customFormat="1" ht="12" customHeight="1">
      <c r="A43" s="14" t="s">
        <v>181</v>
      </c>
      <c r="B43" s="455" t="s">
        <v>307</v>
      </c>
      <c r="C43" s="534"/>
      <c r="D43" s="720"/>
      <c r="E43" s="817">
        <f t="shared" si="4"/>
        <v>0</v>
      </c>
      <c r="F43" s="721"/>
      <c r="G43" s="722"/>
    </row>
    <row r="44" spans="1:7" s="453" customFormat="1" ht="12" customHeight="1">
      <c r="A44" s="14" t="s">
        <v>182</v>
      </c>
      <c r="B44" s="455" t="s">
        <v>308</v>
      </c>
      <c r="C44" s="534">
        <v>50</v>
      </c>
      <c r="D44" s="720"/>
      <c r="E44" s="817">
        <f t="shared" si="4"/>
        <v>50</v>
      </c>
      <c r="F44" s="721"/>
      <c r="G44" s="722"/>
    </row>
    <row r="45" spans="1:7" s="453" customFormat="1" ht="12" customHeight="1">
      <c r="A45" s="14" t="s">
        <v>299</v>
      </c>
      <c r="B45" s="455" t="s">
        <v>309</v>
      </c>
      <c r="C45" s="677"/>
      <c r="D45" s="720"/>
      <c r="E45" s="817">
        <f t="shared" si="4"/>
        <v>0</v>
      </c>
      <c r="F45" s="721"/>
      <c r="G45" s="722"/>
    </row>
    <row r="46" spans="1:7" s="453" customFormat="1" ht="12" customHeight="1" thickBot="1">
      <c r="A46" s="16" t="s">
        <v>300</v>
      </c>
      <c r="B46" s="456" t="s">
        <v>310</v>
      </c>
      <c r="C46" s="678"/>
      <c r="D46" s="751"/>
      <c r="E46" s="818">
        <f t="shared" si="4"/>
        <v>0</v>
      </c>
      <c r="F46" s="727"/>
      <c r="G46" s="732"/>
    </row>
    <row r="47" spans="1:7" s="453" customFormat="1" ht="12" customHeight="1" thickBot="1">
      <c r="A47" s="20" t="s">
        <v>26</v>
      </c>
      <c r="B47" s="21" t="s">
        <v>311</v>
      </c>
      <c r="C47" s="537">
        <f>SUM(C48:C52)</f>
        <v>0</v>
      </c>
      <c r="D47" s="747"/>
      <c r="E47" s="819"/>
      <c r="F47" s="730"/>
      <c r="G47" s="731"/>
    </row>
    <row r="48" spans="1:7" s="453" customFormat="1" ht="12" customHeight="1">
      <c r="A48" s="15" t="s">
        <v>102</v>
      </c>
      <c r="B48" s="454" t="s">
        <v>315</v>
      </c>
      <c r="C48" s="679"/>
      <c r="D48" s="733"/>
      <c r="E48" s="802"/>
      <c r="F48" s="728"/>
      <c r="G48" s="729"/>
    </row>
    <row r="49" spans="1:7" s="453" customFormat="1" ht="12" customHeight="1">
      <c r="A49" s="14" t="s">
        <v>103</v>
      </c>
      <c r="B49" s="455" t="s">
        <v>316</v>
      </c>
      <c r="C49" s="677"/>
      <c r="D49" s="720"/>
      <c r="E49" s="820"/>
      <c r="F49" s="721"/>
      <c r="G49" s="722"/>
    </row>
    <row r="50" spans="1:7" s="453" customFormat="1" ht="12" customHeight="1">
      <c r="A50" s="14" t="s">
        <v>312</v>
      </c>
      <c r="B50" s="455" t="s">
        <v>317</v>
      </c>
      <c r="C50" s="677"/>
      <c r="D50" s="720"/>
      <c r="E50" s="820"/>
      <c r="F50" s="721"/>
      <c r="G50" s="722"/>
    </row>
    <row r="51" spans="1:7" s="453" customFormat="1" ht="12" customHeight="1">
      <c r="A51" s="14" t="s">
        <v>313</v>
      </c>
      <c r="B51" s="455" t="s">
        <v>318</v>
      </c>
      <c r="C51" s="677"/>
      <c r="D51" s="720"/>
      <c r="E51" s="820"/>
      <c r="F51" s="721"/>
      <c r="G51" s="722"/>
    </row>
    <row r="52" spans="1:7" s="453" customFormat="1" ht="12" customHeight="1" thickBot="1">
      <c r="A52" s="16" t="s">
        <v>314</v>
      </c>
      <c r="B52" s="456" t="s">
        <v>319</v>
      </c>
      <c r="C52" s="678"/>
      <c r="D52" s="751"/>
      <c r="E52" s="821"/>
      <c r="F52" s="727"/>
      <c r="G52" s="732"/>
    </row>
    <row r="53" spans="1:7" s="453" customFormat="1" ht="12" customHeight="1" thickBot="1">
      <c r="A53" s="20" t="s">
        <v>183</v>
      </c>
      <c r="B53" s="21" t="s">
        <v>320</v>
      </c>
      <c r="C53" s="537">
        <f>SUM(C54:C56)</f>
        <v>0</v>
      </c>
      <c r="D53" s="747"/>
      <c r="E53" s="819"/>
      <c r="F53" s="730"/>
      <c r="G53" s="731"/>
    </row>
    <row r="54" spans="1:7" s="453" customFormat="1" ht="12" customHeight="1">
      <c r="A54" s="15" t="s">
        <v>104</v>
      </c>
      <c r="B54" s="454" t="s">
        <v>321</v>
      </c>
      <c r="C54" s="538"/>
      <c r="D54" s="733"/>
      <c r="E54" s="802"/>
      <c r="F54" s="728"/>
      <c r="G54" s="729"/>
    </row>
    <row r="55" spans="1:7" s="453" customFormat="1" ht="12" customHeight="1">
      <c r="A55" s="14" t="s">
        <v>105</v>
      </c>
      <c r="B55" s="455" t="s">
        <v>322</v>
      </c>
      <c r="C55" s="534"/>
      <c r="D55" s="720"/>
      <c r="E55" s="820"/>
      <c r="F55" s="721"/>
      <c r="G55" s="722"/>
    </row>
    <row r="56" spans="1:7" s="453" customFormat="1" ht="12" customHeight="1">
      <c r="A56" s="14" t="s">
        <v>325</v>
      </c>
      <c r="B56" s="455" t="s">
        <v>323</v>
      </c>
      <c r="C56" s="534"/>
      <c r="D56" s="720"/>
      <c r="E56" s="820"/>
      <c r="F56" s="721"/>
      <c r="G56" s="722"/>
    </row>
    <row r="57" spans="1:7" s="453" customFormat="1" ht="12" customHeight="1" thickBot="1">
      <c r="A57" s="16" t="s">
        <v>326</v>
      </c>
      <c r="B57" s="456" t="s">
        <v>324</v>
      </c>
      <c r="C57" s="535"/>
      <c r="D57" s="720"/>
      <c r="E57" s="820"/>
      <c r="F57" s="727"/>
      <c r="G57" s="732"/>
    </row>
    <row r="58" spans="1:7" s="453" customFormat="1" ht="12" customHeight="1" thickBot="1">
      <c r="A58" s="20" t="s">
        <v>28</v>
      </c>
      <c r="B58" s="320" t="s">
        <v>327</v>
      </c>
      <c r="C58" s="537">
        <f>SUM(C59:C61)</f>
        <v>850123</v>
      </c>
      <c r="D58" s="537">
        <f>SUM(D59:D61)</f>
        <v>0</v>
      </c>
      <c r="E58" s="537">
        <f>SUM(E59:E61)</f>
        <v>850123</v>
      </c>
      <c r="F58" s="730"/>
      <c r="G58" s="731"/>
    </row>
    <row r="59" spans="1:7" s="453" customFormat="1" ht="12" customHeight="1">
      <c r="A59" s="15" t="s">
        <v>184</v>
      </c>
      <c r="B59" s="454" t="s">
        <v>329</v>
      </c>
      <c r="C59" s="677"/>
      <c r="D59" s="720"/>
      <c r="E59" s="817">
        <f>C59+D59</f>
        <v>0</v>
      </c>
      <c r="F59" s="728"/>
      <c r="G59" s="729"/>
    </row>
    <row r="60" spans="1:7" s="453" customFormat="1" ht="12" customHeight="1">
      <c r="A60" s="14" t="s">
        <v>185</v>
      </c>
      <c r="B60" s="455" t="s">
        <v>518</v>
      </c>
      <c r="C60" s="677"/>
      <c r="D60" s="720"/>
      <c r="E60" s="817">
        <f>C60+D60</f>
        <v>0</v>
      </c>
      <c r="F60" s="721"/>
      <c r="G60" s="722"/>
    </row>
    <row r="61" spans="1:7" s="453" customFormat="1" ht="12" customHeight="1">
      <c r="A61" s="14" t="s">
        <v>239</v>
      </c>
      <c r="B61" s="455" t="s">
        <v>330</v>
      </c>
      <c r="C61" s="677">
        <v>850123</v>
      </c>
      <c r="D61" s="720"/>
      <c r="E61" s="817">
        <f>C61+D61</f>
        <v>850123</v>
      </c>
      <c r="F61" s="721"/>
      <c r="G61" s="722"/>
    </row>
    <row r="62" spans="1:7" s="453" customFormat="1" ht="12" customHeight="1" thickBot="1">
      <c r="A62" s="16" t="s">
        <v>328</v>
      </c>
      <c r="B62" s="456" t="s">
        <v>331</v>
      </c>
      <c r="C62" s="677">
        <v>850123</v>
      </c>
      <c r="D62" s="720"/>
      <c r="E62" s="817">
        <f>C62+D62</f>
        <v>850123</v>
      </c>
      <c r="F62" s="727"/>
      <c r="G62" s="732"/>
    </row>
    <row r="63" spans="1:7" s="453" customFormat="1" ht="12" customHeight="1" thickBot="1">
      <c r="A63" s="20" t="s">
        <v>29</v>
      </c>
      <c r="B63" s="21" t="s">
        <v>332</v>
      </c>
      <c r="C63" s="541">
        <f>+C8+C15+C22+C29+C36+C47+C53+C58</f>
        <v>2476870</v>
      </c>
      <c r="D63" s="537">
        <f>+D8+D15+D22+D29+D36+D47+D53+D58</f>
        <v>80129</v>
      </c>
      <c r="E63" s="537">
        <f>+E8+E15+E22+E29+E36+E47+E53+E58</f>
        <v>2556999</v>
      </c>
      <c r="F63" s="730"/>
      <c r="G63" s="731"/>
    </row>
    <row r="64" spans="1:7" s="453" customFormat="1" ht="12" customHeight="1" thickBot="1">
      <c r="A64" s="457" t="s">
        <v>333</v>
      </c>
      <c r="B64" s="320" t="s">
        <v>334</v>
      </c>
      <c r="C64" s="537">
        <f>SUM(C65:C67)</f>
        <v>0</v>
      </c>
      <c r="D64" s="747"/>
      <c r="E64" s="819"/>
      <c r="F64" s="730"/>
      <c r="G64" s="731"/>
    </row>
    <row r="65" spans="1:7" s="453" customFormat="1" ht="12" customHeight="1">
      <c r="A65" s="15" t="s">
        <v>367</v>
      </c>
      <c r="B65" s="454" t="s">
        <v>335</v>
      </c>
      <c r="C65" s="677"/>
      <c r="D65" s="733"/>
      <c r="E65" s="802"/>
      <c r="F65" s="728"/>
      <c r="G65" s="729"/>
    </row>
    <row r="66" spans="1:7" s="453" customFormat="1" ht="12" customHeight="1">
      <c r="A66" s="14" t="s">
        <v>376</v>
      </c>
      <c r="B66" s="455" t="s">
        <v>336</v>
      </c>
      <c r="C66" s="677"/>
      <c r="D66" s="720"/>
      <c r="E66" s="820"/>
      <c r="F66" s="721"/>
      <c r="G66" s="722"/>
    </row>
    <row r="67" spans="1:7" s="453" customFormat="1" ht="12" customHeight="1" thickBot="1">
      <c r="A67" s="16" t="s">
        <v>377</v>
      </c>
      <c r="B67" s="458" t="s">
        <v>337</v>
      </c>
      <c r="C67" s="677"/>
      <c r="D67" s="751"/>
      <c r="E67" s="821"/>
      <c r="F67" s="727"/>
      <c r="G67" s="732"/>
    </row>
    <row r="68" spans="1:7" s="453" customFormat="1" ht="12" customHeight="1" thickBot="1">
      <c r="A68" s="457" t="s">
        <v>338</v>
      </c>
      <c r="B68" s="320" t="s">
        <v>339</v>
      </c>
      <c r="C68" s="537">
        <f>SUM(C69:C72)</f>
        <v>0</v>
      </c>
      <c r="D68" s="747"/>
      <c r="E68" s="819"/>
      <c r="F68" s="730"/>
      <c r="G68" s="731"/>
    </row>
    <row r="69" spans="1:7" s="453" customFormat="1" ht="12" customHeight="1">
      <c r="A69" s="15" t="s">
        <v>152</v>
      </c>
      <c r="B69" s="454" t="s">
        <v>340</v>
      </c>
      <c r="C69" s="677"/>
      <c r="D69" s="733"/>
      <c r="E69" s="802"/>
      <c r="F69" s="728"/>
      <c r="G69" s="729"/>
    </row>
    <row r="70" spans="1:7" s="453" customFormat="1" ht="12" customHeight="1">
      <c r="A70" s="14" t="s">
        <v>153</v>
      </c>
      <c r="B70" s="455" t="s">
        <v>341</v>
      </c>
      <c r="C70" s="677"/>
      <c r="D70" s="720"/>
      <c r="E70" s="820"/>
      <c r="F70" s="721"/>
      <c r="G70" s="722"/>
    </row>
    <row r="71" spans="1:7" s="453" customFormat="1" ht="12" customHeight="1">
      <c r="A71" s="14" t="s">
        <v>368</v>
      </c>
      <c r="B71" s="455" t="s">
        <v>342</v>
      </c>
      <c r="C71" s="677"/>
      <c r="D71" s="720"/>
      <c r="E71" s="820"/>
      <c r="F71" s="721"/>
      <c r="G71" s="722"/>
    </row>
    <row r="72" spans="1:7" s="453" customFormat="1" ht="12" customHeight="1" thickBot="1">
      <c r="A72" s="16" t="s">
        <v>369</v>
      </c>
      <c r="B72" s="456" t="s">
        <v>343</v>
      </c>
      <c r="C72" s="677"/>
      <c r="D72" s="720"/>
      <c r="E72" s="820"/>
      <c r="F72" s="727"/>
      <c r="G72" s="732"/>
    </row>
    <row r="73" spans="1:7" s="453" customFormat="1" ht="12" customHeight="1" thickBot="1">
      <c r="A73" s="457" t="s">
        <v>344</v>
      </c>
      <c r="B73" s="320" t="s">
        <v>345</v>
      </c>
      <c r="C73" s="537">
        <f>SUM(C74:C75)</f>
        <v>0</v>
      </c>
      <c r="D73" s="537">
        <f>SUM(D74:D75)</f>
        <v>10582</v>
      </c>
      <c r="E73" s="537">
        <f>SUM(E74:E75)</f>
        <v>10582</v>
      </c>
      <c r="F73" s="730"/>
      <c r="G73" s="731"/>
    </row>
    <row r="74" spans="1:7" s="453" customFormat="1" ht="12" customHeight="1">
      <c r="A74" s="15" t="s">
        <v>370</v>
      </c>
      <c r="B74" s="454" t="s">
        <v>346</v>
      </c>
      <c r="C74" s="677"/>
      <c r="D74" s="720">
        <v>10582</v>
      </c>
      <c r="E74" s="817">
        <f>C74+D74</f>
        <v>10582</v>
      </c>
      <c r="F74" s="728"/>
      <c r="G74" s="729"/>
    </row>
    <row r="75" spans="1:7" s="453" customFormat="1" ht="12" customHeight="1" thickBot="1">
      <c r="A75" s="16" t="s">
        <v>371</v>
      </c>
      <c r="B75" s="456" t="s">
        <v>347</v>
      </c>
      <c r="C75" s="677"/>
      <c r="D75" s="751"/>
      <c r="E75" s="821"/>
      <c r="F75" s="727"/>
      <c r="G75" s="732"/>
    </row>
    <row r="76" spans="1:7" s="453" customFormat="1" ht="12" customHeight="1" thickBot="1">
      <c r="A76" s="457" t="s">
        <v>348</v>
      </c>
      <c r="B76" s="320" t="s">
        <v>349</v>
      </c>
      <c r="C76" s="537">
        <f>SUM(C77:C79)</f>
        <v>0</v>
      </c>
      <c r="D76" s="747"/>
      <c r="E76" s="819"/>
      <c r="F76" s="730"/>
      <c r="G76" s="731"/>
    </row>
    <row r="77" spans="1:7" s="453" customFormat="1" ht="12" customHeight="1">
      <c r="A77" s="15" t="s">
        <v>372</v>
      </c>
      <c r="B77" s="454" t="s">
        <v>350</v>
      </c>
      <c r="C77" s="677"/>
      <c r="D77" s="733"/>
      <c r="E77" s="802"/>
      <c r="F77" s="728"/>
      <c r="G77" s="729"/>
    </row>
    <row r="78" spans="1:7" s="453" customFormat="1" ht="12" customHeight="1">
      <c r="A78" s="14" t="s">
        <v>373</v>
      </c>
      <c r="B78" s="455" t="s">
        <v>351</v>
      </c>
      <c r="C78" s="677"/>
      <c r="D78" s="720"/>
      <c r="E78" s="820"/>
      <c r="F78" s="721"/>
      <c r="G78" s="722"/>
    </row>
    <row r="79" spans="1:7" s="453" customFormat="1" ht="12" customHeight="1" thickBot="1">
      <c r="A79" s="16" t="s">
        <v>374</v>
      </c>
      <c r="B79" s="456" t="s">
        <v>352</v>
      </c>
      <c r="C79" s="677"/>
      <c r="D79" s="751"/>
      <c r="E79" s="821"/>
      <c r="F79" s="727"/>
      <c r="G79" s="732"/>
    </row>
    <row r="80" spans="1:7" s="453" customFormat="1" ht="12" customHeight="1" thickBot="1">
      <c r="A80" s="457" t="s">
        <v>353</v>
      </c>
      <c r="B80" s="320" t="s">
        <v>375</v>
      </c>
      <c r="C80" s="537">
        <f>SUM(C81:C84)</f>
        <v>0</v>
      </c>
      <c r="D80" s="747"/>
      <c r="E80" s="819"/>
      <c r="F80" s="730"/>
      <c r="G80" s="731"/>
    </row>
    <row r="81" spans="1:7" s="453" customFormat="1" ht="12" customHeight="1">
      <c r="A81" s="459" t="s">
        <v>354</v>
      </c>
      <c r="B81" s="454" t="s">
        <v>355</v>
      </c>
      <c r="C81" s="677"/>
      <c r="D81" s="733"/>
      <c r="E81" s="802"/>
      <c r="F81" s="728"/>
      <c r="G81" s="729"/>
    </row>
    <row r="82" spans="1:7" s="453" customFormat="1" ht="12" customHeight="1">
      <c r="A82" s="460" t="s">
        <v>356</v>
      </c>
      <c r="B82" s="455" t="s">
        <v>357</v>
      </c>
      <c r="C82" s="677"/>
      <c r="D82" s="720"/>
      <c r="E82" s="820"/>
      <c r="F82" s="721"/>
      <c r="G82" s="722"/>
    </row>
    <row r="83" spans="1:7" s="453" customFormat="1" ht="12" customHeight="1">
      <c r="A83" s="460" t="s">
        <v>358</v>
      </c>
      <c r="B83" s="455" t="s">
        <v>359</v>
      </c>
      <c r="C83" s="677"/>
      <c r="D83" s="720"/>
      <c r="E83" s="820"/>
      <c r="F83" s="721"/>
      <c r="G83" s="722"/>
    </row>
    <row r="84" spans="1:7" s="453" customFormat="1" ht="12" customHeight="1" thickBot="1">
      <c r="A84" s="461" t="s">
        <v>360</v>
      </c>
      <c r="B84" s="456" t="s">
        <v>361</v>
      </c>
      <c r="C84" s="677"/>
      <c r="D84" s="751"/>
      <c r="E84" s="821"/>
      <c r="F84" s="727"/>
      <c r="G84" s="732"/>
    </row>
    <row r="85" spans="1:7" s="453" customFormat="1" ht="13.5" customHeight="1" thickBot="1">
      <c r="A85" s="457" t="s">
        <v>362</v>
      </c>
      <c r="B85" s="320" t="s">
        <v>363</v>
      </c>
      <c r="C85" s="680"/>
      <c r="D85" s="747"/>
      <c r="E85" s="819"/>
      <c r="F85" s="730"/>
      <c r="G85" s="731"/>
    </row>
    <row r="86" spans="1:7" s="453" customFormat="1" ht="15.75" customHeight="1" thickBot="1">
      <c r="A86" s="457" t="s">
        <v>364</v>
      </c>
      <c r="B86" s="462" t="s">
        <v>365</v>
      </c>
      <c r="C86" s="541">
        <f>+C64+C68+C73+C76+C80+C85</f>
        <v>0</v>
      </c>
      <c r="D86" s="537">
        <f>+D64+D68+D73+D76+D80+D85</f>
        <v>10582</v>
      </c>
      <c r="E86" s="537">
        <f>+E64+E68+E73+E76+E80+E85</f>
        <v>10582</v>
      </c>
      <c r="F86" s="730"/>
      <c r="G86" s="731"/>
    </row>
    <row r="87" spans="1:7" s="453" customFormat="1" ht="16.5" customHeight="1" thickBot="1">
      <c r="A87" s="463" t="s">
        <v>378</v>
      </c>
      <c r="B87" s="464" t="s">
        <v>366</v>
      </c>
      <c r="C87" s="541">
        <f>+C63+C86</f>
        <v>2476870</v>
      </c>
      <c r="D87" s="537">
        <f>+D63+D86</f>
        <v>90711</v>
      </c>
      <c r="E87" s="537">
        <f>+E63+E86</f>
        <v>2567581</v>
      </c>
      <c r="F87" s="730"/>
      <c r="G87" s="731"/>
    </row>
    <row r="88" spans="1:7" s="453" customFormat="1" ht="83.25" customHeight="1">
      <c r="A88" s="5"/>
      <c r="B88" s="6"/>
      <c r="C88" s="332"/>
      <c r="D88" s="452"/>
      <c r="E88" s="452"/>
    </row>
    <row r="89" spans="1:7" ht="16.5" customHeight="1">
      <c r="A89" s="983" t="s">
        <v>49</v>
      </c>
      <c r="B89" s="983"/>
      <c r="C89" s="983"/>
      <c r="D89" s="452"/>
      <c r="E89" s="452"/>
    </row>
    <row r="90" spans="1:7" s="465" customFormat="1" ht="16.5" customHeight="1" thickBot="1">
      <c r="A90" s="984" t="s">
        <v>156</v>
      </c>
      <c r="B90" s="984"/>
      <c r="C90" s="151" t="s">
        <v>238</v>
      </c>
      <c r="D90" s="754"/>
      <c r="E90" s="754"/>
    </row>
    <row r="91" spans="1:7" ht="38.1" customHeight="1" thickBot="1">
      <c r="A91" s="23" t="s">
        <v>76</v>
      </c>
      <c r="B91" s="24" t="s">
        <v>50</v>
      </c>
      <c r="C91" s="716" t="s">
        <v>267</v>
      </c>
      <c r="D91" s="755" t="s">
        <v>648</v>
      </c>
      <c r="E91" s="756" t="s">
        <v>673</v>
      </c>
      <c r="F91" s="823"/>
      <c r="G91" s="801"/>
    </row>
    <row r="92" spans="1:7" s="452" customFormat="1" ht="12" customHeight="1" thickBot="1">
      <c r="A92" s="32">
        <v>1</v>
      </c>
      <c r="B92" s="33">
        <v>2</v>
      </c>
      <c r="C92" s="723">
        <v>3</v>
      </c>
      <c r="D92" s="747"/>
      <c r="E92" s="748"/>
      <c r="F92" s="825"/>
      <c r="G92" s="748"/>
    </row>
    <row r="93" spans="1:7" ht="12" customHeight="1" thickBot="1">
      <c r="A93" s="22" t="s">
        <v>21</v>
      </c>
      <c r="B93" s="31" t="s">
        <v>381</v>
      </c>
      <c r="C93" s="532">
        <f>SUM(C94:C98)</f>
        <v>563812</v>
      </c>
      <c r="D93" s="325">
        <f>SUM(D94:D98)</f>
        <v>128753</v>
      </c>
      <c r="E93" s="757">
        <f>SUM(E94:E98)</f>
        <v>692565</v>
      </c>
      <c r="F93" s="809"/>
      <c r="G93" s="738"/>
    </row>
    <row r="94" spans="1:7" ht="12" customHeight="1">
      <c r="A94" s="17" t="s">
        <v>106</v>
      </c>
      <c r="B94" s="10" t="s">
        <v>51</v>
      </c>
      <c r="C94" s="533">
        <v>263334</v>
      </c>
      <c r="D94" s="733">
        <v>66216</v>
      </c>
      <c r="E94" s="749">
        <f>C94+D94</f>
        <v>329550</v>
      </c>
      <c r="F94" s="824"/>
      <c r="G94" s="736"/>
    </row>
    <row r="95" spans="1:7" ht="12" customHeight="1">
      <c r="A95" s="14" t="s">
        <v>107</v>
      </c>
      <c r="B95" s="8" t="s">
        <v>186</v>
      </c>
      <c r="C95" s="534">
        <v>71626</v>
      </c>
      <c r="D95" s="720">
        <v>9003</v>
      </c>
      <c r="E95" s="749">
        <f>C95+D95</f>
        <v>80629</v>
      </c>
      <c r="F95" s="822"/>
      <c r="G95" s="719"/>
    </row>
    <row r="96" spans="1:7" ht="12" customHeight="1">
      <c r="A96" s="14" t="s">
        <v>108</v>
      </c>
      <c r="B96" s="8" t="s">
        <v>143</v>
      </c>
      <c r="C96" s="535">
        <v>139276</v>
      </c>
      <c r="D96" s="720">
        <v>51346</v>
      </c>
      <c r="E96" s="749">
        <f>C96+D96</f>
        <v>190622</v>
      </c>
      <c r="F96" s="822"/>
      <c r="G96" s="719"/>
    </row>
    <row r="97" spans="1:7" ht="12" customHeight="1">
      <c r="A97" s="14" t="s">
        <v>109</v>
      </c>
      <c r="B97" s="11" t="s">
        <v>187</v>
      </c>
      <c r="C97" s="535">
        <v>23300</v>
      </c>
      <c r="D97" s="720">
        <v>2188</v>
      </c>
      <c r="E97" s="749">
        <f>C97+D97</f>
        <v>25488</v>
      </c>
      <c r="F97" s="822"/>
      <c r="G97" s="719"/>
    </row>
    <row r="98" spans="1:7" ht="12" customHeight="1">
      <c r="A98" s="14" t="s">
        <v>120</v>
      </c>
      <c r="B98" s="19" t="s">
        <v>188</v>
      </c>
      <c r="C98" s="535">
        <v>66276</v>
      </c>
      <c r="D98" s="720"/>
      <c r="E98" s="749">
        <f>C98+D98</f>
        <v>66276</v>
      </c>
      <c r="F98" s="822"/>
      <c r="G98" s="719"/>
    </row>
    <row r="99" spans="1:7" ht="12" customHeight="1">
      <c r="A99" s="14" t="s">
        <v>110</v>
      </c>
      <c r="B99" s="8" t="s">
        <v>382</v>
      </c>
      <c r="C99" s="535"/>
      <c r="D99" s="720"/>
      <c r="E99" s="743"/>
      <c r="F99" s="822"/>
      <c r="G99" s="719"/>
    </row>
    <row r="100" spans="1:7" ht="12" customHeight="1">
      <c r="A100" s="14" t="s">
        <v>111</v>
      </c>
      <c r="B100" s="154" t="s">
        <v>383</v>
      </c>
      <c r="C100" s="535"/>
      <c r="D100" s="720"/>
      <c r="E100" s="743"/>
      <c r="F100" s="822"/>
      <c r="G100" s="719"/>
    </row>
    <row r="101" spans="1:7" ht="12" customHeight="1">
      <c r="A101" s="14" t="s">
        <v>121</v>
      </c>
      <c r="B101" s="155" t="s">
        <v>384</v>
      </c>
      <c r="C101" s="535"/>
      <c r="D101" s="720"/>
      <c r="E101" s="743"/>
      <c r="F101" s="822"/>
      <c r="G101" s="719"/>
    </row>
    <row r="102" spans="1:7" ht="12" customHeight="1">
      <c r="A102" s="14" t="s">
        <v>122</v>
      </c>
      <c r="B102" s="155" t="s">
        <v>385</v>
      </c>
      <c r="C102" s="535"/>
      <c r="D102" s="720"/>
      <c r="E102" s="743"/>
      <c r="F102" s="822"/>
      <c r="G102" s="719"/>
    </row>
    <row r="103" spans="1:7" ht="12" customHeight="1">
      <c r="A103" s="14" t="s">
        <v>123</v>
      </c>
      <c r="B103" s="154" t="s">
        <v>386</v>
      </c>
      <c r="C103" s="535">
        <v>66276</v>
      </c>
      <c r="D103" s="720"/>
      <c r="E103" s="743"/>
      <c r="F103" s="822"/>
      <c r="G103" s="719"/>
    </row>
    <row r="104" spans="1:7" ht="12" customHeight="1">
      <c r="A104" s="14" t="s">
        <v>124</v>
      </c>
      <c r="B104" s="154" t="s">
        <v>387</v>
      </c>
      <c r="C104" s="535"/>
      <c r="D104" s="720"/>
      <c r="E104" s="743"/>
      <c r="F104" s="822"/>
      <c r="G104" s="719"/>
    </row>
    <row r="105" spans="1:7" ht="12" customHeight="1">
      <c r="A105" s="14" t="s">
        <v>126</v>
      </c>
      <c r="B105" s="155" t="s">
        <v>388</v>
      </c>
      <c r="C105" s="535"/>
      <c r="D105" s="720"/>
      <c r="E105" s="743"/>
      <c r="F105" s="822"/>
      <c r="G105" s="719"/>
    </row>
    <row r="106" spans="1:7" ht="12" customHeight="1">
      <c r="A106" s="13" t="s">
        <v>189</v>
      </c>
      <c r="B106" s="156" t="s">
        <v>389</v>
      </c>
      <c r="C106" s="535"/>
      <c r="D106" s="720"/>
      <c r="E106" s="743"/>
      <c r="F106" s="822"/>
      <c r="G106" s="719"/>
    </row>
    <row r="107" spans="1:7" ht="12" customHeight="1">
      <c r="A107" s="14" t="s">
        <v>379</v>
      </c>
      <c r="B107" s="156" t="s">
        <v>390</v>
      </c>
      <c r="C107" s="535"/>
      <c r="D107" s="720"/>
      <c r="E107" s="743"/>
      <c r="F107" s="822"/>
      <c r="G107" s="719"/>
    </row>
    <row r="108" spans="1:7" ht="12" customHeight="1" thickBot="1">
      <c r="A108" s="18" t="s">
        <v>380</v>
      </c>
      <c r="B108" s="157" t="s">
        <v>391</v>
      </c>
      <c r="C108" s="536"/>
      <c r="D108" s="720"/>
      <c r="E108" s="743"/>
      <c r="F108" s="826"/>
      <c r="G108" s="740"/>
    </row>
    <row r="109" spans="1:7" ht="12" customHeight="1" thickBot="1">
      <c r="A109" s="20" t="s">
        <v>22</v>
      </c>
      <c r="B109" s="30" t="s">
        <v>392</v>
      </c>
      <c r="C109" s="537">
        <f>+C110+C112+C114</f>
        <v>1352676</v>
      </c>
      <c r="D109" s="537">
        <f>+D110+D112+D114</f>
        <v>31653</v>
      </c>
      <c r="E109" s="325">
        <f>+E110+E112+E114</f>
        <v>1384329</v>
      </c>
      <c r="F109" s="809"/>
      <c r="G109" s="738"/>
    </row>
    <row r="110" spans="1:7" ht="12" customHeight="1">
      <c r="A110" s="15" t="s">
        <v>112</v>
      </c>
      <c r="B110" s="8" t="s">
        <v>237</v>
      </c>
      <c r="C110" s="538">
        <v>1186742</v>
      </c>
      <c r="D110" s="720">
        <v>21115</v>
      </c>
      <c r="E110" s="750">
        <f>C110+D110</f>
        <v>1207857</v>
      </c>
      <c r="F110" s="824"/>
      <c r="G110" s="736"/>
    </row>
    <row r="111" spans="1:7" ht="12" customHeight="1">
      <c r="A111" s="15" t="s">
        <v>113</v>
      </c>
      <c r="B111" s="12" t="s">
        <v>396</v>
      </c>
      <c r="C111" s="538">
        <v>970692</v>
      </c>
      <c r="D111" s="720"/>
      <c r="E111" s="743"/>
      <c r="F111" s="822"/>
      <c r="G111" s="719"/>
    </row>
    <row r="112" spans="1:7" ht="12" customHeight="1">
      <c r="A112" s="15" t="s">
        <v>114</v>
      </c>
      <c r="B112" s="12" t="s">
        <v>190</v>
      </c>
      <c r="C112" s="534">
        <v>165934</v>
      </c>
      <c r="D112" s="720">
        <v>10538</v>
      </c>
      <c r="E112" s="750">
        <f>C112+D112</f>
        <v>176472</v>
      </c>
      <c r="F112" s="822"/>
      <c r="G112" s="719"/>
    </row>
    <row r="113" spans="1:7" ht="12" customHeight="1">
      <c r="A113" s="15" t="s">
        <v>115</v>
      </c>
      <c r="B113" s="12" t="s">
        <v>397</v>
      </c>
      <c r="C113" s="539"/>
      <c r="D113" s="720"/>
      <c r="E113" s="743"/>
      <c r="F113" s="822"/>
      <c r="G113" s="719"/>
    </row>
    <row r="114" spans="1:7" ht="12" customHeight="1">
      <c r="A114" s="15" t="s">
        <v>116</v>
      </c>
      <c r="B114" s="322" t="s">
        <v>240</v>
      </c>
      <c r="C114" s="539"/>
      <c r="D114" s="720"/>
      <c r="E114" s="743"/>
      <c r="F114" s="822"/>
      <c r="G114" s="719"/>
    </row>
    <row r="115" spans="1:7" ht="12" customHeight="1">
      <c r="A115" s="15" t="s">
        <v>125</v>
      </c>
      <c r="B115" s="321" t="s">
        <v>519</v>
      </c>
      <c r="C115" s="539"/>
      <c r="D115" s="720"/>
      <c r="E115" s="743"/>
      <c r="F115" s="822"/>
      <c r="G115" s="719"/>
    </row>
    <row r="116" spans="1:7" ht="12" customHeight="1">
      <c r="A116" s="15" t="s">
        <v>127</v>
      </c>
      <c r="B116" s="450" t="s">
        <v>402</v>
      </c>
      <c r="C116" s="539"/>
      <c r="D116" s="720"/>
      <c r="E116" s="743"/>
      <c r="F116" s="822"/>
      <c r="G116" s="719"/>
    </row>
    <row r="117" spans="1:7">
      <c r="A117" s="15" t="s">
        <v>191</v>
      </c>
      <c r="B117" s="155" t="s">
        <v>385</v>
      </c>
      <c r="C117" s="539"/>
      <c r="D117" s="720"/>
      <c r="E117" s="743"/>
      <c r="F117" s="822"/>
      <c r="G117" s="719"/>
    </row>
    <row r="118" spans="1:7" ht="12" customHeight="1">
      <c r="A118" s="15" t="s">
        <v>192</v>
      </c>
      <c r="B118" s="155" t="s">
        <v>401</v>
      </c>
      <c r="C118" s="539"/>
      <c r="D118" s="720"/>
      <c r="E118" s="743"/>
      <c r="F118" s="822"/>
      <c r="G118" s="719"/>
    </row>
    <row r="119" spans="1:7" ht="12" customHeight="1">
      <c r="A119" s="15" t="s">
        <v>193</v>
      </c>
      <c r="B119" s="155" t="s">
        <v>400</v>
      </c>
      <c r="C119" s="539"/>
      <c r="D119" s="720"/>
      <c r="E119" s="743"/>
      <c r="F119" s="822"/>
      <c r="G119" s="719"/>
    </row>
    <row r="120" spans="1:7" ht="12" customHeight="1">
      <c r="A120" s="15" t="s">
        <v>393</v>
      </c>
      <c r="B120" s="155" t="s">
        <v>388</v>
      </c>
      <c r="C120" s="539"/>
      <c r="D120" s="720"/>
      <c r="E120" s="743"/>
      <c r="F120" s="822"/>
      <c r="G120" s="719"/>
    </row>
    <row r="121" spans="1:7" ht="12" customHeight="1">
      <c r="A121" s="15" t="s">
        <v>394</v>
      </c>
      <c r="B121" s="155" t="s">
        <v>399</v>
      </c>
      <c r="C121" s="539"/>
      <c r="D121" s="720"/>
      <c r="E121" s="743"/>
      <c r="F121" s="822"/>
      <c r="G121" s="719"/>
    </row>
    <row r="122" spans="1:7" ht="16.5" thickBot="1">
      <c r="A122" s="13" t="s">
        <v>395</v>
      </c>
      <c r="B122" s="155" t="s">
        <v>398</v>
      </c>
      <c r="C122" s="540"/>
      <c r="D122" s="720"/>
      <c r="E122" s="743"/>
      <c r="F122" s="826"/>
      <c r="G122" s="740"/>
    </row>
    <row r="123" spans="1:7" ht="12" customHeight="1" thickBot="1">
      <c r="A123" s="20" t="s">
        <v>23</v>
      </c>
      <c r="B123" s="135" t="s">
        <v>403</v>
      </c>
      <c r="C123" s="537">
        <f>+C124+C125</f>
        <v>83502</v>
      </c>
      <c r="D123" s="537">
        <f>+D124+D125</f>
        <v>-13734</v>
      </c>
      <c r="E123" s="325">
        <f>+E124+E125</f>
        <v>69768</v>
      </c>
      <c r="F123" s="809"/>
      <c r="G123" s="738"/>
    </row>
    <row r="124" spans="1:7" ht="12" customHeight="1">
      <c r="A124" s="15" t="s">
        <v>95</v>
      </c>
      <c r="B124" s="9" t="s">
        <v>64</v>
      </c>
      <c r="C124" s="538">
        <v>44532</v>
      </c>
      <c r="D124" s="720">
        <v>-13734</v>
      </c>
      <c r="E124" s="750">
        <f>C124+D124</f>
        <v>30798</v>
      </c>
      <c r="F124" s="824"/>
      <c r="G124" s="736"/>
    </row>
    <row r="125" spans="1:7" ht="12" customHeight="1" thickBot="1">
      <c r="A125" s="16" t="s">
        <v>96</v>
      </c>
      <c r="B125" s="12" t="s">
        <v>65</v>
      </c>
      <c r="C125" s="535">
        <v>38970</v>
      </c>
      <c r="D125" s="751"/>
      <c r="E125" s="752">
        <f>C125+D125</f>
        <v>38970</v>
      </c>
      <c r="F125" s="826"/>
      <c r="G125" s="740"/>
    </row>
    <row r="126" spans="1:7" ht="12" customHeight="1" thickBot="1">
      <c r="A126" s="20" t="s">
        <v>24</v>
      </c>
      <c r="B126" s="135" t="s">
        <v>404</v>
      </c>
      <c r="C126" s="537">
        <f>+C93+C109+C123</f>
        <v>1999990</v>
      </c>
      <c r="D126" s="435">
        <f>+D93+D109+D123</f>
        <v>146672</v>
      </c>
      <c r="E126" s="435">
        <f>+E93+E109+E123</f>
        <v>2146662</v>
      </c>
      <c r="F126" s="737"/>
      <c r="G126" s="738"/>
    </row>
    <row r="127" spans="1:7" ht="12" customHeight="1" thickBot="1">
      <c r="A127" s="20" t="s">
        <v>25</v>
      </c>
      <c r="B127" s="135" t="s">
        <v>405</v>
      </c>
      <c r="C127" s="537">
        <f>+C128+C129+C130</f>
        <v>0</v>
      </c>
      <c r="D127" s="747"/>
      <c r="E127" s="747"/>
      <c r="F127" s="737"/>
      <c r="G127" s="738"/>
    </row>
    <row r="128" spans="1:7" ht="12" customHeight="1">
      <c r="A128" s="15" t="s">
        <v>99</v>
      </c>
      <c r="B128" s="9" t="s">
        <v>406</v>
      </c>
      <c r="C128" s="539"/>
      <c r="D128" s="733"/>
      <c r="E128" s="734"/>
      <c r="F128" s="824"/>
      <c r="G128" s="736"/>
    </row>
    <row r="129" spans="1:7" ht="12" customHeight="1">
      <c r="A129" s="15" t="s">
        <v>100</v>
      </c>
      <c r="B129" s="9" t="s">
        <v>407</v>
      </c>
      <c r="C129" s="539"/>
      <c r="D129" s="720"/>
      <c r="E129" s="743"/>
      <c r="F129" s="822"/>
      <c r="G129" s="719"/>
    </row>
    <row r="130" spans="1:7" ht="12" customHeight="1" thickBot="1">
      <c r="A130" s="13" t="s">
        <v>101</v>
      </c>
      <c r="B130" s="7" t="s">
        <v>408</v>
      </c>
      <c r="C130" s="539"/>
      <c r="D130" s="751"/>
      <c r="E130" s="753"/>
      <c r="F130" s="826"/>
      <c r="G130" s="740"/>
    </row>
    <row r="131" spans="1:7" ht="12" customHeight="1" thickBot="1">
      <c r="A131" s="20" t="s">
        <v>26</v>
      </c>
      <c r="B131" s="135" t="s">
        <v>469</v>
      </c>
      <c r="C131" s="537">
        <f>+C132+C133+C134+C135</f>
        <v>0</v>
      </c>
      <c r="D131" s="747"/>
      <c r="E131" s="748"/>
      <c r="F131" s="809"/>
      <c r="G131" s="738"/>
    </row>
    <row r="132" spans="1:7" ht="12" customHeight="1">
      <c r="A132" s="15" t="s">
        <v>102</v>
      </c>
      <c r="B132" s="9" t="s">
        <v>409</v>
      </c>
      <c r="C132" s="539"/>
      <c r="D132" s="733"/>
      <c r="E132" s="734"/>
      <c r="F132" s="824"/>
      <c r="G132" s="736"/>
    </row>
    <row r="133" spans="1:7" ht="12" customHeight="1">
      <c r="A133" s="15" t="s">
        <v>103</v>
      </c>
      <c r="B133" s="9" t="s">
        <v>410</v>
      </c>
      <c r="C133" s="539"/>
      <c r="D133" s="720"/>
      <c r="E133" s="743"/>
      <c r="F133" s="822"/>
      <c r="G133" s="719"/>
    </row>
    <row r="134" spans="1:7" ht="12" customHeight="1">
      <c r="A134" s="15" t="s">
        <v>312</v>
      </c>
      <c r="B134" s="9" t="s">
        <v>411</v>
      </c>
      <c r="C134" s="539"/>
      <c r="D134" s="720"/>
      <c r="E134" s="743"/>
      <c r="F134" s="822"/>
      <c r="G134" s="719"/>
    </row>
    <row r="135" spans="1:7" ht="12" customHeight="1" thickBot="1">
      <c r="A135" s="13" t="s">
        <v>313</v>
      </c>
      <c r="B135" s="7" t="s">
        <v>412</v>
      </c>
      <c r="C135" s="539"/>
      <c r="D135" s="751"/>
      <c r="E135" s="753"/>
      <c r="F135" s="826"/>
      <c r="G135" s="740"/>
    </row>
    <row r="136" spans="1:7" ht="12" customHeight="1" thickBot="1">
      <c r="A136" s="20" t="s">
        <v>27</v>
      </c>
      <c r="B136" s="135" t="s">
        <v>413</v>
      </c>
      <c r="C136" s="541">
        <f>+C137+C138+C139+C140</f>
        <v>0</v>
      </c>
      <c r="D136" s="747"/>
      <c r="E136" s="748"/>
      <c r="F136" s="809"/>
      <c r="G136" s="738"/>
    </row>
    <row r="137" spans="1:7" ht="12" customHeight="1">
      <c r="A137" s="15" t="s">
        <v>104</v>
      </c>
      <c r="B137" s="9" t="s">
        <v>414</v>
      </c>
      <c r="C137" s="539"/>
      <c r="D137" s="733"/>
      <c r="E137" s="734"/>
      <c r="F137" s="824"/>
      <c r="G137" s="736"/>
    </row>
    <row r="138" spans="1:7" ht="12" customHeight="1">
      <c r="A138" s="15" t="s">
        <v>105</v>
      </c>
      <c r="B138" s="9" t="s">
        <v>424</v>
      </c>
      <c r="C138" s="539"/>
      <c r="D138" s="720"/>
      <c r="E138" s="743"/>
      <c r="F138" s="822"/>
      <c r="G138" s="719"/>
    </row>
    <row r="139" spans="1:7" ht="12" customHeight="1">
      <c r="A139" s="15" t="s">
        <v>325</v>
      </c>
      <c r="B139" s="9" t="s">
        <v>415</v>
      </c>
      <c r="C139" s="539"/>
      <c r="D139" s="720"/>
      <c r="E139" s="743"/>
      <c r="F139" s="822"/>
      <c r="G139" s="719"/>
    </row>
    <row r="140" spans="1:7" ht="12" customHeight="1" thickBot="1">
      <c r="A140" s="13" t="s">
        <v>326</v>
      </c>
      <c r="B140" s="7" t="s">
        <v>416</v>
      </c>
      <c r="C140" s="539"/>
      <c r="D140" s="751"/>
      <c r="E140" s="753"/>
      <c r="F140" s="826"/>
      <c r="G140" s="740"/>
    </row>
    <row r="141" spans="1:7" ht="12" customHeight="1" thickBot="1">
      <c r="A141" s="20" t="s">
        <v>28</v>
      </c>
      <c r="B141" s="135" t="s">
        <v>417</v>
      </c>
      <c r="C141" s="542">
        <f>+C142+C143+C144+C145</f>
        <v>0</v>
      </c>
      <c r="D141" s="747"/>
      <c r="E141" s="748"/>
      <c r="F141" s="809"/>
      <c r="G141" s="738"/>
    </row>
    <row r="142" spans="1:7" ht="12" customHeight="1">
      <c r="A142" s="15" t="s">
        <v>184</v>
      </c>
      <c r="B142" s="9" t="s">
        <v>418</v>
      </c>
      <c r="C142" s="539"/>
      <c r="D142" s="733"/>
      <c r="E142" s="734"/>
      <c r="F142" s="824"/>
      <c r="G142" s="736"/>
    </row>
    <row r="143" spans="1:7" ht="12" customHeight="1">
      <c r="A143" s="15" t="s">
        <v>185</v>
      </c>
      <c r="B143" s="9" t="s">
        <v>419</v>
      </c>
      <c r="C143" s="539"/>
      <c r="D143" s="720"/>
      <c r="E143" s="743"/>
      <c r="F143" s="822"/>
      <c r="G143" s="719"/>
    </row>
    <row r="144" spans="1:7" ht="12" customHeight="1">
      <c r="A144" s="15" t="s">
        <v>239</v>
      </c>
      <c r="B144" s="9" t="s">
        <v>420</v>
      </c>
      <c r="C144" s="539"/>
      <c r="D144" s="720"/>
      <c r="E144" s="743"/>
      <c r="F144" s="822"/>
      <c r="G144" s="719"/>
    </row>
    <row r="145" spans="1:9" ht="12" customHeight="1" thickBot="1">
      <c r="A145" s="15" t="s">
        <v>328</v>
      </c>
      <c r="B145" s="9" t="s">
        <v>421</v>
      </c>
      <c r="C145" s="539"/>
      <c r="D145" s="751"/>
      <c r="E145" s="753"/>
      <c r="F145" s="826"/>
      <c r="G145" s="740"/>
    </row>
    <row r="146" spans="1:9" ht="15" customHeight="1" thickBot="1">
      <c r="A146" s="20" t="s">
        <v>29</v>
      </c>
      <c r="B146" s="135" t="s">
        <v>422</v>
      </c>
      <c r="C146" s="543">
        <f>+C127+C131+C136+C141</f>
        <v>0</v>
      </c>
      <c r="D146" s="747"/>
      <c r="E146" s="748"/>
      <c r="F146" s="827"/>
      <c r="G146" s="811"/>
      <c r="H146" s="467"/>
      <c r="I146" s="467"/>
    </row>
    <row r="147" spans="1:9" s="453" customFormat="1" ht="12.95" customHeight="1" thickBot="1">
      <c r="A147" s="323" t="s">
        <v>30</v>
      </c>
      <c r="B147" s="417" t="s">
        <v>423</v>
      </c>
      <c r="C147" s="543">
        <f>+C126+C146</f>
        <v>1999990</v>
      </c>
      <c r="D147" s="543">
        <f>+D126+D146</f>
        <v>146672</v>
      </c>
      <c r="E147" s="466">
        <f>+E126+E146</f>
        <v>2146662</v>
      </c>
      <c r="F147" s="828"/>
      <c r="G147" s="731"/>
    </row>
    <row r="148" spans="1:9" ht="7.5" customHeight="1">
      <c r="D148" s="452"/>
      <c r="E148" s="452"/>
    </row>
    <row r="149" spans="1:9">
      <c r="A149" s="981" t="s">
        <v>425</v>
      </c>
      <c r="B149" s="981"/>
      <c r="C149" s="981"/>
      <c r="D149" s="452"/>
      <c r="E149" s="452"/>
    </row>
    <row r="150" spans="1:9" ht="15" customHeight="1" thickBot="1">
      <c r="A150" s="982" t="s">
        <v>157</v>
      </c>
      <c r="B150" s="982"/>
      <c r="C150" s="335" t="s">
        <v>238</v>
      </c>
      <c r="D150" s="452"/>
      <c r="E150" s="452"/>
    </row>
    <row r="151" spans="1:9" ht="13.5" customHeight="1" thickBot="1">
      <c r="A151" s="20">
        <v>1</v>
      </c>
      <c r="B151" s="30" t="s">
        <v>426</v>
      </c>
      <c r="C151" s="325">
        <f>+C63-C126</f>
        <v>476880</v>
      </c>
      <c r="D151" s="325">
        <f>+D63-D126</f>
        <v>-66543</v>
      </c>
      <c r="E151" s="325">
        <f>+E63-E126</f>
        <v>410337</v>
      </c>
      <c r="F151" s="813"/>
      <c r="G151" s="813"/>
    </row>
    <row r="152" spans="1:9" ht="27.75" customHeight="1" thickBot="1">
      <c r="A152" s="20" t="s">
        <v>22</v>
      </c>
      <c r="B152" s="30" t="s">
        <v>427</v>
      </c>
      <c r="C152" s="325">
        <f>+C86-C146</f>
        <v>0</v>
      </c>
      <c r="D152" s="325">
        <f>+D86-D146</f>
        <v>10582</v>
      </c>
      <c r="E152" s="325">
        <f>+E86-E146</f>
        <v>10582</v>
      </c>
      <c r="F152" s="813"/>
      <c r="G152" s="813"/>
    </row>
  </sheetData>
  <mergeCells count="8">
    <mergeCell ref="A149:C149"/>
    <mergeCell ref="A150:B150"/>
    <mergeCell ref="A2:E2"/>
    <mergeCell ref="A3:E3"/>
    <mergeCell ref="A4:E4"/>
    <mergeCell ref="A5:B5"/>
    <mergeCell ref="A89:C89"/>
    <mergeCell ref="A90:B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7" fitToHeight="2" orientation="portrait" r:id="rId1"/>
  <headerFooter alignWithMargins="0">
    <oddHeader xml:space="preserve">&amp;R&amp;"Times New Roman CE,Félkövér dőlt"&amp;11 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zoomScaleSheetLayoutView="85" workbookViewId="0">
      <selection activeCell="B11" sqref="B11"/>
    </sheetView>
  </sheetViews>
  <sheetFormatPr defaultRowHeight="12.75"/>
  <cols>
    <col min="1" max="1" width="19.5" style="428" customWidth="1"/>
    <col min="2" max="2" width="72" style="429" customWidth="1"/>
    <col min="3" max="3" width="25" style="430" customWidth="1"/>
    <col min="4" max="16384" width="9.33203125" style="3"/>
  </cols>
  <sheetData>
    <row r="1" spans="1:3" s="2" customFormat="1" ht="16.5" customHeight="1" thickBot="1">
      <c r="A1" s="248"/>
      <c r="B1" s="250"/>
      <c r="C1" s="273" t="s">
        <v>644</v>
      </c>
    </row>
    <row r="2" spans="1:3" s="98" customFormat="1" ht="21" customHeight="1">
      <c r="A2" s="445" t="s">
        <v>69</v>
      </c>
      <c r="B2" s="386" t="s">
        <v>233</v>
      </c>
      <c r="C2" s="388" t="s">
        <v>56</v>
      </c>
    </row>
    <row r="3" spans="1:3" s="98" customFormat="1" ht="16.5" thickBot="1">
      <c r="A3" s="251" t="s">
        <v>207</v>
      </c>
      <c r="B3" s="387" t="s">
        <v>522</v>
      </c>
      <c r="C3" s="389">
        <v>4</v>
      </c>
    </row>
    <row r="4" spans="1:3" s="99" customFormat="1" ht="15.95" customHeight="1" thickBot="1">
      <c r="A4" s="252"/>
      <c r="B4" s="252"/>
      <c r="C4" s="253" t="s">
        <v>57</v>
      </c>
    </row>
    <row r="5" spans="1:3" ht="13.5" thickBot="1">
      <c r="A5" s="446" t="s">
        <v>209</v>
      </c>
      <c r="B5" s="254" t="s">
        <v>58</v>
      </c>
      <c r="C5" s="390" t="s">
        <v>59</v>
      </c>
    </row>
    <row r="6" spans="1:3" s="62" customFormat="1" ht="12.95" customHeight="1" thickBot="1">
      <c r="A6" s="218">
        <v>1</v>
      </c>
      <c r="B6" s="219">
        <v>2</v>
      </c>
      <c r="C6" s="220">
        <v>3</v>
      </c>
    </row>
    <row r="7" spans="1:3" s="62" customFormat="1" ht="15.95" customHeight="1" thickBot="1">
      <c r="A7" s="256"/>
      <c r="B7" s="257" t="s">
        <v>60</v>
      </c>
      <c r="C7" s="391"/>
    </row>
    <row r="8" spans="1:3" s="62" customFormat="1" ht="12" customHeight="1" thickBot="1">
      <c r="A8" s="32" t="s">
        <v>21</v>
      </c>
      <c r="B8" s="21" t="s">
        <v>268</v>
      </c>
      <c r="C8" s="325">
        <f>+C9+C10+C11+C12+C13+C14</f>
        <v>0</v>
      </c>
    </row>
    <row r="9" spans="1:3" s="100" customFormat="1" ht="12" customHeight="1">
      <c r="A9" s="470" t="s">
        <v>106</v>
      </c>
      <c r="B9" s="454" t="s">
        <v>269</v>
      </c>
      <c r="C9" s="328"/>
    </row>
    <row r="10" spans="1:3" s="101" customFormat="1" ht="12" customHeight="1">
      <c r="A10" s="471" t="s">
        <v>107</v>
      </c>
      <c r="B10" s="455" t="s">
        <v>270</v>
      </c>
      <c r="C10" s="327"/>
    </row>
    <row r="11" spans="1:3" s="101" customFormat="1" ht="12" customHeight="1">
      <c r="A11" s="471" t="s">
        <v>108</v>
      </c>
      <c r="B11" s="455" t="s">
        <v>271</v>
      </c>
      <c r="C11" s="327"/>
    </row>
    <row r="12" spans="1:3" s="101" customFormat="1" ht="12" customHeight="1">
      <c r="A12" s="471" t="s">
        <v>109</v>
      </c>
      <c r="B12" s="455" t="s">
        <v>272</v>
      </c>
      <c r="C12" s="327"/>
    </row>
    <row r="13" spans="1:3" s="101" customFormat="1" ht="12" customHeight="1">
      <c r="A13" s="471" t="s">
        <v>151</v>
      </c>
      <c r="B13" s="455" t="s">
        <v>273</v>
      </c>
      <c r="C13" s="499"/>
    </row>
    <row r="14" spans="1:3" s="100" customFormat="1" ht="12" customHeight="1" thickBot="1">
      <c r="A14" s="472" t="s">
        <v>110</v>
      </c>
      <c r="B14" s="456" t="s">
        <v>274</v>
      </c>
      <c r="C14" s="500"/>
    </row>
    <row r="15" spans="1:3" s="100" customFormat="1" ht="12" customHeight="1" thickBot="1">
      <c r="A15" s="32" t="s">
        <v>22</v>
      </c>
      <c r="B15" s="320" t="s">
        <v>275</v>
      </c>
      <c r="C15" s="325">
        <f>+C16+C17+C18+C19+C20</f>
        <v>0</v>
      </c>
    </row>
    <row r="16" spans="1:3" s="100" customFormat="1" ht="12" customHeight="1">
      <c r="A16" s="470" t="s">
        <v>112</v>
      </c>
      <c r="B16" s="454" t="s">
        <v>276</v>
      </c>
      <c r="C16" s="328"/>
    </row>
    <row r="17" spans="1:3" s="100" customFormat="1" ht="12" customHeight="1">
      <c r="A17" s="471" t="s">
        <v>113</v>
      </c>
      <c r="B17" s="455" t="s">
        <v>277</v>
      </c>
      <c r="C17" s="327"/>
    </row>
    <row r="18" spans="1:3" s="100" customFormat="1" ht="12" customHeight="1">
      <c r="A18" s="471" t="s">
        <v>114</v>
      </c>
      <c r="B18" s="455" t="s">
        <v>513</v>
      </c>
      <c r="C18" s="327"/>
    </row>
    <row r="19" spans="1:3" s="100" customFormat="1" ht="12" customHeight="1">
      <c r="A19" s="471" t="s">
        <v>115</v>
      </c>
      <c r="B19" s="455" t="s">
        <v>514</v>
      </c>
      <c r="C19" s="327"/>
    </row>
    <row r="20" spans="1:3" s="100" customFormat="1" ht="12" customHeight="1">
      <c r="A20" s="471" t="s">
        <v>116</v>
      </c>
      <c r="B20" s="455" t="s">
        <v>278</v>
      </c>
      <c r="C20" s="327"/>
    </row>
    <row r="21" spans="1:3" s="101" customFormat="1" ht="12" customHeight="1" thickBot="1">
      <c r="A21" s="472" t="s">
        <v>125</v>
      </c>
      <c r="B21" s="456" t="s">
        <v>279</v>
      </c>
      <c r="C21" s="329"/>
    </row>
    <row r="22" spans="1:3" s="101" customFormat="1" ht="12" customHeight="1" thickBot="1">
      <c r="A22" s="32" t="s">
        <v>23</v>
      </c>
      <c r="B22" s="21" t="s">
        <v>280</v>
      </c>
      <c r="C22" s="325">
        <f>+C23+C24+C25+C26+C27</f>
        <v>0</v>
      </c>
    </row>
    <row r="23" spans="1:3" s="101" customFormat="1" ht="12" customHeight="1">
      <c r="A23" s="470" t="s">
        <v>95</v>
      </c>
      <c r="B23" s="454" t="s">
        <v>281</v>
      </c>
      <c r="C23" s="328"/>
    </row>
    <row r="24" spans="1:3" s="100" customFormat="1" ht="12" customHeight="1">
      <c r="A24" s="471" t="s">
        <v>96</v>
      </c>
      <c r="B24" s="455" t="s">
        <v>282</v>
      </c>
      <c r="C24" s="327"/>
    </row>
    <row r="25" spans="1:3" s="101" customFormat="1" ht="12" customHeight="1">
      <c r="A25" s="471" t="s">
        <v>97</v>
      </c>
      <c r="B25" s="455" t="s">
        <v>515</v>
      </c>
      <c r="C25" s="327"/>
    </row>
    <row r="26" spans="1:3" s="101" customFormat="1" ht="12" customHeight="1">
      <c r="A26" s="471" t="s">
        <v>98</v>
      </c>
      <c r="B26" s="455" t="s">
        <v>516</v>
      </c>
      <c r="C26" s="327"/>
    </row>
    <row r="27" spans="1:3" s="101" customFormat="1" ht="12" customHeight="1">
      <c r="A27" s="471" t="s">
        <v>174</v>
      </c>
      <c r="B27" s="455" t="s">
        <v>283</v>
      </c>
      <c r="C27" s="327"/>
    </row>
    <row r="28" spans="1:3" s="101" customFormat="1" ht="12" customHeight="1" thickBot="1">
      <c r="A28" s="472" t="s">
        <v>175</v>
      </c>
      <c r="B28" s="456" t="s">
        <v>284</v>
      </c>
      <c r="C28" s="329"/>
    </row>
    <row r="29" spans="1:3" s="101" customFormat="1" ht="12" customHeight="1" thickBot="1">
      <c r="A29" s="32" t="s">
        <v>176</v>
      </c>
      <c r="B29" s="21" t="s">
        <v>285</v>
      </c>
      <c r="C29" s="331">
        <f>+C30+C33+C34+C35</f>
        <v>0</v>
      </c>
    </row>
    <row r="30" spans="1:3" s="101" customFormat="1" ht="12" customHeight="1">
      <c r="A30" s="470" t="s">
        <v>286</v>
      </c>
      <c r="B30" s="454" t="s">
        <v>292</v>
      </c>
      <c r="C30" s="449">
        <f>+C31+C32</f>
        <v>0</v>
      </c>
    </row>
    <row r="31" spans="1:3" s="101" customFormat="1" ht="12" customHeight="1">
      <c r="A31" s="471" t="s">
        <v>287</v>
      </c>
      <c r="B31" s="455" t="s">
        <v>293</v>
      </c>
      <c r="C31" s="327"/>
    </row>
    <row r="32" spans="1:3" s="101" customFormat="1" ht="12" customHeight="1">
      <c r="A32" s="471" t="s">
        <v>288</v>
      </c>
      <c r="B32" s="455" t="s">
        <v>294</v>
      </c>
      <c r="C32" s="327"/>
    </row>
    <row r="33" spans="1:3" s="101" customFormat="1" ht="12" customHeight="1">
      <c r="A33" s="471" t="s">
        <v>289</v>
      </c>
      <c r="B33" s="455" t="s">
        <v>295</v>
      </c>
      <c r="C33" s="327"/>
    </row>
    <row r="34" spans="1:3" s="101" customFormat="1" ht="12" customHeight="1">
      <c r="A34" s="471" t="s">
        <v>290</v>
      </c>
      <c r="B34" s="455" t="s">
        <v>296</v>
      </c>
      <c r="C34" s="327"/>
    </row>
    <row r="35" spans="1:3" s="101" customFormat="1" ht="12" customHeight="1" thickBot="1">
      <c r="A35" s="472" t="s">
        <v>291</v>
      </c>
      <c r="B35" s="456" t="s">
        <v>297</v>
      </c>
      <c r="C35" s="329"/>
    </row>
    <row r="36" spans="1:3" s="101" customFormat="1" ht="12" customHeight="1" thickBot="1">
      <c r="A36" s="32" t="s">
        <v>25</v>
      </c>
      <c r="B36" s="21" t="s">
        <v>298</v>
      </c>
      <c r="C36" s="325">
        <f>SUM(C37:C46)</f>
        <v>0</v>
      </c>
    </row>
    <row r="37" spans="1:3" s="101" customFormat="1" ht="12" customHeight="1">
      <c r="A37" s="470" t="s">
        <v>99</v>
      </c>
      <c r="B37" s="454" t="s">
        <v>301</v>
      </c>
      <c r="C37" s="328"/>
    </row>
    <row r="38" spans="1:3" s="101" customFormat="1" ht="12" customHeight="1">
      <c r="A38" s="471" t="s">
        <v>100</v>
      </c>
      <c r="B38" s="455" t="s">
        <v>302</v>
      </c>
      <c r="C38" s="327"/>
    </row>
    <row r="39" spans="1:3" s="101" customFormat="1" ht="12" customHeight="1">
      <c r="A39" s="471" t="s">
        <v>101</v>
      </c>
      <c r="B39" s="455" t="s">
        <v>303</v>
      </c>
      <c r="C39" s="327"/>
    </row>
    <row r="40" spans="1:3" s="101" customFormat="1" ht="12" customHeight="1">
      <c r="A40" s="471" t="s">
        <v>178</v>
      </c>
      <c r="B40" s="455" t="s">
        <v>304</v>
      </c>
      <c r="C40" s="327"/>
    </row>
    <row r="41" spans="1:3" s="101" customFormat="1" ht="12" customHeight="1">
      <c r="A41" s="471" t="s">
        <v>179</v>
      </c>
      <c r="B41" s="455" t="s">
        <v>305</v>
      </c>
      <c r="C41" s="327"/>
    </row>
    <row r="42" spans="1:3" s="101" customFormat="1" ht="12" customHeight="1">
      <c r="A42" s="471" t="s">
        <v>180</v>
      </c>
      <c r="B42" s="455" t="s">
        <v>306</v>
      </c>
      <c r="C42" s="327"/>
    </row>
    <row r="43" spans="1:3" s="101" customFormat="1" ht="12" customHeight="1">
      <c r="A43" s="471" t="s">
        <v>181</v>
      </c>
      <c r="B43" s="455" t="s">
        <v>307</v>
      </c>
      <c r="C43" s="327"/>
    </row>
    <row r="44" spans="1:3" s="101" customFormat="1" ht="12" customHeight="1">
      <c r="A44" s="471" t="s">
        <v>182</v>
      </c>
      <c r="B44" s="455" t="s">
        <v>308</v>
      </c>
      <c r="C44" s="327"/>
    </row>
    <row r="45" spans="1:3" s="101" customFormat="1" ht="12" customHeight="1">
      <c r="A45" s="471" t="s">
        <v>299</v>
      </c>
      <c r="B45" s="455" t="s">
        <v>309</v>
      </c>
      <c r="C45" s="330"/>
    </row>
    <row r="46" spans="1:3" s="101" customFormat="1" ht="12" customHeight="1" thickBot="1">
      <c r="A46" s="472" t="s">
        <v>300</v>
      </c>
      <c r="B46" s="456" t="s">
        <v>310</v>
      </c>
      <c r="C46" s="441"/>
    </row>
    <row r="47" spans="1:3" s="101" customFormat="1" ht="12" customHeight="1" thickBot="1">
      <c r="A47" s="32" t="s">
        <v>26</v>
      </c>
      <c r="B47" s="21" t="s">
        <v>311</v>
      </c>
      <c r="C47" s="325">
        <f>SUM(C48:C52)</f>
        <v>0</v>
      </c>
    </row>
    <row r="48" spans="1:3" s="101" customFormat="1" ht="12" customHeight="1">
      <c r="A48" s="470" t="s">
        <v>102</v>
      </c>
      <c r="B48" s="454" t="s">
        <v>315</v>
      </c>
      <c r="C48" s="501"/>
    </row>
    <row r="49" spans="1:3" s="101" customFormat="1" ht="12" customHeight="1">
      <c r="A49" s="471" t="s">
        <v>103</v>
      </c>
      <c r="B49" s="455" t="s">
        <v>316</v>
      </c>
      <c r="C49" s="330"/>
    </row>
    <row r="50" spans="1:3" s="101" customFormat="1" ht="12" customHeight="1">
      <c r="A50" s="471" t="s">
        <v>312</v>
      </c>
      <c r="B50" s="455" t="s">
        <v>317</v>
      </c>
      <c r="C50" s="330"/>
    </row>
    <row r="51" spans="1:3" s="101" customFormat="1" ht="12" customHeight="1">
      <c r="A51" s="471" t="s">
        <v>313</v>
      </c>
      <c r="B51" s="455" t="s">
        <v>318</v>
      </c>
      <c r="C51" s="330"/>
    </row>
    <row r="52" spans="1:3" s="101" customFormat="1" ht="12" customHeight="1" thickBot="1">
      <c r="A52" s="472" t="s">
        <v>314</v>
      </c>
      <c r="B52" s="456" t="s">
        <v>319</v>
      </c>
      <c r="C52" s="441"/>
    </row>
    <row r="53" spans="1:3" s="101" customFormat="1" ht="12" customHeight="1" thickBot="1">
      <c r="A53" s="32" t="s">
        <v>183</v>
      </c>
      <c r="B53" s="21" t="s">
        <v>320</v>
      </c>
      <c r="C53" s="325">
        <f>SUM(C54:C56)</f>
        <v>0</v>
      </c>
    </row>
    <row r="54" spans="1:3" s="101" customFormat="1" ht="12" customHeight="1">
      <c r="A54" s="470" t="s">
        <v>104</v>
      </c>
      <c r="B54" s="454" t="s">
        <v>321</v>
      </c>
      <c r="C54" s="328"/>
    </row>
    <row r="55" spans="1:3" s="101" customFormat="1" ht="12" customHeight="1">
      <c r="A55" s="471" t="s">
        <v>105</v>
      </c>
      <c r="B55" s="455" t="s">
        <v>517</v>
      </c>
      <c r="C55" s="327"/>
    </row>
    <row r="56" spans="1:3" s="101" customFormat="1" ht="12" customHeight="1">
      <c r="A56" s="471" t="s">
        <v>325</v>
      </c>
      <c r="B56" s="455" t="s">
        <v>323</v>
      </c>
      <c r="C56" s="327"/>
    </row>
    <row r="57" spans="1:3" s="101" customFormat="1" ht="12" customHeight="1" thickBot="1">
      <c r="A57" s="472" t="s">
        <v>326</v>
      </c>
      <c r="B57" s="456" t="s">
        <v>324</v>
      </c>
      <c r="C57" s="329"/>
    </row>
    <row r="58" spans="1:3" s="101" customFormat="1" ht="12" customHeight="1" thickBot="1">
      <c r="A58" s="32" t="s">
        <v>28</v>
      </c>
      <c r="B58" s="320" t="s">
        <v>327</v>
      </c>
      <c r="C58" s="325">
        <f>SUM(C59:C61)</f>
        <v>0</v>
      </c>
    </row>
    <row r="59" spans="1:3" s="101" customFormat="1" ht="12" customHeight="1">
      <c r="A59" s="470" t="s">
        <v>184</v>
      </c>
      <c r="B59" s="454" t="s">
        <v>329</v>
      </c>
      <c r="C59" s="330"/>
    </row>
    <row r="60" spans="1:3" s="101" customFormat="1" ht="12" customHeight="1">
      <c r="A60" s="471" t="s">
        <v>185</v>
      </c>
      <c r="B60" s="455" t="s">
        <v>518</v>
      </c>
      <c r="C60" s="330"/>
    </row>
    <row r="61" spans="1:3" s="101" customFormat="1" ht="12" customHeight="1">
      <c r="A61" s="471" t="s">
        <v>239</v>
      </c>
      <c r="B61" s="455" t="s">
        <v>330</v>
      </c>
      <c r="C61" s="330"/>
    </row>
    <row r="62" spans="1:3" s="101" customFormat="1" ht="12" customHeight="1" thickBot="1">
      <c r="A62" s="472" t="s">
        <v>328</v>
      </c>
      <c r="B62" s="456" t="s">
        <v>331</v>
      </c>
      <c r="C62" s="330"/>
    </row>
    <row r="63" spans="1:3" s="101" customFormat="1" ht="12" customHeight="1" thickBot="1">
      <c r="A63" s="32" t="s">
        <v>29</v>
      </c>
      <c r="B63" s="21" t="s">
        <v>332</v>
      </c>
      <c r="C63" s="331">
        <f>+C8+C15+C22+C29+C36+C47+C53+C58</f>
        <v>0</v>
      </c>
    </row>
    <row r="64" spans="1:3" s="101" customFormat="1" ht="12" customHeight="1" thickBot="1">
      <c r="A64" s="473" t="s">
        <v>470</v>
      </c>
      <c r="B64" s="320" t="s">
        <v>334</v>
      </c>
      <c r="C64" s="325">
        <f>SUM(C65:C67)</f>
        <v>0</v>
      </c>
    </row>
    <row r="65" spans="1:3" s="101" customFormat="1" ht="12" customHeight="1">
      <c r="A65" s="470" t="s">
        <v>367</v>
      </c>
      <c r="B65" s="454" t="s">
        <v>335</v>
      </c>
      <c r="C65" s="330"/>
    </row>
    <row r="66" spans="1:3" s="101" customFormat="1" ht="12" customHeight="1">
      <c r="A66" s="471" t="s">
        <v>376</v>
      </c>
      <c r="B66" s="455" t="s">
        <v>336</v>
      </c>
      <c r="C66" s="330"/>
    </row>
    <row r="67" spans="1:3" s="101" customFormat="1" ht="12" customHeight="1" thickBot="1">
      <c r="A67" s="472" t="s">
        <v>377</v>
      </c>
      <c r="B67" s="458" t="s">
        <v>337</v>
      </c>
      <c r="C67" s="330"/>
    </row>
    <row r="68" spans="1:3" s="101" customFormat="1" ht="12" customHeight="1" thickBot="1">
      <c r="A68" s="473" t="s">
        <v>338</v>
      </c>
      <c r="B68" s="320" t="s">
        <v>339</v>
      </c>
      <c r="C68" s="325">
        <f>SUM(C69:C72)</f>
        <v>0</v>
      </c>
    </row>
    <row r="69" spans="1:3" s="101" customFormat="1" ht="12" customHeight="1">
      <c r="A69" s="470" t="s">
        <v>152</v>
      </c>
      <c r="B69" s="454" t="s">
        <v>340</v>
      </c>
      <c r="C69" s="330"/>
    </row>
    <row r="70" spans="1:3" s="101" customFormat="1" ht="12" customHeight="1">
      <c r="A70" s="471" t="s">
        <v>153</v>
      </c>
      <c r="B70" s="455" t="s">
        <v>341</v>
      </c>
      <c r="C70" s="330"/>
    </row>
    <row r="71" spans="1:3" s="101" customFormat="1" ht="12" customHeight="1">
      <c r="A71" s="471" t="s">
        <v>368</v>
      </c>
      <c r="B71" s="455" t="s">
        <v>342</v>
      </c>
      <c r="C71" s="330"/>
    </row>
    <row r="72" spans="1:3" s="101" customFormat="1" ht="12" customHeight="1" thickBot="1">
      <c r="A72" s="472" t="s">
        <v>369</v>
      </c>
      <c r="B72" s="456" t="s">
        <v>343</v>
      </c>
      <c r="C72" s="330"/>
    </row>
    <row r="73" spans="1:3" s="101" customFormat="1" ht="12" customHeight="1" thickBot="1">
      <c r="A73" s="473" t="s">
        <v>344</v>
      </c>
      <c r="B73" s="320" t="s">
        <v>345</v>
      </c>
      <c r="C73" s="325">
        <f>SUM(C74:C75)</f>
        <v>0</v>
      </c>
    </row>
    <row r="74" spans="1:3" s="101" customFormat="1" ht="12" customHeight="1">
      <c r="A74" s="470" t="s">
        <v>370</v>
      </c>
      <c r="B74" s="454" t="s">
        <v>346</v>
      </c>
      <c r="C74" s="330"/>
    </row>
    <row r="75" spans="1:3" s="101" customFormat="1" ht="12" customHeight="1" thickBot="1">
      <c r="A75" s="472" t="s">
        <v>371</v>
      </c>
      <c r="B75" s="456" t="s">
        <v>347</v>
      </c>
      <c r="C75" s="330"/>
    </row>
    <row r="76" spans="1:3" s="100" customFormat="1" ht="12" customHeight="1" thickBot="1">
      <c r="A76" s="473" t="s">
        <v>348</v>
      </c>
      <c r="B76" s="320" t="s">
        <v>349</v>
      </c>
      <c r="C76" s="325">
        <f>SUM(C77:C79)</f>
        <v>0</v>
      </c>
    </row>
    <row r="77" spans="1:3" s="101" customFormat="1" ht="12" customHeight="1">
      <c r="A77" s="470" t="s">
        <v>372</v>
      </c>
      <c r="B77" s="454" t="s">
        <v>350</v>
      </c>
      <c r="C77" s="330"/>
    </row>
    <row r="78" spans="1:3" s="101" customFormat="1" ht="12" customHeight="1">
      <c r="A78" s="471" t="s">
        <v>373</v>
      </c>
      <c r="B78" s="455" t="s">
        <v>351</v>
      </c>
      <c r="C78" s="330"/>
    </row>
    <row r="79" spans="1:3" s="101" customFormat="1" ht="12" customHeight="1" thickBot="1">
      <c r="A79" s="472" t="s">
        <v>374</v>
      </c>
      <c r="B79" s="456" t="s">
        <v>352</v>
      </c>
      <c r="C79" s="330"/>
    </row>
    <row r="80" spans="1:3" s="101" customFormat="1" ht="12" customHeight="1" thickBot="1">
      <c r="A80" s="473" t="s">
        <v>353</v>
      </c>
      <c r="B80" s="320" t="s">
        <v>375</v>
      </c>
      <c r="C80" s="325">
        <f>SUM(C81:C84)</f>
        <v>0</v>
      </c>
    </row>
    <row r="81" spans="1:3" s="101" customFormat="1" ht="12" customHeight="1">
      <c r="A81" s="474" t="s">
        <v>354</v>
      </c>
      <c r="B81" s="454" t="s">
        <v>355</v>
      </c>
      <c r="C81" s="330"/>
    </row>
    <row r="82" spans="1:3" s="101" customFormat="1" ht="12" customHeight="1">
      <c r="A82" s="475" t="s">
        <v>356</v>
      </c>
      <c r="B82" s="455" t="s">
        <v>357</v>
      </c>
      <c r="C82" s="330"/>
    </row>
    <row r="83" spans="1:3" s="101" customFormat="1" ht="12" customHeight="1">
      <c r="A83" s="475" t="s">
        <v>358</v>
      </c>
      <c r="B83" s="455" t="s">
        <v>359</v>
      </c>
      <c r="C83" s="330"/>
    </row>
    <row r="84" spans="1:3" s="100" customFormat="1" ht="12" customHeight="1" thickBot="1">
      <c r="A84" s="476" t="s">
        <v>360</v>
      </c>
      <c r="B84" s="456" t="s">
        <v>361</v>
      </c>
      <c r="C84" s="330"/>
    </row>
    <row r="85" spans="1:3" s="100" customFormat="1" ht="12" customHeight="1" thickBot="1">
      <c r="A85" s="473" t="s">
        <v>362</v>
      </c>
      <c r="B85" s="320" t="s">
        <v>363</v>
      </c>
      <c r="C85" s="502"/>
    </row>
    <row r="86" spans="1:3" s="100" customFormat="1" ht="12" customHeight="1" thickBot="1">
      <c r="A86" s="473" t="s">
        <v>364</v>
      </c>
      <c r="B86" s="462" t="s">
        <v>365</v>
      </c>
      <c r="C86" s="331">
        <f>+C64+C68+C73+C76+C80+C85</f>
        <v>0</v>
      </c>
    </row>
    <row r="87" spans="1:3" s="100" customFormat="1" ht="12" customHeight="1" thickBot="1">
      <c r="A87" s="477" t="s">
        <v>378</v>
      </c>
      <c r="B87" s="464" t="s">
        <v>506</v>
      </c>
      <c r="C87" s="331">
        <f>+C63+C86</f>
        <v>0</v>
      </c>
    </row>
    <row r="88" spans="1:3" s="101" customFormat="1" ht="15" customHeight="1">
      <c r="A88" s="262"/>
      <c r="B88" s="263"/>
      <c r="C88" s="396"/>
    </row>
    <row r="89" spans="1:3" ht="13.5" thickBot="1">
      <c r="A89" s="478"/>
      <c r="B89" s="265"/>
      <c r="C89" s="397"/>
    </row>
    <row r="90" spans="1:3" s="62" customFormat="1" ht="16.5" customHeight="1" thickBot="1">
      <c r="A90" s="266"/>
      <c r="B90" s="267" t="s">
        <v>62</v>
      </c>
      <c r="C90" s="398"/>
    </row>
    <row r="91" spans="1:3" s="102" customFormat="1" ht="12" customHeight="1" thickBot="1">
      <c r="A91" s="447" t="s">
        <v>21</v>
      </c>
      <c r="B91" s="31" t="s">
        <v>381</v>
      </c>
      <c r="C91" s="324">
        <f>SUM(C92:C96)</f>
        <v>0</v>
      </c>
    </row>
    <row r="92" spans="1:3" ht="12" customHeight="1">
      <c r="A92" s="479" t="s">
        <v>106</v>
      </c>
      <c r="B92" s="10" t="s">
        <v>51</v>
      </c>
      <c r="C92" s="326"/>
    </row>
    <row r="93" spans="1:3" ht="12" customHeight="1">
      <c r="A93" s="471" t="s">
        <v>107</v>
      </c>
      <c r="B93" s="8" t="s">
        <v>186</v>
      </c>
      <c r="C93" s="327"/>
    </row>
    <row r="94" spans="1:3" ht="12" customHeight="1">
      <c r="A94" s="471" t="s">
        <v>108</v>
      </c>
      <c r="B94" s="8" t="s">
        <v>143</v>
      </c>
      <c r="C94" s="329"/>
    </row>
    <row r="95" spans="1:3" ht="12" customHeight="1">
      <c r="A95" s="471" t="s">
        <v>109</v>
      </c>
      <c r="B95" s="11" t="s">
        <v>187</v>
      </c>
      <c r="C95" s="329"/>
    </row>
    <row r="96" spans="1:3" ht="12" customHeight="1">
      <c r="A96" s="471" t="s">
        <v>120</v>
      </c>
      <c r="B96" s="19" t="s">
        <v>188</v>
      </c>
      <c r="C96" s="329"/>
    </row>
    <row r="97" spans="1:3" ht="12" customHeight="1">
      <c r="A97" s="471" t="s">
        <v>110</v>
      </c>
      <c r="B97" s="8" t="s">
        <v>382</v>
      </c>
      <c r="C97" s="329"/>
    </row>
    <row r="98" spans="1:3" ht="12" customHeight="1">
      <c r="A98" s="471" t="s">
        <v>111</v>
      </c>
      <c r="B98" s="154" t="s">
        <v>383</v>
      </c>
      <c r="C98" s="329"/>
    </row>
    <row r="99" spans="1:3" ht="12" customHeight="1">
      <c r="A99" s="471" t="s">
        <v>121</v>
      </c>
      <c r="B99" s="155" t="s">
        <v>384</v>
      </c>
      <c r="C99" s="329"/>
    </row>
    <row r="100" spans="1:3" ht="12" customHeight="1">
      <c r="A100" s="471" t="s">
        <v>122</v>
      </c>
      <c r="B100" s="155" t="s">
        <v>385</v>
      </c>
      <c r="C100" s="329"/>
    </row>
    <row r="101" spans="1:3" ht="12" customHeight="1">
      <c r="A101" s="471" t="s">
        <v>123</v>
      </c>
      <c r="B101" s="154" t="s">
        <v>386</v>
      </c>
      <c r="C101" s="329"/>
    </row>
    <row r="102" spans="1:3" ht="12" customHeight="1">
      <c r="A102" s="471" t="s">
        <v>124</v>
      </c>
      <c r="B102" s="154" t="s">
        <v>387</v>
      </c>
      <c r="C102" s="329"/>
    </row>
    <row r="103" spans="1:3" ht="12" customHeight="1">
      <c r="A103" s="471" t="s">
        <v>126</v>
      </c>
      <c r="B103" s="155" t="s">
        <v>388</v>
      </c>
      <c r="C103" s="329"/>
    </row>
    <row r="104" spans="1:3" ht="12" customHeight="1">
      <c r="A104" s="480" t="s">
        <v>189</v>
      </c>
      <c r="B104" s="156" t="s">
        <v>389</v>
      </c>
      <c r="C104" s="329"/>
    </row>
    <row r="105" spans="1:3" ht="12" customHeight="1">
      <c r="A105" s="471" t="s">
        <v>379</v>
      </c>
      <c r="B105" s="156" t="s">
        <v>390</v>
      </c>
      <c r="C105" s="329"/>
    </row>
    <row r="106" spans="1:3" ht="12" customHeight="1" thickBot="1">
      <c r="A106" s="481" t="s">
        <v>380</v>
      </c>
      <c r="B106" s="157" t="s">
        <v>391</v>
      </c>
      <c r="C106" s="333"/>
    </row>
    <row r="107" spans="1:3" ht="12" customHeight="1" thickBot="1">
      <c r="A107" s="32" t="s">
        <v>22</v>
      </c>
      <c r="B107" s="30" t="s">
        <v>392</v>
      </c>
      <c r="C107" s="325">
        <f>+C108+C110+C112</f>
        <v>0</v>
      </c>
    </row>
    <row r="108" spans="1:3" ht="12" customHeight="1">
      <c r="A108" s="470" t="s">
        <v>112</v>
      </c>
      <c r="B108" s="8" t="s">
        <v>237</v>
      </c>
      <c r="C108" s="328"/>
    </row>
    <row r="109" spans="1:3" ht="12" customHeight="1">
      <c r="A109" s="470" t="s">
        <v>113</v>
      </c>
      <c r="B109" s="12" t="s">
        <v>396</v>
      </c>
      <c r="C109" s="328"/>
    </row>
    <row r="110" spans="1:3" ht="12" customHeight="1">
      <c r="A110" s="470" t="s">
        <v>114</v>
      </c>
      <c r="B110" s="12" t="s">
        <v>190</v>
      </c>
      <c r="C110" s="327"/>
    </row>
    <row r="111" spans="1:3" ht="12" customHeight="1">
      <c r="A111" s="470" t="s">
        <v>115</v>
      </c>
      <c r="B111" s="12" t="s">
        <v>397</v>
      </c>
      <c r="C111" s="292"/>
    </row>
    <row r="112" spans="1:3" ht="12" customHeight="1">
      <c r="A112" s="470" t="s">
        <v>116</v>
      </c>
      <c r="B112" s="322" t="s">
        <v>240</v>
      </c>
      <c r="C112" s="292"/>
    </row>
    <row r="113" spans="1:3" ht="12" customHeight="1">
      <c r="A113" s="470" t="s">
        <v>125</v>
      </c>
      <c r="B113" s="321" t="s">
        <v>519</v>
      </c>
      <c r="C113" s="292"/>
    </row>
    <row r="114" spans="1:3" ht="12" customHeight="1">
      <c r="A114" s="470" t="s">
        <v>127</v>
      </c>
      <c r="B114" s="450" t="s">
        <v>402</v>
      </c>
      <c r="C114" s="292"/>
    </row>
    <row r="115" spans="1:3" ht="12" customHeight="1">
      <c r="A115" s="470" t="s">
        <v>191</v>
      </c>
      <c r="B115" s="155" t="s">
        <v>385</v>
      </c>
      <c r="C115" s="292"/>
    </row>
    <row r="116" spans="1:3" ht="12" customHeight="1">
      <c r="A116" s="470" t="s">
        <v>192</v>
      </c>
      <c r="B116" s="155" t="s">
        <v>401</v>
      </c>
      <c r="C116" s="292"/>
    </row>
    <row r="117" spans="1:3" ht="12" customHeight="1">
      <c r="A117" s="470" t="s">
        <v>193</v>
      </c>
      <c r="B117" s="155" t="s">
        <v>400</v>
      </c>
      <c r="C117" s="292"/>
    </row>
    <row r="118" spans="1:3" ht="12" customHeight="1">
      <c r="A118" s="470" t="s">
        <v>393</v>
      </c>
      <c r="B118" s="155" t="s">
        <v>388</v>
      </c>
      <c r="C118" s="292"/>
    </row>
    <row r="119" spans="1:3" ht="12" customHeight="1">
      <c r="A119" s="470" t="s">
        <v>394</v>
      </c>
      <c r="B119" s="155" t="s">
        <v>399</v>
      </c>
      <c r="C119" s="292"/>
    </row>
    <row r="120" spans="1:3" ht="12" customHeight="1" thickBot="1">
      <c r="A120" s="480" t="s">
        <v>395</v>
      </c>
      <c r="B120" s="155" t="s">
        <v>398</v>
      </c>
      <c r="C120" s="294"/>
    </row>
    <row r="121" spans="1:3" ht="12" customHeight="1" thickBot="1">
      <c r="A121" s="32" t="s">
        <v>23</v>
      </c>
      <c r="B121" s="135" t="s">
        <v>403</v>
      </c>
      <c r="C121" s="325">
        <f>+C122+C123</f>
        <v>0</v>
      </c>
    </row>
    <row r="122" spans="1:3" ht="12" customHeight="1">
      <c r="A122" s="470" t="s">
        <v>95</v>
      </c>
      <c r="B122" s="9" t="s">
        <v>64</v>
      </c>
      <c r="C122" s="328"/>
    </row>
    <row r="123" spans="1:3" ht="12" customHeight="1" thickBot="1">
      <c r="A123" s="472" t="s">
        <v>96</v>
      </c>
      <c r="B123" s="12" t="s">
        <v>65</v>
      </c>
      <c r="C123" s="329"/>
    </row>
    <row r="124" spans="1:3" ht="12" customHeight="1" thickBot="1">
      <c r="A124" s="32" t="s">
        <v>24</v>
      </c>
      <c r="B124" s="135" t="s">
        <v>404</v>
      </c>
      <c r="C124" s="325">
        <f>+C91+C107+C121</f>
        <v>0</v>
      </c>
    </row>
    <row r="125" spans="1:3" ht="12" customHeight="1" thickBot="1">
      <c r="A125" s="32" t="s">
        <v>25</v>
      </c>
      <c r="B125" s="135" t="s">
        <v>405</v>
      </c>
      <c r="C125" s="325">
        <f>+C126+C127+C128</f>
        <v>0</v>
      </c>
    </row>
    <row r="126" spans="1:3" s="102" customFormat="1" ht="12" customHeight="1">
      <c r="A126" s="470" t="s">
        <v>99</v>
      </c>
      <c r="B126" s="9" t="s">
        <v>406</v>
      </c>
      <c r="C126" s="292"/>
    </row>
    <row r="127" spans="1:3" ht="12" customHeight="1">
      <c r="A127" s="470" t="s">
        <v>100</v>
      </c>
      <c r="B127" s="9" t="s">
        <v>407</v>
      </c>
      <c r="C127" s="292"/>
    </row>
    <row r="128" spans="1:3" ht="12" customHeight="1" thickBot="1">
      <c r="A128" s="480" t="s">
        <v>101</v>
      </c>
      <c r="B128" s="7" t="s">
        <v>408</v>
      </c>
      <c r="C128" s="292"/>
    </row>
    <row r="129" spans="1:11" ht="12" customHeight="1" thickBot="1">
      <c r="A129" s="32" t="s">
        <v>26</v>
      </c>
      <c r="B129" s="135" t="s">
        <v>469</v>
      </c>
      <c r="C129" s="325">
        <f>+C130+C131+C132+C133</f>
        <v>0</v>
      </c>
    </row>
    <row r="130" spans="1:11" ht="12" customHeight="1">
      <c r="A130" s="470" t="s">
        <v>102</v>
      </c>
      <c r="B130" s="9" t="s">
        <v>409</v>
      </c>
      <c r="C130" s="292"/>
    </row>
    <row r="131" spans="1:11" ht="12" customHeight="1">
      <c r="A131" s="470" t="s">
        <v>103</v>
      </c>
      <c r="B131" s="9" t="s">
        <v>410</v>
      </c>
      <c r="C131" s="292"/>
    </row>
    <row r="132" spans="1:11" ht="12" customHeight="1">
      <c r="A132" s="470" t="s">
        <v>312</v>
      </c>
      <c r="B132" s="9" t="s">
        <v>411</v>
      </c>
      <c r="C132" s="292"/>
    </row>
    <row r="133" spans="1:11" s="102" customFormat="1" ht="12" customHeight="1" thickBot="1">
      <c r="A133" s="480" t="s">
        <v>313</v>
      </c>
      <c r="B133" s="7" t="s">
        <v>412</v>
      </c>
      <c r="C133" s="292"/>
    </row>
    <row r="134" spans="1:11" ht="12" customHeight="1" thickBot="1">
      <c r="A134" s="32" t="s">
        <v>27</v>
      </c>
      <c r="B134" s="135" t="s">
        <v>413</v>
      </c>
      <c r="C134" s="331">
        <f>+C135+C136+C137+C138</f>
        <v>0</v>
      </c>
      <c r="K134" s="274"/>
    </row>
    <row r="135" spans="1:11">
      <c r="A135" s="470" t="s">
        <v>104</v>
      </c>
      <c r="B135" s="9" t="s">
        <v>414</v>
      </c>
      <c r="C135" s="292"/>
    </row>
    <row r="136" spans="1:11" ht="12" customHeight="1">
      <c r="A136" s="470" t="s">
        <v>105</v>
      </c>
      <c r="B136" s="9" t="s">
        <v>424</v>
      </c>
      <c r="C136" s="292"/>
    </row>
    <row r="137" spans="1:11" s="102" customFormat="1" ht="12" customHeight="1">
      <c r="A137" s="470" t="s">
        <v>325</v>
      </c>
      <c r="B137" s="9" t="s">
        <v>415</v>
      </c>
      <c r="C137" s="292"/>
    </row>
    <row r="138" spans="1:11" s="102" customFormat="1" ht="12" customHeight="1" thickBot="1">
      <c r="A138" s="480" t="s">
        <v>326</v>
      </c>
      <c r="B138" s="7" t="s">
        <v>416</v>
      </c>
      <c r="C138" s="292"/>
    </row>
    <row r="139" spans="1:11" s="102" customFormat="1" ht="12" customHeight="1" thickBot="1">
      <c r="A139" s="32" t="s">
        <v>28</v>
      </c>
      <c r="B139" s="135" t="s">
        <v>417</v>
      </c>
      <c r="C139" s="334">
        <f>+C140+C141+C142+C143</f>
        <v>0</v>
      </c>
    </row>
    <row r="140" spans="1:11" s="102" customFormat="1" ht="12" customHeight="1">
      <c r="A140" s="470" t="s">
        <v>184</v>
      </c>
      <c r="B140" s="9" t="s">
        <v>418</v>
      </c>
      <c r="C140" s="292"/>
    </row>
    <row r="141" spans="1:11" s="102" customFormat="1" ht="12" customHeight="1">
      <c r="A141" s="470" t="s">
        <v>185</v>
      </c>
      <c r="B141" s="9" t="s">
        <v>419</v>
      </c>
      <c r="C141" s="292"/>
    </row>
    <row r="142" spans="1:11" s="102" customFormat="1" ht="12" customHeight="1">
      <c r="A142" s="470" t="s">
        <v>239</v>
      </c>
      <c r="B142" s="9" t="s">
        <v>420</v>
      </c>
      <c r="C142" s="292"/>
    </row>
    <row r="143" spans="1:11" ht="12.75" customHeight="1" thickBot="1">
      <c r="A143" s="470" t="s">
        <v>328</v>
      </c>
      <c r="B143" s="9" t="s">
        <v>421</v>
      </c>
      <c r="C143" s="292"/>
    </row>
    <row r="144" spans="1:11" ht="12" customHeight="1" thickBot="1">
      <c r="A144" s="32" t="s">
        <v>29</v>
      </c>
      <c r="B144" s="135" t="s">
        <v>422</v>
      </c>
      <c r="C144" s="466">
        <f>+C125+C129+C134+C139</f>
        <v>0</v>
      </c>
    </row>
    <row r="145" spans="1:3" ht="15" customHeight="1" thickBot="1">
      <c r="A145" s="482" t="s">
        <v>30</v>
      </c>
      <c r="B145" s="417" t="s">
        <v>423</v>
      </c>
      <c r="C145" s="466">
        <f>+C124+C144</f>
        <v>0</v>
      </c>
    </row>
    <row r="146" spans="1:3" ht="13.5" thickBot="1">
      <c r="A146" s="425"/>
      <c r="B146" s="426"/>
      <c r="C146" s="427"/>
    </row>
    <row r="147" spans="1:3" ht="15" customHeight="1" thickBot="1">
      <c r="A147" s="271" t="s">
        <v>210</v>
      </c>
      <c r="B147" s="272"/>
      <c r="C147" s="132"/>
    </row>
    <row r="148" spans="1:3" ht="14.25" customHeight="1" thickBot="1">
      <c r="A148" s="271" t="s">
        <v>211</v>
      </c>
      <c r="B148" s="272"/>
      <c r="C148" s="13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58"/>
  <sheetViews>
    <sheetView topLeftCell="A34" workbookViewId="0">
      <selection activeCell="J51" sqref="J51"/>
    </sheetView>
  </sheetViews>
  <sheetFormatPr defaultRowHeight="12.75"/>
  <cols>
    <col min="1" max="1" width="13.83203125" style="269" customWidth="1"/>
    <col min="2" max="2" width="79.1640625" style="270" customWidth="1"/>
    <col min="3" max="3" width="15.33203125" style="270" customWidth="1"/>
    <col min="4" max="16384" width="9.33203125" style="270"/>
  </cols>
  <sheetData>
    <row r="1" spans="1:7" s="249" customFormat="1" ht="21" customHeight="1" thickBot="1">
      <c r="A1" s="1011" t="s">
        <v>657</v>
      </c>
      <c r="B1" s="1011"/>
      <c r="C1" s="1011"/>
      <c r="D1" s="1011"/>
      <c r="E1" s="1011"/>
      <c r="F1" s="1011"/>
      <c r="G1" s="1011"/>
    </row>
    <row r="2" spans="1:7" s="494" customFormat="1" ht="25.5" customHeight="1">
      <c r="A2" s="445" t="s">
        <v>208</v>
      </c>
      <c r="B2" s="386" t="s">
        <v>631</v>
      </c>
      <c r="C2" s="401" t="s">
        <v>66</v>
      </c>
    </row>
    <row r="3" spans="1:7" s="494" customFormat="1" ht="24.75" thickBot="1">
      <c r="A3" s="486" t="s">
        <v>207</v>
      </c>
      <c r="B3" s="387" t="s">
        <v>482</v>
      </c>
      <c r="C3" s="402" t="s">
        <v>56</v>
      </c>
    </row>
    <row r="4" spans="1:7" s="495" customFormat="1" ht="15.95" customHeight="1" thickBot="1">
      <c r="A4" s="252"/>
      <c r="B4" s="252"/>
      <c r="G4" s="253" t="s">
        <v>57</v>
      </c>
    </row>
    <row r="5" spans="1:7" ht="51.75" thickBot="1">
      <c r="A5" s="446" t="s">
        <v>209</v>
      </c>
      <c r="B5" s="254" t="s">
        <v>58</v>
      </c>
      <c r="C5" s="591" t="s">
        <v>647</v>
      </c>
      <c r="D5" s="658" t="s">
        <v>656</v>
      </c>
      <c r="E5" s="658" t="s">
        <v>649</v>
      </c>
      <c r="F5" s="764" t="s">
        <v>679</v>
      </c>
      <c r="G5" s="765" t="s">
        <v>649</v>
      </c>
    </row>
    <row r="6" spans="1:7" s="496" customFormat="1" ht="12.95" customHeight="1" thickBot="1">
      <c r="A6" s="218">
        <v>1</v>
      </c>
      <c r="B6" s="219">
        <v>2</v>
      </c>
      <c r="C6" s="592">
        <v>3</v>
      </c>
      <c r="D6" s="219">
        <v>4</v>
      </c>
      <c r="E6" s="220">
        <v>5</v>
      </c>
      <c r="F6" s="903">
        <v>6</v>
      </c>
      <c r="G6" s="904">
        <v>7</v>
      </c>
    </row>
    <row r="7" spans="1:7" s="496" customFormat="1" ht="15.95" customHeight="1" thickBot="1">
      <c r="A7" s="256"/>
      <c r="B7" s="257" t="s">
        <v>60</v>
      </c>
      <c r="C7" s="593"/>
      <c r="D7" s="656"/>
      <c r="E7" s="657"/>
      <c r="F7" s="651"/>
      <c r="G7" s="652"/>
    </row>
    <row r="8" spans="1:7" s="403" customFormat="1" ht="12" customHeight="1" thickBot="1">
      <c r="A8" s="218" t="s">
        <v>21</v>
      </c>
      <c r="B8" s="259" t="s">
        <v>484</v>
      </c>
      <c r="C8" s="594">
        <f>SUM(C9:C18)</f>
        <v>11500</v>
      </c>
      <c r="D8" s="594">
        <f>SUM(D9:D18)</f>
        <v>0</v>
      </c>
      <c r="E8" s="345">
        <f>SUM(E9:E18)</f>
        <v>11500</v>
      </c>
      <c r="F8" s="345">
        <f>SUM(F9:F18)</f>
        <v>0</v>
      </c>
      <c r="G8" s="345">
        <f>SUM(G9:G18)</f>
        <v>11500</v>
      </c>
    </row>
    <row r="9" spans="1:7" s="403" customFormat="1" ht="12" customHeight="1">
      <c r="A9" s="487" t="s">
        <v>106</v>
      </c>
      <c r="B9" s="10" t="s">
        <v>301</v>
      </c>
      <c r="C9" s="595"/>
      <c r="D9" s="612"/>
      <c r="E9" s="661">
        <f>C9+D9</f>
        <v>0</v>
      </c>
      <c r="F9" s="645"/>
      <c r="G9" s="905">
        <f>E9+F9</f>
        <v>0</v>
      </c>
    </row>
    <row r="10" spans="1:7" s="403" customFormat="1" ht="12" customHeight="1">
      <c r="A10" s="488" t="s">
        <v>107</v>
      </c>
      <c r="B10" s="8" t="s">
        <v>302</v>
      </c>
      <c r="C10" s="338"/>
      <c r="D10" s="612"/>
      <c r="E10" s="661">
        <f t="shared" ref="E10:E18" si="0">C10+D10</f>
        <v>0</v>
      </c>
      <c r="F10" s="640"/>
      <c r="G10" s="905">
        <f t="shared" ref="G10:G18" si="1">E10+F10</f>
        <v>0</v>
      </c>
    </row>
    <row r="11" spans="1:7" s="403" customFormat="1" ht="12" customHeight="1">
      <c r="A11" s="488" t="s">
        <v>108</v>
      </c>
      <c r="B11" s="8" t="s">
        <v>303</v>
      </c>
      <c r="C11" s="338">
        <v>6300</v>
      </c>
      <c r="D11" s="612"/>
      <c r="E11" s="666">
        <f t="shared" si="0"/>
        <v>6300</v>
      </c>
      <c r="F11" s="640"/>
      <c r="G11" s="906">
        <f t="shared" si="1"/>
        <v>6300</v>
      </c>
    </row>
    <row r="12" spans="1:7" s="403" customFormat="1" ht="12" customHeight="1">
      <c r="A12" s="488" t="s">
        <v>109</v>
      </c>
      <c r="B12" s="8" t="s">
        <v>304</v>
      </c>
      <c r="C12" s="338">
        <v>2760</v>
      </c>
      <c r="D12" s="612"/>
      <c r="E12" s="666">
        <f t="shared" si="0"/>
        <v>2760</v>
      </c>
      <c r="F12" s="640"/>
      <c r="G12" s="906">
        <f t="shared" si="1"/>
        <v>2760</v>
      </c>
    </row>
    <row r="13" spans="1:7" s="403" customFormat="1" ht="12" customHeight="1">
      <c r="A13" s="488" t="s">
        <v>151</v>
      </c>
      <c r="B13" s="8" t="s">
        <v>305</v>
      </c>
      <c r="C13" s="338"/>
      <c r="D13" s="612"/>
      <c r="E13" s="661">
        <f t="shared" si="0"/>
        <v>0</v>
      </c>
      <c r="F13" s="640"/>
      <c r="G13" s="905">
        <f t="shared" si="1"/>
        <v>0</v>
      </c>
    </row>
    <row r="14" spans="1:7" s="403" customFormat="1" ht="12" customHeight="1">
      <c r="A14" s="488" t="s">
        <v>110</v>
      </c>
      <c r="B14" s="8" t="s">
        <v>485</v>
      </c>
      <c r="C14" s="338">
        <v>2440</v>
      </c>
      <c r="D14" s="612"/>
      <c r="E14" s="666">
        <f t="shared" si="0"/>
        <v>2440</v>
      </c>
      <c r="F14" s="640"/>
      <c r="G14" s="906">
        <f t="shared" si="1"/>
        <v>2440</v>
      </c>
    </row>
    <row r="15" spans="1:7" s="403" customFormat="1" ht="12" customHeight="1">
      <c r="A15" s="488" t="s">
        <v>111</v>
      </c>
      <c r="B15" s="7" t="s">
        <v>486</v>
      </c>
      <c r="C15" s="338"/>
      <c r="D15" s="612"/>
      <c r="E15" s="661">
        <f t="shared" si="0"/>
        <v>0</v>
      </c>
      <c r="F15" s="640"/>
      <c r="G15" s="905">
        <f t="shared" si="1"/>
        <v>0</v>
      </c>
    </row>
    <row r="16" spans="1:7" s="403" customFormat="1" ht="12" customHeight="1">
      <c r="A16" s="488" t="s">
        <v>121</v>
      </c>
      <c r="B16" s="8" t="s">
        <v>308</v>
      </c>
      <c r="C16" s="433"/>
      <c r="D16" s="612"/>
      <c r="E16" s="661">
        <f t="shared" si="0"/>
        <v>0</v>
      </c>
      <c r="F16" s="640"/>
      <c r="G16" s="905">
        <f t="shared" si="1"/>
        <v>0</v>
      </c>
    </row>
    <row r="17" spans="1:7" s="497" customFormat="1" ht="12" customHeight="1">
      <c r="A17" s="488" t="s">
        <v>122</v>
      </c>
      <c r="B17" s="8" t="s">
        <v>309</v>
      </c>
      <c r="C17" s="338"/>
      <c r="D17" s="614"/>
      <c r="E17" s="661">
        <f t="shared" si="0"/>
        <v>0</v>
      </c>
      <c r="F17" s="641"/>
      <c r="G17" s="905">
        <f t="shared" si="1"/>
        <v>0</v>
      </c>
    </row>
    <row r="18" spans="1:7" s="497" customFormat="1" ht="12" customHeight="1" thickBot="1">
      <c r="A18" s="488" t="s">
        <v>123</v>
      </c>
      <c r="B18" s="7" t="s">
        <v>310</v>
      </c>
      <c r="C18" s="596"/>
      <c r="D18" s="614"/>
      <c r="E18" s="661">
        <f t="shared" si="0"/>
        <v>0</v>
      </c>
      <c r="F18" s="647"/>
      <c r="G18" s="905">
        <f t="shared" si="1"/>
        <v>0</v>
      </c>
    </row>
    <row r="19" spans="1:7" s="403" customFormat="1" ht="12" customHeight="1" thickBot="1">
      <c r="A19" s="218" t="s">
        <v>22</v>
      </c>
      <c r="B19" s="259" t="s">
        <v>487</v>
      </c>
      <c r="C19" s="594">
        <f>SUM(C20:C22)</f>
        <v>0</v>
      </c>
      <c r="D19" s="594">
        <f>SUM(D20:D22)</f>
        <v>0</v>
      </c>
      <c r="E19" s="345">
        <f>SUM(E20:E22)</f>
        <v>0</v>
      </c>
      <c r="F19" s="646"/>
      <c r="G19" s="634"/>
    </row>
    <row r="20" spans="1:7" s="497" customFormat="1" ht="12" customHeight="1">
      <c r="A20" s="488" t="s">
        <v>112</v>
      </c>
      <c r="B20" s="9" t="s">
        <v>276</v>
      </c>
      <c r="C20" s="338"/>
      <c r="D20" s="614"/>
      <c r="E20" s="615"/>
      <c r="F20" s="648"/>
      <c r="G20" s="609"/>
    </row>
    <row r="21" spans="1:7" s="497" customFormat="1" ht="12" customHeight="1">
      <c r="A21" s="488" t="s">
        <v>113</v>
      </c>
      <c r="B21" s="8" t="s">
        <v>488</v>
      </c>
      <c r="C21" s="338"/>
      <c r="D21" s="614"/>
      <c r="E21" s="615"/>
      <c r="F21" s="641"/>
      <c r="G21" s="615"/>
    </row>
    <row r="22" spans="1:7" s="497" customFormat="1" ht="12" customHeight="1">
      <c r="A22" s="488" t="s">
        <v>114</v>
      </c>
      <c r="B22" s="8" t="s">
        <v>489</v>
      </c>
      <c r="C22" s="338"/>
      <c r="D22" s="614"/>
      <c r="E22" s="615"/>
      <c r="F22" s="641"/>
      <c r="G22" s="615"/>
    </row>
    <row r="23" spans="1:7" s="497" customFormat="1" ht="12" customHeight="1" thickBot="1">
      <c r="A23" s="488" t="s">
        <v>115</v>
      </c>
      <c r="B23" s="8" t="s">
        <v>2</v>
      </c>
      <c r="C23" s="338"/>
      <c r="D23" s="629"/>
      <c r="E23" s="630"/>
      <c r="F23" s="647"/>
      <c r="G23" s="630"/>
    </row>
    <row r="24" spans="1:7" s="497" customFormat="1" ht="12" customHeight="1" thickBot="1">
      <c r="A24" s="226" t="s">
        <v>23</v>
      </c>
      <c r="B24" s="135" t="s">
        <v>177</v>
      </c>
      <c r="C24" s="597"/>
      <c r="D24" s="635"/>
      <c r="E24" s="636"/>
      <c r="F24" s="649"/>
      <c r="G24" s="636"/>
    </row>
    <row r="25" spans="1:7" s="497" customFormat="1" ht="12" customHeight="1" thickBot="1">
      <c r="A25" s="226" t="s">
        <v>24</v>
      </c>
      <c r="B25" s="135" t="s">
        <v>490</v>
      </c>
      <c r="C25" s="594">
        <f>+C26+C27</f>
        <v>0</v>
      </c>
      <c r="D25" s="635"/>
      <c r="E25" s="636"/>
      <c r="F25" s="649"/>
      <c r="G25" s="636"/>
    </row>
    <row r="26" spans="1:7" s="497" customFormat="1" ht="12" customHeight="1">
      <c r="A26" s="489" t="s">
        <v>286</v>
      </c>
      <c r="B26" s="490" t="s">
        <v>488</v>
      </c>
      <c r="C26" s="598"/>
      <c r="D26" s="608"/>
      <c r="E26" s="609"/>
      <c r="F26" s="648"/>
      <c r="G26" s="609"/>
    </row>
    <row r="27" spans="1:7" s="497" customFormat="1" ht="12" customHeight="1">
      <c r="A27" s="489" t="s">
        <v>289</v>
      </c>
      <c r="B27" s="491" t="s">
        <v>491</v>
      </c>
      <c r="C27" s="599"/>
      <c r="D27" s="614"/>
      <c r="E27" s="615"/>
      <c r="F27" s="641"/>
      <c r="G27" s="615"/>
    </row>
    <row r="28" spans="1:7" s="497" customFormat="1" ht="12" customHeight="1" thickBot="1">
      <c r="A28" s="488" t="s">
        <v>290</v>
      </c>
      <c r="B28" s="492" t="s">
        <v>492</v>
      </c>
      <c r="C28" s="600"/>
      <c r="D28" s="629"/>
      <c r="E28" s="630"/>
      <c r="F28" s="647"/>
      <c r="G28" s="630"/>
    </row>
    <row r="29" spans="1:7" s="497" customFormat="1" ht="12" customHeight="1" thickBot="1">
      <c r="A29" s="226" t="s">
        <v>25</v>
      </c>
      <c r="B29" s="135" t="s">
        <v>493</v>
      </c>
      <c r="C29" s="594">
        <f>+C30+C31+C32</f>
        <v>0</v>
      </c>
      <c r="D29" s="635"/>
      <c r="E29" s="636"/>
      <c r="F29" s="649"/>
      <c r="G29" s="636"/>
    </row>
    <row r="30" spans="1:7" s="497" customFormat="1" ht="12" customHeight="1">
      <c r="A30" s="489" t="s">
        <v>99</v>
      </c>
      <c r="B30" s="490" t="s">
        <v>315</v>
      </c>
      <c r="C30" s="598"/>
      <c r="D30" s="608"/>
      <c r="E30" s="609"/>
      <c r="F30" s="648"/>
      <c r="G30" s="609"/>
    </row>
    <row r="31" spans="1:7" s="497" customFormat="1" ht="12" customHeight="1">
      <c r="A31" s="489" t="s">
        <v>100</v>
      </c>
      <c r="B31" s="491" t="s">
        <v>316</v>
      </c>
      <c r="C31" s="599"/>
      <c r="D31" s="614"/>
      <c r="E31" s="615"/>
      <c r="F31" s="641"/>
      <c r="G31" s="615"/>
    </row>
    <row r="32" spans="1:7" s="497" customFormat="1" ht="12" customHeight="1" thickBot="1">
      <c r="A32" s="488" t="s">
        <v>101</v>
      </c>
      <c r="B32" s="153" t="s">
        <v>317</v>
      </c>
      <c r="C32" s="600"/>
      <c r="D32" s="629"/>
      <c r="E32" s="630"/>
      <c r="F32" s="647"/>
      <c r="G32" s="630"/>
    </row>
    <row r="33" spans="1:7" s="403" customFormat="1" ht="12" customHeight="1" thickBot="1">
      <c r="A33" s="226" t="s">
        <v>26</v>
      </c>
      <c r="B33" s="135" t="s">
        <v>430</v>
      </c>
      <c r="C33" s="597"/>
      <c r="D33" s="633"/>
      <c r="E33" s="634"/>
      <c r="F33" s="646"/>
      <c r="G33" s="634"/>
    </row>
    <row r="34" spans="1:7" s="403" customFormat="1" ht="12" customHeight="1" thickBot="1">
      <c r="A34" s="226" t="s">
        <v>27</v>
      </c>
      <c r="B34" s="135" t="s">
        <v>494</v>
      </c>
      <c r="C34" s="601"/>
      <c r="D34" s="631"/>
      <c r="E34" s="632"/>
      <c r="F34" s="646"/>
      <c r="G34" s="634"/>
    </row>
    <row r="35" spans="1:7" s="403" customFormat="1" ht="12" customHeight="1" thickBot="1">
      <c r="A35" s="218" t="s">
        <v>28</v>
      </c>
      <c r="B35" s="135" t="s">
        <v>495</v>
      </c>
      <c r="C35" s="340">
        <f>+C8+C19+C24+C25+C29+C33+C34</f>
        <v>11500</v>
      </c>
      <c r="D35" s="340">
        <f>+D8+D19+D24+D25+D29+D33+D34</f>
        <v>0</v>
      </c>
      <c r="E35" s="345">
        <f>+E8+E19+E24+E25+E29+E33+E34</f>
        <v>11500</v>
      </c>
      <c r="F35" s="345">
        <f>+F8+F19+F24+F25+F29+F33+F34</f>
        <v>0</v>
      </c>
      <c r="G35" s="345">
        <f>+G8+G19+G24+G25+G29+G33+G34</f>
        <v>11500</v>
      </c>
    </row>
    <row r="36" spans="1:7" s="403" customFormat="1" ht="12" customHeight="1" thickBot="1">
      <c r="A36" s="260" t="s">
        <v>29</v>
      </c>
      <c r="B36" s="135" t="s">
        <v>496</v>
      </c>
      <c r="C36" s="340">
        <f>+C37+C38+C39</f>
        <v>276354</v>
      </c>
      <c r="D36" s="340">
        <f>+D37+D38+D39</f>
        <v>3019</v>
      </c>
      <c r="E36" s="345">
        <f>+E37+E38+E39</f>
        <v>279373</v>
      </c>
      <c r="F36" s="345">
        <f>+F37+F38+F39</f>
        <v>8574</v>
      </c>
      <c r="G36" s="345">
        <f>+G37+G38+G39</f>
        <v>287947</v>
      </c>
    </row>
    <row r="37" spans="1:7" s="403" customFormat="1" ht="12" customHeight="1">
      <c r="A37" s="489" t="s">
        <v>497</v>
      </c>
      <c r="B37" s="490" t="s">
        <v>247</v>
      </c>
      <c r="C37" s="598"/>
      <c r="D37" s="225">
        <v>3019</v>
      </c>
      <c r="E37" s="666">
        <f>C37+D37</f>
        <v>3019</v>
      </c>
      <c r="F37" s="645"/>
      <c r="G37" s="906">
        <f>E37+F37</f>
        <v>3019</v>
      </c>
    </row>
    <row r="38" spans="1:7" s="403" customFormat="1" ht="12" customHeight="1">
      <c r="A38" s="489" t="s">
        <v>498</v>
      </c>
      <c r="B38" s="491" t="s">
        <v>3</v>
      </c>
      <c r="C38" s="599"/>
      <c r="D38" s="664"/>
      <c r="E38" s="662">
        <f>C38+D38</f>
        <v>0</v>
      </c>
      <c r="F38" s="640"/>
      <c r="G38" s="905">
        <f>E38+F38</f>
        <v>0</v>
      </c>
    </row>
    <row r="39" spans="1:7" s="497" customFormat="1" ht="12" customHeight="1" thickBot="1">
      <c r="A39" s="488" t="s">
        <v>499</v>
      </c>
      <c r="B39" s="153" t="s">
        <v>500</v>
      </c>
      <c r="C39" s="600">
        <v>276354</v>
      </c>
      <c r="D39" s="659"/>
      <c r="E39" s="666">
        <f>C39+D39</f>
        <v>276354</v>
      </c>
      <c r="F39" s="647">
        <v>8574</v>
      </c>
      <c r="G39" s="906">
        <f>E39+F39</f>
        <v>284928</v>
      </c>
    </row>
    <row r="40" spans="1:7" s="497" customFormat="1" ht="15" customHeight="1" thickBot="1">
      <c r="A40" s="260" t="s">
        <v>30</v>
      </c>
      <c r="B40" s="261" t="s">
        <v>501</v>
      </c>
      <c r="C40" s="628">
        <f>+C35+C36</f>
        <v>287854</v>
      </c>
      <c r="D40" s="628">
        <f>+D35+D36</f>
        <v>3019</v>
      </c>
      <c r="E40" s="399">
        <f>+E35+E36</f>
        <v>290873</v>
      </c>
      <c r="F40" s="399">
        <f>+F35+F36</f>
        <v>8574</v>
      </c>
      <c r="G40" s="399">
        <f>+G35+G36</f>
        <v>299447</v>
      </c>
    </row>
    <row r="41" spans="1:7" s="497" customFormat="1" ht="15" customHeight="1">
      <c r="A41" s="262"/>
      <c r="B41" s="263"/>
      <c r="C41" s="396"/>
    </row>
    <row r="42" spans="1:7" ht="13.5" thickBot="1">
      <c r="A42" s="264"/>
      <c r="B42" s="265"/>
      <c r="C42" s="397"/>
    </row>
    <row r="43" spans="1:7" s="496" customFormat="1" ht="16.5" customHeight="1" thickBot="1">
      <c r="A43" s="1007" t="s">
        <v>62</v>
      </c>
      <c r="B43" s="1008"/>
      <c r="C43" s="1008"/>
      <c r="D43" s="1008"/>
      <c r="E43" s="1008"/>
      <c r="F43" s="1008"/>
      <c r="G43" s="1009"/>
    </row>
    <row r="44" spans="1:7" s="498" customFormat="1" ht="12" customHeight="1" thickBot="1">
      <c r="A44" s="226" t="s">
        <v>21</v>
      </c>
      <c r="B44" s="135" t="s">
        <v>502</v>
      </c>
      <c r="C44" s="594">
        <f>SUM(C45:C49)</f>
        <v>283954</v>
      </c>
      <c r="D44" s="594">
        <f>SUM(D45:D49)</f>
        <v>3019</v>
      </c>
      <c r="E44" s="345">
        <f>SUM(E45:E49)</f>
        <v>286973</v>
      </c>
      <c r="F44" s="345">
        <f>SUM(F45:F49)</f>
        <v>8574</v>
      </c>
      <c r="G44" s="345">
        <f>SUM(G45:G49)</f>
        <v>295547</v>
      </c>
    </row>
    <row r="45" spans="1:7" ht="12" customHeight="1">
      <c r="A45" s="488" t="s">
        <v>106</v>
      </c>
      <c r="B45" s="9" t="s">
        <v>51</v>
      </c>
      <c r="C45" s="598">
        <v>127400</v>
      </c>
      <c r="D45" s="610">
        <v>2149</v>
      </c>
      <c r="E45" s="620">
        <f>C45+D45</f>
        <v>129549</v>
      </c>
      <c r="F45" s="766">
        <v>5731</v>
      </c>
      <c r="G45" s="907">
        <f>E45+F45</f>
        <v>135280</v>
      </c>
    </row>
    <row r="46" spans="1:7" ht="12" customHeight="1">
      <c r="A46" s="488" t="s">
        <v>107</v>
      </c>
      <c r="B46" s="8" t="s">
        <v>186</v>
      </c>
      <c r="C46" s="616">
        <v>31665</v>
      </c>
      <c r="D46" s="610">
        <v>870</v>
      </c>
      <c r="E46" s="620">
        <f>C46+D46</f>
        <v>32535</v>
      </c>
      <c r="F46" s="639">
        <v>1584</v>
      </c>
      <c r="G46" s="907">
        <f>E46+F46</f>
        <v>34119</v>
      </c>
    </row>
    <row r="47" spans="1:7" ht="12" customHeight="1">
      <c r="A47" s="488" t="s">
        <v>108</v>
      </c>
      <c r="B47" s="8" t="s">
        <v>143</v>
      </c>
      <c r="C47" s="616">
        <v>79162</v>
      </c>
      <c r="D47" s="610"/>
      <c r="E47" s="620">
        <f>C47+D47</f>
        <v>79162</v>
      </c>
      <c r="F47" s="639">
        <v>1259</v>
      </c>
      <c r="G47" s="907">
        <f>E47+F47</f>
        <v>80421</v>
      </c>
    </row>
    <row r="48" spans="1:7" ht="12" customHeight="1">
      <c r="A48" s="488" t="s">
        <v>109</v>
      </c>
      <c r="B48" s="8" t="s">
        <v>187</v>
      </c>
      <c r="C48" s="616">
        <v>45727</v>
      </c>
      <c r="D48" s="610"/>
      <c r="E48" s="620">
        <f>C48+D48</f>
        <v>45727</v>
      </c>
      <c r="F48" s="639"/>
      <c r="G48" s="907">
        <f>E48+F48</f>
        <v>45727</v>
      </c>
    </row>
    <row r="49" spans="1:7" ht="12" customHeight="1" thickBot="1">
      <c r="A49" s="488" t="s">
        <v>151</v>
      </c>
      <c r="B49" s="8" t="s">
        <v>188</v>
      </c>
      <c r="C49" s="616"/>
      <c r="D49" s="610"/>
      <c r="E49" s="620">
        <f>C49+D49</f>
        <v>0</v>
      </c>
      <c r="F49" s="767"/>
      <c r="G49" s="907">
        <f>E49+F49</f>
        <v>0</v>
      </c>
    </row>
    <row r="50" spans="1:7" ht="12" customHeight="1" thickBot="1">
      <c r="A50" s="226" t="s">
        <v>22</v>
      </c>
      <c r="B50" s="135" t="s">
        <v>503</v>
      </c>
      <c r="C50" s="594">
        <f>SUM(C51:C53)</f>
        <v>3900</v>
      </c>
      <c r="D50" s="594">
        <f>SUM(D51:D53)</f>
        <v>0</v>
      </c>
      <c r="E50" s="345">
        <f>SUM(E51:E53)</f>
        <v>3900</v>
      </c>
      <c r="F50" s="345">
        <f>SUM(F51:F53)</f>
        <v>0</v>
      </c>
      <c r="G50" s="345">
        <f>SUM(G51:G53)</f>
        <v>3900</v>
      </c>
    </row>
    <row r="51" spans="1:7" s="498" customFormat="1" ht="12" customHeight="1">
      <c r="A51" s="488" t="s">
        <v>112</v>
      </c>
      <c r="B51" s="9" t="s">
        <v>237</v>
      </c>
      <c r="C51" s="598">
        <v>3900</v>
      </c>
      <c r="D51" s="619"/>
      <c r="E51" s="908">
        <f>C51+D51</f>
        <v>3900</v>
      </c>
      <c r="F51" s="768"/>
      <c r="G51" s="909">
        <f>E51+F51</f>
        <v>3900</v>
      </c>
    </row>
    <row r="52" spans="1:7" ht="12" customHeight="1">
      <c r="A52" s="488" t="s">
        <v>113</v>
      </c>
      <c r="B52" s="8" t="s">
        <v>190</v>
      </c>
      <c r="C52" s="616"/>
      <c r="D52" s="610"/>
      <c r="E52" s="611"/>
      <c r="F52" s="639"/>
      <c r="G52" s="611"/>
    </row>
    <row r="53" spans="1:7" ht="12" customHeight="1">
      <c r="A53" s="488" t="s">
        <v>114</v>
      </c>
      <c r="B53" s="8" t="s">
        <v>63</v>
      </c>
      <c r="C53" s="616"/>
      <c r="D53" s="610"/>
      <c r="E53" s="611"/>
      <c r="F53" s="639"/>
      <c r="G53" s="611"/>
    </row>
    <row r="54" spans="1:7" ht="12" customHeight="1" thickBot="1">
      <c r="A54" s="488" t="s">
        <v>115</v>
      </c>
      <c r="B54" s="8" t="s">
        <v>4</v>
      </c>
      <c r="C54" s="616"/>
      <c r="D54" s="610"/>
      <c r="E54" s="611"/>
      <c r="F54" s="767"/>
      <c r="G54" s="605"/>
    </row>
    <row r="55" spans="1:7" ht="15" customHeight="1" thickBot="1">
      <c r="A55" s="226" t="s">
        <v>23</v>
      </c>
      <c r="B55" s="268" t="s">
        <v>504</v>
      </c>
      <c r="C55" s="617">
        <f>+C44+C50</f>
        <v>287854</v>
      </c>
      <c r="D55" s="617">
        <f>+D44+D50</f>
        <v>3019</v>
      </c>
      <c r="E55" s="399">
        <f>+E44+E50</f>
        <v>290873</v>
      </c>
      <c r="F55" s="399">
        <f>+F44+F50</f>
        <v>8574</v>
      </c>
      <c r="G55" s="399">
        <f>+G44+G50</f>
        <v>299447</v>
      </c>
    </row>
    <row r="56" spans="1:7" ht="13.5" thickBot="1">
      <c r="C56" s="400"/>
    </row>
    <row r="57" spans="1:7" ht="15" customHeight="1" thickBot="1">
      <c r="A57" s="271" t="s">
        <v>210</v>
      </c>
      <c r="B57" s="272"/>
      <c r="C57" s="618">
        <v>45</v>
      </c>
      <c r="D57" s="618">
        <v>0</v>
      </c>
      <c r="E57" s="132">
        <v>45</v>
      </c>
      <c r="F57" s="658"/>
      <c r="G57" s="910">
        <f>E57+F57</f>
        <v>45</v>
      </c>
    </row>
    <row r="58" spans="1:7" ht="14.25" customHeight="1" thickBot="1">
      <c r="A58" s="271" t="s">
        <v>211</v>
      </c>
      <c r="B58" s="272"/>
      <c r="C58" s="618"/>
      <c r="D58" s="618"/>
      <c r="E58" s="132"/>
      <c r="F58" s="658"/>
      <c r="G58" s="658"/>
    </row>
  </sheetData>
  <sheetProtection formatCells="0"/>
  <mergeCells count="2">
    <mergeCell ref="A1:G1"/>
    <mergeCell ref="A43:G43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6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topLeftCell="A19" workbookViewId="0">
      <selection activeCell="C1" sqref="C1"/>
    </sheetView>
  </sheetViews>
  <sheetFormatPr defaultRowHeight="12.75"/>
  <cols>
    <col min="1" max="1" width="13.83203125" style="269" customWidth="1"/>
    <col min="2" max="2" width="79.1640625" style="270" customWidth="1"/>
    <col min="3" max="3" width="25" style="270" customWidth="1"/>
    <col min="4" max="16384" width="9.33203125" style="270"/>
  </cols>
  <sheetData>
    <row r="1" spans="1:3" s="249" customFormat="1" ht="21" customHeight="1" thickBot="1">
      <c r="A1" s="248"/>
      <c r="B1" s="250"/>
      <c r="C1" s="493" t="s">
        <v>639</v>
      </c>
    </row>
    <row r="2" spans="1:3" s="494" customFormat="1" ht="25.5" customHeight="1">
      <c r="A2" s="445" t="s">
        <v>208</v>
      </c>
      <c r="B2" s="386" t="s">
        <v>632</v>
      </c>
      <c r="C2" s="401" t="s">
        <v>66</v>
      </c>
    </row>
    <row r="3" spans="1:3" s="494" customFormat="1" ht="24.75" thickBot="1">
      <c r="A3" s="486" t="s">
        <v>207</v>
      </c>
      <c r="B3" s="387" t="s">
        <v>507</v>
      </c>
      <c r="C3" s="402" t="s">
        <v>66</v>
      </c>
    </row>
    <row r="4" spans="1:3" s="495" customFormat="1" ht="15.95" customHeight="1" thickBot="1">
      <c r="A4" s="252"/>
      <c r="B4" s="252"/>
      <c r="C4" s="253" t="s">
        <v>57</v>
      </c>
    </row>
    <row r="5" spans="1:3" ht="13.5" thickBot="1">
      <c r="A5" s="446" t="s">
        <v>209</v>
      </c>
      <c r="B5" s="254" t="s">
        <v>58</v>
      </c>
      <c r="C5" s="255" t="s">
        <v>59</v>
      </c>
    </row>
    <row r="6" spans="1:3" s="496" customFormat="1" ht="12.95" customHeight="1" thickBot="1">
      <c r="A6" s="218">
        <v>1</v>
      </c>
      <c r="B6" s="219">
        <v>2</v>
      </c>
      <c r="C6" s="220">
        <v>3</v>
      </c>
    </row>
    <row r="7" spans="1:3" s="496" customFormat="1" ht="15.95" customHeight="1" thickBot="1">
      <c r="A7" s="256"/>
      <c r="B7" s="257" t="s">
        <v>60</v>
      </c>
      <c r="C7" s="258"/>
    </row>
    <row r="8" spans="1:3" s="403" customFormat="1" ht="12" customHeight="1" thickBot="1">
      <c r="A8" s="218" t="s">
        <v>21</v>
      </c>
      <c r="B8" s="259" t="s">
        <v>484</v>
      </c>
      <c r="C8" s="345">
        <f>SUM(C9:C18)</f>
        <v>0</v>
      </c>
    </row>
    <row r="9" spans="1:3" s="403" customFormat="1" ht="12" customHeight="1">
      <c r="A9" s="487" t="s">
        <v>106</v>
      </c>
      <c r="B9" s="10" t="s">
        <v>301</v>
      </c>
      <c r="C9" s="392"/>
    </row>
    <row r="10" spans="1:3" s="403" customFormat="1" ht="12" customHeight="1">
      <c r="A10" s="488" t="s">
        <v>107</v>
      </c>
      <c r="B10" s="8" t="s">
        <v>302</v>
      </c>
      <c r="C10" s="343"/>
    </row>
    <row r="11" spans="1:3" s="403" customFormat="1" ht="12" customHeight="1">
      <c r="A11" s="488" t="s">
        <v>108</v>
      </c>
      <c r="B11" s="8" t="s">
        <v>303</v>
      </c>
      <c r="C11" s="343"/>
    </row>
    <row r="12" spans="1:3" s="403" customFormat="1" ht="12" customHeight="1">
      <c r="A12" s="488" t="s">
        <v>109</v>
      </c>
      <c r="B12" s="8" t="s">
        <v>304</v>
      </c>
      <c r="C12" s="343"/>
    </row>
    <row r="13" spans="1:3" s="403" customFormat="1" ht="12" customHeight="1">
      <c r="A13" s="488" t="s">
        <v>151</v>
      </c>
      <c r="B13" s="8" t="s">
        <v>305</v>
      </c>
      <c r="C13" s="343"/>
    </row>
    <row r="14" spans="1:3" s="403" customFormat="1" ht="12" customHeight="1">
      <c r="A14" s="488" t="s">
        <v>110</v>
      </c>
      <c r="B14" s="8" t="s">
        <v>485</v>
      </c>
      <c r="C14" s="343"/>
    </row>
    <row r="15" spans="1:3" s="403" customFormat="1" ht="12" customHeight="1">
      <c r="A15" s="488" t="s">
        <v>111</v>
      </c>
      <c r="B15" s="7" t="s">
        <v>486</v>
      </c>
      <c r="C15" s="343"/>
    </row>
    <row r="16" spans="1:3" s="403" customFormat="1" ht="12" customHeight="1">
      <c r="A16" s="488" t="s">
        <v>121</v>
      </c>
      <c r="B16" s="8" t="s">
        <v>308</v>
      </c>
      <c r="C16" s="393"/>
    </row>
    <row r="17" spans="1:3" s="497" customFormat="1" ht="12" customHeight="1">
      <c r="A17" s="488" t="s">
        <v>122</v>
      </c>
      <c r="B17" s="8" t="s">
        <v>309</v>
      </c>
      <c r="C17" s="343"/>
    </row>
    <row r="18" spans="1:3" s="497" customFormat="1" ht="12" customHeight="1" thickBot="1">
      <c r="A18" s="488" t="s">
        <v>123</v>
      </c>
      <c r="B18" s="7" t="s">
        <v>310</v>
      </c>
      <c r="C18" s="344"/>
    </row>
    <row r="19" spans="1:3" s="403" customFormat="1" ht="12" customHeight="1" thickBot="1">
      <c r="A19" s="218" t="s">
        <v>22</v>
      </c>
      <c r="B19" s="259" t="s">
        <v>487</v>
      </c>
      <c r="C19" s="345">
        <f>SUM(C20:C22)</f>
        <v>0</v>
      </c>
    </row>
    <row r="20" spans="1:3" s="497" customFormat="1" ht="12" customHeight="1">
      <c r="A20" s="488" t="s">
        <v>112</v>
      </c>
      <c r="B20" s="9" t="s">
        <v>276</v>
      </c>
      <c r="C20" s="343"/>
    </row>
    <row r="21" spans="1:3" s="497" customFormat="1" ht="12" customHeight="1">
      <c r="A21" s="488" t="s">
        <v>113</v>
      </c>
      <c r="B21" s="8" t="s">
        <v>488</v>
      </c>
      <c r="C21" s="343"/>
    </row>
    <row r="22" spans="1:3" s="497" customFormat="1" ht="12" customHeight="1">
      <c r="A22" s="488" t="s">
        <v>114</v>
      </c>
      <c r="B22" s="8" t="s">
        <v>489</v>
      </c>
      <c r="C22" s="343"/>
    </row>
    <row r="23" spans="1:3" s="497" customFormat="1" ht="12" customHeight="1" thickBot="1">
      <c r="A23" s="488" t="s">
        <v>115</v>
      </c>
      <c r="B23" s="8" t="s">
        <v>2</v>
      </c>
      <c r="C23" s="343"/>
    </row>
    <row r="24" spans="1:3" s="497" customFormat="1" ht="12" customHeight="1" thickBot="1">
      <c r="A24" s="226" t="s">
        <v>23</v>
      </c>
      <c r="B24" s="135" t="s">
        <v>177</v>
      </c>
      <c r="C24" s="372"/>
    </row>
    <row r="25" spans="1:3" s="497" customFormat="1" ht="12" customHeight="1" thickBot="1">
      <c r="A25" s="226" t="s">
        <v>24</v>
      </c>
      <c r="B25" s="135" t="s">
        <v>490</v>
      </c>
      <c r="C25" s="345">
        <f>+C26+C27</f>
        <v>0</v>
      </c>
    </row>
    <row r="26" spans="1:3" s="497" customFormat="1" ht="12" customHeight="1">
      <c r="A26" s="489" t="s">
        <v>286</v>
      </c>
      <c r="B26" s="490" t="s">
        <v>488</v>
      </c>
      <c r="C26" s="81"/>
    </row>
    <row r="27" spans="1:3" s="497" customFormat="1" ht="12" customHeight="1">
      <c r="A27" s="489" t="s">
        <v>289</v>
      </c>
      <c r="B27" s="491" t="s">
        <v>491</v>
      </c>
      <c r="C27" s="346"/>
    </row>
    <row r="28" spans="1:3" s="497" customFormat="1" ht="12" customHeight="1" thickBot="1">
      <c r="A28" s="488" t="s">
        <v>290</v>
      </c>
      <c r="B28" s="492" t="s">
        <v>492</v>
      </c>
      <c r="C28" s="88"/>
    </row>
    <row r="29" spans="1:3" s="497" customFormat="1" ht="12" customHeight="1" thickBot="1">
      <c r="A29" s="226" t="s">
        <v>25</v>
      </c>
      <c r="B29" s="135" t="s">
        <v>493</v>
      </c>
      <c r="C29" s="345">
        <f>+C30+C31+C32</f>
        <v>0</v>
      </c>
    </row>
    <row r="30" spans="1:3" s="497" customFormat="1" ht="12" customHeight="1">
      <c r="A30" s="489" t="s">
        <v>99</v>
      </c>
      <c r="B30" s="490" t="s">
        <v>315</v>
      </c>
      <c r="C30" s="81"/>
    </row>
    <row r="31" spans="1:3" s="497" customFormat="1" ht="12" customHeight="1">
      <c r="A31" s="489" t="s">
        <v>100</v>
      </c>
      <c r="B31" s="491" t="s">
        <v>316</v>
      </c>
      <c r="C31" s="346"/>
    </row>
    <row r="32" spans="1:3" s="497" customFormat="1" ht="12" customHeight="1" thickBot="1">
      <c r="A32" s="488" t="s">
        <v>101</v>
      </c>
      <c r="B32" s="153" t="s">
        <v>317</v>
      </c>
      <c r="C32" s="88"/>
    </row>
    <row r="33" spans="1:3" s="403" customFormat="1" ht="12" customHeight="1" thickBot="1">
      <c r="A33" s="226" t="s">
        <v>26</v>
      </c>
      <c r="B33" s="135" t="s">
        <v>430</v>
      </c>
      <c r="C33" s="372"/>
    </row>
    <row r="34" spans="1:3" s="403" customFormat="1" ht="12" customHeight="1" thickBot="1">
      <c r="A34" s="226" t="s">
        <v>27</v>
      </c>
      <c r="B34" s="135" t="s">
        <v>494</v>
      </c>
      <c r="C34" s="394"/>
    </row>
    <row r="35" spans="1:3" s="403" customFormat="1" ht="12" customHeight="1" thickBot="1">
      <c r="A35" s="218" t="s">
        <v>28</v>
      </c>
      <c r="B35" s="135" t="s">
        <v>495</v>
      </c>
      <c r="C35" s="395">
        <f>+C8+C19+C24+C25+C29+C33+C34</f>
        <v>0</v>
      </c>
    </row>
    <row r="36" spans="1:3" s="403" customFormat="1" ht="12" customHeight="1" thickBot="1">
      <c r="A36" s="260" t="s">
        <v>29</v>
      </c>
      <c r="B36" s="135" t="s">
        <v>496</v>
      </c>
      <c r="C36" s="395">
        <f>+C37+C38+C39</f>
        <v>55475</v>
      </c>
    </row>
    <row r="37" spans="1:3" s="403" customFormat="1" ht="12" customHeight="1">
      <c r="A37" s="489" t="s">
        <v>497</v>
      </c>
      <c r="B37" s="490" t="s">
        <v>247</v>
      </c>
      <c r="C37" s="81"/>
    </row>
    <row r="38" spans="1:3" s="403" customFormat="1" ht="12" customHeight="1">
      <c r="A38" s="489" t="s">
        <v>498</v>
      </c>
      <c r="B38" s="491" t="s">
        <v>3</v>
      </c>
      <c r="C38" s="346"/>
    </row>
    <row r="39" spans="1:3" s="497" customFormat="1" ht="12" customHeight="1" thickBot="1">
      <c r="A39" s="488" t="s">
        <v>499</v>
      </c>
      <c r="B39" s="153" t="s">
        <v>500</v>
      </c>
      <c r="C39" s="88">
        <v>55475</v>
      </c>
    </row>
    <row r="40" spans="1:3" s="497" customFormat="1" ht="15" customHeight="1" thickBot="1">
      <c r="A40" s="260" t="s">
        <v>30</v>
      </c>
      <c r="B40" s="261" t="s">
        <v>501</v>
      </c>
      <c r="C40" s="398">
        <f>+C35+C36</f>
        <v>55475</v>
      </c>
    </row>
    <row r="41" spans="1:3" s="497" customFormat="1" ht="15" customHeight="1">
      <c r="A41" s="262"/>
      <c r="B41" s="263"/>
      <c r="C41" s="396"/>
    </row>
    <row r="42" spans="1:3" ht="13.5" thickBot="1">
      <c r="A42" s="264"/>
      <c r="B42" s="265"/>
      <c r="C42" s="397"/>
    </row>
    <row r="43" spans="1:3" s="496" customFormat="1" ht="16.5" customHeight="1" thickBot="1">
      <c r="A43" s="266"/>
      <c r="B43" s="267" t="s">
        <v>62</v>
      </c>
      <c r="C43" s="398"/>
    </row>
    <row r="44" spans="1:3" s="498" customFormat="1" ht="12" customHeight="1" thickBot="1">
      <c r="A44" s="226" t="s">
        <v>21</v>
      </c>
      <c r="B44" s="135" t="s">
        <v>502</v>
      </c>
      <c r="C44" s="345">
        <f>SUM(C45:C49)</f>
        <v>66975</v>
      </c>
    </row>
    <row r="45" spans="1:3" ht="12" customHeight="1">
      <c r="A45" s="488" t="s">
        <v>106</v>
      </c>
      <c r="B45" s="9" t="s">
        <v>51</v>
      </c>
      <c r="C45" s="81">
        <v>3346</v>
      </c>
    </row>
    <row r="46" spans="1:3" ht="12" customHeight="1">
      <c r="A46" s="488" t="s">
        <v>107</v>
      </c>
      <c r="B46" s="8" t="s">
        <v>186</v>
      </c>
      <c r="C46" s="84">
        <v>795</v>
      </c>
    </row>
    <row r="47" spans="1:3" ht="12" customHeight="1">
      <c r="A47" s="488" t="s">
        <v>108</v>
      </c>
      <c r="B47" s="8" t="s">
        <v>143</v>
      </c>
      <c r="C47" s="84">
        <v>17107</v>
      </c>
    </row>
    <row r="48" spans="1:3" ht="12" customHeight="1">
      <c r="A48" s="488" t="s">
        <v>109</v>
      </c>
      <c r="B48" s="8" t="s">
        <v>187</v>
      </c>
      <c r="C48" s="84">
        <v>45727</v>
      </c>
    </row>
    <row r="49" spans="1:3" ht="12" customHeight="1" thickBot="1">
      <c r="A49" s="488" t="s">
        <v>151</v>
      </c>
      <c r="B49" s="8" t="s">
        <v>188</v>
      </c>
      <c r="C49" s="84"/>
    </row>
    <row r="50" spans="1:3" ht="12" customHeight="1" thickBot="1">
      <c r="A50" s="226" t="s">
        <v>22</v>
      </c>
      <c r="B50" s="135" t="s">
        <v>503</v>
      </c>
      <c r="C50" s="345">
        <f>SUM(C51:C53)</f>
        <v>0</v>
      </c>
    </row>
    <row r="51" spans="1:3" s="498" customFormat="1" ht="12" customHeight="1">
      <c r="A51" s="488" t="s">
        <v>112</v>
      </c>
      <c r="B51" s="9" t="s">
        <v>237</v>
      </c>
      <c r="C51" s="81"/>
    </row>
    <row r="52" spans="1:3" ht="12" customHeight="1">
      <c r="A52" s="488" t="s">
        <v>113</v>
      </c>
      <c r="B52" s="8" t="s">
        <v>190</v>
      </c>
      <c r="C52" s="84"/>
    </row>
    <row r="53" spans="1:3" ht="12" customHeight="1">
      <c r="A53" s="488" t="s">
        <v>114</v>
      </c>
      <c r="B53" s="8" t="s">
        <v>63</v>
      </c>
      <c r="C53" s="84"/>
    </row>
    <row r="54" spans="1:3" ht="12" customHeight="1" thickBot="1">
      <c r="A54" s="488" t="s">
        <v>115</v>
      </c>
      <c r="B54" s="8" t="s">
        <v>4</v>
      </c>
      <c r="C54" s="84"/>
    </row>
    <row r="55" spans="1:3" ht="15" customHeight="1" thickBot="1">
      <c r="A55" s="226" t="s">
        <v>23</v>
      </c>
      <c r="B55" s="268" t="s">
        <v>504</v>
      </c>
      <c r="C55" s="399">
        <f>+C44+C50</f>
        <v>66975</v>
      </c>
    </row>
    <row r="56" spans="1:3" ht="13.5" thickBot="1">
      <c r="C56" s="400"/>
    </row>
    <row r="57" spans="1:3" ht="15" customHeight="1" thickBot="1">
      <c r="A57" s="271" t="s">
        <v>210</v>
      </c>
      <c r="B57" s="272"/>
      <c r="C57" s="132">
        <v>2</v>
      </c>
    </row>
    <row r="58" spans="1:3" ht="14.25" customHeight="1" thickBot="1">
      <c r="A58" s="271" t="s">
        <v>211</v>
      </c>
      <c r="B58" s="272"/>
      <c r="C58" s="132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C1" sqref="C1"/>
    </sheetView>
  </sheetViews>
  <sheetFormatPr defaultRowHeight="12.75"/>
  <cols>
    <col min="1" max="1" width="13.83203125" style="269" customWidth="1"/>
    <col min="2" max="2" width="79.1640625" style="270" customWidth="1"/>
    <col min="3" max="3" width="25" style="270" customWidth="1"/>
    <col min="4" max="16384" width="9.33203125" style="270"/>
  </cols>
  <sheetData>
    <row r="1" spans="1:3" s="249" customFormat="1" ht="21" customHeight="1" thickBot="1">
      <c r="A1" s="248"/>
      <c r="B1" s="250"/>
      <c r="C1" s="493" t="s">
        <v>640</v>
      </c>
    </row>
    <row r="2" spans="1:3" s="494" customFormat="1" ht="25.5" customHeight="1">
      <c r="A2" s="445" t="s">
        <v>208</v>
      </c>
      <c r="B2" s="386" t="s">
        <v>483</v>
      </c>
      <c r="C2" s="401" t="s">
        <v>66</v>
      </c>
    </row>
    <row r="3" spans="1:3" s="494" customFormat="1" ht="24.75" thickBot="1">
      <c r="A3" s="486" t="s">
        <v>207</v>
      </c>
      <c r="B3" s="387" t="s">
        <v>508</v>
      </c>
      <c r="C3" s="402" t="s">
        <v>67</v>
      </c>
    </row>
    <row r="4" spans="1:3" s="495" customFormat="1" ht="15.95" customHeight="1" thickBot="1">
      <c r="A4" s="252"/>
      <c r="B4" s="252"/>
      <c r="C4" s="253" t="s">
        <v>57</v>
      </c>
    </row>
    <row r="5" spans="1:3" ht="13.5" thickBot="1">
      <c r="A5" s="446" t="s">
        <v>209</v>
      </c>
      <c r="B5" s="254" t="s">
        <v>58</v>
      </c>
      <c r="C5" s="255" t="s">
        <v>59</v>
      </c>
    </row>
    <row r="6" spans="1:3" s="496" customFormat="1" ht="12.95" customHeight="1" thickBot="1">
      <c r="A6" s="218">
        <v>1</v>
      </c>
      <c r="B6" s="219">
        <v>2</v>
      </c>
      <c r="C6" s="220">
        <v>3</v>
      </c>
    </row>
    <row r="7" spans="1:3" s="496" customFormat="1" ht="15.95" customHeight="1" thickBot="1">
      <c r="A7" s="256"/>
      <c r="B7" s="257" t="s">
        <v>60</v>
      </c>
      <c r="C7" s="258"/>
    </row>
    <row r="8" spans="1:3" s="403" customFormat="1" ht="12" customHeight="1" thickBot="1">
      <c r="A8" s="218" t="s">
        <v>21</v>
      </c>
      <c r="B8" s="259" t="s">
        <v>484</v>
      </c>
      <c r="C8" s="345">
        <f>SUM(C9:C18)</f>
        <v>11500</v>
      </c>
    </row>
    <row r="9" spans="1:3" s="403" customFormat="1" ht="12" customHeight="1">
      <c r="A9" s="487" t="s">
        <v>106</v>
      </c>
      <c r="B9" s="10" t="s">
        <v>301</v>
      </c>
      <c r="C9" s="392"/>
    </row>
    <row r="10" spans="1:3" s="403" customFormat="1" ht="12" customHeight="1">
      <c r="A10" s="488" t="s">
        <v>107</v>
      </c>
      <c r="B10" s="8" t="s">
        <v>302</v>
      </c>
      <c r="C10" s="343"/>
    </row>
    <row r="11" spans="1:3" s="403" customFormat="1" ht="12" customHeight="1">
      <c r="A11" s="488" t="s">
        <v>108</v>
      </c>
      <c r="B11" s="8" t="s">
        <v>303</v>
      </c>
      <c r="C11" s="343">
        <v>6300</v>
      </c>
    </row>
    <row r="12" spans="1:3" s="403" customFormat="1" ht="12" customHeight="1">
      <c r="A12" s="488" t="s">
        <v>109</v>
      </c>
      <c r="B12" s="8" t="s">
        <v>304</v>
      </c>
      <c r="C12" s="343">
        <v>2760</v>
      </c>
    </row>
    <row r="13" spans="1:3" s="403" customFormat="1" ht="12" customHeight="1">
      <c r="A13" s="488" t="s">
        <v>151</v>
      </c>
      <c r="B13" s="8" t="s">
        <v>305</v>
      </c>
      <c r="C13" s="343"/>
    </row>
    <row r="14" spans="1:3" s="403" customFormat="1" ht="12" customHeight="1">
      <c r="A14" s="488" t="s">
        <v>110</v>
      </c>
      <c r="B14" s="8" t="s">
        <v>485</v>
      </c>
      <c r="C14" s="343">
        <v>2440</v>
      </c>
    </row>
    <row r="15" spans="1:3" s="403" customFormat="1" ht="12" customHeight="1">
      <c r="A15" s="488" t="s">
        <v>111</v>
      </c>
      <c r="B15" s="7" t="s">
        <v>486</v>
      </c>
      <c r="C15" s="343"/>
    </row>
    <row r="16" spans="1:3" s="403" customFormat="1" ht="12" customHeight="1">
      <c r="A16" s="488" t="s">
        <v>121</v>
      </c>
      <c r="B16" s="8" t="s">
        <v>308</v>
      </c>
      <c r="C16" s="393"/>
    </row>
    <row r="17" spans="1:3" s="497" customFormat="1" ht="12" customHeight="1">
      <c r="A17" s="488" t="s">
        <v>122</v>
      </c>
      <c r="B17" s="8" t="s">
        <v>309</v>
      </c>
      <c r="C17" s="343"/>
    </row>
    <row r="18" spans="1:3" s="497" customFormat="1" ht="12" customHeight="1" thickBot="1">
      <c r="A18" s="488" t="s">
        <v>123</v>
      </c>
      <c r="B18" s="7" t="s">
        <v>310</v>
      </c>
      <c r="C18" s="344"/>
    </row>
    <row r="19" spans="1:3" s="403" customFormat="1" ht="12" customHeight="1" thickBot="1">
      <c r="A19" s="218" t="s">
        <v>22</v>
      </c>
      <c r="B19" s="259" t="s">
        <v>487</v>
      </c>
      <c r="C19" s="345">
        <f>SUM(C20:C22)</f>
        <v>0</v>
      </c>
    </row>
    <row r="20" spans="1:3" s="497" customFormat="1" ht="12" customHeight="1">
      <c r="A20" s="488" t="s">
        <v>112</v>
      </c>
      <c r="B20" s="9" t="s">
        <v>276</v>
      </c>
      <c r="C20" s="343"/>
    </row>
    <row r="21" spans="1:3" s="497" customFormat="1" ht="12" customHeight="1">
      <c r="A21" s="488" t="s">
        <v>113</v>
      </c>
      <c r="B21" s="8" t="s">
        <v>488</v>
      </c>
      <c r="C21" s="343"/>
    </row>
    <row r="22" spans="1:3" s="497" customFormat="1" ht="12" customHeight="1">
      <c r="A22" s="488" t="s">
        <v>114</v>
      </c>
      <c r="B22" s="8" t="s">
        <v>489</v>
      </c>
      <c r="C22" s="343"/>
    </row>
    <row r="23" spans="1:3" s="497" customFormat="1" ht="12" customHeight="1" thickBot="1">
      <c r="A23" s="488" t="s">
        <v>115</v>
      </c>
      <c r="B23" s="8" t="s">
        <v>2</v>
      </c>
      <c r="C23" s="343"/>
    </row>
    <row r="24" spans="1:3" s="497" customFormat="1" ht="12" customHeight="1" thickBot="1">
      <c r="A24" s="226" t="s">
        <v>23</v>
      </c>
      <c r="B24" s="135" t="s">
        <v>177</v>
      </c>
      <c r="C24" s="372"/>
    </row>
    <row r="25" spans="1:3" s="497" customFormat="1" ht="12" customHeight="1" thickBot="1">
      <c r="A25" s="226" t="s">
        <v>24</v>
      </c>
      <c r="B25" s="135" t="s">
        <v>490</v>
      </c>
      <c r="C25" s="345">
        <f>+C26+C27</f>
        <v>0</v>
      </c>
    </row>
    <row r="26" spans="1:3" s="497" customFormat="1" ht="12" customHeight="1">
      <c r="A26" s="489" t="s">
        <v>286</v>
      </c>
      <c r="B26" s="490" t="s">
        <v>488</v>
      </c>
      <c r="C26" s="81"/>
    </row>
    <row r="27" spans="1:3" s="497" customFormat="1" ht="12" customHeight="1">
      <c r="A27" s="489" t="s">
        <v>289</v>
      </c>
      <c r="B27" s="491" t="s">
        <v>491</v>
      </c>
      <c r="C27" s="346"/>
    </row>
    <row r="28" spans="1:3" s="497" customFormat="1" ht="12" customHeight="1" thickBot="1">
      <c r="A28" s="488" t="s">
        <v>290</v>
      </c>
      <c r="B28" s="492" t="s">
        <v>492</v>
      </c>
      <c r="C28" s="88"/>
    </row>
    <row r="29" spans="1:3" s="497" customFormat="1" ht="12" customHeight="1" thickBot="1">
      <c r="A29" s="226" t="s">
        <v>25</v>
      </c>
      <c r="B29" s="135" t="s">
        <v>493</v>
      </c>
      <c r="C29" s="345">
        <f>+C30+C31+C32</f>
        <v>0</v>
      </c>
    </row>
    <row r="30" spans="1:3" s="497" customFormat="1" ht="12" customHeight="1">
      <c r="A30" s="489" t="s">
        <v>99</v>
      </c>
      <c r="B30" s="490" t="s">
        <v>315</v>
      </c>
      <c r="C30" s="81"/>
    </row>
    <row r="31" spans="1:3" s="497" customFormat="1" ht="12" customHeight="1">
      <c r="A31" s="489" t="s">
        <v>100</v>
      </c>
      <c r="B31" s="491" t="s">
        <v>316</v>
      </c>
      <c r="C31" s="346"/>
    </row>
    <row r="32" spans="1:3" s="497" customFormat="1" ht="12" customHeight="1" thickBot="1">
      <c r="A32" s="488" t="s">
        <v>101</v>
      </c>
      <c r="B32" s="153" t="s">
        <v>317</v>
      </c>
      <c r="C32" s="88"/>
    </row>
    <row r="33" spans="1:3" s="403" customFormat="1" ht="12" customHeight="1" thickBot="1">
      <c r="A33" s="226" t="s">
        <v>26</v>
      </c>
      <c r="B33" s="135" t="s">
        <v>430</v>
      </c>
      <c r="C33" s="372"/>
    </row>
    <row r="34" spans="1:3" s="403" customFormat="1" ht="12" customHeight="1" thickBot="1">
      <c r="A34" s="226" t="s">
        <v>27</v>
      </c>
      <c r="B34" s="135" t="s">
        <v>494</v>
      </c>
      <c r="C34" s="394"/>
    </row>
    <row r="35" spans="1:3" s="403" customFormat="1" ht="12" customHeight="1" thickBot="1">
      <c r="A35" s="218" t="s">
        <v>28</v>
      </c>
      <c r="B35" s="135" t="s">
        <v>495</v>
      </c>
      <c r="C35" s="395">
        <f>+C8+C19+C24+C25+C29+C33+C34</f>
        <v>11500</v>
      </c>
    </row>
    <row r="36" spans="1:3" s="403" customFormat="1" ht="12" customHeight="1" thickBot="1">
      <c r="A36" s="260" t="s">
        <v>29</v>
      </c>
      <c r="B36" s="135" t="s">
        <v>496</v>
      </c>
      <c r="C36" s="395">
        <f>+C37+C38+C39</f>
        <v>0</v>
      </c>
    </row>
    <row r="37" spans="1:3" s="403" customFormat="1" ht="12" customHeight="1">
      <c r="A37" s="489" t="s">
        <v>497</v>
      </c>
      <c r="B37" s="490" t="s">
        <v>247</v>
      </c>
      <c r="C37" s="81"/>
    </row>
    <row r="38" spans="1:3" s="403" customFormat="1" ht="12" customHeight="1">
      <c r="A38" s="489" t="s">
        <v>498</v>
      </c>
      <c r="B38" s="491" t="s">
        <v>3</v>
      </c>
      <c r="C38" s="346"/>
    </row>
    <row r="39" spans="1:3" s="497" customFormat="1" ht="12" customHeight="1" thickBot="1">
      <c r="A39" s="488" t="s">
        <v>499</v>
      </c>
      <c r="B39" s="153" t="s">
        <v>500</v>
      </c>
      <c r="C39" s="88"/>
    </row>
    <row r="40" spans="1:3" s="497" customFormat="1" ht="15" customHeight="1" thickBot="1">
      <c r="A40" s="260" t="s">
        <v>30</v>
      </c>
      <c r="B40" s="261" t="s">
        <v>501</v>
      </c>
      <c r="C40" s="398">
        <f>+C35+C36</f>
        <v>11500</v>
      </c>
    </row>
    <row r="41" spans="1:3" s="497" customFormat="1" ht="15" customHeight="1">
      <c r="A41" s="262"/>
      <c r="B41" s="263"/>
      <c r="C41" s="396"/>
    </row>
    <row r="42" spans="1:3" ht="13.5" thickBot="1">
      <c r="A42" s="264"/>
      <c r="B42" s="265"/>
      <c r="C42" s="397"/>
    </row>
    <row r="43" spans="1:3" s="496" customFormat="1" ht="16.5" customHeight="1" thickBot="1">
      <c r="A43" s="266"/>
      <c r="B43" s="267" t="s">
        <v>62</v>
      </c>
      <c r="C43" s="398"/>
    </row>
    <row r="44" spans="1:3" s="498" customFormat="1" ht="12" customHeight="1" thickBot="1">
      <c r="A44" s="226" t="s">
        <v>21</v>
      </c>
      <c r="B44" s="135" t="s">
        <v>502</v>
      </c>
      <c r="C44" s="345">
        <f>SUM(C45:C49)</f>
        <v>0</v>
      </c>
    </row>
    <row r="45" spans="1:3" ht="12" customHeight="1">
      <c r="A45" s="488" t="s">
        <v>106</v>
      </c>
      <c r="B45" s="9" t="s">
        <v>51</v>
      </c>
      <c r="C45" s="81"/>
    </row>
    <row r="46" spans="1:3" ht="12" customHeight="1">
      <c r="A46" s="488" t="s">
        <v>107</v>
      </c>
      <c r="B46" s="8" t="s">
        <v>186</v>
      </c>
      <c r="C46" s="84"/>
    </row>
    <row r="47" spans="1:3" ht="12" customHeight="1">
      <c r="A47" s="488" t="s">
        <v>108</v>
      </c>
      <c r="B47" s="8" t="s">
        <v>143</v>
      </c>
      <c r="C47" s="84"/>
    </row>
    <row r="48" spans="1:3" ht="12" customHeight="1">
      <c r="A48" s="488" t="s">
        <v>109</v>
      </c>
      <c r="B48" s="8" t="s">
        <v>187</v>
      </c>
      <c r="C48" s="84"/>
    </row>
    <row r="49" spans="1:3" ht="12" customHeight="1" thickBot="1">
      <c r="A49" s="488" t="s">
        <v>151</v>
      </c>
      <c r="B49" s="8" t="s">
        <v>188</v>
      </c>
      <c r="C49" s="84"/>
    </row>
    <row r="50" spans="1:3" ht="12" customHeight="1" thickBot="1">
      <c r="A50" s="226" t="s">
        <v>22</v>
      </c>
      <c r="B50" s="135" t="s">
        <v>503</v>
      </c>
      <c r="C50" s="345">
        <f>SUM(C51:C53)</f>
        <v>0</v>
      </c>
    </row>
    <row r="51" spans="1:3" s="498" customFormat="1" ht="12" customHeight="1">
      <c r="A51" s="488" t="s">
        <v>112</v>
      </c>
      <c r="B51" s="9" t="s">
        <v>237</v>
      </c>
      <c r="C51" s="81"/>
    </row>
    <row r="52" spans="1:3" ht="12" customHeight="1">
      <c r="A52" s="488" t="s">
        <v>113</v>
      </c>
      <c r="B52" s="8" t="s">
        <v>190</v>
      </c>
      <c r="C52" s="84"/>
    </row>
    <row r="53" spans="1:3" ht="12" customHeight="1">
      <c r="A53" s="488" t="s">
        <v>114</v>
      </c>
      <c r="B53" s="8" t="s">
        <v>63</v>
      </c>
      <c r="C53" s="84"/>
    </row>
    <row r="54" spans="1:3" ht="12" customHeight="1" thickBot="1">
      <c r="A54" s="488" t="s">
        <v>115</v>
      </c>
      <c r="B54" s="8" t="s">
        <v>4</v>
      </c>
      <c r="C54" s="84"/>
    </row>
    <row r="55" spans="1:3" ht="15" customHeight="1" thickBot="1">
      <c r="A55" s="226" t="s">
        <v>23</v>
      </c>
      <c r="B55" s="268" t="s">
        <v>504</v>
      </c>
      <c r="C55" s="399">
        <f>+C44+C50</f>
        <v>0</v>
      </c>
    </row>
    <row r="56" spans="1:3" ht="13.5" thickBot="1">
      <c r="C56" s="400"/>
    </row>
    <row r="57" spans="1:3" ht="15" customHeight="1" thickBot="1">
      <c r="A57" s="271" t="s">
        <v>210</v>
      </c>
      <c r="B57" s="272"/>
      <c r="C57" s="132"/>
    </row>
    <row r="58" spans="1:3" ht="14.25" customHeight="1" thickBot="1">
      <c r="A58" s="271" t="s">
        <v>211</v>
      </c>
      <c r="B58" s="272"/>
      <c r="C58" s="13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C1" sqref="C1"/>
    </sheetView>
  </sheetViews>
  <sheetFormatPr defaultRowHeight="12.75"/>
  <cols>
    <col min="1" max="1" width="13.83203125" style="269" customWidth="1"/>
    <col min="2" max="2" width="79.1640625" style="270" customWidth="1"/>
    <col min="3" max="3" width="25" style="270" customWidth="1"/>
    <col min="4" max="16384" width="9.33203125" style="270"/>
  </cols>
  <sheetData>
    <row r="1" spans="1:3" s="249" customFormat="1" ht="21" customHeight="1" thickBot="1">
      <c r="A1" s="248"/>
      <c r="B1" s="250"/>
      <c r="C1" s="493" t="s">
        <v>641</v>
      </c>
    </row>
    <row r="2" spans="1:3" s="494" customFormat="1" ht="25.5" customHeight="1">
      <c r="A2" s="445" t="s">
        <v>208</v>
      </c>
      <c r="B2" s="386" t="s">
        <v>631</v>
      </c>
      <c r="C2" s="401" t="s">
        <v>66</v>
      </c>
    </row>
    <row r="3" spans="1:3" s="494" customFormat="1" ht="24.75" thickBot="1">
      <c r="A3" s="486" t="s">
        <v>207</v>
      </c>
      <c r="B3" s="387" t="s">
        <v>509</v>
      </c>
      <c r="C3" s="402" t="s">
        <v>523</v>
      </c>
    </row>
    <row r="4" spans="1:3" s="495" customFormat="1" ht="15.95" customHeight="1" thickBot="1">
      <c r="A4" s="252"/>
      <c r="B4" s="252"/>
      <c r="C4" s="253" t="s">
        <v>57</v>
      </c>
    </row>
    <row r="5" spans="1:3" ht="13.5" thickBot="1">
      <c r="A5" s="446" t="s">
        <v>209</v>
      </c>
      <c r="B5" s="254" t="s">
        <v>58</v>
      </c>
      <c r="C5" s="255" t="s">
        <v>59</v>
      </c>
    </row>
    <row r="6" spans="1:3" s="496" customFormat="1" ht="12.95" customHeight="1" thickBot="1">
      <c r="A6" s="218">
        <v>1</v>
      </c>
      <c r="B6" s="219">
        <v>2</v>
      </c>
      <c r="C6" s="220">
        <v>3</v>
      </c>
    </row>
    <row r="7" spans="1:3" s="496" customFormat="1" ht="15.95" customHeight="1" thickBot="1">
      <c r="A7" s="256"/>
      <c r="B7" s="257" t="s">
        <v>60</v>
      </c>
      <c r="C7" s="258"/>
    </row>
    <row r="8" spans="1:3" s="403" customFormat="1" ht="12" customHeight="1" thickBot="1">
      <c r="A8" s="218" t="s">
        <v>21</v>
      </c>
      <c r="B8" s="259" t="s">
        <v>484</v>
      </c>
      <c r="C8" s="345">
        <f>SUM(C9:C18)</f>
        <v>0</v>
      </c>
    </row>
    <row r="9" spans="1:3" s="403" customFormat="1" ht="12" customHeight="1">
      <c r="A9" s="487" t="s">
        <v>106</v>
      </c>
      <c r="B9" s="10" t="s">
        <v>301</v>
      </c>
      <c r="C9" s="392"/>
    </row>
    <row r="10" spans="1:3" s="403" customFormat="1" ht="12" customHeight="1">
      <c r="A10" s="488" t="s">
        <v>107</v>
      </c>
      <c r="B10" s="8" t="s">
        <v>302</v>
      </c>
      <c r="C10" s="343"/>
    </row>
    <row r="11" spans="1:3" s="403" customFormat="1" ht="12" customHeight="1">
      <c r="A11" s="488" t="s">
        <v>108</v>
      </c>
      <c r="B11" s="8" t="s">
        <v>303</v>
      </c>
      <c r="C11" s="343"/>
    </row>
    <row r="12" spans="1:3" s="403" customFormat="1" ht="12" customHeight="1">
      <c r="A12" s="488" t="s">
        <v>109</v>
      </c>
      <c r="B12" s="8" t="s">
        <v>304</v>
      </c>
      <c r="C12" s="343"/>
    </row>
    <row r="13" spans="1:3" s="403" customFormat="1" ht="12" customHeight="1">
      <c r="A13" s="488" t="s">
        <v>151</v>
      </c>
      <c r="B13" s="8" t="s">
        <v>305</v>
      </c>
      <c r="C13" s="343"/>
    </row>
    <row r="14" spans="1:3" s="403" customFormat="1" ht="12" customHeight="1">
      <c r="A14" s="488" t="s">
        <v>110</v>
      </c>
      <c r="B14" s="8" t="s">
        <v>485</v>
      </c>
      <c r="C14" s="343"/>
    </row>
    <row r="15" spans="1:3" s="403" customFormat="1" ht="12" customHeight="1">
      <c r="A15" s="488" t="s">
        <v>111</v>
      </c>
      <c r="B15" s="7" t="s">
        <v>486</v>
      </c>
      <c r="C15" s="343"/>
    </row>
    <row r="16" spans="1:3" s="403" customFormat="1" ht="12" customHeight="1">
      <c r="A16" s="488" t="s">
        <v>121</v>
      </c>
      <c r="B16" s="8" t="s">
        <v>308</v>
      </c>
      <c r="C16" s="393"/>
    </row>
    <row r="17" spans="1:3" s="497" customFormat="1" ht="12" customHeight="1">
      <c r="A17" s="488" t="s">
        <v>122</v>
      </c>
      <c r="B17" s="8" t="s">
        <v>309</v>
      </c>
      <c r="C17" s="343"/>
    </row>
    <row r="18" spans="1:3" s="497" customFormat="1" ht="12" customHeight="1" thickBot="1">
      <c r="A18" s="488" t="s">
        <v>123</v>
      </c>
      <c r="B18" s="7" t="s">
        <v>310</v>
      </c>
      <c r="C18" s="344"/>
    </row>
    <row r="19" spans="1:3" s="403" customFormat="1" ht="12" customHeight="1" thickBot="1">
      <c r="A19" s="218" t="s">
        <v>22</v>
      </c>
      <c r="B19" s="259" t="s">
        <v>487</v>
      </c>
      <c r="C19" s="345">
        <f>SUM(C20:C22)</f>
        <v>0</v>
      </c>
    </row>
    <row r="20" spans="1:3" s="497" customFormat="1" ht="12" customHeight="1">
      <c r="A20" s="488" t="s">
        <v>112</v>
      </c>
      <c r="B20" s="9" t="s">
        <v>276</v>
      </c>
      <c r="C20" s="343"/>
    </row>
    <row r="21" spans="1:3" s="497" customFormat="1" ht="12" customHeight="1">
      <c r="A21" s="488" t="s">
        <v>113</v>
      </c>
      <c r="B21" s="8" t="s">
        <v>488</v>
      </c>
      <c r="C21" s="343"/>
    </row>
    <row r="22" spans="1:3" s="497" customFormat="1" ht="12" customHeight="1">
      <c r="A22" s="488" t="s">
        <v>114</v>
      </c>
      <c r="B22" s="8" t="s">
        <v>489</v>
      </c>
      <c r="C22" s="343"/>
    </row>
    <row r="23" spans="1:3" s="497" customFormat="1" ht="12" customHeight="1" thickBot="1">
      <c r="A23" s="488" t="s">
        <v>115</v>
      </c>
      <c r="B23" s="8" t="s">
        <v>2</v>
      </c>
      <c r="C23" s="343"/>
    </row>
    <row r="24" spans="1:3" s="497" customFormat="1" ht="12" customHeight="1" thickBot="1">
      <c r="A24" s="226" t="s">
        <v>23</v>
      </c>
      <c r="B24" s="135" t="s">
        <v>177</v>
      </c>
      <c r="C24" s="372"/>
    </row>
    <row r="25" spans="1:3" s="497" customFormat="1" ht="12" customHeight="1" thickBot="1">
      <c r="A25" s="226" t="s">
        <v>24</v>
      </c>
      <c r="B25" s="135" t="s">
        <v>490</v>
      </c>
      <c r="C25" s="345">
        <f>+C26+C27</f>
        <v>0</v>
      </c>
    </row>
    <row r="26" spans="1:3" s="497" customFormat="1" ht="12" customHeight="1">
      <c r="A26" s="489" t="s">
        <v>286</v>
      </c>
      <c r="B26" s="490" t="s">
        <v>488</v>
      </c>
      <c r="C26" s="81"/>
    </row>
    <row r="27" spans="1:3" s="497" customFormat="1" ht="12" customHeight="1">
      <c r="A27" s="489" t="s">
        <v>289</v>
      </c>
      <c r="B27" s="491" t="s">
        <v>491</v>
      </c>
      <c r="C27" s="346"/>
    </row>
    <row r="28" spans="1:3" s="497" customFormat="1" ht="12" customHeight="1" thickBot="1">
      <c r="A28" s="488" t="s">
        <v>290</v>
      </c>
      <c r="B28" s="492" t="s">
        <v>492</v>
      </c>
      <c r="C28" s="88"/>
    </row>
    <row r="29" spans="1:3" s="497" customFormat="1" ht="12" customHeight="1" thickBot="1">
      <c r="A29" s="226" t="s">
        <v>25</v>
      </c>
      <c r="B29" s="135" t="s">
        <v>493</v>
      </c>
      <c r="C29" s="345">
        <f>+C30+C31+C32</f>
        <v>0</v>
      </c>
    </row>
    <row r="30" spans="1:3" s="497" customFormat="1" ht="12" customHeight="1">
      <c r="A30" s="489" t="s">
        <v>99</v>
      </c>
      <c r="B30" s="490" t="s">
        <v>315</v>
      </c>
      <c r="C30" s="81"/>
    </row>
    <row r="31" spans="1:3" s="497" customFormat="1" ht="12" customHeight="1">
      <c r="A31" s="489" t="s">
        <v>100</v>
      </c>
      <c r="B31" s="491" t="s">
        <v>316</v>
      </c>
      <c r="C31" s="346"/>
    </row>
    <row r="32" spans="1:3" s="497" customFormat="1" ht="12" customHeight="1" thickBot="1">
      <c r="A32" s="488" t="s">
        <v>101</v>
      </c>
      <c r="B32" s="153" t="s">
        <v>317</v>
      </c>
      <c r="C32" s="88"/>
    </row>
    <row r="33" spans="1:3" s="403" customFormat="1" ht="12" customHeight="1" thickBot="1">
      <c r="A33" s="226" t="s">
        <v>26</v>
      </c>
      <c r="B33" s="135" t="s">
        <v>430</v>
      </c>
      <c r="C33" s="372"/>
    </row>
    <row r="34" spans="1:3" s="403" customFormat="1" ht="12" customHeight="1" thickBot="1">
      <c r="A34" s="226" t="s">
        <v>27</v>
      </c>
      <c r="B34" s="135" t="s">
        <v>494</v>
      </c>
      <c r="C34" s="394"/>
    </row>
    <row r="35" spans="1:3" s="403" customFormat="1" ht="12" customHeight="1" thickBot="1">
      <c r="A35" s="218" t="s">
        <v>28</v>
      </c>
      <c r="B35" s="135" t="s">
        <v>495</v>
      </c>
      <c r="C35" s="395">
        <f>+C8+C19+C24+C25+C29+C33+C34</f>
        <v>0</v>
      </c>
    </row>
    <row r="36" spans="1:3" s="403" customFormat="1" ht="12" customHeight="1" thickBot="1">
      <c r="A36" s="260" t="s">
        <v>29</v>
      </c>
      <c r="B36" s="135" t="s">
        <v>496</v>
      </c>
      <c r="C36" s="395">
        <f>+C37+C38+C39</f>
        <v>208979</v>
      </c>
    </row>
    <row r="37" spans="1:3" s="403" customFormat="1" ht="12" customHeight="1">
      <c r="A37" s="489" t="s">
        <v>497</v>
      </c>
      <c r="B37" s="490" t="s">
        <v>247</v>
      </c>
      <c r="C37" s="81"/>
    </row>
    <row r="38" spans="1:3" s="403" customFormat="1" ht="12" customHeight="1">
      <c r="A38" s="489" t="s">
        <v>498</v>
      </c>
      <c r="B38" s="491" t="s">
        <v>3</v>
      </c>
      <c r="C38" s="346"/>
    </row>
    <row r="39" spans="1:3" s="497" customFormat="1" ht="12" customHeight="1" thickBot="1">
      <c r="A39" s="488" t="s">
        <v>499</v>
      </c>
      <c r="B39" s="153" t="s">
        <v>500</v>
      </c>
      <c r="C39" s="88">
        <v>208979</v>
      </c>
    </row>
    <row r="40" spans="1:3" s="497" customFormat="1" ht="15" customHeight="1" thickBot="1">
      <c r="A40" s="260" t="s">
        <v>30</v>
      </c>
      <c r="B40" s="261" t="s">
        <v>501</v>
      </c>
      <c r="C40" s="398">
        <f>+C35+C36</f>
        <v>208979</v>
      </c>
    </row>
    <row r="41" spans="1:3" s="497" customFormat="1" ht="15" customHeight="1">
      <c r="A41" s="262"/>
      <c r="B41" s="263"/>
      <c r="C41" s="396"/>
    </row>
    <row r="42" spans="1:3" ht="13.5" thickBot="1">
      <c r="A42" s="264"/>
      <c r="B42" s="265"/>
      <c r="C42" s="397"/>
    </row>
    <row r="43" spans="1:3" s="496" customFormat="1" ht="16.5" customHeight="1" thickBot="1">
      <c r="A43" s="266"/>
      <c r="B43" s="267" t="s">
        <v>62</v>
      </c>
      <c r="C43" s="398"/>
    </row>
    <row r="44" spans="1:3" s="498" customFormat="1" ht="12" customHeight="1" thickBot="1">
      <c r="A44" s="226" t="s">
        <v>21</v>
      </c>
      <c r="B44" s="135" t="s">
        <v>502</v>
      </c>
      <c r="C44" s="345">
        <f>SUM(C45:C49)</f>
        <v>208979</v>
      </c>
    </row>
    <row r="45" spans="1:3" ht="12" customHeight="1">
      <c r="A45" s="488" t="s">
        <v>106</v>
      </c>
      <c r="B45" s="9" t="s">
        <v>51</v>
      </c>
      <c r="C45" s="81">
        <v>124054</v>
      </c>
    </row>
    <row r="46" spans="1:3" ht="12" customHeight="1">
      <c r="A46" s="488" t="s">
        <v>107</v>
      </c>
      <c r="B46" s="8" t="s">
        <v>186</v>
      </c>
      <c r="C46" s="84">
        <v>30870</v>
      </c>
    </row>
    <row r="47" spans="1:3" ht="12" customHeight="1">
      <c r="A47" s="488" t="s">
        <v>108</v>
      </c>
      <c r="B47" s="8" t="s">
        <v>143</v>
      </c>
      <c r="C47" s="84">
        <v>54055</v>
      </c>
    </row>
    <row r="48" spans="1:3" ht="12" customHeight="1">
      <c r="A48" s="488" t="s">
        <v>109</v>
      </c>
      <c r="B48" s="8" t="s">
        <v>187</v>
      </c>
      <c r="C48" s="84"/>
    </row>
    <row r="49" spans="1:3" ht="12" customHeight="1" thickBot="1">
      <c r="A49" s="488" t="s">
        <v>151</v>
      </c>
      <c r="B49" s="8" t="s">
        <v>188</v>
      </c>
      <c r="C49" s="84"/>
    </row>
    <row r="50" spans="1:3" ht="12" customHeight="1" thickBot="1">
      <c r="A50" s="226" t="s">
        <v>22</v>
      </c>
      <c r="B50" s="135" t="s">
        <v>503</v>
      </c>
      <c r="C50" s="345">
        <f>SUM(C51:C53)</f>
        <v>0</v>
      </c>
    </row>
    <row r="51" spans="1:3" s="498" customFormat="1" ht="12" customHeight="1">
      <c r="A51" s="488" t="s">
        <v>112</v>
      </c>
      <c r="B51" s="9" t="s">
        <v>237</v>
      </c>
      <c r="C51" s="81"/>
    </row>
    <row r="52" spans="1:3" ht="12" customHeight="1">
      <c r="A52" s="488" t="s">
        <v>113</v>
      </c>
      <c r="B52" s="8" t="s">
        <v>190</v>
      </c>
      <c r="C52" s="84"/>
    </row>
    <row r="53" spans="1:3" ht="12" customHeight="1">
      <c r="A53" s="488" t="s">
        <v>114</v>
      </c>
      <c r="B53" s="8" t="s">
        <v>63</v>
      </c>
      <c r="C53" s="84"/>
    </row>
    <row r="54" spans="1:3" ht="12" customHeight="1" thickBot="1">
      <c r="A54" s="488" t="s">
        <v>115</v>
      </c>
      <c r="B54" s="8" t="s">
        <v>4</v>
      </c>
      <c r="C54" s="84"/>
    </row>
    <row r="55" spans="1:3" ht="15" customHeight="1" thickBot="1">
      <c r="A55" s="226" t="s">
        <v>23</v>
      </c>
      <c r="B55" s="268" t="s">
        <v>504</v>
      </c>
      <c r="C55" s="399">
        <f>+C44+C50</f>
        <v>208979</v>
      </c>
    </row>
    <row r="56" spans="1:3" ht="13.5" thickBot="1">
      <c r="C56" s="400"/>
    </row>
    <row r="57" spans="1:3" ht="15" customHeight="1" thickBot="1">
      <c r="A57" s="271" t="s">
        <v>210</v>
      </c>
      <c r="B57" s="272"/>
      <c r="C57" s="132"/>
    </row>
    <row r="58" spans="1:3" ht="14.25" customHeight="1" thickBot="1">
      <c r="A58" s="271" t="s">
        <v>211</v>
      </c>
      <c r="B58" s="272"/>
      <c r="C58" s="132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58"/>
  <sheetViews>
    <sheetView topLeftCell="A4" workbookViewId="0">
      <selection activeCell="G12" sqref="G12"/>
    </sheetView>
  </sheetViews>
  <sheetFormatPr defaultRowHeight="12.75"/>
  <cols>
    <col min="1" max="1" width="13.83203125" style="269" customWidth="1"/>
    <col min="2" max="2" width="79.1640625" style="270" customWidth="1"/>
    <col min="3" max="3" width="15.5" style="270" customWidth="1"/>
    <col min="4" max="4" width="9.33203125" style="270" customWidth="1"/>
    <col min="5" max="16384" width="9.33203125" style="270"/>
  </cols>
  <sheetData>
    <row r="1" spans="1:7" s="249" customFormat="1" ht="21" customHeight="1" thickBot="1">
      <c r="A1" s="1011" t="s">
        <v>650</v>
      </c>
      <c r="B1" s="1011"/>
      <c r="C1" s="1011"/>
      <c r="D1" s="1011"/>
      <c r="E1" s="1011"/>
      <c r="F1" s="1011"/>
      <c r="G1" s="1011"/>
    </row>
    <row r="2" spans="1:7" s="494" customFormat="1" ht="25.5" customHeight="1">
      <c r="A2" s="445" t="s">
        <v>208</v>
      </c>
      <c r="B2" s="386" t="s">
        <v>574</v>
      </c>
      <c r="C2" s="401" t="s">
        <v>67</v>
      </c>
    </row>
    <row r="3" spans="1:7" s="494" customFormat="1" ht="24.75" thickBot="1">
      <c r="A3" s="486" t="s">
        <v>207</v>
      </c>
      <c r="B3" s="387" t="s">
        <v>572</v>
      </c>
      <c r="C3" s="402" t="s">
        <v>56</v>
      </c>
    </row>
    <row r="4" spans="1:7" s="495" customFormat="1" ht="15.95" customHeight="1" thickBot="1">
      <c r="A4" s="252"/>
      <c r="B4" s="252"/>
      <c r="G4" s="253" t="s">
        <v>57</v>
      </c>
    </row>
    <row r="5" spans="1:7" ht="51.75" thickBot="1">
      <c r="A5" s="446" t="s">
        <v>209</v>
      </c>
      <c r="B5" s="254" t="s">
        <v>58</v>
      </c>
      <c r="C5" s="591" t="s">
        <v>647</v>
      </c>
      <c r="D5" s="637" t="s">
        <v>648</v>
      </c>
      <c r="E5" s="638" t="s">
        <v>649</v>
      </c>
      <c r="F5" s="911" t="s">
        <v>679</v>
      </c>
      <c r="G5" s="638" t="s">
        <v>649</v>
      </c>
    </row>
    <row r="6" spans="1:7" s="496" customFormat="1" ht="12.95" customHeight="1" thickBot="1">
      <c r="A6" s="218">
        <v>1</v>
      </c>
      <c r="B6" s="219">
        <v>2</v>
      </c>
      <c r="C6" s="592">
        <v>3</v>
      </c>
      <c r="D6" s="219">
        <v>4</v>
      </c>
      <c r="E6" s="220">
        <v>5</v>
      </c>
      <c r="F6" s="903">
        <v>6</v>
      </c>
      <c r="G6" s="904">
        <v>7</v>
      </c>
    </row>
    <row r="7" spans="1:7" s="496" customFormat="1" ht="15.95" customHeight="1" thickBot="1">
      <c r="A7" s="256"/>
      <c r="B7" s="257" t="s">
        <v>60</v>
      </c>
      <c r="C7" s="593"/>
      <c r="D7" s="606"/>
      <c r="E7" s="607"/>
      <c r="F7" s="650"/>
      <c r="G7" s="607"/>
    </row>
    <row r="8" spans="1:7" s="403" customFormat="1" ht="12" customHeight="1" thickBot="1">
      <c r="A8" s="218" t="s">
        <v>21</v>
      </c>
      <c r="B8" s="259" t="s">
        <v>484</v>
      </c>
      <c r="C8" s="594">
        <f>SUM(C9:C18)</f>
        <v>0</v>
      </c>
      <c r="D8" s="633"/>
      <c r="E8" s="634"/>
      <c r="F8" s="646">
        <f>SUM(F10:F18)</f>
        <v>79</v>
      </c>
      <c r="G8" s="646">
        <f>SUM(G10:G18)</f>
        <v>79</v>
      </c>
    </row>
    <row r="9" spans="1:7" s="403" customFormat="1" ht="12" customHeight="1">
      <c r="A9" s="487" t="s">
        <v>106</v>
      </c>
      <c r="B9" s="10" t="s">
        <v>301</v>
      </c>
      <c r="C9" s="595"/>
      <c r="D9" s="631"/>
      <c r="E9" s="632"/>
      <c r="F9" s="645"/>
      <c r="G9" s="632"/>
    </row>
    <row r="10" spans="1:7" s="403" customFormat="1" ht="12" customHeight="1">
      <c r="A10" s="488" t="s">
        <v>107</v>
      </c>
      <c r="B10" s="8" t="s">
        <v>302</v>
      </c>
      <c r="C10" s="338"/>
      <c r="D10" s="612"/>
      <c r="E10" s="613"/>
      <c r="F10" s="640"/>
      <c r="G10" s="613"/>
    </row>
    <row r="11" spans="1:7" s="403" customFormat="1" ht="12" customHeight="1">
      <c r="A11" s="488" t="s">
        <v>108</v>
      </c>
      <c r="B11" s="8" t="s">
        <v>303</v>
      </c>
      <c r="C11" s="338"/>
      <c r="D11" s="612"/>
      <c r="E11" s="613"/>
      <c r="F11" s="640"/>
      <c r="G11" s="613"/>
    </row>
    <row r="12" spans="1:7" s="403" customFormat="1" ht="12" customHeight="1">
      <c r="A12" s="488" t="s">
        <v>109</v>
      </c>
      <c r="B12" s="8" t="s">
        <v>304</v>
      </c>
      <c r="C12" s="338"/>
      <c r="D12" s="612"/>
      <c r="E12" s="613"/>
      <c r="F12" s="955">
        <v>70</v>
      </c>
      <c r="G12" s="956">
        <v>70</v>
      </c>
    </row>
    <row r="13" spans="1:7" s="403" customFormat="1" ht="12" customHeight="1">
      <c r="A13" s="488" t="s">
        <v>151</v>
      </c>
      <c r="B13" s="8" t="s">
        <v>305</v>
      </c>
      <c r="C13" s="338"/>
      <c r="D13" s="612"/>
      <c r="E13" s="613"/>
      <c r="F13" s="640"/>
      <c r="G13" s="613"/>
    </row>
    <row r="14" spans="1:7" s="403" customFormat="1" ht="12" customHeight="1">
      <c r="A14" s="488" t="s">
        <v>110</v>
      </c>
      <c r="B14" s="8" t="s">
        <v>485</v>
      </c>
      <c r="C14" s="338"/>
      <c r="D14" s="612"/>
      <c r="E14" s="613"/>
      <c r="F14" s="640"/>
      <c r="G14" s="613"/>
    </row>
    <row r="15" spans="1:7" s="403" customFormat="1" ht="12" customHeight="1">
      <c r="A15" s="488" t="s">
        <v>111</v>
      </c>
      <c r="B15" s="7" t="s">
        <v>486</v>
      </c>
      <c r="C15" s="338"/>
      <c r="D15" s="612"/>
      <c r="E15" s="613"/>
      <c r="F15" s="640"/>
      <c r="G15" s="613"/>
    </row>
    <row r="16" spans="1:7" s="403" customFormat="1" ht="12" customHeight="1">
      <c r="A16" s="488" t="s">
        <v>121</v>
      </c>
      <c r="B16" s="8" t="s">
        <v>308</v>
      </c>
      <c r="C16" s="433"/>
      <c r="D16" s="612"/>
      <c r="E16" s="613"/>
      <c r="F16" s="912">
        <v>9</v>
      </c>
      <c r="G16" s="667">
        <v>9</v>
      </c>
    </row>
    <row r="17" spans="1:7" s="497" customFormat="1" ht="12" customHeight="1">
      <c r="A17" s="488" t="s">
        <v>122</v>
      </c>
      <c r="B17" s="8" t="s">
        <v>309</v>
      </c>
      <c r="C17" s="338"/>
      <c r="D17" s="614"/>
      <c r="E17" s="615"/>
      <c r="F17" s="641"/>
      <c r="G17" s="615"/>
    </row>
    <row r="18" spans="1:7" s="497" customFormat="1" ht="12" customHeight="1" thickBot="1">
      <c r="A18" s="488" t="s">
        <v>123</v>
      </c>
      <c r="B18" s="7" t="s">
        <v>310</v>
      </c>
      <c r="C18" s="596"/>
      <c r="D18" s="629"/>
      <c r="E18" s="630"/>
      <c r="F18" s="647"/>
      <c r="G18" s="630"/>
    </row>
    <row r="19" spans="1:7" s="403" customFormat="1" ht="12" customHeight="1" thickBot="1">
      <c r="A19" s="218" t="s">
        <v>22</v>
      </c>
      <c r="B19" s="259" t="s">
        <v>487</v>
      </c>
      <c r="C19" s="594">
        <f>SUM(C20:C22)</f>
        <v>0</v>
      </c>
      <c r="D19" s="633"/>
      <c r="E19" s="634"/>
      <c r="F19" s="671">
        <f>SUM(F20:F23)</f>
        <v>100</v>
      </c>
      <c r="G19" s="671">
        <f>SUM(G20:G23)</f>
        <v>100</v>
      </c>
    </row>
    <row r="20" spans="1:7" s="497" customFormat="1" ht="12" customHeight="1">
      <c r="A20" s="488" t="s">
        <v>112</v>
      </c>
      <c r="B20" s="9" t="s">
        <v>276</v>
      </c>
      <c r="C20" s="338"/>
      <c r="D20" s="608"/>
      <c r="E20" s="609"/>
      <c r="F20" s="648"/>
      <c r="G20" s="609"/>
    </row>
    <row r="21" spans="1:7" s="497" customFormat="1" ht="12" customHeight="1">
      <c r="A21" s="488" t="s">
        <v>113</v>
      </c>
      <c r="B21" s="8" t="s">
        <v>488</v>
      </c>
      <c r="C21" s="338"/>
      <c r="D21" s="614"/>
      <c r="E21" s="615"/>
      <c r="F21" s="641"/>
      <c r="G21" s="615"/>
    </row>
    <row r="22" spans="1:7" s="497" customFormat="1" ht="12" customHeight="1">
      <c r="A22" s="488" t="s">
        <v>114</v>
      </c>
      <c r="B22" s="8" t="s">
        <v>489</v>
      </c>
      <c r="C22" s="338"/>
      <c r="D22" s="614"/>
      <c r="E22" s="615"/>
      <c r="F22" s="665">
        <v>100</v>
      </c>
      <c r="G22" s="958">
        <v>100</v>
      </c>
    </row>
    <row r="23" spans="1:7" s="497" customFormat="1" ht="12" customHeight="1" thickBot="1">
      <c r="A23" s="488" t="s">
        <v>115</v>
      </c>
      <c r="B23" s="8" t="s">
        <v>2</v>
      </c>
      <c r="C23" s="338"/>
      <c r="D23" s="629"/>
      <c r="E23" s="630"/>
      <c r="F23" s="647"/>
      <c r="G23" s="630"/>
    </row>
    <row r="24" spans="1:7" s="497" customFormat="1" ht="12" customHeight="1" thickBot="1">
      <c r="A24" s="226" t="s">
        <v>23</v>
      </c>
      <c r="B24" s="135" t="s">
        <v>177</v>
      </c>
      <c r="C24" s="597"/>
      <c r="D24" s="635"/>
      <c r="E24" s="636"/>
      <c r="F24" s="649"/>
      <c r="G24" s="636"/>
    </row>
    <row r="25" spans="1:7" s="497" customFormat="1" ht="12" customHeight="1" thickBot="1">
      <c r="A25" s="226" t="s">
        <v>24</v>
      </c>
      <c r="B25" s="135" t="s">
        <v>490</v>
      </c>
      <c r="C25" s="594">
        <f>+C26+C27</f>
        <v>0</v>
      </c>
      <c r="D25" s="635"/>
      <c r="E25" s="636"/>
      <c r="F25" s="649"/>
      <c r="G25" s="636"/>
    </row>
    <row r="26" spans="1:7" s="497" customFormat="1" ht="12" customHeight="1">
      <c r="A26" s="489" t="s">
        <v>286</v>
      </c>
      <c r="B26" s="490" t="s">
        <v>488</v>
      </c>
      <c r="C26" s="598"/>
      <c r="D26" s="608"/>
      <c r="E26" s="609"/>
      <c r="F26" s="648"/>
      <c r="G26" s="609"/>
    </row>
    <row r="27" spans="1:7" s="497" customFormat="1" ht="12" customHeight="1">
      <c r="A27" s="489" t="s">
        <v>289</v>
      </c>
      <c r="B27" s="491" t="s">
        <v>491</v>
      </c>
      <c r="C27" s="599"/>
      <c r="D27" s="614"/>
      <c r="E27" s="615"/>
      <c r="F27" s="641"/>
      <c r="G27" s="615"/>
    </row>
    <row r="28" spans="1:7" s="497" customFormat="1" ht="12" customHeight="1" thickBot="1">
      <c r="A28" s="488" t="s">
        <v>290</v>
      </c>
      <c r="B28" s="492" t="s">
        <v>492</v>
      </c>
      <c r="C28" s="600"/>
      <c r="D28" s="629"/>
      <c r="E28" s="630"/>
      <c r="F28" s="647"/>
      <c r="G28" s="630"/>
    </row>
    <row r="29" spans="1:7" s="497" customFormat="1" ht="12" customHeight="1" thickBot="1">
      <c r="A29" s="226" t="s">
        <v>25</v>
      </c>
      <c r="B29" s="135" t="s">
        <v>493</v>
      </c>
      <c r="C29" s="594">
        <f>+C30+C31+C32</f>
        <v>0</v>
      </c>
      <c r="D29" s="635"/>
      <c r="E29" s="636"/>
      <c r="F29" s="649"/>
      <c r="G29" s="636"/>
    </row>
    <row r="30" spans="1:7" s="497" customFormat="1" ht="12" customHeight="1">
      <c r="A30" s="489" t="s">
        <v>99</v>
      </c>
      <c r="B30" s="490" t="s">
        <v>315</v>
      </c>
      <c r="C30" s="598"/>
      <c r="D30" s="608"/>
      <c r="E30" s="609"/>
      <c r="F30" s="648"/>
      <c r="G30" s="609"/>
    </row>
    <row r="31" spans="1:7" s="497" customFormat="1" ht="12" customHeight="1">
      <c r="A31" s="489" t="s">
        <v>100</v>
      </c>
      <c r="B31" s="491" t="s">
        <v>316</v>
      </c>
      <c r="C31" s="599"/>
      <c r="D31" s="614"/>
      <c r="E31" s="615"/>
      <c r="F31" s="641"/>
      <c r="G31" s="615"/>
    </row>
    <row r="32" spans="1:7" s="497" customFormat="1" ht="12" customHeight="1" thickBot="1">
      <c r="A32" s="488" t="s">
        <v>101</v>
      </c>
      <c r="B32" s="153" t="s">
        <v>317</v>
      </c>
      <c r="C32" s="600"/>
      <c r="D32" s="629"/>
      <c r="E32" s="630"/>
      <c r="F32" s="647"/>
      <c r="G32" s="630"/>
    </row>
    <row r="33" spans="1:7" s="403" customFormat="1" ht="12" customHeight="1" thickBot="1">
      <c r="A33" s="226" t="s">
        <v>26</v>
      </c>
      <c r="B33" s="135" t="s">
        <v>430</v>
      </c>
      <c r="C33" s="597"/>
      <c r="D33" s="633"/>
      <c r="E33" s="634"/>
      <c r="F33" s="646"/>
      <c r="G33" s="634"/>
    </row>
    <row r="34" spans="1:7" s="403" customFormat="1" ht="12" customHeight="1" thickBot="1">
      <c r="A34" s="226" t="s">
        <v>27</v>
      </c>
      <c r="B34" s="135" t="s">
        <v>494</v>
      </c>
      <c r="C34" s="601"/>
      <c r="D34" s="631"/>
      <c r="E34" s="632"/>
      <c r="F34" s="645"/>
      <c r="G34" s="632"/>
    </row>
    <row r="35" spans="1:7" s="403" customFormat="1" ht="12" customHeight="1" thickBot="1">
      <c r="A35" s="218" t="s">
        <v>28</v>
      </c>
      <c r="B35" s="135" t="s">
        <v>495</v>
      </c>
      <c r="C35" s="602">
        <f>+C8+C19+C24+C25+C29+C33+C34</f>
        <v>0</v>
      </c>
      <c r="D35" s="612"/>
      <c r="E35" s="613"/>
      <c r="F35" s="769"/>
      <c r="G35" s="770"/>
    </row>
    <row r="36" spans="1:7" s="403" customFormat="1" ht="12" customHeight="1" thickBot="1">
      <c r="A36" s="260" t="s">
        <v>29</v>
      </c>
      <c r="B36" s="135" t="s">
        <v>496</v>
      </c>
      <c r="C36" s="602">
        <f>+C37+C38+C39</f>
        <v>87768</v>
      </c>
      <c r="D36" s="340">
        <f>+D37+D38+D39</f>
        <v>1630</v>
      </c>
      <c r="E36" s="345">
        <f>+E37+E38+E39</f>
        <v>89398</v>
      </c>
      <c r="F36" s="345">
        <f>+F37+F38+F39</f>
        <v>2624</v>
      </c>
      <c r="G36" s="345">
        <f>+G37+G38+G39</f>
        <v>92022</v>
      </c>
    </row>
    <row r="37" spans="1:7" s="403" customFormat="1" ht="12" customHeight="1">
      <c r="A37" s="489" t="s">
        <v>497</v>
      </c>
      <c r="B37" s="490" t="s">
        <v>247</v>
      </c>
      <c r="C37" s="598"/>
      <c r="D37" s="225">
        <v>1630</v>
      </c>
      <c r="E37" s="660">
        <f>C37+D37</f>
        <v>1630</v>
      </c>
      <c r="F37" s="645"/>
      <c r="G37" s="906">
        <f>E37+F37</f>
        <v>1630</v>
      </c>
    </row>
    <row r="38" spans="1:7" s="403" customFormat="1" ht="12" customHeight="1">
      <c r="A38" s="489" t="s">
        <v>498</v>
      </c>
      <c r="B38" s="491" t="s">
        <v>3</v>
      </c>
      <c r="C38" s="599"/>
      <c r="D38" s="612"/>
      <c r="E38" s="627">
        <f>C38+D38</f>
        <v>0</v>
      </c>
      <c r="F38" s="640"/>
      <c r="G38" s="906">
        <f>E38+F38</f>
        <v>0</v>
      </c>
    </row>
    <row r="39" spans="1:7" s="497" customFormat="1" ht="12" customHeight="1" thickBot="1">
      <c r="A39" s="488" t="s">
        <v>499</v>
      </c>
      <c r="B39" s="153" t="s">
        <v>500</v>
      </c>
      <c r="C39" s="600">
        <v>87768</v>
      </c>
      <c r="D39" s="614"/>
      <c r="E39" s="660">
        <f>C39+D39</f>
        <v>87768</v>
      </c>
      <c r="F39" s="913">
        <v>2624</v>
      </c>
      <c r="G39" s="906">
        <f>E39+F39</f>
        <v>90392</v>
      </c>
    </row>
    <row r="40" spans="1:7" s="497" customFormat="1" ht="15" customHeight="1" thickBot="1">
      <c r="A40" s="260" t="s">
        <v>30</v>
      </c>
      <c r="B40" s="261" t="s">
        <v>501</v>
      </c>
      <c r="C40" s="603">
        <f>+C35+C36</f>
        <v>87768</v>
      </c>
      <c r="D40" s="628">
        <f>+D35+D36</f>
        <v>1630</v>
      </c>
      <c r="E40" s="399">
        <f>+E35+E36</f>
        <v>89398</v>
      </c>
      <c r="F40" s="399">
        <f>+F35+F36+F19+F8</f>
        <v>2803</v>
      </c>
      <c r="G40" s="399">
        <f>+G35+G36</f>
        <v>92022</v>
      </c>
    </row>
    <row r="41" spans="1:7" s="497" customFormat="1" ht="15" customHeight="1">
      <c r="A41" s="262"/>
      <c r="B41" s="263"/>
      <c r="C41" s="396"/>
    </row>
    <row r="42" spans="1:7" ht="13.5" thickBot="1">
      <c r="A42" s="264"/>
      <c r="B42" s="265"/>
      <c r="C42" s="397"/>
    </row>
    <row r="43" spans="1:7" s="496" customFormat="1" ht="16.5" customHeight="1" thickBot="1">
      <c r="A43" s="1007" t="s">
        <v>62</v>
      </c>
      <c r="B43" s="1008"/>
      <c r="C43" s="1008"/>
      <c r="D43" s="1008"/>
      <c r="E43" s="1008"/>
      <c r="F43" s="1008"/>
      <c r="G43" s="1009"/>
    </row>
    <row r="44" spans="1:7" s="498" customFormat="1" ht="12" customHeight="1" thickBot="1">
      <c r="A44" s="226" t="s">
        <v>21</v>
      </c>
      <c r="B44" s="135" t="s">
        <v>502</v>
      </c>
      <c r="C44" s="594">
        <f>SUM(C45:C49)</f>
        <v>87768</v>
      </c>
      <c r="D44" s="594">
        <f>SUM(D45:D49)</f>
        <v>1630</v>
      </c>
      <c r="E44" s="345">
        <f>SUM(E45:E49)</f>
        <v>89398</v>
      </c>
      <c r="F44" s="345">
        <f>SUM(F45:F49)</f>
        <v>2803</v>
      </c>
      <c r="G44" s="345">
        <f>SUM(G45:G49)</f>
        <v>92201</v>
      </c>
    </row>
    <row r="45" spans="1:7" ht="12" customHeight="1">
      <c r="A45" s="488" t="s">
        <v>106</v>
      </c>
      <c r="B45" s="9" t="s">
        <v>51</v>
      </c>
      <c r="C45" s="598">
        <v>61185</v>
      </c>
      <c r="D45" s="610">
        <v>93</v>
      </c>
      <c r="E45" s="620">
        <f>C45+D45</f>
        <v>61278</v>
      </c>
      <c r="F45" s="766">
        <v>751</v>
      </c>
      <c r="G45" s="907">
        <f>E45+F45</f>
        <v>62029</v>
      </c>
    </row>
    <row r="46" spans="1:7" ht="12" customHeight="1">
      <c r="A46" s="488" t="s">
        <v>107</v>
      </c>
      <c r="B46" s="8" t="s">
        <v>186</v>
      </c>
      <c r="C46" s="616">
        <v>16520</v>
      </c>
      <c r="D46" s="610">
        <v>0</v>
      </c>
      <c r="E46" s="620">
        <f>C46+D46</f>
        <v>16520</v>
      </c>
      <c r="F46" s="639">
        <v>203</v>
      </c>
      <c r="G46" s="907">
        <f>E46+F46</f>
        <v>16723</v>
      </c>
    </row>
    <row r="47" spans="1:7" ht="12" customHeight="1">
      <c r="A47" s="488" t="s">
        <v>108</v>
      </c>
      <c r="B47" s="8" t="s">
        <v>143</v>
      </c>
      <c r="C47" s="616">
        <v>10063</v>
      </c>
      <c r="D47" s="610">
        <v>1537</v>
      </c>
      <c r="E47" s="620">
        <f>C47+D47</f>
        <v>11600</v>
      </c>
      <c r="F47" s="639">
        <v>1849</v>
      </c>
      <c r="G47" s="907">
        <f>E47+F47</f>
        <v>13449</v>
      </c>
    </row>
    <row r="48" spans="1:7" ht="12" customHeight="1">
      <c r="A48" s="488" t="s">
        <v>109</v>
      </c>
      <c r="B48" s="8" t="s">
        <v>187</v>
      </c>
      <c r="C48" s="616"/>
      <c r="D48" s="610"/>
      <c r="E48" s="611"/>
      <c r="F48" s="639"/>
      <c r="G48" s="907">
        <f>E48+F48</f>
        <v>0</v>
      </c>
    </row>
    <row r="49" spans="1:7" ht="12" customHeight="1" thickBot="1">
      <c r="A49" s="488" t="s">
        <v>151</v>
      </c>
      <c r="B49" s="8" t="s">
        <v>188</v>
      </c>
      <c r="C49" s="616"/>
      <c r="D49" s="604"/>
      <c r="E49" s="605"/>
      <c r="F49" s="767"/>
      <c r="G49" s="907">
        <f>E49+F49</f>
        <v>0</v>
      </c>
    </row>
    <row r="50" spans="1:7" ht="12" customHeight="1" thickBot="1">
      <c r="A50" s="226" t="s">
        <v>22</v>
      </c>
      <c r="B50" s="135" t="s">
        <v>503</v>
      </c>
      <c r="C50" s="594">
        <f>SUM(C51:C53)</f>
        <v>0</v>
      </c>
      <c r="D50" s="623"/>
      <c r="E50" s="624"/>
      <c r="F50" s="671"/>
      <c r="G50" s="624"/>
    </row>
    <row r="51" spans="1:7" s="498" customFormat="1" ht="12" customHeight="1">
      <c r="A51" s="488" t="s">
        <v>112</v>
      </c>
      <c r="B51" s="9" t="s">
        <v>237</v>
      </c>
      <c r="C51" s="598"/>
      <c r="D51" s="621"/>
      <c r="E51" s="622"/>
      <c r="F51" s="768"/>
      <c r="G51" s="622"/>
    </row>
    <row r="52" spans="1:7" ht="12" customHeight="1">
      <c r="A52" s="488" t="s">
        <v>113</v>
      </c>
      <c r="B52" s="8" t="s">
        <v>190</v>
      </c>
      <c r="C52" s="616"/>
      <c r="D52" s="610"/>
      <c r="E52" s="611"/>
      <c r="F52" s="639"/>
      <c r="G52" s="611"/>
    </row>
    <row r="53" spans="1:7" ht="12" customHeight="1">
      <c r="A53" s="488" t="s">
        <v>114</v>
      </c>
      <c r="B53" s="8" t="s">
        <v>63</v>
      </c>
      <c r="C53" s="616"/>
      <c r="D53" s="610"/>
      <c r="E53" s="611"/>
      <c r="F53" s="639"/>
      <c r="G53" s="611"/>
    </row>
    <row r="54" spans="1:7" ht="12" customHeight="1" thickBot="1">
      <c r="A54" s="488" t="s">
        <v>115</v>
      </c>
      <c r="B54" s="8" t="s">
        <v>4</v>
      </c>
      <c r="C54" s="616"/>
      <c r="D54" s="610"/>
      <c r="E54" s="611"/>
      <c r="F54" s="767"/>
      <c r="G54" s="605"/>
    </row>
    <row r="55" spans="1:7" ht="15" customHeight="1" thickBot="1">
      <c r="A55" s="226" t="s">
        <v>23</v>
      </c>
      <c r="B55" s="268" t="s">
        <v>504</v>
      </c>
      <c r="C55" s="617">
        <f>+C44+C50</f>
        <v>87768</v>
      </c>
      <c r="D55" s="617">
        <f>+D44+D50</f>
        <v>1630</v>
      </c>
      <c r="E55" s="399">
        <f>+E44+E50</f>
        <v>89398</v>
      </c>
      <c r="F55" s="399">
        <f>+F44+F50</f>
        <v>2803</v>
      </c>
      <c r="G55" s="399">
        <f>+G44+G50</f>
        <v>92201</v>
      </c>
    </row>
    <row r="56" spans="1:7" ht="13.5" thickBot="1">
      <c r="C56" s="400"/>
      <c r="D56" s="604"/>
      <c r="E56" s="605"/>
      <c r="F56" s="771"/>
      <c r="G56" s="772"/>
    </row>
    <row r="57" spans="1:7" ht="15" customHeight="1" thickBot="1">
      <c r="A57" s="271" t="s">
        <v>210</v>
      </c>
      <c r="B57" s="272"/>
      <c r="C57" s="618">
        <v>24</v>
      </c>
      <c r="D57" s="623">
        <v>0</v>
      </c>
      <c r="E57" s="624">
        <v>24</v>
      </c>
      <c r="F57" s="671"/>
      <c r="G57" s="654">
        <f>E57+F57</f>
        <v>24</v>
      </c>
    </row>
    <row r="58" spans="1:7" ht="14.25" customHeight="1" thickBot="1">
      <c r="A58" s="271" t="s">
        <v>211</v>
      </c>
      <c r="B58" s="272"/>
      <c r="C58" s="618"/>
      <c r="D58" s="625"/>
      <c r="E58" s="626"/>
      <c r="F58" s="671"/>
      <c r="G58" s="624"/>
    </row>
  </sheetData>
  <sheetProtection formatCells="0"/>
  <mergeCells count="2">
    <mergeCell ref="A1:G1"/>
    <mergeCell ref="A43:G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58"/>
  <sheetViews>
    <sheetView topLeftCell="A38" workbookViewId="0">
      <selection activeCell="G40" sqref="G40"/>
    </sheetView>
  </sheetViews>
  <sheetFormatPr defaultRowHeight="12.75"/>
  <cols>
    <col min="1" max="1" width="13.83203125" style="269" customWidth="1"/>
    <col min="2" max="2" width="79.1640625" style="270" customWidth="1"/>
    <col min="3" max="3" width="17.5" style="270" customWidth="1"/>
    <col min="4" max="16384" width="9.33203125" style="270"/>
  </cols>
  <sheetData>
    <row r="1" spans="1:7" s="249" customFormat="1" ht="21" customHeight="1" thickBot="1">
      <c r="A1" s="1011" t="s">
        <v>651</v>
      </c>
      <c r="B1" s="1011"/>
      <c r="C1" s="1011"/>
      <c r="D1" s="1011"/>
      <c r="E1" s="1011"/>
      <c r="F1" s="1011"/>
      <c r="G1" s="1011"/>
    </row>
    <row r="2" spans="1:7" s="494" customFormat="1" ht="25.5" customHeight="1">
      <c r="A2" s="445" t="s">
        <v>208</v>
      </c>
      <c r="B2" s="386" t="s">
        <v>575</v>
      </c>
      <c r="C2" s="401" t="s">
        <v>523</v>
      </c>
    </row>
    <row r="3" spans="1:7" s="494" customFormat="1" ht="24.75" thickBot="1">
      <c r="A3" s="486" t="s">
        <v>207</v>
      </c>
      <c r="B3" s="387" t="s">
        <v>573</v>
      </c>
      <c r="C3" s="402" t="s">
        <v>56</v>
      </c>
    </row>
    <row r="4" spans="1:7" s="495" customFormat="1" ht="15.95" customHeight="1" thickBot="1">
      <c r="A4" s="252"/>
      <c r="B4" s="252"/>
      <c r="G4" s="253" t="s">
        <v>57</v>
      </c>
    </row>
    <row r="5" spans="1:7" ht="51.75" thickBot="1">
      <c r="A5" s="446" t="s">
        <v>209</v>
      </c>
      <c r="B5" s="254" t="s">
        <v>58</v>
      </c>
      <c r="C5" s="255" t="s">
        <v>647</v>
      </c>
      <c r="D5" s="653" t="s">
        <v>648</v>
      </c>
      <c r="E5" s="654" t="s">
        <v>649</v>
      </c>
      <c r="F5" s="911" t="s">
        <v>679</v>
      </c>
      <c r="G5" s="638" t="s">
        <v>649</v>
      </c>
    </row>
    <row r="6" spans="1:7" s="496" customFormat="1" ht="12.95" customHeight="1" thickBot="1">
      <c r="A6" s="218">
        <v>1</v>
      </c>
      <c r="B6" s="219">
        <v>2</v>
      </c>
      <c r="C6" s="220">
        <v>3</v>
      </c>
      <c r="D6" s="903">
        <v>4</v>
      </c>
      <c r="E6" s="904">
        <v>5</v>
      </c>
      <c r="F6" s="903">
        <v>6</v>
      </c>
      <c r="G6" s="904">
        <v>7</v>
      </c>
    </row>
    <row r="7" spans="1:7" s="496" customFormat="1" ht="15.95" customHeight="1" thickBot="1">
      <c r="A7" s="256"/>
      <c r="B7" s="257" t="s">
        <v>60</v>
      </c>
      <c r="C7" s="258"/>
      <c r="D7" s="650"/>
      <c r="E7" s="607"/>
      <c r="F7" s="651"/>
      <c r="G7" s="652"/>
    </row>
    <row r="8" spans="1:7" s="403" customFormat="1" ht="12" customHeight="1" thickBot="1">
      <c r="A8" s="218" t="s">
        <v>21</v>
      </c>
      <c r="B8" s="259" t="s">
        <v>484</v>
      </c>
      <c r="C8" s="345">
        <f>SUM(C9:C18)</f>
        <v>0</v>
      </c>
      <c r="D8" s="646"/>
      <c r="E8" s="634"/>
      <c r="F8" s="646">
        <f>SUM(F10:F18)</f>
        <v>57</v>
      </c>
      <c r="G8" s="646">
        <f>SUM(G10:G18)</f>
        <v>57</v>
      </c>
    </row>
    <row r="9" spans="1:7" s="403" customFormat="1" ht="12" customHeight="1">
      <c r="A9" s="487" t="s">
        <v>106</v>
      </c>
      <c r="B9" s="10" t="s">
        <v>301</v>
      </c>
      <c r="C9" s="392"/>
      <c r="D9" s="645"/>
      <c r="E9" s="632"/>
      <c r="F9" s="645"/>
      <c r="G9" s="632"/>
    </row>
    <row r="10" spans="1:7" s="403" customFormat="1" ht="12" customHeight="1">
      <c r="A10" s="488" t="s">
        <v>107</v>
      </c>
      <c r="B10" s="8" t="s">
        <v>302</v>
      </c>
      <c r="C10" s="343"/>
      <c r="D10" s="640"/>
      <c r="E10" s="613"/>
      <c r="F10" s="640"/>
      <c r="G10" s="613"/>
    </row>
    <row r="11" spans="1:7" s="403" customFormat="1" ht="12" customHeight="1">
      <c r="A11" s="488" t="s">
        <v>108</v>
      </c>
      <c r="B11" s="8" t="s">
        <v>303</v>
      </c>
      <c r="C11" s="343"/>
      <c r="D11" s="640"/>
      <c r="E11" s="613"/>
      <c r="F11" s="640"/>
      <c r="G11" s="613"/>
    </row>
    <row r="12" spans="1:7" s="403" customFormat="1" ht="12" customHeight="1">
      <c r="A12" s="488" t="s">
        <v>109</v>
      </c>
      <c r="B12" s="8" t="s">
        <v>304</v>
      </c>
      <c r="C12" s="343"/>
      <c r="D12" s="640"/>
      <c r="E12" s="613"/>
      <c r="F12" s="640">
        <v>50</v>
      </c>
      <c r="G12" s="613">
        <v>50</v>
      </c>
    </row>
    <row r="13" spans="1:7" s="403" customFormat="1" ht="12" customHeight="1">
      <c r="A13" s="488" t="s">
        <v>151</v>
      </c>
      <c r="B13" s="8" t="s">
        <v>305</v>
      </c>
      <c r="C13" s="343"/>
      <c r="D13" s="640"/>
      <c r="E13" s="613"/>
      <c r="F13" s="640"/>
      <c r="G13" s="613"/>
    </row>
    <row r="14" spans="1:7" s="403" customFormat="1" ht="12" customHeight="1">
      <c r="A14" s="488" t="s">
        <v>110</v>
      </c>
      <c r="B14" s="8" t="s">
        <v>485</v>
      </c>
      <c r="C14" s="343"/>
      <c r="D14" s="640"/>
      <c r="E14" s="613"/>
      <c r="F14" s="640"/>
      <c r="G14" s="613"/>
    </row>
    <row r="15" spans="1:7" s="403" customFormat="1" ht="12" customHeight="1">
      <c r="A15" s="488" t="s">
        <v>111</v>
      </c>
      <c r="B15" s="7" t="s">
        <v>486</v>
      </c>
      <c r="C15" s="343"/>
      <c r="D15" s="640"/>
      <c r="E15" s="613"/>
      <c r="F15" s="640"/>
      <c r="G15" s="613"/>
    </row>
    <row r="16" spans="1:7" s="403" customFormat="1" ht="12" customHeight="1">
      <c r="A16" s="488" t="s">
        <v>121</v>
      </c>
      <c r="B16" s="8" t="s">
        <v>308</v>
      </c>
      <c r="C16" s="393"/>
      <c r="D16" s="640"/>
      <c r="E16" s="613"/>
      <c r="F16" s="640">
        <v>7</v>
      </c>
      <c r="G16" s="613">
        <v>7</v>
      </c>
    </row>
    <row r="17" spans="1:7" s="497" customFormat="1" ht="12" customHeight="1">
      <c r="A17" s="488" t="s">
        <v>122</v>
      </c>
      <c r="B17" s="8" t="s">
        <v>309</v>
      </c>
      <c r="C17" s="343"/>
      <c r="D17" s="641"/>
      <c r="E17" s="615"/>
      <c r="F17" s="641"/>
      <c r="G17" s="615"/>
    </row>
    <row r="18" spans="1:7" s="497" customFormat="1" ht="12" customHeight="1" thickBot="1">
      <c r="A18" s="488" t="s">
        <v>123</v>
      </c>
      <c r="B18" s="7" t="s">
        <v>310</v>
      </c>
      <c r="C18" s="344"/>
      <c r="D18" s="647"/>
      <c r="E18" s="630"/>
      <c r="F18" s="647"/>
      <c r="G18" s="630"/>
    </row>
    <row r="19" spans="1:7" s="403" customFormat="1" ht="12" customHeight="1" thickBot="1">
      <c r="A19" s="218" t="s">
        <v>22</v>
      </c>
      <c r="B19" s="259" t="s">
        <v>487</v>
      </c>
      <c r="C19" s="345">
        <f>SUM(C20:C22)</f>
        <v>0</v>
      </c>
      <c r="D19" s="646"/>
      <c r="E19" s="634"/>
      <c r="F19" s="646"/>
      <c r="G19" s="634"/>
    </row>
    <row r="20" spans="1:7" s="497" customFormat="1" ht="12" customHeight="1">
      <c r="A20" s="488" t="s">
        <v>112</v>
      </c>
      <c r="B20" s="9" t="s">
        <v>276</v>
      </c>
      <c r="C20" s="343"/>
      <c r="D20" s="648"/>
      <c r="E20" s="609"/>
      <c r="F20" s="648"/>
      <c r="G20" s="609"/>
    </row>
    <row r="21" spans="1:7" s="497" customFormat="1" ht="12" customHeight="1">
      <c r="A21" s="488" t="s">
        <v>113</v>
      </c>
      <c r="B21" s="8" t="s">
        <v>488</v>
      </c>
      <c r="C21" s="343"/>
      <c r="D21" s="641"/>
      <c r="E21" s="615"/>
      <c r="F21" s="641"/>
      <c r="G21" s="615"/>
    </row>
    <row r="22" spans="1:7" s="497" customFormat="1" ht="12" customHeight="1">
      <c r="A22" s="488" t="s">
        <v>114</v>
      </c>
      <c r="B22" s="8" t="s">
        <v>489</v>
      </c>
      <c r="C22" s="343"/>
      <c r="D22" s="641"/>
      <c r="E22" s="615"/>
      <c r="F22" s="641"/>
      <c r="G22" s="615"/>
    </row>
    <row r="23" spans="1:7" s="497" customFormat="1" ht="12" customHeight="1" thickBot="1">
      <c r="A23" s="488" t="s">
        <v>115</v>
      </c>
      <c r="B23" s="8" t="s">
        <v>2</v>
      </c>
      <c r="C23" s="343"/>
      <c r="D23" s="647"/>
      <c r="E23" s="630"/>
      <c r="F23" s="647"/>
      <c r="G23" s="630"/>
    </row>
    <row r="24" spans="1:7" s="497" customFormat="1" ht="12" customHeight="1" thickBot="1">
      <c r="A24" s="226" t="s">
        <v>23</v>
      </c>
      <c r="B24" s="135" t="s">
        <v>177</v>
      </c>
      <c r="C24" s="372"/>
      <c r="D24" s="649"/>
      <c r="E24" s="636"/>
      <c r="F24" s="649"/>
      <c r="G24" s="636"/>
    </row>
    <row r="25" spans="1:7" s="497" customFormat="1" ht="12" customHeight="1" thickBot="1">
      <c r="A25" s="226" t="s">
        <v>24</v>
      </c>
      <c r="B25" s="135" t="s">
        <v>490</v>
      </c>
      <c r="C25" s="345">
        <f>+C26+C27</f>
        <v>0</v>
      </c>
      <c r="D25" s="649"/>
      <c r="E25" s="636"/>
      <c r="F25" s="649"/>
      <c r="G25" s="636"/>
    </row>
    <row r="26" spans="1:7" s="497" customFormat="1" ht="12" customHeight="1">
      <c r="A26" s="489" t="s">
        <v>286</v>
      </c>
      <c r="B26" s="490" t="s">
        <v>488</v>
      </c>
      <c r="C26" s="81"/>
      <c r="D26" s="648"/>
      <c r="E26" s="609"/>
      <c r="F26" s="648"/>
      <c r="G26" s="609"/>
    </row>
    <row r="27" spans="1:7" s="497" customFormat="1" ht="12" customHeight="1">
      <c r="A27" s="489" t="s">
        <v>289</v>
      </c>
      <c r="B27" s="491" t="s">
        <v>491</v>
      </c>
      <c r="C27" s="346"/>
      <c r="D27" s="641"/>
      <c r="E27" s="615"/>
      <c r="F27" s="641"/>
      <c r="G27" s="615"/>
    </row>
    <row r="28" spans="1:7" s="497" customFormat="1" ht="12" customHeight="1" thickBot="1">
      <c r="A28" s="488" t="s">
        <v>290</v>
      </c>
      <c r="B28" s="492" t="s">
        <v>492</v>
      </c>
      <c r="C28" s="88"/>
      <c r="D28" s="647"/>
      <c r="E28" s="630"/>
      <c r="F28" s="647"/>
      <c r="G28" s="630"/>
    </row>
    <row r="29" spans="1:7" s="497" customFormat="1" ht="12" customHeight="1" thickBot="1">
      <c r="A29" s="226" t="s">
        <v>25</v>
      </c>
      <c r="B29" s="135" t="s">
        <v>493</v>
      </c>
      <c r="C29" s="345">
        <f>+C30+C31+C32</f>
        <v>0</v>
      </c>
      <c r="D29" s="649"/>
      <c r="E29" s="636"/>
      <c r="F29" s="649"/>
      <c r="G29" s="636"/>
    </row>
    <row r="30" spans="1:7" s="497" customFormat="1" ht="12" customHeight="1">
      <c r="A30" s="489" t="s">
        <v>99</v>
      </c>
      <c r="B30" s="490" t="s">
        <v>315</v>
      </c>
      <c r="C30" s="81"/>
      <c r="D30" s="648"/>
      <c r="E30" s="609"/>
      <c r="F30" s="648"/>
      <c r="G30" s="609"/>
    </row>
    <row r="31" spans="1:7" s="497" customFormat="1" ht="12" customHeight="1">
      <c r="A31" s="489" t="s">
        <v>100</v>
      </c>
      <c r="B31" s="491" t="s">
        <v>316</v>
      </c>
      <c r="C31" s="346"/>
      <c r="D31" s="641"/>
      <c r="E31" s="615"/>
      <c r="F31" s="641"/>
      <c r="G31" s="615"/>
    </row>
    <row r="32" spans="1:7" s="497" customFormat="1" ht="12" customHeight="1" thickBot="1">
      <c r="A32" s="488" t="s">
        <v>101</v>
      </c>
      <c r="B32" s="153" t="s">
        <v>317</v>
      </c>
      <c r="C32" s="88"/>
      <c r="D32" s="647"/>
      <c r="E32" s="630"/>
      <c r="F32" s="647"/>
      <c r="G32" s="630"/>
    </row>
    <row r="33" spans="1:7" s="403" customFormat="1" ht="12" customHeight="1" thickBot="1">
      <c r="A33" s="226" t="s">
        <v>26</v>
      </c>
      <c r="B33" s="135" t="s">
        <v>430</v>
      </c>
      <c r="C33" s="372"/>
      <c r="D33" s="646"/>
      <c r="E33" s="634"/>
      <c r="F33" s="646"/>
      <c r="G33" s="634"/>
    </row>
    <row r="34" spans="1:7" s="403" customFormat="1" ht="12" customHeight="1" thickBot="1">
      <c r="A34" s="226" t="s">
        <v>27</v>
      </c>
      <c r="B34" s="135" t="s">
        <v>494</v>
      </c>
      <c r="C34" s="394"/>
      <c r="D34" s="646"/>
      <c r="E34" s="634"/>
      <c r="F34" s="646"/>
      <c r="G34" s="634"/>
    </row>
    <row r="35" spans="1:7" s="403" customFormat="1" ht="12" customHeight="1" thickBot="1">
      <c r="A35" s="218" t="s">
        <v>28</v>
      </c>
      <c r="B35" s="135" t="s">
        <v>495</v>
      </c>
      <c r="C35" s="395">
        <f>+C8+C19+C24+C25+C29+C33+C34</f>
        <v>0</v>
      </c>
      <c r="D35" s="645"/>
      <c r="E35" s="632"/>
      <c r="F35" s="646"/>
      <c r="G35" s="634"/>
    </row>
    <row r="36" spans="1:7" s="403" customFormat="1" ht="12" customHeight="1" thickBot="1">
      <c r="A36" s="260" t="s">
        <v>29</v>
      </c>
      <c r="B36" s="135" t="s">
        <v>496</v>
      </c>
      <c r="C36" s="395">
        <f>+C37+C38+C39</f>
        <v>128513</v>
      </c>
      <c r="D36" s="395">
        <f>+D37+D38+D39</f>
        <v>2257</v>
      </c>
      <c r="E36" s="395">
        <f>+E37+E38+E39</f>
        <v>130770</v>
      </c>
      <c r="F36" s="395">
        <f>+F37+F38+F39</f>
        <v>1226</v>
      </c>
      <c r="G36" s="395">
        <f>+G37+G38+G39</f>
        <v>131996</v>
      </c>
    </row>
    <row r="37" spans="1:7" s="403" customFormat="1" ht="12" customHeight="1">
      <c r="A37" s="489" t="s">
        <v>497</v>
      </c>
      <c r="B37" s="490" t="s">
        <v>247</v>
      </c>
      <c r="C37" s="81"/>
      <c r="D37" s="912">
        <v>1849</v>
      </c>
      <c r="E37" s="660">
        <f>C37+D37</f>
        <v>1849</v>
      </c>
      <c r="F37" s="645"/>
      <c r="G37" s="906">
        <f>E37+F37</f>
        <v>1849</v>
      </c>
    </row>
    <row r="38" spans="1:7" s="403" customFormat="1" ht="12" customHeight="1">
      <c r="A38" s="489" t="s">
        <v>498</v>
      </c>
      <c r="B38" s="491" t="s">
        <v>3</v>
      </c>
      <c r="C38" s="346"/>
      <c r="D38" s="640"/>
      <c r="E38" s="627">
        <f>C38+D38</f>
        <v>0</v>
      </c>
      <c r="F38" s="640"/>
      <c r="G38" s="906">
        <f>E38+F38</f>
        <v>0</v>
      </c>
    </row>
    <row r="39" spans="1:7" s="497" customFormat="1" ht="12" customHeight="1" thickBot="1">
      <c r="A39" s="488" t="s">
        <v>499</v>
      </c>
      <c r="B39" s="153" t="s">
        <v>500</v>
      </c>
      <c r="C39" s="88">
        <v>128513</v>
      </c>
      <c r="D39" s="665">
        <v>408</v>
      </c>
      <c r="E39" s="660">
        <f>C39+D39</f>
        <v>128921</v>
      </c>
      <c r="F39" s="913">
        <v>1226</v>
      </c>
      <c r="G39" s="906">
        <f>E39+F39</f>
        <v>130147</v>
      </c>
    </row>
    <row r="40" spans="1:7" s="497" customFormat="1" ht="15" customHeight="1" thickBot="1">
      <c r="A40" s="260" t="s">
        <v>30</v>
      </c>
      <c r="B40" s="261" t="s">
        <v>501</v>
      </c>
      <c r="C40" s="398">
        <f>+C35+C36</f>
        <v>128513</v>
      </c>
      <c r="D40" s="398">
        <f>+D35+D36</f>
        <v>2257</v>
      </c>
      <c r="E40" s="398">
        <f>+E35+E36</f>
        <v>130770</v>
      </c>
      <c r="F40" s="398">
        <f>+F35+F36+F8</f>
        <v>1283</v>
      </c>
      <c r="G40" s="398">
        <f>+G35+G36</f>
        <v>131996</v>
      </c>
    </row>
    <row r="41" spans="1:7" s="497" customFormat="1" ht="15" customHeight="1">
      <c r="A41" s="262"/>
      <c r="B41" s="263"/>
      <c r="C41" s="396"/>
    </row>
    <row r="42" spans="1:7" ht="13.5" thickBot="1">
      <c r="A42" s="264"/>
      <c r="B42" s="265"/>
      <c r="C42" s="397"/>
    </row>
    <row r="43" spans="1:7" s="496" customFormat="1" ht="16.5" customHeight="1" thickBot="1">
      <c r="A43" s="1007" t="s">
        <v>62</v>
      </c>
      <c r="B43" s="1008"/>
      <c r="C43" s="1008"/>
      <c r="D43" s="1008"/>
      <c r="E43" s="1008"/>
      <c r="F43" s="1008"/>
      <c r="G43" s="1009"/>
    </row>
    <row r="44" spans="1:7" s="498" customFormat="1" ht="12" customHeight="1" thickBot="1">
      <c r="A44" s="642" t="s">
        <v>21</v>
      </c>
      <c r="B44" s="643" t="s">
        <v>502</v>
      </c>
      <c r="C44" s="644">
        <f>SUM(C45:C49)</f>
        <v>128513</v>
      </c>
      <c r="D44" s="644">
        <f>SUM(D45:D49)</f>
        <v>2257</v>
      </c>
      <c r="E44" s="594">
        <f>SUM(E45:E49)</f>
        <v>130770</v>
      </c>
      <c r="F44" s="594">
        <f>SUM(F45:F49)</f>
        <v>1283</v>
      </c>
      <c r="G44" s="345">
        <f>SUM(G45:G49)</f>
        <v>132053</v>
      </c>
    </row>
    <row r="45" spans="1:7" ht="12" customHeight="1">
      <c r="A45" s="488" t="s">
        <v>106</v>
      </c>
      <c r="B45" s="9" t="s">
        <v>51</v>
      </c>
      <c r="C45" s="598">
        <v>89502</v>
      </c>
      <c r="D45" s="610">
        <v>321</v>
      </c>
      <c r="E45" s="773">
        <f>C45+D45</f>
        <v>89823</v>
      </c>
      <c r="F45" s="766">
        <v>-1230</v>
      </c>
      <c r="G45" s="907">
        <f>E45+F45</f>
        <v>88593</v>
      </c>
    </row>
    <row r="46" spans="1:7" ht="12" customHeight="1">
      <c r="A46" s="488" t="s">
        <v>107</v>
      </c>
      <c r="B46" s="8" t="s">
        <v>186</v>
      </c>
      <c r="C46" s="616">
        <v>23742</v>
      </c>
      <c r="D46" s="610">
        <v>87</v>
      </c>
      <c r="E46" s="773">
        <f>C46+D46</f>
        <v>23829</v>
      </c>
      <c r="F46" s="639">
        <v>769</v>
      </c>
      <c r="G46" s="907">
        <f>E46+F46</f>
        <v>24598</v>
      </c>
    </row>
    <row r="47" spans="1:7" ht="12" customHeight="1">
      <c r="A47" s="488" t="s">
        <v>108</v>
      </c>
      <c r="B47" s="8" t="s">
        <v>143</v>
      </c>
      <c r="C47" s="616">
        <v>15269</v>
      </c>
      <c r="D47" s="610">
        <v>1849</v>
      </c>
      <c r="E47" s="773">
        <f>C47+D47</f>
        <v>17118</v>
      </c>
      <c r="F47" s="639">
        <v>1744</v>
      </c>
      <c r="G47" s="907">
        <f>E47+F47</f>
        <v>18862</v>
      </c>
    </row>
    <row r="48" spans="1:7" ht="12" customHeight="1">
      <c r="A48" s="488" t="s">
        <v>109</v>
      </c>
      <c r="B48" s="8" t="s">
        <v>187</v>
      </c>
      <c r="C48" s="616"/>
      <c r="D48" s="610"/>
      <c r="E48" s="774"/>
      <c r="F48" s="639"/>
      <c r="G48" s="907">
        <f>E48+F48</f>
        <v>0</v>
      </c>
    </row>
    <row r="49" spans="1:7" ht="12" customHeight="1" thickBot="1">
      <c r="A49" s="488" t="s">
        <v>151</v>
      </c>
      <c r="B49" s="8" t="s">
        <v>188</v>
      </c>
      <c r="C49" s="616"/>
      <c r="D49" s="604"/>
      <c r="E49" s="775"/>
      <c r="F49" s="767"/>
      <c r="G49" s="907">
        <f>E49+F49</f>
        <v>0</v>
      </c>
    </row>
    <row r="50" spans="1:7" ht="12" customHeight="1" thickBot="1">
      <c r="A50" s="226" t="s">
        <v>22</v>
      </c>
      <c r="B50" s="135" t="s">
        <v>503</v>
      </c>
      <c r="C50" s="594">
        <f>SUM(C51:C53)</f>
        <v>0</v>
      </c>
      <c r="D50" s="623"/>
      <c r="E50" s="776"/>
      <c r="F50" s="671"/>
      <c r="G50" s="624"/>
    </row>
    <row r="51" spans="1:7" s="498" customFormat="1" ht="12" customHeight="1">
      <c r="A51" s="488" t="s">
        <v>112</v>
      </c>
      <c r="B51" s="9" t="s">
        <v>237</v>
      </c>
      <c r="C51" s="598"/>
      <c r="D51" s="621"/>
      <c r="E51" s="777"/>
      <c r="F51" s="768"/>
      <c r="G51" s="622"/>
    </row>
    <row r="52" spans="1:7" ht="12" customHeight="1">
      <c r="A52" s="488" t="s">
        <v>113</v>
      </c>
      <c r="B52" s="8" t="s">
        <v>190</v>
      </c>
      <c r="C52" s="616"/>
      <c r="D52" s="610"/>
      <c r="E52" s="774"/>
      <c r="F52" s="639"/>
      <c r="G52" s="611"/>
    </row>
    <row r="53" spans="1:7" ht="12" customHeight="1">
      <c r="A53" s="488" t="s">
        <v>114</v>
      </c>
      <c r="B53" s="8" t="s">
        <v>63</v>
      </c>
      <c r="C53" s="616"/>
      <c r="D53" s="610"/>
      <c r="E53" s="774"/>
      <c r="F53" s="639"/>
      <c r="G53" s="611"/>
    </row>
    <row r="54" spans="1:7" ht="12" customHeight="1" thickBot="1">
      <c r="A54" s="488" t="s">
        <v>115</v>
      </c>
      <c r="B54" s="8" t="s">
        <v>4</v>
      </c>
      <c r="C54" s="616"/>
      <c r="D54" s="610"/>
      <c r="E54" s="774"/>
      <c r="F54" s="767"/>
      <c r="G54" s="605"/>
    </row>
    <row r="55" spans="1:7" ht="15" customHeight="1" thickBot="1">
      <c r="A55" s="226" t="s">
        <v>23</v>
      </c>
      <c r="B55" s="268" t="s">
        <v>504</v>
      </c>
      <c r="C55" s="617">
        <f>+C44+C50</f>
        <v>128513</v>
      </c>
      <c r="D55" s="617">
        <f>+D44+D50</f>
        <v>2257</v>
      </c>
      <c r="E55" s="617">
        <f>+E44+E50</f>
        <v>130770</v>
      </c>
      <c r="F55" s="617">
        <f>+F44+F50</f>
        <v>1283</v>
      </c>
      <c r="G55" s="399">
        <f>+G44+G50</f>
        <v>132053</v>
      </c>
    </row>
    <row r="56" spans="1:7" ht="13.5" thickBot="1">
      <c r="C56" s="400"/>
      <c r="D56" s="604"/>
      <c r="E56" s="775"/>
      <c r="F56" s="671"/>
      <c r="G56" s="624"/>
    </row>
    <row r="57" spans="1:7" ht="15" customHeight="1" thickBot="1">
      <c r="A57" s="271" t="s">
        <v>210</v>
      </c>
      <c r="B57" s="272"/>
      <c r="C57" s="618">
        <v>35</v>
      </c>
      <c r="D57" s="623">
        <v>0</v>
      </c>
      <c r="E57" s="776">
        <v>35</v>
      </c>
      <c r="F57" s="671"/>
      <c r="G57" s="654">
        <f>E57+F57</f>
        <v>35</v>
      </c>
    </row>
    <row r="58" spans="1:7" ht="14.25" customHeight="1" thickBot="1">
      <c r="A58" s="271" t="s">
        <v>211</v>
      </c>
      <c r="B58" s="272"/>
      <c r="C58" s="618"/>
      <c r="D58" s="623"/>
      <c r="E58" s="776"/>
      <c r="F58" s="671"/>
      <c r="G58" s="624"/>
    </row>
  </sheetData>
  <sheetProtection formatCells="0"/>
  <mergeCells count="2">
    <mergeCell ref="A1:G1"/>
    <mergeCell ref="A43:G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58"/>
  <sheetViews>
    <sheetView topLeftCell="A35" workbookViewId="0">
      <selection activeCell="H36" sqref="H36"/>
    </sheetView>
  </sheetViews>
  <sheetFormatPr defaultRowHeight="12.75"/>
  <cols>
    <col min="1" max="1" width="13.83203125" style="269" customWidth="1"/>
    <col min="2" max="2" width="79.1640625" style="270" customWidth="1"/>
    <col min="3" max="3" width="15.33203125" style="270" customWidth="1"/>
    <col min="4" max="16384" width="9.33203125" style="270"/>
  </cols>
  <sheetData>
    <row r="1" spans="1:7" s="249" customFormat="1" ht="21" customHeight="1" thickBot="1">
      <c r="A1" s="1011" t="s">
        <v>652</v>
      </c>
      <c r="B1" s="1011"/>
      <c r="C1" s="1011"/>
      <c r="D1" s="1011"/>
      <c r="E1" s="1011"/>
      <c r="F1" s="1011"/>
      <c r="G1" s="1011"/>
    </row>
    <row r="2" spans="1:7" s="494" customFormat="1" ht="25.5" customHeight="1">
      <c r="A2" s="445" t="s">
        <v>208</v>
      </c>
      <c r="B2" s="386" t="s">
        <v>577</v>
      </c>
      <c r="C2" s="401" t="s">
        <v>576</v>
      </c>
    </row>
    <row r="3" spans="1:7" s="494" customFormat="1" ht="24.75" thickBot="1">
      <c r="A3" s="486" t="s">
        <v>207</v>
      </c>
      <c r="B3" s="387" t="s">
        <v>573</v>
      </c>
      <c r="C3" s="402" t="s">
        <v>56</v>
      </c>
    </row>
    <row r="4" spans="1:7" s="495" customFormat="1" ht="15.95" customHeight="1" thickBot="1">
      <c r="A4" s="252"/>
      <c r="B4" s="252"/>
      <c r="G4" s="253" t="s">
        <v>57</v>
      </c>
    </row>
    <row r="5" spans="1:7" ht="51.75" thickBot="1">
      <c r="A5" s="446" t="s">
        <v>209</v>
      </c>
      <c r="B5" s="254" t="s">
        <v>58</v>
      </c>
      <c r="C5" s="591" t="s">
        <v>647</v>
      </c>
      <c r="D5" s="663" t="s">
        <v>648</v>
      </c>
      <c r="E5" s="654" t="s">
        <v>649</v>
      </c>
      <c r="F5" s="911" t="s">
        <v>679</v>
      </c>
      <c r="G5" s="638" t="s">
        <v>649</v>
      </c>
    </row>
    <row r="6" spans="1:7" s="496" customFormat="1" ht="12.95" customHeight="1" thickBot="1">
      <c r="A6" s="218">
        <v>1</v>
      </c>
      <c r="B6" s="219">
        <v>2</v>
      </c>
      <c r="C6" s="592">
        <v>3</v>
      </c>
      <c r="D6" s="219">
        <v>4</v>
      </c>
      <c r="E6" s="220">
        <v>5</v>
      </c>
      <c r="F6" s="903">
        <v>6</v>
      </c>
      <c r="G6" s="220">
        <v>7</v>
      </c>
    </row>
    <row r="7" spans="1:7" s="496" customFormat="1" ht="15.95" customHeight="1" thickBot="1">
      <c r="A7" s="256"/>
      <c r="B7" s="257" t="s">
        <v>60</v>
      </c>
      <c r="C7" s="593"/>
      <c r="D7" s="606"/>
      <c r="E7" s="607"/>
      <c r="F7" s="651"/>
      <c r="G7" s="652"/>
    </row>
    <row r="8" spans="1:7" s="403" customFormat="1" ht="12" customHeight="1" thickBot="1">
      <c r="A8" s="218" t="s">
        <v>21</v>
      </c>
      <c r="B8" s="259" t="s">
        <v>484</v>
      </c>
      <c r="C8" s="594">
        <f>SUM(C9:C18)</f>
        <v>0</v>
      </c>
      <c r="D8" s="633"/>
      <c r="E8" s="634"/>
      <c r="F8" s="646">
        <f>SUM(F9:F18)</f>
        <v>5</v>
      </c>
      <c r="G8" s="646">
        <f>SUM(G9:G18)</f>
        <v>5</v>
      </c>
    </row>
    <row r="9" spans="1:7" s="403" customFormat="1" ht="12" customHeight="1">
      <c r="A9" s="487" t="s">
        <v>106</v>
      </c>
      <c r="B9" s="10" t="s">
        <v>301</v>
      </c>
      <c r="C9" s="595"/>
      <c r="D9" s="631"/>
      <c r="E9" s="632"/>
      <c r="F9" s="645"/>
      <c r="G9" s="632"/>
    </row>
    <row r="10" spans="1:7" s="403" customFormat="1" ht="12" customHeight="1">
      <c r="A10" s="488" t="s">
        <v>107</v>
      </c>
      <c r="B10" s="8" t="s">
        <v>302</v>
      </c>
      <c r="C10" s="338"/>
      <c r="D10" s="612"/>
      <c r="E10" s="613"/>
      <c r="F10" s="640"/>
      <c r="G10" s="613"/>
    </row>
    <row r="11" spans="1:7" s="403" customFormat="1" ht="12" customHeight="1">
      <c r="A11" s="488" t="s">
        <v>108</v>
      </c>
      <c r="B11" s="8" t="s">
        <v>303</v>
      </c>
      <c r="C11" s="338"/>
      <c r="D11" s="612"/>
      <c r="E11" s="613"/>
      <c r="F11" s="640"/>
      <c r="G11" s="613"/>
    </row>
    <row r="12" spans="1:7" s="403" customFormat="1" ht="12" customHeight="1">
      <c r="A12" s="488" t="s">
        <v>109</v>
      </c>
      <c r="B12" s="8" t="s">
        <v>304</v>
      </c>
      <c r="C12" s="338"/>
      <c r="D12" s="612"/>
      <c r="E12" s="613"/>
      <c r="F12" s="640"/>
      <c r="G12" s="613"/>
    </row>
    <row r="13" spans="1:7" s="403" customFormat="1" ht="12" customHeight="1">
      <c r="A13" s="488" t="s">
        <v>151</v>
      </c>
      <c r="B13" s="8" t="s">
        <v>305</v>
      </c>
      <c r="C13" s="338"/>
      <c r="D13" s="612"/>
      <c r="E13" s="613"/>
      <c r="F13" s="640"/>
      <c r="G13" s="613"/>
    </row>
    <row r="14" spans="1:7" s="403" customFormat="1" ht="12" customHeight="1">
      <c r="A14" s="488" t="s">
        <v>110</v>
      </c>
      <c r="B14" s="8" t="s">
        <v>485</v>
      </c>
      <c r="C14" s="338"/>
      <c r="D14" s="612"/>
      <c r="E14" s="613"/>
      <c r="F14" s="640"/>
      <c r="G14" s="613"/>
    </row>
    <row r="15" spans="1:7" s="403" customFormat="1" ht="12" customHeight="1">
      <c r="A15" s="488" t="s">
        <v>111</v>
      </c>
      <c r="B15" s="7" t="s">
        <v>486</v>
      </c>
      <c r="C15" s="338"/>
      <c r="D15" s="612"/>
      <c r="E15" s="613"/>
      <c r="F15" s="640"/>
      <c r="G15" s="613"/>
    </row>
    <row r="16" spans="1:7" s="403" customFormat="1" ht="12" customHeight="1">
      <c r="A16" s="488" t="s">
        <v>121</v>
      </c>
      <c r="B16" s="8" t="s">
        <v>308</v>
      </c>
      <c r="C16" s="433"/>
      <c r="D16" s="612"/>
      <c r="E16" s="613"/>
      <c r="F16" s="640">
        <v>5</v>
      </c>
      <c r="G16" s="613">
        <v>5</v>
      </c>
    </row>
    <row r="17" spans="1:7" s="497" customFormat="1" ht="12" customHeight="1">
      <c r="A17" s="488" t="s">
        <v>122</v>
      </c>
      <c r="B17" s="8" t="s">
        <v>309</v>
      </c>
      <c r="C17" s="338"/>
      <c r="D17" s="614"/>
      <c r="E17" s="615"/>
      <c r="F17" s="641"/>
      <c r="G17" s="615"/>
    </row>
    <row r="18" spans="1:7" s="497" customFormat="1" ht="12" customHeight="1" thickBot="1">
      <c r="A18" s="488" t="s">
        <v>123</v>
      </c>
      <c r="B18" s="7" t="s">
        <v>310</v>
      </c>
      <c r="C18" s="596"/>
      <c r="D18" s="629"/>
      <c r="E18" s="630"/>
      <c r="F18" s="647"/>
      <c r="G18" s="630"/>
    </row>
    <row r="19" spans="1:7" s="403" customFormat="1" ht="12" customHeight="1" thickBot="1">
      <c r="A19" s="218" t="s">
        <v>22</v>
      </c>
      <c r="B19" s="259" t="s">
        <v>487</v>
      </c>
      <c r="C19" s="594">
        <f>SUM(C20:C22)</f>
        <v>0</v>
      </c>
      <c r="D19" s="633"/>
      <c r="E19" s="634"/>
      <c r="F19" s="646"/>
      <c r="G19" s="634"/>
    </row>
    <row r="20" spans="1:7" s="497" customFormat="1" ht="12" customHeight="1">
      <c r="A20" s="488" t="s">
        <v>112</v>
      </c>
      <c r="B20" s="9" t="s">
        <v>276</v>
      </c>
      <c r="C20" s="338"/>
      <c r="D20" s="608"/>
      <c r="E20" s="609"/>
      <c r="F20" s="648"/>
      <c r="G20" s="609"/>
    </row>
    <row r="21" spans="1:7" s="497" customFormat="1" ht="12" customHeight="1">
      <c r="A21" s="488" t="s">
        <v>113</v>
      </c>
      <c r="B21" s="8" t="s">
        <v>488</v>
      </c>
      <c r="C21" s="338"/>
      <c r="D21" s="614"/>
      <c r="E21" s="615"/>
      <c r="F21" s="641"/>
      <c r="G21" s="615"/>
    </row>
    <row r="22" spans="1:7" s="497" customFormat="1" ht="12" customHeight="1">
      <c r="A22" s="488" t="s">
        <v>114</v>
      </c>
      <c r="B22" s="8" t="s">
        <v>489</v>
      </c>
      <c r="C22" s="338"/>
      <c r="D22" s="614"/>
      <c r="E22" s="615"/>
      <c r="F22" s="641"/>
      <c r="G22" s="615"/>
    </row>
    <row r="23" spans="1:7" s="497" customFormat="1" ht="12" customHeight="1" thickBot="1">
      <c r="A23" s="488" t="s">
        <v>115</v>
      </c>
      <c r="B23" s="8" t="s">
        <v>2</v>
      </c>
      <c r="C23" s="338"/>
      <c r="D23" s="629"/>
      <c r="E23" s="630"/>
      <c r="F23" s="647"/>
      <c r="G23" s="630"/>
    </row>
    <row r="24" spans="1:7" s="497" customFormat="1" ht="12" customHeight="1" thickBot="1">
      <c r="A24" s="226" t="s">
        <v>23</v>
      </c>
      <c r="B24" s="135" t="s">
        <v>177</v>
      </c>
      <c r="C24" s="597"/>
      <c r="D24" s="635"/>
      <c r="E24" s="636"/>
      <c r="F24" s="649"/>
      <c r="G24" s="636"/>
    </row>
    <row r="25" spans="1:7" s="497" customFormat="1" ht="12" customHeight="1" thickBot="1">
      <c r="A25" s="226" t="s">
        <v>24</v>
      </c>
      <c r="B25" s="135" t="s">
        <v>490</v>
      </c>
      <c r="C25" s="594">
        <f>+C26+C27</f>
        <v>0</v>
      </c>
      <c r="D25" s="635"/>
      <c r="E25" s="636"/>
      <c r="F25" s="649"/>
      <c r="G25" s="636"/>
    </row>
    <row r="26" spans="1:7" s="497" customFormat="1" ht="12" customHeight="1">
      <c r="A26" s="489" t="s">
        <v>286</v>
      </c>
      <c r="B26" s="490" t="s">
        <v>488</v>
      </c>
      <c r="C26" s="598"/>
      <c r="D26" s="608"/>
      <c r="E26" s="609"/>
      <c r="F26" s="648"/>
      <c r="G26" s="609"/>
    </row>
    <row r="27" spans="1:7" s="497" customFormat="1" ht="12" customHeight="1">
      <c r="A27" s="489" t="s">
        <v>289</v>
      </c>
      <c r="B27" s="491" t="s">
        <v>491</v>
      </c>
      <c r="C27" s="599"/>
      <c r="D27" s="614"/>
      <c r="E27" s="615"/>
      <c r="F27" s="641"/>
      <c r="G27" s="615"/>
    </row>
    <row r="28" spans="1:7" s="497" customFormat="1" ht="12" customHeight="1" thickBot="1">
      <c r="A28" s="488" t="s">
        <v>290</v>
      </c>
      <c r="B28" s="492" t="s">
        <v>492</v>
      </c>
      <c r="C28" s="600"/>
      <c r="D28" s="629"/>
      <c r="E28" s="630"/>
      <c r="F28" s="647"/>
      <c r="G28" s="630"/>
    </row>
    <row r="29" spans="1:7" s="497" customFormat="1" ht="12" customHeight="1" thickBot="1">
      <c r="A29" s="226" t="s">
        <v>25</v>
      </c>
      <c r="B29" s="135" t="s">
        <v>493</v>
      </c>
      <c r="C29" s="594">
        <f>+C30+C31+C32</f>
        <v>0</v>
      </c>
      <c r="D29" s="635"/>
      <c r="E29" s="636"/>
      <c r="F29" s="649"/>
      <c r="G29" s="636"/>
    </row>
    <row r="30" spans="1:7" s="497" customFormat="1" ht="12" customHeight="1">
      <c r="A30" s="489" t="s">
        <v>99</v>
      </c>
      <c r="B30" s="490" t="s">
        <v>315</v>
      </c>
      <c r="C30" s="598"/>
      <c r="D30" s="608"/>
      <c r="E30" s="609"/>
      <c r="F30" s="648"/>
      <c r="G30" s="609"/>
    </row>
    <row r="31" spans="1:7" s="497" customFormat="1" ht="12" customHeight="1">
      <c r="A31" s="489" t="s">
        <v>100</v>
      </c>
      <c r="B31" s="491" t="s">
        <v>316</v>
      </c>
      <c r="C31" s="599"/>
      <c r="D31" s="614"/>
      <c r="E31" s="615"/>
      <c r="F31" s="641"/>
      <c r="G31" s="615"/>
    </row>
    <row r="32" spans="1:7" s="497" customFormat="1" ht="12" customHeight="1" thickBot="1">
      <c r="A32" s="488" t="s">
        <v>101</v>
      </c>
      <c r="B32" s="153" t="s">
        <v>317</v>
      </c>
      <c r="C32" s="600"/>
      <c r="D32" s="629"/>
      <c r="E32" s="630"/>
      <c r="F32" s="647"/>
      <c r="G32" s="630"/>
    </row>
    <row r="33" spans="1:7" s="403" customFormat="1" ht="12" customHeight="1" thickBot="1">
      <c r="A33" s="226" t="s">
        <v>26</v>
      </c>
      <c r="B33" s="135" t="s">
        <v>430</v>
      </c>
      <c r="C33" s="597"/>
      <c r="D33" s="633"/>
      <c r="E33" s="634"/>
      <c r="F33" s="646"/>
      <c r="G33" s="634"/>
    </row>
    <row r="34" spans="1:7" s="403" customFormat="1" ht="12" customHeight="1" thickBot="1">
      <c r="A34" s="226" t="s">
        <v>27</v>
      </c>
      <c r="B34" s="135" t="s">
        <v>494</v>
      </c>
      <c r="C34" s="601"/>
      <c r="D34" s="633"/>
      <c r="E34" s="634"/>
      <c r="F34" s="646"/>
      <c r="G34" s="634"/>
    </row>
    <row r="35" spans="1:7" s="403" customFormat="1" ht="12" customHeight="1" thickBot="1">
      <c r="A35" s="218" t="s">
        <v>28</v>
      </c>
      <c r="B35" s="135" t="s">
        <v>495</v>
      </c>
      <c r="C35" s="602">
        <f>+C8+C19+C24+C25+C29+C33+C34</f>
        <v>0</v>
      </c>
      <c r="D35" s="631"/>
      <c r="E35" s="632"/>
      <c r="F35" s="646"/>
      <c r="G35" s="634"/>
    </row>
    <row r="36" spans="1:7" s="403" customFormat="1" ht="12" customHeight="1" thickBot="1">
      <c r="A36" s="260" t="s">
        <v>29</v>
      </c>
      <c r="B36" s="135" t="s">
        <v>496</v>
      </c>
      <c r="C36" s="602">
        <f>+C37+C38+C39</f>
        <v>116261</v>
      </c>
      <c r="D36" s="345">
        <f>+D37+D38+D39</f>
        <v>979</v>
      </c>
      <c r="E36" s="395">
        <f>+E37+E38+E39</f>
        <v>117240</v>
      </c>
      <c r="F36" s="395">
        <f>+F37+F38+F39</f>
        <v>2037</v>
      </c>
      <c r="G36" s="395">
        <f>+G37+G38+G39</f>
        <v>119277</v>
      </c>
    </row>
    <row r="37" spans="1:7" s="403" customFormat="1" ht="12" customHeight="1">
      <c r="A37" s="489" t="s">
        <v>497</v>
      </c>
      <c r="B37" s="490" t="s">
        <v>247</v>
      </c>
      <c r="C37" s="598"/>
      <c r="D37" s="225">
        <v>390</v>
      </c>
      <c r="E37" s="660">
        <f>C37+D37</f>
        <v>390</v>
      </c>
      <c r="F37" s="645"/>
      <c r="G37" s="906">
        <f>E37+F37</f>
        <v>390</v>
      </c>
    </row>
    <row r="38" spans="1:7" s="403" customFormat="1" ht="12" customHeight="1">
      <c r="A38" s="489" t="s">
        <v>498</v>
      </c>
      <c r="B38" s="491" t="s">
        <v>3</v>
      </c>
      <c r="C38" s="599"/>
      <c r="D38" s="612"/>
      <c r="E38" s="660">
        <f>C38+D38</f>
        <v>0</v>
      </c>
      <c r="F38" s="640"/>
      <c r="G38" s="906">
        <f>E38+F38</f>
        <v>0</v>
      </c>
    </row>
    <row r="39" spans="1:7" s="497" customFormat="1" ht="12" customHeight="1" thickBot="1">
      <c r="A39" s="488" t="s">
        <v>499</v>
      </c>
      <c r="B39" s="153" t="s">
        <v>500</v>
      </c>
      <c r="C39" s="600">
        <v>116261</v>
      </c>
      <c r="D39" s="659">
        <v>589</v>
      </c>
      <c r="E39" s="660">
        <f>C39+D39</f>
        <v>116850</v>
      </c>
      <c r="F39" s="913">
        <v>2037</v>
      </c>
      <c r="G39" s="906">
        <f>E39+F39</f>
        <v>118887</v>
      </c>
    </row>
    <row r="40" spans="1:7" s="497" customFormat="1" ht="15" customHeight="1" thickBot="1">
      <c r="A40" s="260" t="s">
        <v>30</v>
      </c>
      <c r="B40" s="261" t="s">
        <v>501</v>
      </c>
      <c r="C40" s="603">
        <f>+C35+C36</f>
        <v>116261</v>
      </c>
      <c r="D40" s="399">
        <f>+D35+D36</f>
        <v>979</v>
      </c>
      <c r="E40" s="398">
        <f>+E35+E36</f>
        <v>117240</v>
      </c>
      <c r="F40" s="398">
        <f>+F35+F36+F8</f>
        <v>2042</v>
      </c>
      <c r="G40" s="398">
        <f>+G35+G36</f>
        <v>119277</v>
      </c>
    </row>
    <row r="41" spans="1:7" s="497" customFormat="1" ht="15" customHeight="1">
      <c r="A41" s="262"/>
      <c r="B41" s="263"/>
      <c r="C41" s="396"/>
    </row>
    <row r="42" spans="1:7" ht="13.5" thickBot="1">
      <c r="A42" s="264"/>
      <c r="B42" s="265"/>
      <c r="C42" s="397"/>
    </row>
    <row r="43" spans="1:7" s="496" customFormat="1" ht="16.5" customHeight="1" thickBot="1">
      <c r="A43" s="1007" t="s">
        <v>62</v>
      </c>
      <c r="B43" s="1008"/>
      <c r="C43" s="1008"/>
      <c r="D43" s="1008"/>
      <c r="E43" s="1008"/>
      <c r="F43" s="1008"/>
      <c r="G43" s="1009"/>
    </row>
    <row r="44" spans="1:7" s="498" customFormat="1" ht="12" customHeight="1" thickBot="1">
      <c r="A44" s="642" t="s">
        <v>21</v>
      </c>
      <c r="B44" s="643" t="s">
        <v>502</v>
      </c>
      <c r="C44" s="644">
        <f>SUM(C45:C49)</f>
        <v>116261</v>
      </c>
      <c r="D44" s="644">
        <f>SUM(D45:D49)</f>
        <v>979</v>
      </c>
      <c r="E44" s="594">
        <f>SUM(E45:E49)</f>
        <v>117240</v>
      </c>
      <c r="F44" s="594">
        <f>SUM(F45:F49)</f>
        <v>2042</v>
      </c>
      <c r="G44" s="345">
        <f>SUM(G45:G49)</f>
        <v>119282</v>
      </c>
    </row>
    <row r="45" spans="1:7" ht="12" customHeight="1">
      <c r="A45" s="488" t="s">
        <v>106</v>
      </c>
      <c r="B45" s="9" t="s">
        <v>51</v>
      </c>
      <c r="C45" s="598">
        <v>78141</v>
      </c>
      <c r="D45" s="610">
        <v>464</v>
      </c>
      <c r="E45" s="773">
        <f>C45+D45</f>
        <v>78605</v>
      </c>
      <c r="F45" s="778">
        <v>128</v>
      </c>
      <c r="G45" s="907">
        <f>E45+F45</f>
        <v>78733</v>
      </c>
    </row>
    <row r="46" spans="1:7" ht="12" customHeight="1">
      <c r="A46" s="488" t="s">
        <v>107</v>
      </c>
      <c r="B46" s="8" t="s">
        <v>186</v>
      </c>
      <c r="C46" s="616">
        <v>21047</v>
      </c>
      <c r="D46" s="610">
        <v>125</v>
      </c>
      <c r="E46" s="773">
        <f>C46+D46</f>
        <v>21172</v>
      </c>
      <c r="F46" s="610">
        <v>758</v>
      </c>
      <c r="G46" s="907">
        <f>E46+F46</f>
        <v>21930</v>
      </c>
    </row>
    <row r="47" spans="1:7" ht="12" customHeight="1">
      <c r="A47" s="488" t="s">
        <v>108</v>
      </c>
      <c r="B47" s="8" t="s">
        <v>143</v>
      </c>
      <c r="C47" s="616">
        <v>17073</v>
      </c>
      <c r="D47" s="610">
        <v>390</v>
      </c>
      <c r="E47" s="773">
        <f>C47+D47</f>
        <v>17463</v>
      </c>
      <c r="F47" s="610">
        <v>1156</v>
      </c>
      <c r="G47" s="907">
        <f>E47+F47</f>
        <v>18619</v>
      </c>
    </row>
    <row r="48" spans="1:7" ht="12" customHeight="1">
      <c r="A48" s="488" t="s">
        <v>109</v>
      </c>
      <c r="B48" s="8" t="s">
        <v>187</v>
      </c>
      <c r="C48" s="616"/>
      <c r="D48" s="610"/>
      <c r="E48" s="774"/>
      <c r="F48" s="610"/>
      <c r="G48" s="907">
        <f>E48+F48</f>
        <v>0</v>
      </c>
    </row>
    <row r="49" spans="1:7" ht="12" customHeight="1" thickBot="1">
      <c r="A49" s="488" t="s">
        <v>151</v>
      </c>
      <c r="B49" s="8" t="s">
        <v>188</v>
      </c>
      <c r="C49" s="616"/>
      <c r="D49" s="604"/>
      <c r="E49" s="775"/>
      <c r="F49" s="604"/>
      <c r="G49" s="907">
        <f>E49+F49</f>
        <v>0</v>
      </c>
    </row>
    <row r="50" spans="1:7" ht="12" customHeight="1" thickBot="1">
      <c r="A50" s="226" t="s">
        <v>22</v>
      </c>
      <c r="B50" s="135" t="s">
        <v>503</v>
      </c>
      <c r="C50" s="594">
        <f>SUM(C51:C53)</f>
        <v>0</v>
      </c>
      <c r="D50" s="623"/>
      <c r="E50" s="776"/>
      <c r="F50" s="623"/>
      <c r="G50" s="624"/>
    </row>
    <row r="51" spans="1:7" s="498" customFormat="1" ht="12" customHeight="1">
      <c r="A51" s="488" t="s">
        <v>112</v>
      </c>
      <c r="B51" s="9" t="s">
        <v>237</v>
      </c>
      <c r="C51" s="598"/>
      <c r="D51" s="621"/>
      <c r="E51" s="777"/>
      <c r="F51" s="621"/>
      <c r="G51" s="622"/>
    </row>
    <row r="52" spans="1:7" ht="12" customHeight="1">
      <c r="A52" s="488" t="s">
        <v>113</v>
      </c>
      <c r="B52" s="8" t="s">
        <v>190</v>
      </c>
      <c r="C52" s="616"/>
      <c r="D52" s="610"/>
      <c r="E52" s="774"/>
      <c r="F52" s="610"/>
      <c r="G52" s="611"/>
    </row>
    <row r="53" spans="1:7" ht="12" customHeight="1">
      <c r="A53" s="488" t="s">
        <v>114</v>
      </c>
      <c r="B53" s="8" t="s">
        <v>63</v>
      </c>
      <c r="C53" s="616"/>
      <c r="D53" s="610"/>
      <c r="E53" s="774"/>
      <c r="F53" s="610"/>
      <c r="G53" s="611"/>
    </row>
    <row r="54" spans="1:7" ht="12" customHeight="1" thickBot="1">
      <c r="A54" s="488" t="s">
        <v>115</v>
      </c>
      <c r="B54" s="8" t="s">
        <v>4</v>
      </c>
      <c r="C54" s="616"/>
      <c r="D54" s="604"/>
      <c r="E54" s="775"/>
      <c r="F54" s="604"/>
      <c r="G54" s="605"/>
    </row>
    <row r="55" spans="1:7" ht="15" customHeight="1" thickBot="1">
      <c r="A55" s="226" t="s">
        <v>23</v>
      </c>
      <c r="B55" s="268" t="s">
        <v>504</v>
      </c>
      <c r="C55" s="617">
        <f>+C44+C50</f>
        <v>116261</v>
      </c>
      <c r="D55" s="617">
        <f>+D44+D50</f>
        <v>979</v>
      </c>
      <c r="E55" s="617">
        <f>+E44+E50</f>
        <v>117240</v>
      </c>
      <c r="F55" s="617">
        <f>+F44+F50</f>
        <v>2042</v>
      </c>
      <c r="G55" s="399">
        <f>+G44+G50</f>
        <v>119282</v>
      </c>
    </row>
    <row r="56" spans="1:7" ht="13.5" thickBot="1">
      <c r="C56" s="400"/>
      <c r="D56" s="655"/>
      <c r="E56" s="655"/>
      <c r="F56" s="779"/>
      <c r="G56" s="772"/>
    </row>
    <row r="57" spans="1:7" ht="15" customHeight="1" thickBot="1">
      <c r="A57" s="271" t="s">
        <v>210</v>
      </c>
      <c r="B57" s="272"/>
      <c r="C57" s="618">
        <v>33</v>
      </c>
      <c r="D57" s="623">
        <v>0</v>
      </c>
      <c r="E57" s="776">
        <v>33</v>
      </c>
      <c r="F57" s="623"/>
      <c r="G57" s="654">
        <f>E57+F57</f>
        <v>33</v>
      </c>
    </row>
    <row r="58" spans="1:7" ht="14.25" customHeight="1" thickBot="1">
      <c r="A58" s="271" t="s">
        <v>211</v>
      </c>
      <c r="B58" s="272"/>
      <c r="C58" s="618"/>
      <c r="D58" s="623"/>
      <c r="E58" s="776"/>
      <c r="F58" s="623"/>
      <c r="G58" s="624"/>
    </row>
  </sheetData>
  <sheetProtection formatCells="0"/>
  <mergeCells count="2">
    <mergeCell ref="A1:G1"/>
    <mergeCell ref="A43:G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6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58"/>
  <sheetViews>
    <sheetView topLeftCell="A31" workbookViewId="0">
      <selection activeCell="G40" sqref="G40"/>
    </sheetView>
  </sheetViews>
  <sheetFormatPr defaultRowHeight="12.75"/>
  <cols>
    <col min="1" max="1" width="13.83203125" style="269" customWidth="1"/>
    <col min="2" max="2" width="79.1640625" style="270" customWidth="1"/>
    <col min="3" max="3" width="15.5" style="270" customWidth="1"/>
    <col min="4" max="16384" width="9.33203125" style="270"/>
  </cols>
  <sheetData>
    <row r="1" spans="1:7" s="249" customFormat="1" ht="21" customHeight="1" thickBot="1">
      <c r="A1" s="1011" t="s">
        <v>653</v>
      </c>
      <c r="B1" s="1011"/>
      <c r="C1" s="1011"/>
      <c r="D1" s="1011"/>
      <c r="E1" s="1011"/>
      <c r="F1" s="1011"/>
      <c r="G1" s="1011"/>
    </row>
    <row r="2" spans="1:7" s="494" customFormat="1" ht="25.5" customHeight="1">
      <c r="A2" s="445" t="s">
        <v>208</v>
      </c>
      <c r="B2" s="386" t="s">
        <v>579</v>
      </c>
      <c r="C2" s="401" t="s">
        <v>578</v>
      </c>
    </row>
    <row r="3" spans="1:7" s="494" customFormat="1" ht="24.75" thickBot="1">
      <c r="A3" s="486" t="s">
        <v>207</v>
      </c>
      <c r="B3" s="387" t="s">
        <v>580</v>
      </c>
      <c r="C3" s="402" t="s">
        <v>56</v>
      </c>
    </row>
    <row r="4" spans="1:7" s="495" customFormat="1" ht="15.95" customHeight="1" thickBot="1">
      <c r="A4" s="252"/>
      <c r="B4" s="252"/>
      <c r="G4" s="253" t="s">
        <v>57</v>
      </c>
    </row>
    <row r="5" spans="1:7" ht="51.75" thickBot="1">
      <c r="A5" s="446" t="s">
        <v>209</v>
      </c>
      <c r="B5" s="254" t="s">
        <v>58</v>
      </c>
      <c r="C5" s="591" t="s">
        <v>647</v>
      </c>
      <c r="D5" s="663" t="s">
        <v>648</v>
      </c>
      <c r="E5" s="654" t="s">
        <v>649</v>
      </c>
      <c r="F5" s="911" t="s">
        <v>679</v>
      </c>
      <c r="G5" s="638" t="s">
        <v>649</v>
      </c>
    </row>
    <row r="6" spans="1:7" s="496" customFormat="1" ht="12.95" customHeight="1" thickBot="1">
      <c r="A6" s="218">
        <v>1</v>
      </c>
      <c r="B6" s="219">
        <v>2</v>
      </c>
      <c r="C6" s="592">
        <v>3</v>
      </c>
      <c r="D6" s="219">
        <v>4</v>
      </c>
      <c r="E6" s="220">
        <v>5</v>
      </c>
      <c r="F6" s="218">
        <v>6</v>
      </c>
      <c r="G6" s="220">
        <v>7</v>
      </c>
    </row>
    <row r="7" spans="1:7" s="496" customFormat="1" ht="15.95" customHeight="1" thickBot="1">
      <c r="A7" s="256"/>
      <c r="B7" s="257" t="s">
        <v>60</v>
      </c>
      <c r="C7" s="593"/>
      <c r="D7" s="656"/>
      <c r="E7" s="657"/>
      <c r="F7" s="651"/>
      <c r="G7" s="652"/>
    </row>
    <row r="8" spans="1:7" s="403" customFormat="1" ht="12" customHeight="1" thickBot="1">
      <c r="A8" s="218" t="s">
        <v>21</v>
      </c>
      <c r="B8" s="259" t="s">
        <v>484</v>
      </c>
      <c r="C8" s="594">
        <f>SUM(C9:C18)</f>
        <v>2250</v>
      </c>
      <c r="D8" s="594">
        <f>SUM(D9:D18)</f>
        <v>0</v>
      </c>
      <c r="E8" s="345">
        <f>SUM(E9:E18)</f>
        <v>2250</v>
      </c>
      <c r="F8" s="345">
        <f>SUM(F9:F18)</f>
        <v>0</v>
      </c>
      <c r="G8" s="345">
        <f>SUM(G9:G18)</f>
        <v>2250</v>
      </c>
    </row>
    <row r="9" spans="1:7" s="403" customFormat="1" ht="12" customHeight="1">
      <c r="A9" s="487" t="s">
        <v>106</v>
      </c>
      <c r="B9" s="10" t="s">
        <v>301</v>
      </c>
      <c r="C9" s="595"/>
      <c r="D9" s="612"/>
      <c r="E9" s="613"/>
      <c r="F9" s="645"/>
      <c r="G9" s="915">
        <f>E9+F9</f>
        <v>0</v>
      </c>
    </row>
    <row r="10" spans="1:7" s="403" customFormat="1" ht="12" customHeight="1">
      <c r="A10" s="488" t="s">
        <v>107</v>
      </c>
      <c r="B10" s="8" t="s">
        <v>302</v>
      </c>
      <c r="C10" s="338">
        <v>1200</v>
      </c>
      <c r="D10" s="612"/>
      <c r="E10" s="666">
        <f>C10+D10</f>
        <v>1200</v>
      </c>
      <c r="F10" s="640"/>
      <c r="G10" s="915">
        <f t="shared" ref="G10:G18" si="0">E10+F10</f>
        <v>1200</v>
      </c>
    </row>
    <row r="11" spans="1:7" s="403" customFormat="1" ht="12" customHeight="1">
      <c r="A11" s="488" t="s">
        <v>108</v>
      </c>
      <c r="B11" s="8" t="s">
        <v>303</v>
      </c>
      <c r="C11" s="338"/>
      <c r="D11" s="612"/>
      <c r="E11" s="666">
        <f t="shared" ref="E11:E18" si="1">C11+D11</f>
        <v>0</v>
      </c>
      <c r="F11" s="640"/>
      <c r="G11" s="915">
        <f t="shared" si="0"/>
        <v>0</v>
      </c>
    </row>
    <row r="12" spans="1:7" s="403" customFormat="1" ht="12" customHeight="1">
      <c r="A12" s="488" t="s">
        <v>109</v>
      </c>
      <c r="B12" s="8" t="s">
        <v>304</v>
      </c>
      <c r="C12" s="338">
        <v>780</v>
      </c>
      <c r="D12" s="612"/>
      <c r="E12" s="666">
        <f t="shared" si="1"/>
        <v>780</v>
      </c>
      <c r="F12" s="640"/>
      <c r="G12" s="915">
        <f t="shared" si="0"/>
        <v>780</v>
      </c>
    </row>
    <row r="13" spans="1:7" s="403" customFormat="1" ht="12" customHeight="1">
      <c r="A13" s="488" t="s">
        <v>151</v>
      </c>
      <c r="B13" s="8" t="s">
        <v>305</v>
      </c>
      <c r="C13" s="338"/>
      <c r="D13" s="612"/>
      <c r="E13" s="666">
        <f t="shared" si="1"/>
        <v>0</v>
      </c>
      <c r="F13" s="640"/>
      <c r="G13" s="915">
        <f t="shared" si="0"/>
        <v>0</v>
      </c>
    </row>
    <row r="14" spans="1:7" s="403" customFormat="1" ht="12" customHeight="1">
      <c r="A14" s="488" t="s">
        <v>110</v>
      </c>
      <c r="B14" s="8" t="s">
        <v>485</v>
      </c>
      <c r="C14" s="338">
        <v>220</v>
      </c>
      <c r="D14" s="612"/>
      <c r="E14" s="666">
        <f t="shared" si="1"/>
        <v>220</v>
      </c>
      <c r="F14" s="640"/>
      <c r="G14" s="915">
        <f t="shared" si="0"/>
        <v>220</v>
      </c>
    </row>
    <row r="15" spans="1:7" s="403" customFormat="1" ht="12" customHeight="1">
      <c r="A15" s="488" t="s">
        <v>111</v>
      </c>
      <c r="B15" s="7" t="s">
        <v>486</v>
      </c>
      <c r="C15" s="338"/>
      <c r="D15" s="612"/>
      <c r="E15" s="666">
        <f t="shared" si="1"/>
        <v>0</v>
      </c>
      <c r="F15" s="640"/>
      <c r="G15" s="915">
        <f t="shared" si="0"/>
        <v>0</v>
      </c>
    </row>
    <row r="16" spans="1:7" s="403" customFormat="1" ht="12" customHeight="1">
      <c r="A16" s="488" t="s">
        <v>121</v>
      </c>
      <c r="B16" s="8" t="s">
        <v>308</v>
      </c>
      <c r="C16" s="433">
        <v>50</v>
      </c>
      <c r="D16" s="612"/>
      <c r="E16" s="666">
        <f t="shared" si="1"/>
        <v>50</v>
      </c>
      <c r="F16" s="640"/>
      <c r="G16" s="915">
        <f t="shared" si="0"/>
        <v>50</v>
      </c>
    </row>
    <row r="17" spans="1:7" s="497" customFormat="1" ht="12" customHeight="1">
      <c r="A17" s="488" t="s">
        <v>122</v>
      </c>
      <c r="B17" s="8" t="s">
        <v>309</v>
      </c>
      <c r="C17" s="338"/>
      <c r="D17" s="614"/>
      <c r="E17" s="666">
        <f t="shared" si="1"/>
        <v>0</v>
      </c>
      <c r="F17" s="641"/>
      <c r="G17" s="915">
        <f t="shared" si="0"/>
        <v>0</v>
      </c>
    </row>
    <row r="18" spans="1:7" s="497" customFormat="1" ht="12" customHeight="1" thickBot="1">
      <c r="A18" s="488" t="s">
        <v>123</v>
      </c>
      <c r="B18" s="7" t="s">
        <v>310</v>
      </c>
      <c r="C18" s="596"/>
      <c r="D18" s="629"/>
      <c r="E18" s="914">
        <f t="shared" si="1"/>
        <v>0</v>
      </c>
      <c r="F18" s="647"/>
      <c r="G18" s="915">
        <f t="shared" si="0"/>
        <v>0</v>
      </c>
    </row>
    <row r="19" spans="1:7" s="403" customFormat="1" ht="12" customHeight="1" thickBot="1">
      <c r="A19" s="218" t="s">
        <v>22</v>
      </c>
      <c r="B19" s="259" t="s">
        <v>487</v>
      </c>
      <c r="C19" s="594">
        <f>SUM(C20:C22)</f>
        <v>0</v>
      </c>
      <c r="D19" s="633"/>
      <c r="E19" s="634"/>
      <c r="F19" s="959">
        <v>2964</v>
      </c>
      <c r="G19" s="634">
        <v>2964</v>
      </c>
    </row>
    <row r="20" spans="1:7" s="497" customFormat="1" ht="12" customHeight="1">
      <c r="A20" s="488" t="s">
        <v>112</v>
      </c>
      <c r="B20" s="9" t="s">
        <v>276</v>
      </c>
      <c r="C20" s="338"/>
      <c r="D20" s="608"/>
      <c r="E20" s="609"/>
      <c r="F20" s="648"/>
      <c r="G20" s="609"/>
    </row>
    <row r="21" spans="1:7" s="497" customFormat="1" ht="12" customHeight="1">
      <c r="A21" s="488" t="s">
        <v>113</v>
      </c>
      <c r="B21" s="8" t="s">
        <v>488</v>
      </c>
      <c r="C21" s="338"/>
      <c r="D21" s="614"/>
      <c r="E21" s="615"/>
      <c r="F21" s="641"/>
      <c r="G21" s="615"/>
    </row>
    <row r="22" spans="1:7" s="497" customFormat="1" ht="12" customHeight="1">
      <c r="A22" s="488" t="s">
        <v>114</v>
      </c>
      <c r="B22" s="8" t="s">
        <v>489</v>
      </c>
      <c r="C22" s="338"/>
      <c r="D22" s="614"/>
      <c r="E22" s="615"/>
      <c r="F22" s="641">
        <v>2694</v>
      </c>
      <c r="G22" s="615">
        <v>2694</v>
      </c>
    </row>
    <row r="23" spans="1:7" s="497" customFormat="1" ht="12" customHeight="1" thickBot="1">
      <c r="A23" s="488" t="s">
        <v>115</v>
      </c>
      <c r="B23" s="8" t="s">
        <v>2</v>
      </c>
      <c r="C23" s="338"/>
      <c r="D23" s="629"/>
      <c r="E23" s="630"/>
      <c r="F23" s="647"/>
      <c r="G23" s="630"/>
    </row>
    <row r="24" spans="1:7" s="497" customFormat="1" ht="12" customHeight="1" thickBot="1">
      <c r="A24" s="226" t="s">
        <v>23</v>
      </c>
      <c r="B24" s="135" t="s">
        <v>177</v>
      </c>
      <c r="C24" s="597"/>
      <c r="D24" s="635"/>
      <c r="E24" s="636"/>
      <c r="F24" s="649"/>
      <c r="G24" s="636"/>
    </row>
    <row r="25" spans="1:7" s="497" customFormat="1" ht="12" customHeight="1" thickBot="1">
      <c r="A25" s="226" t="s">
        <v>24</v>
      </c>
      <c r="B25" s="135" t="s">
        <v>490</v>
      </c>
      <c r="C25" s="594">
        <f>+C26+C27</f>
        <v>0</v>
      </c>
      <c r="D25" s="635"/>
      <c r="E25" s="636"/>
      <c r="F25" s="649"/>
      <c r="G25" s="636"/>
    </row>
    <row r="26" spans="1:7" s="497" customFormat="1" ht="12" customHeight="1">
      <c r="A26" s="489" t="s">
        <v>286</v>
      </c>
      <c r="B26" s="490" t="s">
        <v>488</v>
      </c>
      <c r="C26" s="598"/>
      <c r="D26" s="608"/>
      <c r="E26" s="609"/>
      <c r="F26" s="648"/>
      <c r="G26" s="609"/>
    </row>
    <row r="27" spans="1:7" s="497" customFormat="1" ht="12" customHeight="1">
      <c r="A27" s="489" t="s">
        <v>289</v>
      </c>
      <c r="B27" s="491" t="s">
        <v>491</v>
      </c>
      <c r="C27" s="599"/>
      <c r="D27" s="614"/>
      <c r="E27" s="615"/>
      <c r="F27" s="641"/>
      <c r="G27" s="615"/>
    </row>
    <row r="28" spans="1:7" s="497" customFormat="1" ht="12" customHeight="1" thickBot="1">
      <c r="A28" s="488" t="s">
        <v>290</v>
      </c>
      <c r="B28" s="492" t="s">
        <v>492</v>
      </c>
      <c r="C28" s="600"/>
      <c r="D28" s="629"/>
      <c r="E28" s="630"/>
      <c r="F28" s="647"/>
      <c r="G28" s="630"/>
    </row>
    <row r="29" spans="1:7" s="497" customFormat="1" ht="12" customHeight="1" thickBot="1">
      <c r="A29" s="226" t="s">
        <v>25</v>
      </c>
      <c r="B29" s="135" t="s">
        <v>493</v>
      </c>
      <c r="C29" s="594">
        <f>+C30+C31+C32</f>
        <v>0</v>
      </c>
      <c r="D29" s="635"/>
      <c r="E29" s="636"/>
      <c r="F29" s="649"/>
      <c r="G29" s="636"/>
    </row>
    <row r="30" spans="1:7" s="497" customFormat="1" ht="12" customHeight="1">
      <c r="A30" s="489" t="s">
        <v>99</v>
      </c>
      <c r="B30" s="490" t="s">
        <v>315</v>
      </c>
      <c r="C30" s="598"/>
      <c r="D30" s="608"/>
      <c r="E30" s="609"/>
      <c r="F30" s="648"/>
      <c r="G30" s="609"/>
    </row>
    <row r="31" spans="1:7" s="497" customFormat="1" ht="12" customHeight="1">
      <c r="A31" s="489" t="s">
        <v>100</v>
      </c>
      <c r="B31" s="491" t="s">
        <v>316</v>
      </c>
      <c r="C31" s="599"/>
      <c r="D31" s="614"/>
      <c r="E31" s="615"/>
      <c r="F31" s="641"/>
      <c r="G31" s="615"/>
    </row>
    <row r="32" spans="1:7" s="497" customFormat="1" ht="12" customHeight="1" thickBot="1">
      <c r="A32" s="488" t="s">
        <v>101</v>
      </c>
      <c r="B32" s="153" t="s">
        <v>317</v>
      </c>
      <c r="C32" s="600"/>
      <c r="D32" s="629"/>
      <c r="E32" s="630"/>
      <c r="F32" s="647"/>
      <c r="G32" s="630"/>
    </row>
    <row r="33" spans="1:7" s="403" customFormat="1" ht="12" customHeight="1" thickBot="1">
      <c r="A33" s="226" t="s">
        <v>26</v>
      </c>
      <c r="B33" s="135" t="s">
        <v>430</v>
      </c>
      <c r="C33" s="597"/>
      <c r="D33" s="633"/>
      <c r="E33" s="634"/>
      <c r="F33" s="646"/>
      <c r="G33" s="634"/>
    </row>
    <row r="34" spans="1:7" s="403" customFormat="1" ht="12" customHeight="1" thickBot="1">
      <c r="A34" s="226" t="s">
        <v>27</v>
      </c>
      <c r="B34" s="135" t="s">
        <v>494</v>
      </c>
      <c r="C34" s="601"/>
      <c r="D34" s="631"/>
      <c r="E34" s="632"/>
      <c r="F34" s="646"/>
      <c r="G34" s="634"/>
    </row>
    <row r="35" spans="1:7" s="403" customFormat="1" ht="12" customHeight="1" thickBot="1">
      <c r="A35" s="218" t="s">
        <v>28</v>
      </c>
      <c r="B35" s="135" t="s">
        <v>495</v>
      </c>
      <c r="C35" s="340">
        <f>+C8+C19+C24+C25+C29+C33+C34</f>
        <v>2250</v>
      </c>
      <c r="D35" s="340">
        <f>+D8+D19+D24+D25+D29+D33+D34</f>
        <v>0</v>
      </c>
      <c r="E35" s="345">
        <f>+E8+E19+E24+E25+E29+E33+E34</f>
        <v>2250</v>
      </c>
      <c r="F35" s="345">
        <f>+F8+F19+F24+F25+F29+F33+F34</f>
        <v>2964</v>
      </c>
      <c r="G35" s="345">
        <f>+G8+G19+G24+G25+G29+G33+G34</f>
        <v>5214</v>
      </c>
    </row>
    <row r="36" spans="1:7" s="403" customFormat="1" ht="12" customHeight="1" thickBot="1">
      <c r="A36" s="260" t="s">
        <v>29</v>
      </c>
      <c r="B36" s="135" t="s">
        <v>496</v>
      </c>
      <c r="C36" s="602">
        <f>+C37+C38+C39</f>
        <v>30633</v>
      </c>
      <c r="D36" s="602">
        <f>+D37+D38+D39</f>
        <v>4468</v>
      </c>
      <c r="E36" s="395">
        <f>+E37+E38+E39</f>
        <v>35101</v>
      </c>
      <c r="F36" s="395">
        <f>+F37+F38+F39</f>
        <v>725</v>
      </c>
      <c r="G36" s="395">
        <f>+G37+G38+G39</f>
        <v>35826</v>
      </c>
    </row>
    <row r="37" spans="1:7" s="403" customFormat="1" ht="12" customHeight="1">
      <c r="A37" s="489" t="s">
        <v>497</v>
      </c>
      <c r="B37" s="490" t="s">
        <v>247</v>
      </c>
      <c r="C37" s="598"/>
      <c r="D37" s="225">
        <v>3694</v>
      </c>
      <c r="E37" s="660">
        <f>C37+D37</f>
        <v>3694</v>
      </c>
      <c r="F37" s="645"/>
      <c r="G37" s="906">
        <f>E37+F37</f>
        <v>3694</v>
      </c>
    </row>
    <row r="38" spans="1:7" s="403" customFormat="1" ht="12" customHeight="1">
      <c r="A38" s="489" t="s">
        <v>498</v>
      </c>
      <c r="B38" s="491" t="s">
        <v>3</v>
      </c>
      <c r="C38" s="599"/>
      <c r="D38" s="612"/>
      <c r="E38" s="660">
        <f>C38+D38</f>
        <v>0</v>
      </c>
      <c r="F38" s="640"/>
      <c r="G38" s="906">
        <f>E38+F38</f>
        <v>0</v>
      </c>
    </row>
    <row r="39" spans="1:7" s="497" customFormat="1" ht="12" customHeight="1" thickBot="1">
      <c r="A39" s="488" t="s">
        <v>499</v>
      </c>
      <c r="B39" s="153" t="s">
        <v>500</v>
      </c>
      <c r="C39" s="600">
        <v>30633</v>
      </c>
      <c r="D39" s="659">
        <v>774</v>
      </c>
      <c r="E39" s="660">
        <f>C39+D39</f>
        <v>31407</v>
      </c>
      <c r="F39" s="913">
        <v>725</v>
      </c>
      <c r="G39" s="906">
        <f>E39+F39</f>
        <v>32132</v>
      </c>
    </row>
    <row r="40" spans="1:7" s="497" customFormat="1" ht="15" customHeight="1" thickBot="1">
      <c r="A40" s="260" t="s">
        <v>30</v>
      </c>
      <c r="B40" s="261" t="s">
        <v>501</v>
      </c>
      <c r="C40" s="628">
        <f>+C35+C36</f>
        <v>32883</v>
      </c>
      <c r="D40" s="628">
        <f>+D35+D36</f>
        <v>4468</v>
      </c>
      <c r="E40" s="399">
        <f>+E35+E36</f>
        <v>37351</v>
      </c>
      <c r="F40" s="399">
        <f>+F35+F36</f>
        <v>3689</v>
      </c>
      <c r="G40" s="399">
        <f>+G35+G36</f>
        <v>41040</v>
      </c>
    </row>
    <row r="41" spans="1:7" s="497" customFormat="1" ht="15" customHeight="1">
      <c r="A41" s="262"/>
      <c r="B41" s="263"/>
      <c r="C41" s="396"/>
    </row>
    <row r="42" spans="1:7" ht="13.5" thickBot="1">
      <c r="A42" s="264"/>
      <c r="B42" s="265"/>
      <c r="C42" s="397"/>
    </row>
    <row r="43" spans="1:7" s="496" customFormat="1" ht="16.5" customHeight="1" thickBot="1">
      <c r="A43" s="1007" t="s">
        <v>62</v>
      </c>
      <c r="B43" s="1008"/>
      <c r="C43" s="1008"/>
      <c r="D43" s="1008"/>
      <c r="E43" s="1008"/>
      <c r="F43" s="1008"/>
      <c r="G43" s="1009"/>
    </row>
    <row r="44" spans="1:7" s="498" customFormat="1" ht="12" customHeight="1" thickBot="1">
      <c r="A44" s="226" t="s">
        <v>21</v>
      </c>
      <c r="B44" s="135" t="s">
        <v>502</v>
      </c>
      <c r="C44" s="594">
        <f>SUM(C45:C49)</f>
        <v>32883</v>
      </c>
      <c r="D44" s="594">
        <f>SUM(D45:D49)</f>
        <v>4468</v>
      </c>
      <c r="E44" s="345">
        <f>SUM(E45:E49)</f>
        <v>37351</v>
      </c>
      <c r="F44" s="345">
        <f>SUM(F45:F49)</f>
        <v>3689</v>
      </c>
      <c r="G44" s="345">
        <f>SUM(G45:G49)</f>
        <v>41040</v>
      </c>
    </row>
    <row r="45" spans="1:7" ht="12" customHeight="1">
      <c r="A45" s="488" t="s">
        <v>106</v>
      </c>
      <c r="B45" s="9" t="s">
        <v>51</v>
      </c>
      <c r="C45" s="598">
        <v>16792</v>
      </c>
      <c r="D45" s="610">
        <v>1357</v>
      </c>
      <c r="E45" s="620">
        <f>C45+D45</f>
        <v>18149</v>
      </c>
      <c r="F45" s="766">
        <v>991</v>
      </c>
      <c r="G45" s="907">
        <f>E45+F45</f>
        <v>19140</v>
      </c>
    </row>
    <row r="46" spans="1:7" ht="12" customHeight="1">
      <c r="A46" s="488" t="s">
        <v>107</v>
      </c>
      <c r="B46" s="8" t="s">
        <v>186</v>
      </c>
      <c r="C46" s="616">
        <v>4534</v>
      </c>
      <c r="D46" s="610">
        <v>251</v>
      </c>
      <c r="E46" s="620">
        <f>C46+D46</f>
        <v>4785</v>
      </c>
      <c r="F46" s="639">
        <v>267</v>
      </c>
      <c r="G46" s="907">
        <f>E46+F46</f>
        <v>5052</v>
      </c>
    </row>
    <row r="47" spans="1:7" ht="12" customHeight="1">
      <c r="A47" s="488" t="s">
        <v>108</v>
      </c>
      <c r="B47" s="8" t="s">
        <v>143</v>
      </c>
      <c r="C47" s="616">
        <v>11557</v>
      </c>
      <c r="D47" s="610">
        <v>2860</v>
      </c>
      <c r="E47" s="620">
        <f>C47+D47</f>
        <v>14417</v>
      </c>
      <c r="F47" s="639">
        <v>2431</v>
      </c>
      <c r="G47" s="907">
        <f>E47+F47</f>
        <v>16848</v>
      </c>
    </row>
    <row r="48" spans="1:7" ht="12" customHeight="1">
      <c r="A48" s="488" t="s">
        <v>109</v>
      </c>
      <c r="B48" s="8" t="s">
        <v>187</v>
      </c>
      <c r="C48" s="616"/>
      <c r="D48" s="610"/>
      <c r="E48" s="611"/>
      <c r="F48" s="639"/>
      <c r="G48" s="907">
        <f>E48+F48</f>
        <v>0</v>
      </c>
    </row>
    <row r="49" spans="1:7" ht="12" customHeight="1" thickBot="1">
      <c r="A49" s="488" t="s">
        <v>151</v>
      </c>
      <c r="B49" s="8" t="s">
        <v>188</v>
      </c>
      <c r="C49" s="616"/>
      <c r="D49" s="604"/>
      <c r="E49" s="605"/>
      <c r="F49" s="767"/>
      <c r="G49" s="907">
        <f>E49+F49</f>
        <v>0</v>
      </c>
    </row>
    <row r="50" spans="1:7" ht="12" customHeight="1" thickBot="1">
      <c r="A50" s="226" t="s">
        <v>22</v>
      </c>
      <c r="B50" s="135" t="s">
        <v>503</v>
      </c>
      <c r="C50" s="594">
        <f>SUM(C51:C53)</f>
        <v>0</v>
      </c>
      <c r="D50" s="623"/>
      <c r="E50" s="624"/>
      <c r="F50" s="671"/>
      <c r="G50" s="624"/>
    </row>
    <row r="51" spans="1:7" s="498" customFormat="1" ht="12" customHeight="1">
      <c r="A51" s="488" t="s">
        <v>112</v>
      </c>
      <c r="B51" s="9" t="s">
        <v>237</v>
      </c>
      <c r="C51" s="598"/>
      <c r="D51" s="621"/>
      <c r="E51" s="622"/>
      <c r="F51" s="768"/>
      <c r="G51" s="622"/>
    </row>
    <row r="52" spans="1:7" ht="12" customHeight="1">
      <c r="A52" s="488" t="s">
        <v>113</v>
      </c>
      <c r="B52" s="8" t="s">
        <v>190</v>
      </c>
      <c r="C52" s="616"/>
      <c r="D52" s="610"/>
      <c r="E52" s="611"/>
      <c r="F52" s="639"/>
      <c r="G52" s="611"/>
    </row>
    <row r="53" spans="1:7" ht="12" customHeight="1">
      <c r="A53" s="488" t="s">
        <v>114</v>
      </c>
      <c r="B53" s="8" t="s">
        <v>63</v>
      </c>
      <c r="C53" s="616"/>
      <c r="D53" s="610"/>
      <c r="E53" s="611"/>
      <c r="F53" s="639"/>
      <c r="G53" s="611"/>
    </row>
    <row r="54" spans="1:7" ht="12" customHeight="1" thickBot="1">
      <c r="A54" s="488" t="s">
        <v>115</v>
      </c>
      <c r="B54" s="8" t="s">
        <v>4</v>
      </c>
      <c r="C54" s="616"/>
      <c r="D54" s="610"/>
      <c r="E54" s="611"/>
      <c r="F54" s="767"/>
      <c r="G54" s="605"/>
    </row>
    <row r="55" spans="1:7" ht="15" customHeight="1" thickBot="1">
      <c r="A55" s="226" t="s">
        <v>23</v>
      </c>
      <c r="B55" s="268" t="s">
        <v>504</v>
      </c>
      <c r="C55" s="617">
        <f>+C44+C50</f>
        <v>32883</v>
      </c>
      <c r="D55" s="617">
        <f>+D44+D50</f>
        <v>4468</v>
      </c>
      <c r="E55" s="399">
        <f>+E44+E50</f>
        <v>37351</v>
      </c>
      <c r="F55" s="399">
        <f>+F44+F50</f>
        <v>3689</v>
      </c>
      <c r="G55" s="399">
        <f>+G44+G50</f>
        <v>41040</v>
      </c>
    </row>
    <row r="56" spans="1:7" ht="13.5" thickBot="1">
      <c r="C56" s="400"/>
    </row>
    <row r="57" spans="1:7" ht="15" customHeight="1" thickBot="1">
      <c r="A57" s="271" t="s">
        <v>210</v>
      </c>
      <c r="B57" s="272"/>
      <c r="C57" s="132">
        <v>10</v>
      </c>
      <c r="D57" s="658">
        <v>0</v>
      </c>
      <c r="E57" s="658">
        <v>10</v>
      </c>
      <c r="F57" s="671"/>
      <c r="G57" s="654">
        <f>E57+F57</f>
        <v>10</v>
      </c>
    </row>
    <row r="58" spans="1:7" ht="14.25" customHeight="1" thickBot="1">
      <c r="A58" s="271" t="s">
        <v>211</v>
      </c>
      <c r="B58" s="272"/>
      <c r="C58" s="132"/>
      <c r="D58" s="658"/>
      <c r="E58" s="658"/>
      <c r="F58" s="671"/>
      <c r="G58" s="624"/>
    </row>
  </sheetData>
  <sheetProtection formatCells="0"/>
  <mergeCells count="2">
    <mergeCell ref="A1:G1"/>
    <mergeCell ref="A43:G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58"/>
  <sheetViews>
    <sheetView topLeftCell="A31" workbookViewId="0">
      <selection activeCell="G49" sqref="G49"/>
    </sheetView>
  </sheetViews>
  <sheetFormatPr defaultRowHeight="12.75"/>
  <cols>
    <col min="1" max="1" width="13.83203125" style="269" customWidth="1"/>
    <col min="2" max="2" width="79.1640625" style="270" customWidth="1"/>
    <col min="3" max="3" width="17.5" style="270" customWidth="1"/>
    <col min="4" max="5" width="9.33203125" style="270"/>
    <col min="6" max="6" width="9.33203125" style="967"/>
    <col min="7" max="16384" width="9.33203125" style="270"/>
  </cols>
  <sheetData>
    <row r="1" spans="1:7" s="249" customFormat="1" ht="21" customHeight="1" thickBot="1">
      <c r="A1" s="1011" t="s">
        <v>655</v>
      </c>
      <c r="B1" s="1011"/>
      <c r="C1" s="1011"/>
      <c r="D1" s="1011"/>
      <c r="E1" s="1011"/>
      <c r="F1" s="1011"/>
      <c r="G1" s="1011"/>
    </row>
    <row r="2" spans="1:7" s="494" customFormat="1" ht="25.5" customHeight="1">
      <c r="A2" s="445" t="s">
        <v>208</v>
      </c>
      <c r="B2" s="386" t="s">
        <v>581</v>
      </c>
      <c r="C2" s="401" t="s">
        <v>582</v>
      </c>
      <c r="F2" s="960"/>
    </row>
    <row r="3" spans="1:7" s="494" customFormat="1" ht="24.75" thickBot="1">
      <c r="A3" s="486" t="s">
        <v>207</v>
      </c>
      <c r="B3" s="387" t="s">
        <v>583</v>
      </c>
      <c r="C3" s="402" t="s">
        <v>56</v>
      </c>
      <c r="F3" s="960"/>
    </row>
    <row r="4" spans="1:7" s="495" customFormat="1" ht="15.95" customHeight="1" thickBot="1">
      <c r="A4" s="252"/>
      <c r="B4" s="252"/>
      <c r="F4" s="960"/>
      <c r="G4" s="253" t="s">
        <v>57</v>
      </c>
    </row>
    <row r="5" spans="1:7" ht="51.75" thickBot="1">
      <c r="A5" s="446" t="s">
        <v>209</v>
      </c>
      <c r="B5" s="254" t="s">
        <v>58</v>
      </c>
      <c r="C5" s="591" t="s">
        <v>647</v>
      </c>
      <c r="D5" s="663" t="s">
        <v>648</v>
      </c>
      <c r="E5" s="780" t="s">
        <v>654</v>
      </c>
      <c r="F5" s="961" t="s">
        <v>679</v>
      </c>
      <c r="G5" s="638" t="s">
        <v>649</v>
      </c>
    </row>
    <row r="6" spans="1:7" s="496" customFormat="1" ht="12.95" customHeight="1" thickBot="1">
      <c r="A6" s="218">
        <v>1</v>
      </c>
      <c r="B6" s="219">
        <v>2</v>
      </c>
      <c r="C6" s="592">
        <v>3</v>
      </c>
      <c r="D6" s="219">
        <v>4</v>
      </c>
      <c r="E6" s="592">
        <v>5</v>
      </c>
      <c r="F6" s="219">
        <v>6</v>
      </c>
      <c r="G6" s="220">
        <v>7</v>
      </c>
    </row>
    <row r="7" spans="1:7" s="496" customFormat="1" ht="15.95" customHeight="1" thickBot="1">
      <c r="A7" s="256"/>
      <c r="B7" s="257" t="s">
        <v>60</v>
      </c>
      <c r="C7" s="258"/>
      <c r="D7" s="668"/>
      <c r="E7" s="781"/>
      <c r="F7" s="219"/>
      <c r="G7" s="652"/>
    </row>
    <row r="8" spans="1:7" s="403" customFormat="1" ht="12" customHeight="1" thickBot="1">
      <c r="A8" s="218" t="s">
        <v>21</v>
      </c>
      <c r="B8" s="259" t="s">
        <v>484</v>
      </c>
      <c r="C8" s="345">
        <f>SUM(C9:C18)</f>
        <v>26200</v>
      </c>
      <c r="D8" s="345">
        <f>SUM(D9:D18)</f>
        <v>0</v>
      </c>
      <c r="E8" s="594">
        <f>SUM(E9:E18)</f>
        <v>26200</v>
      </c>
      <c r="F8" s="594">
        <f>SUM(F9:F18)</f>
        <v>0</v>
      </c>
      <c r="G8" s="345">
        <f>SUM(G9:G18)</f>
        <v>26200</v>
      </c>
    </row>
    <row r="9" spans="1:7" s="403" customFormat="1" ht="12" customHeight="1">
      <c r="A9" s="487" t="s">
        <v>106</v>
      </c>
      <c r="B9" s="10" t="s">
        <v>301</v>
      </c>
      <c r="C9" s="392"/>
      <c r="D9" s="640"/>
      <c r="E9" s="916">
        <f>C9+D9</f>
        <v>0</v>
      </c>
      <c r="F9" s="962"/>
      <c r="G9" s="906">
        <f>E9+F9</f>
        <v>0</v>
      </c>
    </row>
    <row r="10" spans="1:7" s="403" customFormat="1" ht="12" customHeight="1">
      <c r="A10" s="488" t="s">
        <v>107</v>
      </c>
      <c r="B10" s="8" t="s">
        <v>302</v>
      </c>
      <c r="C10" s="343">
        <v>20600</v>
      </c>
      <c r="D10" s="640"/>
      <c r="E10" s="917">
        <f t="shared" ref="E10:E18" si="0">C10+D10</f>
        <v>20600</v>
      </c>
      <c r="F10" s="664"/>
      <c r="G10" s="906">
        <f t="shared" ref="G10:G18" si="1">E10+F10</f>
        <v>20600</v>
      </c>
    </row>
    <row r="11" spans="1:7" s="403" customFormat="1" ht="12" customHeight="1">
      <c r="A11" s="488" t="s">
        <v>108</v>
      </c>
      <c r="B11" s="8" t="s">
        <v>303</v>
      </c>
      <c r="C11" s="343"/>
      <c r="D11" s="640"/>
      <c r="E11" s="917">
        <f t="shared" si="0"/>
        <v>0</v>
      </c>
      <c r="F11" s="664"/>
      <c r="G11" s="906">
        <f t="shared" si="1"/>
        <v>0</v>
      </c>
    </row>
    <row r="12" spans="1:7" s="403" customFormat="1" ht="12" customHeight="1">
      <c r="A12" s="488" t="s">
        <v>109</v>
      </c>
      <c r="B12" s="8" t="s">
        <v>304</v>
      </c>
      <c r="C12" s="343"/>
      <c r="D12" s="640"/>
      <c r="E12" s="917">
        <f t="shared" si="0"/>
        <v>0</v>
      </c>
      <c r="F12" s="664"/>
      <c r="G12" s="906">
        <f t="shared" si="1"/>
        <v>0</v>
      </c>
    </row>
    <row r="13" spans="1:7" s="403" customFormat="1" ht="12" customHeight="1">
      <c r="A13" s="488" t="s">
        <v>151</v>
      </c>
      <c r="B13" s="8" t="s">
        <v>305</v>
      </c>
      <c r="C13" s="343"/>
      <c r="D13" s="640"/>
      <c r="E13" s="917">
        <f t="shared" si="0"/>
        <v>0</v>
      </c>
      <c r="F13" s="664"/>
      <c r="G13" s="906">
        <f t="shared" si="1"/>
        <v>0</v>
      </c>
    </row>
    <row r="14" spans="1:7" s="403" customFormat="1" ht="12" customHeight="1">
      <c r="A14" s="488" t="s">
        <v>110</v>
      </c>
      <c r="B14" s="8" t="s">
        <v>485</v>
      </c>
      <c r="C14" s="343">
        <v>5600</v>
      </c>
      <c r="D14" s="640"/>
      <c r="E14" s="917">
        <f t="shared" si="0"/>
        <v>5600</v>
      </c>
      <c r="F14" s="664"/>
      <c r="G14" s="906">
        <f t="shared" si="1"/>
        <v>5600</v>
      </c>
    </row>
    <row r="15" spans="1:7" s="403" customFormat="1" ht="12" customHeight="1">
      <c r="A15" s="488" t="s">
        <v>111</v>
      </c>
      <c r="B15" s="7" t="s">
        <v>486</v>
      </c>
      <c r="C15" s="343"/>
      <c r="D15" s="640"/>
      <c r="E15" s="917">
        <f t="shared" si="0"/>
        <v>0</v>
      </c>
      <c r="F15" s="664"/>
      <c r="G15" s="906">
        <f t="shared" si="1"/>
        <v>0</v>
      </c>
    </row>
    <row r="16" spans="1:7" s="403" customFormat="1" ht="12" customHeight="1">
      <c r="A16" s="488" t="s">
        <v>121</v>
      </c>
      <c r="B16" s="8" t="s">
        <v>308</v>
      </c>
      <c r="C16" s="393"/>
      <c r="D16" s="640"/>
      <c r="E16" s="917">
        <f t="shared" si="0"/>
        <v>0</v>
      </c>
      <c r="F16" s="664"/>
      <c r="G16" s="906">
        <f t="shared" si="1"/>
        <v>0</v>
      </c>
    </row>
    <row r="17" spans="1:7" s="497" customFormat="1" ht="12" customHeight="1">
      <c r="A17" s="488" t="s">
        <v>122</v>
      </c>
      <c r="B17" s="8" t="s">
        <v>309</v>
      </c>
      <c r="C17" s="343"/>
      <c r="D17" s="641"/>
      <c r="E17" s="917">
        <f t="shared" si="0"/>
        <v>0</v>
      </c>
      <c r="F17" s="659"/>
      <c r="G17" s="906">
        <f t="shared" si="1"/>
        <v>0</v>
      </c>
    </row>
    <row r="18" spans="1:7" s="497" customFormat="1" ht="12" customHeight="1" thickBot="1">
      <c r="A18" s="488" t="s">
        <v>123</v>
      </c>
      <c r="B18" s="7" t="s">
        <v>310</v>
      </c>
      <c r="C18" s="344"/>
      <c r="D18" s="641"/>
      <c r="E18" s="917">
        <f t="shared" si="0"/>
        <v>0</v>
      </c>
      <c r="F18" s="920"/>
      <c r="G18" s="906">
        <f t="shared" si="1"/>
        <v>0</v>
      </c>
    </row>
    <row r="19" spans="1:7" s="403" customFormat="1" ht="12" customHeight="1" thickBot="1">
      <c r="A19" s="218" t="s">
        <v>22</v>
      </c>
      <c r="B19" s="259" t="s">
        <v>487</v>
      </c>
      <c r="C19" s="345">
        <f>SUM(C20:C22)</f>
        <v>756521</v>
      </c>
      <c r="D19" s="345">
        <f>SUM(D20:D22)</f>
        <v>0</v>
      </c>
      <c r="E19" s="617">
        <f>SUM(E20:E22)</f>
        <v>756521</v>
      </c>
      <c r="F19" s="617">
        <f>SUM(F20:F22)</f>
        <v>52169</v>
      </c>
      <c r="G19" s="399">
        <f>SUM(G20:G22)</f>
        <v>808690</v>
      </c>
    </row>
    <row r="20" spans="1:7" s="497" customFormat="1" ht="12" customHeight="1">
      <c r="A20" s="488" t="s">
        <v>112</v>
      </c>
      <c r="B20" s="9" t="s">
        <v>276</v>
      </c>
      <c r="C20" s="343"/>
      <c r="D20" s="641"/>
      <c r="E20" s="783"/>
      <c r="F20" s="963"/>
      <c r="G20" s="609">
        <f>E20+F20</f>
        <v>0</v>
      </c>
    </row>
    <row r="21" spans="1:7" s="497" customFormat="1" ht="12" customHeight="1">
      <c r="A21" s="488" t="s">
        <v>113</v>
      </c>
      <c r="B21" s="8" t="s">
        <v>488</v>
      </c>
      <c r="C21" s="343"/>
      <c r="D21" s="641"/>
      <c r="E21" s="783"/>
      <c r="F21" s="659"/>
      <c r="G21" s="609">
        <f>E21+F21</f>
        <v>0</v>
      </c>
    </row>
    <row r="22" spans="1:7" s="497" customFormat="1" ht="12" customHeight="1">
      <c r="A22" s="488" t="s">
        <v>114</v>
      </c>
      <c r="B22" s="8" t="s">
        <v>489</v>
      </c>
      <c r="C22" s="343">
        <v>756521</v>
      </c>
      <c r="D22" s="641"/>
      <c r="E22" s="784">
        <f>C22+D22</f>
        <v>756521</v>
      </c>
      <c r="F22" s="659">
        <v>52169</v>
      </c>
      <c r="G22" s="918">
        <f>E22+F22</f>
        <v>808690</v>
      </c>
    </row>
    <row r="23" spans="1:7" s="497" customFormat="1" ht="12" customHeight="1" thickBot="1">
      <c r="A23" s="488" t="s">
        <v>115</v>
      </c>
      <c r="B23" s="8" t="s">
        <v>2</v>
      </c>
      <c r="C23" s="343"/>
      <c r="D23" s="641"/>
      <c r="E23" s="787"/>
      <c r="F23" s="920"/>
      <c r="G23" s="609">
        <f>E23+F23</f>
        <v>0</v>
      </c>
    </row>
    <row r="24" spans="1:7" s="497" customFormat="1" ht="12" customHeight="1" thickBot="1">
      <c r="A24" s="226" t="s">
        <v>23</v>
      </c>
      <c r="B24" s="135" t="s">
        <v>177</v>
      </c>
      <c r="C24" s="372"/>
      <c r="D24" s="372"/>
      <c r="E24" s="789"/>
      <c r="F24" s="964"/>
      <c r="G24" s="790"/>
    </row>
    <row r="25" spans="1:7" s="497" customFormat="1" ht="12" customHeight="1" thickBot="1">
      <c r="A25" s="226" t="s">
        <v>24</v>
      </c>
      <c r="B25" s="135" t="s">
        <v>490</v>
      </c>
      <c r="C25" s="345">
        <f>+C26+C27</f>
        <v>0</v>
      </c>
      <c r="D25" s="345">
        <f>+D26+D27</f>
        <v>0</v>
      </c>
      <c r="E25" s="790"/>
      <c r="F25" s="964"/>
      <c r="G25" s="790"/>
    </row>
    <row r="26" spans="1:7" s="497" customFormat="1" ht="12" customHeight="1">
      <c r="A26" s="489" t="s">
        <v>286</v>
      </c>
      <c r="B26" s="490" t="s">
        <v>488</v>
      </c>
      <c r="C26" s="81"/>
      <c r="D26" s="641"/>
      <c r="E26" s="788"/>
      <c r="F26" s="963"/>
      <c r="G26" s="609"/>
    </row>
    <row r="27" spans="1:7" s="497" customFormat="1" ht="12" customHeight="1">
      <c r="A27" s="489" t="s">
        <v>289</v>
      </c>
      <c r="B27" s="491" t="s">
        <v>491</v>
      </c>
      <c r="C27" s="346"/>
      <c r="D27" s="641"/>
      <c r="E27" s="785"/>
      <c r="F27" s="659"/>
      <c r="G27" s="615"/>
    </row>
    <row r="28" spans="1:7" s="497" customFormat="1" ht="12" customHeight="1" thickBot="1">
      <c r="A28" s="488" t="s">
        <v>290</v>
      </c>
      <c r="B28" s="492" t="s">
        <v>492</v>
      </c>
      <c r="C28" s="88"/>
      <c r="D28" s="641"/>
      <c r="E28" s="785"/>
      <c r="F28" s="920"/>
      <c r="G28" s="630"/>
    </row>
    <row r="29" spans="1:7" s="497" customFormat="1" ht="12" customHeight="1" thickBot="1">
      <c r="A29" s="226" t="s">
        <v>25</v>
      </c>
      <c r="B29" s="135" t="s">
        <v>493</v>
      </c>
      <c r="C29" s="345">
        <f>+C30+C31+C32</f>
        <v>0</v>
      </c>
      <c r="D29" s="345">
        <f>+D30+D31+D32</f>
        <v>0</v>
      </c>
      <c r="E29" s="594">
        <f>+E30+E31+E32</f>
        <v>0</v>
      </c>
      <c r="F29" s="965">
        <v>600</v>
      </c>
      <c r="G29" s="636">
        <v>600</v>
      </c>
    </row>
    <row r="30" spans="1:7" s="497" customFormat="1" ht="12" customHeight="1">
      <c r="A30" s="489" t="s">
        <v>99</v>
      </c>
      <c r="B30" s="490" t="s">
        <v>315</v>
      </c>
      <c r="C30" s="81"/>
      <c r="D30" s="641"/>
      <c r="E30" s="785"/>
      <c r="F30" s="963"/>
      <c r="G30" s="609"/>
    </row>
    <row r="31" spans="1:7" s="497" customFormat="1" ht="12" customHeight="1">
      <c r="A31" s="489" t="s">
        <v>100</v>
      </c>
      <c r="B31" s="491" t="s">
        <v>316</v>
      </c>
      <c r="C31" s="346"/>
      <c r="D31" s="641"/>
      <c r="E31" s="785"/>
      <c r="F31" s="659"/>
      <c r="G31" s="615"/>
    </row>
    <row r="32" spans="1:7" s="497" customFormat="1" ht="12" customHeight="1" thickBot="1">
      <c r="A32" s="488" t="s">
        <v>101</v>
      </c>
      <c r="B32" s="153" t="s">
        <v>317</v>
      </c>
      <c r="C32" s="88"/>
      <c r="D32" s="641"/>
      <c r="E32" s="785"/>
      <c r="F32" s="920">
        <v>600</v>
      </c>
      <c r="G32" s="630">
        <v>600</v>
      </c>
    </row>
    <row r="33" spans="1:7" s="403" customFormat="1" ht="12" customHeight="1" thickBot="1">
      <c r="A33" s="226" t="s">
        <v>26</v>
      </c>
      <c r="B33" s="135" t="s">
        <v>430</v>
      </c>
      <c r="C33" s="372"/>
      <c r="D33" s="372"/>
      <c r="E33" s="597"/>
      <c r="F33" s="966"/>
      <c r="G33" s="634"/>
    </row>
    <row r="34" spans="1:7" s="403" customFormat="1" ht="12" customHeight="1" thickBot="1">
      <c r="A34" s="226" t="s">
        <v>27</v>
      </c>
      <c r="B34" s="135" t="s">
        <v>494</v>
      </c>
      <c r="C34" s="394"/>
      <c r="D34" s="640"/>
      <c r="E34" s="786"/>
      <c r="F34" s="972">
        <v>1500</v>
      </c>
      <c r="G34" s="791">
        <v>1500</v>
      </c>
    </row>
    <row r="35" spans="1:7" s="403" customFormat="1" ht="12" customHeight="1" thickBot="1">
      <c r="A35" s="218" t="s">
        <v>28</v>
      </c>
      <c r="B35" s="135" t="s">
        <v>495</v>
      </c>
      <c r="C35" s="340">
        <f>+C8+C19+C24+C25+C29+C33+C34</f>
        <v>782721</v>
      </c>
      <c r="D35" s="340">
        <f>+D8+D19+D24+D25+D29+D33+D34</f>
        <v>0</v>
      </c>
      <c r="E35" s="340">
        <f>+E8+E19+E24+E25+E29+E33+E34</f>
        <v>782721</v>
      </c>
      <c r="F35" s="340">
        <f>+F8+F19+F24+F25+F29+F33+F34</f>
        <v>54269</v>
      </c>
      <c r="G35" s="345">
        <f>+G8+G19+G24+G25+G29+G33+G34</f>
        <v>836990</v>
      </c>
    </row>
    <row r="36" spans="1:7" s="403" customFormat="1" ht="12" customHeight="1" thickBot="1">
      <c r="A36" s="260" t="s">
        <v>29</v>
      </c>
      <c r="B36" s="135" t="s">
        <v>496</v>
      </c>
      <c r="C36" s="395">
        <f>+C37+C38+C39</f>
        <v>11500</v>
      </c>
      <c r="D36" s="395">
        <f>+D37+D38+D39</f>
        <v>18234</v>
      </c>
      <c r="E36" s="602">
        <f>+E37+E38+E39</f>
        <v>29734</v>
      </c>
      <c r="F36" s="340">
        <f>+F37+F38+F39</f>
        <v>3696</v>
      </c>
      <c r="G36" s="345">
        <f>+G37+G38+G39</f>
        <v>33430</v>
      </c>
    </row>
    <row r="37" spans="1:7" s="403" customFormat="1" ht="12" customHeight="1">
      <c r="A37" s="489" t="s">
        <v>497</v>
      </c>
      <c r="B37" s="490" t="s">
        <v>247</v>
      </c>
      <c r="C37" s="81"/>
      <c r="D37" s="912">
        <v>18234</v>
      </c>
      <c r="E37" s="917">
        <f>C37+D37</f>
        <v>18234</v>
      </c>
      <c r="F37" s="962"/>
      <c r="G37" s="906">
        <f>E37+F37</f>
        <v>18234</v>
      </c>
    </row>
    <row r="38" spans="1:7" s="403" customFormat="1" ht="12" customHeight="1">
      <c r="A38" s="489" t="s">
        <v>498</v>
      </c>
      <c r="B38" s="491" t="s">
        <v>3</v>
      </c>
      <c r="C38" s="346"/>
      <c r="D38" s="640"/>
      <c r="E38" s="782">
        <f>C38+D38</f>
        <v>0</v>
      </c>
      <c r="F38" s="664"/>
      <c r="G38" s="906">
        <f>E38+F38</f>
        <v>0</v>
      </c>
    </row>
    <row r="39" spans="1:7" s="497" customFormat="1" ht="12" customHeight="1" thickBot="1">
      <c r="A39" s="488" t="s">
        <v>499</v>
      </c>
      <c r="B39" s="153" t="s">
        <v>500</v>
      </c>
      <c r="C39" s="88">
        <v>11500</v>
      </c>
      <c r="D39" s="641"/>
      <c r="E39" s="917">
        <f>C39+D39</f>
        <v>11500</v>
      </c>
      <c r="F39" s="920">
        <v>3696</v>
      </c>
      <c r="G39" s="906">
        <f>E39+F39</f>
        <v>15196</v>
      </c>
    </row>
    <row r="40" spans="1:7" s="497" customFormat="1" ht="15" customHeight="1" thickBot="1">
      <c r="A40" s="260" t="s">
        <v>30</v>
      </c>
      <c r="B40" s="261" t="s">
        <v>501</v>
      </c>
      <c r="C40" s="398">
        <f>+C35+C36</f>
        <v>794221</v>
      </c>
      <c r="D40" s="398">
        <f>+D35+D36</f>
        <v>18234</v>
      </c>
      <c r="E40" s="603">
        <f>+E35+E36</f>
        <v>812455</v>
      </c>
      <c r="F40" s="628">
        <f>+F35+F36</f>
        <v>57965</v>
      </c>
      <c r="G40" s="399">
        <f>+G35+G36</f>
        <v>870420</v>
      </c>
    </row>
    <row r="41" spans="1:7" s="497" customFormat="1" ht="15" customHeight="1">
      <c r="A41" s="262"/>
      <c r="B41" s="263"/>
      <c r="C41" s="396"/>
      <c r="F41" s="265"/>
    </row>
    <row r="42" spans="1:7" ht="13.5" thickBot="1">
      <c r="A42" s="264"/>
      <c r="B42" s="265"/>
      <c r="C42" s="397"/>
    </row>
    <row r="43" spans="1:7" s="496" customFormat="1" ht="16.5" customHeight="1" thickBot="1">
      <c r="A43" s="1007" t="s">
        <v>629</v>
      </c>
      <c r="B43" s="1008"/>
      <c r="C43" s="1008"/>
      <c r="D43" s="1008"/>
      <c r="E43" s="1008"/>
      <c r="F43" s="1008"/>
      <c r="G43" s="1009"/>
    </row>
    <row r="44" spans="1:7" s="498" customFormat="1" ht="12" customHeight="1" thickBot="1">
      <c r="A44" s="226" t="s">
        <v>21</v>
      </c>
      <c r="B44" s="135" t="s">
        <v>502</v>
      </c>
      <c r="C44" s="594">
        <f>SUM(C45:C49)</f>
        <v>794221</v>
      </c>
      <c r="D44" s="594">
        <f>SUM(D45:D49)</f>
        <v>8234</v>
      </c>
      <c r="E44" s="345">
        <f>SUM(E45:E49)</f>
        <v>802455</v>
      </c>
      <c r="F44" s="345">
        <f>SUM(F45:F49)</f>
        <v>52965</v>
      </c>
      <c r="G44" s="345">
        <f>SUM(G45:G49)</f>
        <v>855420</v>
      </c>
    </row>
    <row r="45" spans="1:7" ht="12" customHeight="1">
      <c r="A45" s="488" t="s">
        <v>106</v>
      </c>
      <c r="B45" s="9" t="s">
        <v>51</v>
      </c>
      <c r="C45" s="598">
        <v>240924</v>
      </c>
      <c r="D45" s="225">
        <v>3000</v>
      </c>
      <c r="E45" s="666">
        <f>C45+D45</f>
        <v>243924</v>
      </c>
      <c r="F45" s="968">
        <v>2894</v>
      </c>
      <c r="G45" s="907">
        <f>E45+F45</f>
        <v>246818</v>
      </c>
    </row>
    <row r="46" spans="1:7" ht="12" customHeight="1">
      <c r="A46" s="488" t="s">
        <v>107</v>
      </c>
      <c r="B46" s="8" t="s">
        <v>186</v>
      </c>
      <c r="C46" s="616">
        <v>59855</v>
      </c>
      <c r="D46" s="225">
        <v>1564</v>
      </c>
      <c r="E46" s="666">
        <f>C46+D46</f>
        <v>61419</v>
      </c>
      <c r="F46" s="912">
        <v>802</v>
      </c>
      <c r="G46" s="907">
        <f>E46+F46</f>
        <v>62221</v>
      </c>
    </row>
    <row r="47" spans="1:7" ht="12" customHeight="1">
      <c r="A47" s="488" t="s">
        <v>108</v>
      </c>
      <c r="B47" s="8" t="s">
        <v>143</v>
      </c>
      <c r="C47" s="616">
        <v>493442</v>
      </c>
      <c r="D47" s="225">
        <v>3670</v>
      </c>
      <c r="E47" s="666">
        <f>C47+D47</f>
        <v>497112</v>
      </c>
      <c r="F47" s="912">
        <v>49269</v>
      </c>
      <c r="G47" s="907">
        <f>E47+F47</f>
        <v>546381</v>
      </c>
    </row>
    <row r="48" spans="1:7" ht="12" customHeight="1">
      <c r="A48" s="488" t="s">
        <v>109</v>
      </c>
      <c r="B48" s="8" t="s">
        <v>187</v>
      </c>
      <c r="C48" s="616"/>
      <c r="D48" s="610"/>
      <c r="E48" s="666">
        <f>C48+D48</f>
        <v>0</v>
      </c>
      <c r="F48" s="912"/>
      <c r="G48" s="907">
        <f>E48+F48</f>
        <v>0</v>
      </c>
    </row>
    <row r="49" spans="1:7" ht="12" customHeight="1" thickBot="1">
      <c r="A49" s="488" t="s">
        <v>151</v>
      </c>
      <c r="B49" s="8" t="s">
        <v>188</v>
      </c>
      <c r="C49" s="616"/>
      <c r="D49" s="610"/>
      <c r="E49" s="666">
        <f>C49+D49</f>
        <v>0</v>
      </c>
      <c r="F49" s="969"/>
      <c r="G49" s="907">
        <f>E49+F49</f>
        <v>0</v>
      </c>
    </row>
    <row r="50" spans="1:7" ht="12" customHeight="1" thickBot="1">
      <c r="A50" s="226" t="s">
        <v>22</v>
      </c>
      <c r="B50" s="135" t="s">
        <v>503</v>
      </c>
      <c r="C50" s="594">
        <f>SUM(C51:C53)</f>
        <v>0</v>
      </c>
      <c r="D50" s="594">
        <f>SUM(D51:D53)</f>
        <v>10000</v>
      </c>
      <c r="E50" s="345">
        <f>SUM(E51:E53)</f>
        <v>10000</v>
      </c>
      <c r="F50" s="345">
        <f>SUM(F51:F53)</f>
        <v>5000</v>
      </c>
      <c r="G50" s="345">
        <f>SUM(G51:G53)</f>
        <v>15000</v>
      </c>
    </row>
    <row r="51" spans="1:7" s="498" customFormat="1" ht="12" customHeight="1">
      <c r="A51" s="488" t="s">
        <v>112</v>
      </c>
      <c r="B51" s="9" t="s">
        <v>237</v>
      </c>
      <c r="C51" s="598">
        <v>0</v>
      </c>
      <c r="D51" s="225">
        <v>10000</v>
      </c>
      <c r="E51" s="666">
        <f>C51+D51</f>
        <v>10000</v>
      </c>
      <c r="F51" s="970">
        <v>5000</v>
      </c>
      <c r="G51" s="906">
        <f>E51+F51</f>
        <v>15000</v>
      </c>
    </row>
    <row r="52" spans="1:7" ht="12" customHeight="1">
      <c r="A52" s="488" t="s">
        <v>113</v>
      </c>
      <c r="B52" s="8" t="s">
        <v>190</v>
      </c>
      <c r="C52" s="616"/>
      <c r="D52" s="610"/>
      <c r="E52" s="667"/>
      <c r="F52" s="912"/>
      <c r="G52" s="611"/>
    </row>
    <row r="53" spans="1:7" ht="12" customHeight="1">
      <c r="A53" s="488" t="s">
        <v>114</v>
      </c>
      <c r="B53" s="8" t="s">
        <v>63</v>
      </c>
      <c r="C53" s="616"/>
      <c r="D53" s="610"/>
      <c r="E53" s="667"/>
      <c r="F53" s="912"/>
      <c r="G53" s="611"/>
    </row>
    <row r="54" spans="1:7" ht="12" customHeight="1" thickBot="1">
      <c r="A54" s="488" t="s">
        <v>115</v>
      </c>
      <c r="B54" s="8" t="s">
        <v>4</v>
      </c>
      <c r="C54" s="616"/>
      <c r="D54" s="610"/>
      <c r="E54" s="667"/>
      <c r="F54" s="969"/>
      <c r="G54" s="605"/>
    </row>
    <row r="55" spans="1:7" ht="15" customHeight="1" thickBot="1">
      <c r="A55" s="226" t="s">
        <v>23</v>
      </c>
      <c r="B55" s="268" t="s">
        <v>504</v>
      </c>
      <c r="C55" s="617">
        <f>+C44+C50</f>
        <v>794221</v>
      </c>
      <c r="D55" s="617">
        <f>+D44+D50</f>
        <v>18234</v>
      </c>
      <c r="E55" s="399">
        <f>+E44+E50</f>
        <v>812455</v>
      </c>
      <c r="F55" s="399">
        <f>+F44+F50</f>
        <v>57965</v>
      </c>
      <c r="G55" s="399">
        <f>+G44+G50</f>
        <v>870420</v>
      </c>
    </row>
    <row r="56" spans="1:7" ht="13.5" thickBot="1">
      <c r="C56" s="400"/>
    </row>
    <row r="57" spans="1:7" ht="15" customHeight="1" thickBot="1">
      <c r="A57" s="271" t="s">
        <v>210</v>
      </c>
      <c r="B57" s="272"/>
      <c r="C57" s="618">
        <v>94</v>
      </c>
      <c r="D57" s="623">
        <v>0</v>
      </c>
      <c r="E57" s="624">
        <v>94</v>
      </c>
      <c r="F57" s="971"/>
      <c r="G57" s="919">
        <f>E57+F57</f>
        <v>94</v>
      </c>
    </row>
    <row r="58" spans="1:7" ht="14.25" customHeight="1" thickBot="1">
      <c r="A58" s="271" t="s">
        <v>211</v>
      </c>
      <c r="B58" s="272"/>
      <c r="C58" s="618"/>
      <c r="D58" s="623"/>
      <c r="E58" s="624"/>
      <c r="F58" s="971"/>
      <c r="G58" s="658"/>
    </row>
  </sheetData>
  <sheetProtection formatCells="0"/>
  <mergeCells count="2">
    <mergeCell ref="A1:G1"/>
    <mergeCell ref="A43:G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152"/>
  <sheetViews>
    <sheetView topLeftCell="A125" zoomScale="120" zoomScaleNormal="120" zoomScaleSheetLayoutView="100" workbookViewId="0">
      <selection activeCell="G156" sqref="G156"/>
    </sheetView>
  </sheetViews>
  <sheetFormatPr defaultRowHeight="15.75"/>
  <cols>
    <col min="1" max="1" width="9.5" style="418" customWidth="1"/>
    <col min="2" max="2" width="63.1640625" style="418" customWidth="1"/>
    <col min="3" max="3" width="13.6640625" style="419" customWidth="1"/>
    <col min="4" max="4" width="9" style="741" customWidth="1"/>
    <col min="5" max="5" width="10.5" style="741" customWidth="1"/>
    <col min="6" max="16384" width="9.33203125" style="451"/>
  </cols>
  <sheetData>
    <row r="1" spans="1:7">
      <c r="B1" s="985" t="s">
        <v>678</v>
      </c>
      <c r="C1" s="985"/>
      <c r="D1" s="985"/>
      <c r="E1" s="985"/>
    </row>
    <row r="2" spans="1:7">
      <c r="A2" s="979" t="s">
        <v>670</v>
      </c>
      <c r="B2" s="979"/>
      <c r="C2" s="979"/>
      <c r="D2" s="979"/>
      <c r="E2" s="979"/>
    </row>
    <row r="3" spans="1:7">
      <c r="A3" s="979" t="s">
        <v>675</v>
      </c>
      <c r="B3" s="979"/>
      <c r="C3" s="979"/>
      <c r="D3" s="979"/>
      <c r="E3" s="979"/>
    </row>
    <row r="4" spans="1:7" ht="15.95" customHeight="1">
      <c r="A4" s="983" t="s">
        <v>18</v>
      </c>
      <c r="B4" s="983"/>
      <c r="C4" s="983"/>
    </row>
    <row r="5" spans="1:7" ht="15.95" customHeight="1" thickBot="1">
      <c r="A5" s="982" t="s">
        <v>155</v>
      </c>
      <c r="B5" s="982"/>
      <c r="C5" s="335" t="s">
        <v>238</v>
      </c>
    </row>
    <row r="6" spans="1:7" ht="38.1" customHeight="1" thickBot="1">
      <c r="A6" s="23" t="s">
        <v>76</v>
      </c>
      <c r="B6" s="24" t="s">
        <v>20</v>
      </c>
      <c r="C6" s="716" t="s">
        <v>267</v>
      </c>
      <c r="D6" s="758" t="s">
        <v>648</v>
      </c>
      <c r="E6" s="829" t="s">
        <v>649</v>
      </c>
      <c r="F6" s="800"/>
      <c r="G6" s="801"/>
    </row>
    <row r="7" spans="1:7" s="452" customFormat="1" ht="12" customHeight="1" thickBot="1">
      <c r="A7" s="447">
        <v>1</v>
      </c>
      <c r="B7" s="448">
        <v>2</v>
      </c>
      <c r="C7" s="717">
        <v>3</v>
      </c>
      <c r="D7" s="745">
        <v>4</v>
      </c>
      <c r="E7" s="815">
        <v>5</v>
      </c>
      <c r="F7" s="747"/>
      <c r="G7" s="748"/>
    </row>
    <row r="8" spans="1:7" s="453" customFormat="1" ht="12" customHeight="1" thickBot="1">
      <c r="A8" s="20" t="s">
        <v>21</v>
      </c>
      <c r="B8" s="21" t="s">
        <v>268</v>
      </c>
      <c r="C8" s="537">
        <f>+C9+C10+C11+C12+C13+C14</f>
        <v>0</v>
      </c>
      <c r="D8" s="759"/>
      <c r="E8" s="830"/>
      <c r="F8" s="730"/>
      <c r="G8" s="731"/>
    </row>
    <row r="9" spans="1:7" s="453" customFormat="1" ht="12" customHeight="1">
      <c r="A9" s="15" t="s">
        <v>106</v>
      </c>
      <c r="B9" s="454" t="s">
        <v>269</v>
      </c>
      <c r="C9" s="538"/>
      <c r="D9" s="385"/>
      <c r="E9" s="831"/>
      <c r="F9" s="728"/>
      <c r="G9" s="729"/>
    </row>
    <row r="10" spans="1:7" s="453" customFormat="1" ht="12" customHeight="1">
      <c r="A10" s="14" t="s">
        <v>107</v>
      </c>
      <c r="B10" s="455" t="s">
        <v>270</v>
      </c>
      <c r="C10" s="534"/>
      <c r="D10" s="724"/>
      <c r="E10" s="832"/>
      <c r="F10" s="721"/>
      <c r="G10" s="722"/>
    </row>
    <row r="11" spans="1:7" s="453" customFormat="1" ht="12" customHeight="1">
      <c r="A11" s="14" t="s">
        <v>108</v>
      </c>
      <c r="B11" s="455" t="s">
        <v>271</v>
      </c>
      <c r="C11" s="534"/>
      <c r="D11" s="724"/>
      <c r="E11" s="832"/>
      <c r="F11" s="721"/>
      <c r="G11" s="722"/>
    </row>
    <row r="12" spans="1:7" s="453" customFormat="1" ht="12" customHeight="1">
      <c r="A12" s="14" t="s">
        <v>109</v>
      </c>
      <c r="B12" s="455" t="s">
        <v>272</v>
      </c>
      <c r="C12" s="534"/>
      <c r="D12" s="724"/>
      <c r="E12" s="832"/>
      <c r="F12" s="721"/>
      <c r="G12" s="722"/>
    </row>
    <row r="13" spans="1:7" s="453" customFormat="1" ht="12" customHeight="1">
      <c r="A13" s="14" t="s">
        <v>151</v>
      </c>
      <c r="B13" s="455" t="s">
        <v>273</v>
      </c>
      <c r="C13" s="534"/>
      <c r="D13" s="724"/>
      <c r="E13" s="832"/>
      <c r="F13" s="721"/>
      <c r="G13" s="722"/>
    </row>
    <row r="14" spans="1:7" s="453" customFormat="1" ht="12" customHeight="1" thickBot="1">
      <c r="A14" s="16" t="s">
        <v>110</v>
      </c>
      <c r="B14" s="456" t="s">
        <v>274</v>
      </c>
      <c r="C14" s="534"/>
      <c r="D14" s="724"/>
      <c r="E14" s="832"/>
      <c r="F14" s="727"/>
      <c r="G14" s="732"/>
    </row>
    <row r="15" spans="1:7" s="453" customFormat="1" ht="12" customHeight="1" thickBot="1">
      <c r="A15" s="20" t="s">
        <v>22</v>
      </c>
      <c r="B15" s="320" t="s">
        <v>275</v>
      </c>
      <c r="C15" s="537">
        <f>+C16+C17+C18+C19+C20</f>
        <v>759858</v>
      </c>
      <c r="D15" s="541">
        <f>+D16+D17+D18+D19+D20</f>
        <v>430</v>
      </c>
      <c r="E15" s="541">
        <f>+E16+E17+E18+E19+E20</f>
        <v>760288</v>
      </c>
      <c r="F15" s="730"/>
      <c r="G15" s="731"/>
    </row>
    <row r="16" spans="1:7" s="453" customFormat="1" ht="12" customHeight="1">
      <c r="A16" s="15" t="s">
        <v>112</v>
      </c>
      <c r="B16" s="454" t="s">
        <v>276</v>
      </c>
      <c r="C16" s="538"/>
      <c r="D16" s="724"/>
      <c r="E16" s="804">
        <f t="shared" ref="E16:E21" si="0">C16+D16</f>
        <v>0</v>
      </c>
      <c r="F16" s="728"/>
      <c r="G16" s="729"/>
    </row>
    <row r="17" spans="1:7" s="453" customFormat="1" ht="12" customHeight="1">
      <c r="A17" s="14" t="s">
        <v>113</v>
      </c>
      <c r="B17" s="455" t="s">
        <v>277</v>
      </c>
      <c r="C17" s="534"/>
      <c r="D17" s="724"/>
      <c r="E17" s="804">
        <f t="shared" si="0"/>
        <v>0</v>
      </c>
      <c r="F17" s="721"/>
      <c r="G17" s="722"/>
    </row>
    <row r="18" spans="1:7" s="453" customFormat="1" ht="12" customHeight="1">
      <c r="A18" s="14" t="s">
        <v>114</v>
      </c>
      <c r="B18" s="455" t="s">
        <v>513</v>
      </c>
      <c r="C18" s="534"/>
      <c r="D18" s="724"/>
      <c r="E18" s="804">
        <f t="shared" si="0"/>
        <v>0</v>
      </c>
      <c r="F18" s="721"/>
      <c r="G18" s="722"/>
    </row>
    <row r="19" spans="1:7" s="453" customFormat="1" ht="12" customHeight="1">
      <c r="A19" s="14" t="s">
        <v>115</v>
      </c>
      <c r="B19" s="455" t="s">
        <v>514</v>
      </c>
      <c r="C19" s="534"/>
      <c r="D19" s="724"/>
      <c r="E19" s="804">
        <f t="shared" si="0"/>
        <v>0</v>
      </c>
      <c r="F19" s="721"/>
      <c r="G19" s="722"/>
    </row>
    <row r="20" spans="1:7" s="453" customFormat="1" ht="12" customHeight="1">
      <c r="A20" s="14" t="s">
        <v>116</v>
      </c>
      <c r="B20" s="455" t="s">
        <v>278</v>
      </c>
      <c r="C20" s="534">
        <v>759858</v>
      </c>
      <c r="D20" s="724">
        <v>430</v>
      </c>
      <c r="E20" s="804">
        <f t="shared" si="0"/>
        <v>760288</v>
      </c>
      <c r="F20" s="721"/>
      <c r="G20" s="722"/>
    </row>
    <row r="21" spans="1:7" s="453" customFormat="1" ht="12" customHeight="1" thickBot="1">
      <c r="A21" s="16" t="s">
        <v>125</v>
      </c>
      <c r="B21" s="456" t="s">
        <v>279</v>
      </c>
      <c r="C21" s="535"/>
      <c r="D21" s="724"/>
      <c r="E21" s="804">
        <f t="shared" si="0"/>
        <v>0</v>
      </c>
      <c r="F21" s="727"/>
      <c r="G21" s="732"/>
    </row>
    <row r="22" spans="1:7" s="453" customFormat="1" ht="12" customHeight="1" thickBot="1">
      <c r="A22" s="20" t="s">
        <v>23</v>
      </c>
      <c r="B22" s="21" t="s">
        <v>280</v>
      </c>
      <c r="C22" s="537">
        <f>+C23+C24+C25+C26+C27</f>
        <v>19737</v>
      </c>
      <c r="D22" s="541">
        <f>+D23+D24+D25+D26+D27</f>
        <v>0</v>
      </c>
      <c r="E22" s="541">
        <f>+E23+E24+E25+E26+E27</f>
        <v>19737</v>
      </c>
      <c r="F22" s="730"/>
      <c r="G22" s="731"/>
    </row>
    <row r="23" spans="1:7" s="453" customFormat="1" ht="12" customHeight="1">
      <c r="A23" s="15" t="s">
        <v>95</v>
      </c>
      <c r="B23" s="454" t="s">
        <v>281</v>
      </c>
      <c r="C23" s="538"/>
      <c r="D23" s="724"/>
      <c r="E23" s="804">
        <f t="shared" ref="E23:E28" si="1">C23+D23</f>
        <v>0</v>
      </c>
      <c r="F23" s="728"/>
      <c r="G23" s="729"/>
    </row>
    <row r="24" spans="1:7" s="453" customFormat="1" ht="12" customHeight="1">
      <c r="A24" s="14" t="s">
        <v>96</v>
      </c>
      <c r="B24" s="455" t="s">
        <v>282</v>
      </c>
      <c r="C24" s="534"/>
      <c r="D24" s="724"/>
      <c r="E24" s="804">
        <f t="shared" si="1"/>
        <v>0</v>
      </c>
      <c r="F24" s="721"/>
      <c r="G24" s="722"/>
    </row>
    <row r="25" spans="1:7" s="453" customFormat="1" ht="12" customHeight="1">
      <c r="A25" s="14" t="s">
        <v>97</v>
      </c>
      <c r="B25" s="455" t="s">
        <v>515</v>
      </c>
      <c r="C25" s="534"/>
      <c r="D25" s="724"/>
      <c r="E25" s="804">
        <f t="shared" si="1"/>
        <v>0</v>
      </c>
      <c r="F25" s="721"/>
      <c r="G25" s="722"/>
    </row>
    <row r="26" spans="1:7" s="453" customFormat="1" ht="12" customHeight="1">
      <c r="A26" s="14" t="s">
        <v>98</v>
      </c>
      <c r="B26" s="455" t="s">
        <v>516</v>
      </c>
      <c r="C26" s="534"/>
      <c r="D26" s="724"/>
      <c r="E26" s="804">
        <f t="shared" si="1"/>
        <v>0</v>
      </c>
      <c r="F26" s="721"/>
      <c r="G26" s="722"/>
    </row>
    <row r="27" spans="1:7" s="453" customFormat="1" ht="12" customHeight="1">
      <c r="A27" s="14" t="s">
        <v>174</v>
      </c>
      <c r="B27" s="455" t="s">
        <v>283</v>
      </c>
      <c r="C27" s="534">
        <v>19737</v>
      </c>
      <c r="D27" s="724"/>
      <c r="E27" s="804">
        <f t="shared" si="1"/>
        <v>19737</v>
      </c>
      <c r="F27" s="721"/>
      <c r="G27" s="722"/>
    </row>
    <row r="28" spans="1:7" s="453" customFormat="1" ht="12" customHeight="1" thickBot="1">
      <c r="A28" s="16" t="s">
        <v>175</v>
      </c>
      <c r="B28" s="456" t="s">
        <v>284</v>
      </c>
      <c r="C28" s="535"/>
      <c r="D28" s="724"/>
      <c r="E28" s="804">
        <f t="shared" si="1"/>
        <v>0</v>
      </c>
      <c r="F28" s="727"/>
      <c r="G28" s="732"/>
    </row>
    <row r="29" spans="1:7" s="453" customFormat="1" ht="12" customHeight="1" thickBot="1">
      <c r="A29" s="20" t="s">
        <v>176</v>
      </c>
      <c r="B29" s="21" t="s">
        <v>285</v>
      </c>
      <c r="C29" s="541">
        <f>+C30+C33+C34+C35</f>
        <v>112800</v>
      </c>
      <c r="D29" s="541">
        <f>+D30+D33+D34+D35</f>
        <v>0</v>
      </c>
      <c r="E29" s="541">
        <f>+E30+E33+E34+E35</f>
        <v>112800</v>
      </c>
      <c r="F29" s="730"/>
      <c r="G29" s="731"/>
    </row>
    <row r="30" spans="1:7" s="453" customFormat="1" ht="12" customHeight="1">
      <c r="A30" s="15" t="s">
        <v>286</v>
      </c>
      <c r="B30" s="454" t="s">
        <v>292</v>
      </c>
      <c r="C30" s="676">
        <f>+C31+C32</f>
        <v>112800</v>
      </c>
      <c r="D30" s="724"/>
      <c r="E30" s="804">
        <f>C30+D30</f>
        <v>112800</v>
      </c>
      <c r="F30" s="728"/>
      <c r="G30" s="729"/>
    </row>
    <row r="31" spans="1:7" s="453" customFormat="1" ht="12" customHeight="1">
      <c r="A31" s="14" t="s">
        <v>287</v>
      </c>
      <c r="B31" s="455" t="s">
        <v>293</v>
      </c>
      <c r="C31" s="534">
        <v>112800</v>
      </c>
      <c r="D31" s="724"/>
      <c r="E31" s="832"/>
      <c r="F31" s="721"/>
      <c r="G31" s="722"/>
    </row>
    <row r="32" spans="1:7" s="453" customFormat="1" ht="12" customHeight="1">
      <c r="A32" s="14" t="s">
        <v>288</v>
      </c>
      <c r="B32" s="455" t="s">
        <v>294</v>
      </c>
      <c r="C32" s="534"/>
      <c r="D32" s="724"/>
      <c r="E32" s="832"/>
      <c r="F32" s="721"/>
      <c r="G32" s="722"/>
    </row>
    <row r="33" spans="1:7" s="453" customFormat="1" ht="12" customHeight="1">
      <c r="A33" s="14" t="s">
        <v>289</v>
      </c>
      <c r="B33" s="455" t="s">
        <v>295</v>
      </c>
      <c r="C33" s="534"/>
      <c r="D33" s="724"/>
      <c r="E33" s="832"/>
      <c r="F33" s="721"/>
      <c r="G33" s="722"/>
    </row>
    <row r="34" spans="1:7" s="453" customFormat="1" ht="12" customHeight="1">
      <c r="A34" s="14" t="s">
        <v>290</v>
      </c>
      <c r="B34" s="455" t="s">
        <v>296</v>
      </c>
      <c r="C34" s="534"/>
      <c r="D34" s="724"/>
      <c r="E34" s="832"/>
      <c r="F34" s="721"/>
      <c r="G34" s="722"/>
    </row>
    <row r="35" spans="1:7" s="453" customFormat="1" ht="12" customHeight="1" thickBot="1">
      <c r="A35" s="16" t="s">
        <v>291</v>
      </c>
      <c r="B35" s="456" t="s">
        <v>297</v>
      </c>
      <c r="C35" s="535"/>
      <c r="D35" s="724"/>
      <c r="E35" s="832"/>
      <c r="F35" s="727"/>
      <c r="G35" s="732"/>
    </row>
    <row r="36" spans="1:7" s="453" customFormat="1" ht="12" customHeight="1" thickBot="1">
      <c r="A36" s="20" t="s">
        <v>25</v>
      </c>
      <c r="B36" s="21" t="s">
        <v>298</v>
      </c>
      <c r="C36" s="537">
        <f>SUM(C37:C46)</f>
        <v>69557</v>
      </c>
      <c r="D36" s="541">
        <f>SUM(D37:D46)</f>
        <v>0</v>
      </c>
      <c r="E36" s="541">
        <f>SUM(E37:E46)</f>
        <v>69557</v>
      </c>
      <c r="F36" s="730"/>
      <c r="G36" s="731"/>
    </row>
    <row r="37" spans="1:7" s="453" customFormat="1" ht="12" customHeight="1">
      <c r="A37" s="15" t="s">
        <v>99</v>
      </c>
      <c r="B37" s="454" t="s">
        <v>301</v>
      </c>
      <c r="C37" s="538"/>
      <c r="D37" s="724"/>
      <c r="E37" s="804">
        <f>C37+D37</f>
        <v>0</v>
      </c>
      <c r="F37" s="728"/>
      <c r="G37" s="729"/>
    </row>
    <row r="38" spans="1:7" s="453" customFormat="1" ht="12" customHeight="1">
      <c r="A38" s="14" t="s">
        <v>100</v>
      </c>
      <c r="B38" s="455" t="s">
        <v>302</v>
      </c>
      <c r="C38" s="534">
        <v>26100</v>
      </c>
      <c r="D38" s="724"/>
      <c r="E38" s="804">
        <f t="shared" ref="E38:E46" si="2">C38+D38</f>
        <v>26100</v>
      </c>
      <c r="F38" s="721"/>
      <c r="G38" s="722"/>
    </row>
    <row r="39" spans="1:7" s="453" customFormat="1" ht="12" customHeight="1">
      <c r="A39" s="14" t="s">
        <v>101</v>
      </c>
      <c r="B39" s="455" t="s">
        <v>303</v>
      </c>
      <c r="C39" s="534"/>
      <c r="D39" s="724"/>
      <c r="E39" s="804">
        <f t="shared" si="2"/>
        <v>0</v>
      </c>
      <c r="F39" s="721"/>
      <c r="G39" s="722"/>
    </row>
    <row r="40" spans="1:7" s="453" customFormat="1" ht="12" customHeight="1">
      <c r="A40" s="14" t="s">
        <v>178</v>
      </c>
      <c r="B40" s="455" t="s">
        <v>304</v>
      </c>
      <c r="C40" s="534">
        <v>24540</v>
      </c>
      <c r="D40" s="724"/>
      <c r="E40" s="804">
        <f t="shared" si="2"/>
        <v>24540</v>
      </c>
      <c r="F40" s="721"/>
      <c r="G40" s="722"/>
    </row>
    <row r="41" spans="1:7" s="453" customFormat="1" ht="12" customHeight="1">
      <c r="A41" s="14" t="s">
        <v>179</v>
      </c>
      <c r="B41" s="455" t="s">
        <v>305</v>
      </c>
      <c r="C41" s="534"/>
      <c r="D41" s="724"/>
      <c r="E41" s="804">
        <f t="shared" si="2"/>
        <v>0</v>
      </c>
      <c r="F41" s="721"/>
      <c r="G41" s="722"/>
    </row>
    <row r="42" spans="1:7" s="453" customFormat="1" ht="12" customHeight="1">
      <c r="A42" s="14" t="s">
        <v>180</v>
      </c>
      <c r="B42" s="455" t="s">
        <v>306</v>
      </c>
      <c r="C42" s="534">
        <v>12917</v>
      </c>
      <c r="D42" s="724"/>
      <c r="E42" s="804">
        <f t="shared" si="2"/>
        <v>12917</v>
      </c>
      <c r="F42" s="721"/>
      <c r="G42" s="722"/>
    </row>
    <row r="43" spans="1:7" s="453" customFormat="1" ht="12" customHeight="1">
      <c r="A43" s="14" t="s">
        <v>181</v>
      </c>
      <c r="B43" s="455" t="s">
        <v>307</v>
      </c>
      <c r="C43" s="534"/>
      <c r="D43" s="724"/>
      <c r="E43" s="804">
        <f t="shared" si="2"/>
        <v>0</v>
      </c>
      <c r="F43" s="721"/>
      <c r="G43" s="722"/>
    </row>
    <row r="44" spans="1:7" s="453" customFormat="1" ht="12" customHeight="1">
      <c r="A44" s="14" t="s">
        <v>182</v>
      </c>
      <c r="B44" s="455" t="s">
        <v>308</v>
      </c>
      <c r="C44" s="534">
        <v>6000</v>
      </c>
      <c r="D44" s="724"/>
      <c r="E44" s="804">
        <f t="shared" si="2"/>
        <v>6000</v>
      </c>
      <c r="F44" s="721"/>
      <c r="G44" s="722"/>
    </row>
    <row r="45" spans="1:7" s="453" customFormat="1" ht="12" customHeight="1">
      <c r="A45" s="14" t="s">
        <v>299</v>
      </c>
      <c r="B45" s="455" t="s">
        <v>309</v>
      </c>
      <c r="C45" s="677"/>
      <c r="D45" s="724"/>
      <c r="E45" s="804">
        <f t="shared" si="2"/>
        <v>0</v>
      </c>
      <c r="F45" s="721"/>
      <c r="G45" s="722"/>
    </row>
    <row r="46" spans="1:7" s="453" customFormat="1" ht="12" customHeight="1" thickBot="1">
      <c r="A46" s="16" t="s">
        <v>300</v>
      </c>
      <c r="B46" s="456" t="s">
        <v>310</v>
      </c>
      <c r="C46" s="678"/>
      <c r="D46" s="724"/>
      <c r="E46" s="804">
        <f t="shared" si="2"/>
        <v>0</v>
      </c>
      <c r="F46" s="727"/>
      <c r="G46" s="732"/>
    </row>
    <row r="47" spans="1:7" s="453" customFormat="1" ht="12" customHeight="1" thickBot="1">
      <c r="A47" s="20" t="s">
        <v>26</v>
      </c>
      <c r="B47" s="21" t="s">
        <v>311</v>
      </c>
      <c r="C47" s="537">
        <f>SUM(C48:C52)</f>
        <v>10000</v>
      </c>
      <c r="D47" s="541">
        <f>SUM(D48:D52)</f>
        <v>0</v>
      </c>
      <c r="E47" s="541">
        <f>SUM(E48:E52)</f>
        <v>10000</v>
      </c>
      <c r="F47" s="730"/>
      <c r="G47" s="731"/>
    </row>
    <row r="48" spans="1:7" s="453" customFormat="1" ht="12" customHeight="1">
      <c r="A48" s="15" t="s">
        <v>102</v>
      </c>
      <c r="B48" s="454" t="s">
        <v>315</v>
      </c>
      <c r="C48" s="679"/>
      <c r="D48" s="724"/>
      <c r="E48" s="804">
        <f>C48+D48</f>
        <v>0</v>
      </c>
      <c r="F48" s="728"/>
      <c r="G48" s="729"/>
    </row>
    <row r="49" spans="1:7" s="453" customFormat="1" ht="12" customHeight="1">
      <c r="A49" s="14" t="s">
        <v>103</v>
      </c>
      <c r="B49" s="455" t="s">
        <v>316</v>
      </c>
      <c r="C49" s="677">
        <v>10000</v>
      </c>
      <c r="D49" s="724"/>
      <c r="E49" s="804">
        <f>C49+D49</f>
        <v>10000</v>
      </c>
      <c r="F49" s="721"/>
      <c r="G49" s="722"/>
    </row>
    <row r="50" spans="1:7" s="453" customFormat="1" ht="12" customHeight="1">
      <c r="A50" s="14" t="s">
        <v>312</v>
      </c>
      <c r="B50" s="455" t="s">
        <v>317</v>
      </c>
      <c r="C50" s="677"/>
      <c r="D50" s="724"/>
      <c r="E50" s="804">
        <f>C50+D50</f>
        <v>0</v>
      </c>
      <c r="F50" s="721"/>
      <c r="G50" s="722"/>
    </row>
    <row r="51" spans="1:7" s="453" customFormat="1" ht="12" customHeight="1">
      <c r="A51" s="14" t="s">
        <v>313</v>
      </c>
      <c r="B51" s="455" t="s">
        <v>318</v>
      </c>
      <c r="C51" s="677"/>
      <c r="D51" s="724"/>
      <c r="E51" s="804">
        <f>C51+D51</f>
        <v>0</v>
      </c>
      <c r="F51" s="721"/>
      <c r="G51" s="722"/>
    </row>
    <row r="52" spans="1:7" s="453" customFormat="1" ht="12" customHeight="1" thickBot="1">
      <c r="A52" s="16" t="s">
        <v>314</v>
      </c>
      <c r="B52" s="456" t="s">
        <v>319</v>
      </c>
      <c r="C52" s="678"/>
      <c r="D52" s="760"/>
      <c r="E52" s="833">
        <f>C52+D52</f>
        <v>0</v>
      </c>
      <c r="F52" s="727"/>
      <c r="G52" s="732"/>
    </row>
    <row r="53" spans="1:7" s="453" customFormat="1" ht="12" customHeight="1" thickBot="1">
      <c r="A53" s="20" t="s">
        <v>183</v>
      </c>
      <c r="B53" s="21" t="s">
        <v>320</v>
      </c>
      <c r="C53" s="537">
        <f>SUM(C54:C56)</f>
        <v>0</v>
      </c>
      <c r="D53" s="759"/>
      <c r="E53" s="830"/>
      <c r="F53" s="730"/>
      <c r="G53" s="731"/>
    </row>
    <row r="54" spans="1:7" s="453" customFormat="1" ht="12" customHeight="1">
      <c r="A54" s="15" t="s">
        <v>104</v>
      </c>
      <c r="B54" s="454" t="s">
        <v>321</v>
      </c>
      <c r="C54" s="538"/>
      <c r="D54" s="385"/>
      <c r="E54" s="831"/>
      <c r="F54" s="728"/>
      <c r="G54" s="729"/>
    </row>
    <row r="55" spans="1:7" s="453" customFormat="1" ht="12" customHeight="1">
      <c r="A55" s="14" t="s">
        <v>105</v>
      </c>
      <c r="B55" s="455" t="s">
        <v>517</v>
      </c>
      <c r="C55" s="534"/>
      <c r="D55" s="724"/>
      <c r="E55" s="832"/>
      <c r="F55" s="721"/>
      <c r="G55" s="722"/>
    </row>
    <row r="56" spans="1:7" s="453" customFormat="1" ht="12" customHeight="1">
      <c r="A56" s="14" t="s">
        <v>325</v>
      </c>
      <c r="B56" s="455" t="s">
        <v>323</v>
      </c>
      <c r="C56" s="534"/>
      <c r="D56" s="724"/>
      <c r="E56" s="832"/>
      <c r="F56" s="721"/>
      <c r="G56" s="722"/>
    </row>
    <row r="57" spans="1:7" s="453" customFormat="1" ht="12" customHeight="1" thickBot="1">
      <c r="A57" s="16" t="s">
        <v>326</v>
      </c>
      <c r="B57" s="456" t="s">
        <v>324</v>
      </c>
      <c r="C57" s="535"/>
      <c r="D57" s="724"/>
      <c r="E57" s="832"/>
      <c r="F57" s="727"/>
      <c r="G57" s="732"/>
    </row>
    <row r="58" spans="1:7" s="453" customFormat="1" ht="12" customHeight="1" thickBot="1">
      <c r="A58" s="20" t="s">
        <v>28</v>
      </c>
      <c r="B58" s="320" t="s">
        <v>327</v>
      </c>
      <c r="C58" s="537">
        <f>SUM(C59:C61)</f>
        <v>220302</v>
      </c>
      <c r="D58" s="541">
        <f>SUM(D59:D61)</f>
        <v>0</v>
      </c>
      <c r="E58" s="541">
        <f>SUM(E59:E61)</f>
        <v>220302</v>
      </c>
      <c r="F58" s="730"/>
      <c r="G58" s="731"/>
    </row>
    <row r="59" spans="1:7" s="453" customFormat="1" ht="12" customHeight="1">
      <c r="A59" s="15" t="s">
        <v>184</v>
      </c>
      <c r="B59" s="454" t="s">
        <v>329</v>
      </c>
      <c r="C59" s="677"/>
      <c r="D59" s="724"/>
      <c r="E59" s="804">
        <f>C59+D59</f>
        <v>0</v>
      </c>
      <c r="F59" s="728"/>
      <c r="G59" s="729"/>
    </row>
    <row r="60" spans="1:7" s="453" customFormat="1" ht="12" customHeight="1">
      <c r="A60" s="14" t="s">
        <v>185</v>
      </c>
      <c r="B60" s="455" t="s">
        <v>518</v>
      </c>
      <c r="C60" s="677"/>
      <c r="D60" s="724"/>
      <c r="E60" s="804">
        <f>C60+D60</f>
        <v>0</v>
      </c>
      <c r="F60" s="721"/>
      <c r="G60" s="722"/>
    </row>
    <row r="61" spans="1:7" s="453" customFormat="1" ht="12" customHeight="1">
      <c r="A61" s="14" t="s">
        <v>239</v>
      </c>
      <c r="B61" s="455" t="s">
        <v>330</v>
      </c>
      <c r="C61" s="677">
        <v>220302</v>
      </c>
      <c r="D61" s="724"/>
      <c r="E61" s="804">
        <f>C61+D61</f>
        <v>220302</v>
      </c>
      <c r="F61" s="721"/>
      <c r="G61" s="722"/>
    </row>
    <row r="62" spans="1:7" s="453" customFormat="1" ht="12" customHeight="1" thickBot="1">
      <c r="A62" s="16" t="s">
        <v>328</v>
      </c>
      <c r="B62" s="456" t="s">
        <v>331</v>
      </c>
      <c r="C62" s="677">
        <v>220302</v>
      </c>
      <c r="D62" s="724"/>
      <c r="E62" s="804">
        <f>C62+D62</f>
        <v>220302</v>
      </c>
      <c r="F62" s="727"/>
      <c r="G62" s="732"/>
    </row>
    <row r="63" spans="1:7" s="453" customFormat="1" ht="12" customHeight="1" thickBot="1">
      <c r="A63" s="20" t="s">
        <v>29</v>
      </c>
      <c r="B63" s="21" t="s">
        <v>332</v>
      </c>
      <c r="C63" s="541">
        <f>+C8+C15+C22+C29+C36+C47+C53+C58</f>
        <v>1192254</v>
      </c>
      <c r="D63" s="541">
        <f>+D8+D15+D22+D29+D36+D47+D53+D58</f>
        <v>430</v>
      </c>
      <c r="E63" s="541">
        <f>+E8+E15+E22+E29+E36+E47+E53+E58</f>
        <v>1192684</v>
      </c>
      <c r="F63" s="730"/>
      <c r="G63" s="731"/>
    </row>
    <row r="64" spans="1:7" s="453" customFormat="1" ht="12" customHeight="1" thickBot="1">
      <c r="A64" s="457" t="s">
        <v>333</v>
      </c>
      <c r="B64" s="320" t="s">
        <v>334</v>
      </c>
      <c r="C64" s="537">
        <f>SUM(C65:C67)</f>
        <v>0</v>
      </c>
      <c r="D64" s="759"/>
      <c r="E64" s="830"/>
      <c r="F64" s="730"/>
      <c r="G64" s="731"/>
    </row>
    <row r="65" spans="1:7" s="453" customFormat="1" ht="12" customHeight="1">
      <c r="A65" s="15" t="s">
        <v>367</v>
      </c>
      <c r="B65" s="454" t="s">
        <v>335</v>
      </c>
      <c r="C65" s="677"/>
      <c r="D65" s="385"/>
      <c r="E65" s="831"/>
      <c r="F65" s="728"/>
      <c r="G65" s="729"/>
    </row>
    <row r="66" spans="1:7" s="453" customFormat="1" ht="12" customHeight="1">
      <c r="A66" s="14" t="s">
        <v>376</v>
      </c>
      <c r="B66" s="455" t="s">
        <v>336</v>
      </c>
      <c r="C66" s="677"/>
      <c r="D66" s="724"/>
      <c r="E66" s="832"/>
      <c r="F66" s="721"/>
      <c r="G66" s="722"/>
    </row>
    <row r="67" spans="1:7" s="453" customFormat="1" ht="12" customHeight="1" thickBot="1">
      <c r="A67" s="16" t="s">
        <v>377</v>
      </c>
      <c r="B67" s="458" t="s">
        <v>337</v>
      </c>
      <c r="C67" s="677"/>
      <c r="D67" s="760"/>
      <c r="E67" s="834"/>
      <c r="F67" s="727"/>
      <c r="G67" s="732"/>
    </row>
    <row r="68" spans="1:7" s="453" customFormat="1" ht="12" customHeight="1" thickBot="1">
      <c r="A68" s="457" t="s">
        <v>338</v>
      </c>
      <c r="B68" s="320" t="s">
        <v>339</v>
      </c>
      <c r="C68" s="537">
        <f>SUM(C69:C72)</f>
        <v>0</v>
      </c>
      <c r="D68" s="759"/>
      <c r="E68" s="830"/>
      <c r="F68" s="730"/>
      <c r="G68" s="731"/>
    </row>
    <row r="69" spans="1:7" s="453" customFormat="1" ht="12" customHeight="1">
      <c r="A69" s="15" t="s">
        <v>152</v>
      </c>
      <c r="B69" s="454" t="s">
        <v>340</v>
      </c>
      <c r="C69" s="677"/>
      <c r="D69" s="385"/>
      <c r="E69" s="831"/>
      <c r="F69" s="728"/>
      <c r="G69" s="729"/>
    </row>
    <row r="70" spans="1:7" s="453" customFormat="1" ht="12" customHeight="1">
      <c r="A70" s="14" t="s">
        <v>153</v>
      </c>
      <c r="B70" s="455" t="s">
        <v>341</v>
      </c>
      <c r="C70" s="677"/>
      <c r="D70" s="724"/>
      <c r="E70" s="832"/>
      <c r="F70" s="721"/>
      <c r="G70" s="722"/>
    </row>
    <row r="71" spans="1:7" s="453" customFormat="1" ht="12" customHeight="1">
      <c r="A71" s="14" t="s">
        <v>368</v>
      </c>
      <c r="B71" s="455" t="s">
        <v>342</v>
      </c>
      <c r="C71" s="677"/>
      <c r="D71" s="724"/>
      <c r="E71" s="832"/>
      <c r="F71" s="721"/>
      <c r="G71" s="722"/>
    </row>
    <row r="72" spans="1:7" s="453" customFormat="1" ht="12" customHeight="1" thickBot="1">
      <c r="A72" s="16" t="s">
        <v>369</v>
      </c>
      <c r="B72" s="456" t="s">
        <v>343</v>
      </c>
      <c r="C72" s="677"/>
      <c r="D72" s="724"/>
      <c r="E72" s="832"/>
      <c r="F72" s="727"/>
      <c r="G72" s="732"/>
    </row>
    <row r="73" spans="1:7" s="453" customFormat="1" ht="12" customHeight="1" thickBot="1">
      <c r="A73" s="457" t="s">
        <v>344</v>
      </c>
      <c r="B73" s="320" t="s">
        <v>345</v>
      </c>
      <c r="C73" s="537">
        <f>SUM(C74:C75)</f>
        <v>500000</v>
      </c>
      <c r="D73" s="541">
        <f>SUM(D74:D75)</f>
        <v>241870</v>
      </c>
      <c r="E73" s="541">
        <f>SUM(E74:E75)</f>
        <v>741870</v>
      </c>
      <c r="F73" s="730"/>
      <c r="G73" s="731"/>
    </row>
    <row r="74" spans="1:7" s="453" customFormat="1" ht="12" customHeight="1">
      <c r="A74" s="15" t="s">
        <v>370</v>
      </c>
      <c r="B74" s="454" t="s">
        <v>346</v>
      </c>
      <c r="C74" s="677">
        <v>500000</v>
      </c>
      <c r="D74" s="724">
        <v>241870</v>
      </c>
      <c r="E74" s="804">
        <f>C74+D74</f>
        <v>741870</v>
      </c>
      <c r="F74" s="728"/>
      <c r="G74" s="729"/>
    </row>
    <row r="75" spans="1:7" s="453" customFormat="1" ht="12" customHeight="1" thickBot="1">
      <c r="A75" s="16" t="s">
        <v>371</v>
      </c>
      <c r="B75" s="456" t="s">
        <v>347</v>
      </c>
      <c r="C75" s="677"/>
      <c r="D75" s="760"/>
      <c r="E75" s="834"/>
      <c r="F75" s="727"/>
      <c r="G75" s="732"/>
    </row>
    <row r="76" spans="1:7" s="453" customFormat="1" ht="12" customHeight="1" thickBot="1">
      <c r="A76" s="457" t="s">
        <v>348</v>
      </c>
      <c r="B76" s="320" t="s">
        <v>349</v>
      </c>
      <c r="C76" s="537">
        <f>SUM(C77:C79)</f>
        <v>0</v>
      </c>
      <c r="D76" s="759"/>
      <c r="E76" s="830"/>
      <c r="F76" s="828"/>
      <c r="G76" s="731"/>
    </row>
    <row r="77" spans="1:7" s="453" customFormat="1" ht="12" customHeight="1">
      <c r="A77" s="15" t="s">
        <v>372</v>
      </c>
      <c r="B77" s="454" t="s">
        <v>350</v>
      </c>
      <c r="C77" s="677"/>
      <c r="D77" s="385"/>
      <c r="E77" s="831"/>
      <c r="F77" s="728"/>
      <c r="G77" s="729"/>
    </row>
    <row r="78" spans="1:7" s="453" customFormat="1" ht="12" customHeight="1">
      <c r="A78" s="14" t="s">
        <v>373</v>
      </c>
      <c r="B78" s="455" t="s">
        <v>351</v>
      </c>
      <c r="C78" s="677"/>
      <c r="D78" s="724"/>
      <c r="E78" s="832"/>
      <c r="F78" s="721"/>
      <c r="G78" s="722"/>
    </row>
    <row r="79" spans="1:7" s="453" customFormat="1" ht="12" customHeight="1" thickBot="1">
      <c r="A79" s="16" t="s">
        <v>374</v>
      </c>
      <c r="B79" s="456" t="s">
        <v>352</v>
      </c>
      <c r="C79" s="677"/>
      <c r="D79" s="760"/>
      <c r="E79" s="834"/>
      <c r="F79" s="727"/>
      <c r="G79" s="732"/>
    </row>
    <row r="80" spans="1:7" s="453" customFormat="1" ht="12" customHeight="1" thickBot="1">
      <c r="A80" s="457" t="s">
        <v>353</v>
      </c>
      <c r="B80" s="320" t="s">
        <v>375</v>
      </c>
      <c r="C80" s="537">
        <f>SUM(C81:C84)</f>
        <v>0</v>
      </c>
      <c r="D80" s="759"/>
      <c r="E80" s="830"/>
      <c r="F80" s="730"/>
      <c r="G80" s="731"/>
    </row>
    <row r="81" spans="1:7" s="453" customFormat="1" ht="12" customHeight="1">
      <c r="A81" s="459" t="s">
        <v>354</v>
      </c>
      <c r="B81" s="454" t="s">
        <v>355</v>
      </c>
      <c r="C81" s="677"/>
      <c r="D81" s="385"/>
      <c r="E81" s="831"/>
      <c r="F81" s="728"/>
      <c r="G81" s="729"/>
    </row>
    <row r="82" spans="1:7" s="453" customFormat="1" ht="12" customHeight="1">
      <c r="A82" s="460" t="s">
        <v>356</v>
      </c>
      <c r="B82" s="455" t="s">
        <v>357</v>
      </c>
      <c r="C82" s="677"/>
      <c r="D82" s="724"/>
      <c r="E82" s="832"/>
      <c r="F82" s="721"/>
      <c r="G82" s="722"/>
    </row>
    <row r="83" spans="1:7" s="453" customFormat="1" ht="12" customHeight="1">
      <c r="A83" s="460" t="s">
        <v>358</v>
      </c>
      <c r="B83" s="455" t="s">
        <v>359</v>
      </c>
      <c r="C83" s="677"/>
      <c r="D83" s="724"/>
      <c r="E83" s="832"/>
      <c r="F83" s="721"/>
      <c r="G83" s="722"/>
    </row>
    <row r="84" spans="1:7" s="453" customFormat="1" ht="12" customHeight="1" thickBot="1">
      <c r="A84" s="461" t="s">
        <v>360</v>
      </c>
      <c r="B84" s="456" t="s">
        <v>361</v>
      </c>
      <c r="C84" s="677"/>
      <c r="D84" s="760"/>
      <c r="E84" s="834"/>
      <c r="F84" s="727"/>
      <c r="G84" s="732"/>
    </row>
    <row r="85" spans="1:7" s="453" customFormat="1" ht="13.5" customHeight="1" thickBot="1">
      <c r="A85" s="457" t="s">
        <v>362</v>
      </c>
      <c r="B85" s="320" t="s">
        <v>363</v>
      </c>
      <c r="C85" s="680"/>
      <c r="D85" s="759"/>
      <c r="E85" s="830"/>
      <c r="F85" s="730"/>
      <c r="G85" s="731"/>
    </row>
    <row r="86" spans="1:7" s="453" customFormat="1" ht="15.75" customHeight="1" thickBot="1">
      <c r="A86" s="457" t="s">
        <v>364</v>
      </c>
      <c r="B86" s="462" t="s">
        <v>365</v>
      </c>
      <c r="C86" s="541">
        <f>+C64+C68+C73+C76+C80+C85</f>
        <v>500000</v>
      </c>
      <c r="D86" s="541">
        <f>+D64+D68+D73+D76+D80+D85</f>
        <v>241870</v>
      </c>
      <c r="E86" s="541">
        <f>+E64+E68+E73+E76+E80+E85</f>
        <v>741870</v>
      </c>
      <c r="F86" s="730"/>
      <c r="G86" s="731"/>
    </row>
    <row r="87" spans="1:7" s="453" customFormat="1" ht="16.5" customHeight="1" thickBot="1">
      <c r="A87" s="463" t="s">
        <v>378</v>
      </c>
      <c r="B87" s="464" t="s">
        <v>366</v>
      </c>
      <c r="C87" s="541">
        <f>+C63+C86</f>
        <v>1692254</v>
      </c>
      <c r="D87" s="541">
        <f>+D63+D86</f>
        <v>242300</v>
      </c>
      <c r="E87" s="541">
        <f>+E63+E86</f>
        <v>1934554</v>
      </c>
      <c r="F87" s="730"/>
      <c r="G87" s="731"/>
    </row>
    <row r="88" spans="1:7" s="453" customFormat="1" ht="83.25" customHeight="1">
      <c r="A88" s="5"/>
      <c r="B88" s="6"/>
      <c r="C88" s="332"/>
      <c r="D88" s="741"/>
      <c r="E88" s="741"/>
    </row>
    <row r="89" spans="1:7" ht="16.5" customHeight="1">
      <c r="A89" s="983" t="s">
        <v>49</v>
      </c>
      <c r="B89" s="983"/>
      <c r="C89" s="983"/>
    </row>
    <row r="90" spans="1:7" s="465" customFormat="1" ht="16.5" customHeight="1" thickBot="1">
      <c r="A90" s="984" t="s">
        <v>156</v>
      </c>
      <c r="B90" s="984"/>
      <c r="C90" s="151" t="s">
        <v>238</v>
      </c>
      <c r="D90" s="761"/>
      <c r="E90" s="761"/>
    </row>
    <row r="91" spans="1:7" ht="38.1" customHeight="1" thickBot="1">
      <c r="A91" s="23" t="s">
        <v>76</v>
      </c>
      <c r="B91" s="24" t="s">
        <v>50</v>
      </c>
      <c r="C91" s="716" t="s">
        <v>267</v>
      </c>
      <c r="D91" s="758" t="s">
        <v>648</v>
      </c>
      <c r="E91" s="829" t="s">
        <v>649</v>
      </c>
      <c r="F91" s="800"/>
      <c r="G91" s="801"/>
    </row>
    <row r="92" spans="1:7" s="452" customFormat="1" ht="12" customHeight="1" thickBot="1">
      <c r="A92" s="32">
        <v>1</v>
      </c>
      <c r="B92" s="33">
        <v>2</v>
      </c>
      <c r="C92" s="723">
        <v>3</v>
      </c>
      <c r="D92" s="745">
        <v>4</v>
      </c>
      <c r="E92" s="745">
        <v>5</v>
      </c>
      <c r="F92" s="747"/>
      <c r="G92" s="748"/>
    </row>
    <row r="93" spans="1:7" ht="12" customHeight="1" thickBot="1">
      <c r="A93" s="22" t="s">
        <v>21</v>
      </c>
      <c r="B93" s="31" t="s">
        <v>381</v>
      </c>
      <c r="C93" s="532">
        <f>SUM(C94:C98)</f>
        <v>1450264</v>
      </c>
      <c r="D93" s="435">
        <f>SUM(D94:D98)</f>
        <v>31279</v>
      </c>
      <c r="E93" s="435">
        <f>SUM(E94:E98)</f>
        <v>1481543</v>
      </c>
      <c r="F93" s="737"/>
      <c r="G93" s="738"/>
    </row>
    <row r="94" spans="1:7" ht="12" customHeight="1">
      <c r="A94" s="17" t="s">
        <v>106</v>
      </c>
      <c r="B94" s="10" t="s">
        <v>51</v>
      </c>
      <c r="C94" s="533">
        <v>328998</v>
      </c>
      <c r="D94" s="385">
        <v>3262</v>
      </c>
      <c r="E94" s="803">
        <f>C94+D94</f>
        <v>332260</v>
      </c>
      <c r="F94" s="735"/>
      <c r="G94" s="736"/>
    </row>
    <row r="95" spans="1:7" ht="12" customHeight="1">
      <c r="A95" s="14" t="s">
        <v>107</v>
      </c>
      <c r="B95" s="8" t="s">
        <v>186</v>
      </c>
      <c r="C95" s="534">
        <v>83510</v>
      </c>
      <c r="D95" s="724">
        <v>1635</v>
      </c>
      <c r="E95" s="803">
        <f>C95+D95</f>
        <v>85145</v>
      </c>
      <c r="F95" s="718"/>
      <c r="G95" s="719"/>
    </row>
    <row r="96" spans="1:7" ht="12" customHeight="1">
      <c r="A96" s="14" t="s">
        <v>108</v>
      </c>
      <c r="B96" s="8" t="s">
        <v>143</v>
      </c>
      <c r="C96" s="535">
        <v>912362</v>
      </c>
      <c r="D96" s="724">
        <v>26382</v>
      </c>
      <c r="E96" s="803">
        <f>C96+D96</f>
        <v>938744</v>
      </c>
      <c r="F96" s="718"/>
      <c r="G96" s="719"/>
    </row>
    <row r="97" spans="1:7" ht="12" customHeight="1">
      <c r="A97" s="14" t="s">
        <v>109</v>
      </c>
      <c r="B97" s="11" t="s">
        <v>187</v>
      </c>
      <c r="C97" s="535">
        <v>1552</v>
      </c>
      <c r="D97" s="724"/>
      <c r="E97" s="803">
        <f>C97+D97</f>
        <v>1552</v>
      </c>
      <c r="F97" s="718"/>
      <c r="G97" s="719"/>
    </row>
    <row r="98" spans="1:7" ht="12" customHeight="1">
      <c r="A98" s="14" t="s">
        <v>120</v>
      </c>
      <c r="B98" s="19" t="s">
        <v>188</v>
      </c>
      <c r="C98" s="535">
        <v>123842</v>
      </c>
      <c r="D98" s="724"/>
      <c r="E98" s="803">
        <f>C98+D98</f>
        <v>123842</v>
      </c>
      <c r="F98" s="718"/>
      <c r="G98" s="719"/>
    </row>
    <row r="99" spans="1:7" ht="12" customHeight="1">
      <c r="A99" s="14" t="s">
        <v>110</v>
      </c>
      <c r="B99" s="8" t="s">
        <v>382</v>
      </c>
      <c r="C99" s="535"/>
      <c r="D99" s="724"/>
      <c r="E99" s="832"/>
      <c r="F99" s="718"/>
      <c r="G99" s="719"/>
    </row>
    <row r="100" spans="1:7" ht="12" customHeight="1">
      <c r="A100" s="14" t="s">
        <v>111</v>
      </c>
      <c r="B100" s="154" t="s">
        <v>383</v>
      </c>
      <c r="C100" s="535"/>
      <c r="D100" s="724"/>
      <c r="E100" s="832"/>
      <c r="F100" s="718"/>
      <c r="G100" s="719"/>
    </row>
    <row r="101" spans="1:7" ht="12" customHeight="1">
      <c r="A101" s="14" t="s">
        <v>121</v>
      </c>
      <c r="B101" s="155" t="s">
        <v>384</v>
      </c>
      <c r="C101" s="535"/>
      <c r="D101" s="724"/>
      <c r="E101" s="832"/>
      <c r="F101" s="718"/>
      <c r="G101" s="719"/>
    </row>
    <row r="102" spans="1:7" ht="12" customHeight="1">
      <c r="A102" s="14" t="s">
        <v>122</v>
      </c>
      <c r="B102" s="155" t="s">
        <v>385</v>
      </c>
      <c r="C102" s="535"/>
      <c r="D102" s="724"/>
      <c r="E102" s="832"/>
      <c r="F102" s="718"/>
      <c r="G102" s="719"/>
    </row>
    <row r="103" spans="1:7" ht="12" customHeight="1">
      <c r="A103" s="14" t="s">
        <v>123</v>
      </c>
      <c r="B103" s="154" t="s">
        <v>386</v>
      </c>
      <c r="C103" s="535">
        <v>10630</v>
      </c>
      <c r="D103" s="724"/>
      <c r="E103" s="804">
        <f t="shared" ref="E103:E108" si="3">C103+D103</f>
        <v>10630</v>
      </c>
      <c r="F103" s="718"/>
      <c r="G103" s="719"/>
    </row>
    <row r="104" spans="1:7" ht="12" customHeight="1">
      <c r="A104" s="14" t="s">
        <v>124</v>
      </c>
      <c r="B104" s="154" t="s">
        <v>387</v>
      </c>
      <c r="C104" s="535"/>
      <c r="D104" s="724"/>
      <c r="E104" s="804">
        <f t="shared" si="3"/>
        <v>0</v>
      </c>
      <c r="F104" s="718"/>
      <c r="G104" s="719"/>
    </row>
    <row r="105" spans="1:7" ht="12" customHeight="1">
      <c r="A105" s="14" t="s">
        <v>126</v>
      </c>
      <c r="B105" s="155" t="s">
        <v>388</v>
      </c>
      <c r="C105" s="535"/>
      <c r="D105" s="724"/>
      <c r="E105" s="804">
        <f t="shared" si="3"/>
        <v>0</v>
      </c>
      <c r="F105" s="718"/>
      <c r="G105" s="719"/>
    </row>
    <row r="106" spans="1:7" ht="12" customHeight="1">
      <c r="A106" s="13" t="s">
        <v>189</v>
      </c>
      <c r="B106" s="156" t="s">
        <v>389</v>
      </c>
      <c r="C106" s="535"/>
      <c r="D106" s="724"/>
      <c r="E106" s="804">
        <f t="shared" si="3"/>
        <v>0</v>
      </c>
      <c r="F106" s="718"/>
      <c r="G106" s="719"/>
    </row>
    <row r="107" spans="1:7" ht="12" customHeight="1">
      <c r="A107" s="14" t="s">
        <v>379</v>
      </c>
      <c r="B107" s="156" t="s">
        <v>390</v>
      </c>
      <c r="C107" s="535"/>
      <c r="D107" s="724"/>
      <c r="E107" s="804">
        <f t="shared" si="3"/>
        <v>0</v>
      </c>
      <c r="F107" s="718"/>
      <c r="G107" s="719"/>
    </row>
    <row r="108" spans="1:7" ht="12" customHeight="1" thickBot="1">
      <c r="A108" s="18" t="s">
        <v>380</v>
      </c>
      <c r="B108" s="157" t="s">
        <v>391</v>
      </c>
      <c r="C108" s="536">
        <v>113212</v>
      </c>
      <c r="D108" s="760"/>
      <c r="E108" s="833">
        <f t="shared" si="3"/>
        <v>113212</v>
      </c>
      <c r="F108" s="739"/>
      <c r="G108" s="740"/>
    </row>
    <row r="109" spans="1:7" ht="12" customHeight="1" thickBot="1">
      <c r="A109" s="20" t="s">
        <v>22</v>
      </c>
      <c r="B109" s="30" t="s">
        <v>392</v>
      </c>
      <c r="C109" s="537">
        <f>+C110+C112+C114</f>
        <v>427005</v>
      </c>
      <c r="D109" s="537">
        <f>+D110+D112+D114</f>
        <v>56080</v>
      </c>
      <c r="E109" s="537">
        <f>+E110+E112+E114</f>
        <v>483085</v>
      </c>
      <c r="F109" s="737"/>
      <c r="G109" s="738"/>
    </row>
    <row r="110" spans="1:7" ht="12" customHeight="1">
      <c r="A110" s="15" t="s">
        <v>112</v>
      </c>
      <c r="B110" s="8" t="s">
        <v>237</v>
      </c>
      <c r="C110" s="538">
        <v>406335</v>
      </c>
      <c r="D110" s="385">
        <v>56080</v>
      </c>
      <c r="E110" s="803">
        <f>C110+D110</f>
        <v>462415</v>
      </c>
      <c r="F110" s="735"/>
      <c r="G110" s="736"/>
    </row>
    <row r="111" spans="1:7" ht="12" customHeight="1">
      <c r="A111" s="15" t="s">
        <v>113</v>
      </c>
      <c r="B111" s="12" t="s">
        <v>396</v>
      </c>
      <c r="C111" s="538">
        <v>244425</v>
      </c>
      <c r="D111" s="724"/>
      <c r="E111" s="832"/>
      <c r="F111" s="718"/>
      <c r="G111" s="719"/>
    </row>
    <row r="112" spans="1:7" ht="12" customHeight="1">
      <c r="A112" s="15" t="s">
        <v>114</v>
      </c>
      <c r="B112" s="12" t="s">
        <v>190</v>
      </c>
      <c r="C112" s="534">
        <v>14120</v>
      </c>
      <c r="D112" s="724"/>
      <c r="E112" s="804">
        <f>C112+D112</f>
        <v>14120</v>
      </c>
      <c r="F112" s="718"/>
      <c r="G112" s="719"/>
    </row>
    <row r="113" spans="1:7" ht="12" customHeight="1">
      <c r="A113" s="15" t="s">
        <v>115</v>
      </c>
      <c r="B113" s="12" t="s">
        <v>397</v>
      </c>
      <c r="C113" s="539"/>
      <c r="D113" s="724"/>
      <c r="E113" s="804">
        <f t="shared" ref="E113:E122" si="4">C113+D113</f>
        <v>0</v>
      </c>
      <c r="F113" s="718"/>
      <c r="G113" s="719"/>
    </row>
    <row r="114" spans="1:7" ht="12" customHeight="1">
      <c r="A114" s="15" t="s">
        <v>116</v>
      </c>
      <c r="B114" s="322" t="s">
        <v>240</v>
      </c>
      <c r="C114" s="539">
        <v>6550</v>
      </c>
      <c r="D114" s="724"/>
      <c r="E114" s="804">
        <f t="shared" si="4"/>
        <v>6550</v>
      </c>
      <c r="F114" s="718"/>
      <c r="G114" s="719"/>
    </row>
    <row r="115" spans="1:7" ht="12" customHeight="1">
      <c r="A115" s="15" t="s">
        <v>125</v>
      </c>
      <c r="B115" s="321" t="s">
        <v>519</v>
      </c>
      <c r="C115" s="539"/>
      <c r="D115" s="724"/>
      <c r="E115" s="804">
        <f t="shared" si="4"/>
        <v>0</v>
      </c>
      <c r="F115" s="718"/>
      <c r="G115" s="719"/>
    </row>
    <row r="116" spans="1:7" ht="12" customHeight="1">
      <c r="A116" s="15" t="s">
        <v>127</v>
      </c>
      <c r="B116" s="450" t="s">
        <v>402</v>
      </c>
      <c r="C116" s="539"/>
      <c r="D116" s="724"/>
      <c r="E116" s="804">
        <f t="shared" si="4"/>
        <v>0</v>
      </c>
      <c r="F116" s="718"/>
      <c r="G116" s="719"/>
    </row>
    <row r="117" spans="1:7" ht="22.5">
      <c r="A117" s="15" t="s">
        <v>191</v>
      </c>
      <c r="B117" s="155" t="s">
        <v>385</v>
      </c>
      <c r="C117" s="539"/>
      <c r="D117" s="724"/>
      <c r="E117" s="804">
        <f t="shared" si="4"/>
        <v>0</v>
      </c>
      <c r="F117" s="718"/>
      <c r="G117" s="719"/>
    </row>
    <row r="118" spans="1:7" ht="12" customHeight="1">
      <c r="A118" s="15" t="s">
        <v>192</v>
      </c>
      <c r="B118" s="155" t="s">
        <v>401</v>
      </c>
      <c r="C118" s="539"/>
      <c r="D118" s="724"/>
      <c r="E118" s="804">
        <f t="shared" si="4"/>
        <v>0</v>
      </c>
      <c r="F118" s="718"/>
      <c r="G118" s="719"/>
    </row>
    <row r="119" spans="1:7" ht="12" customHeight="1">
      <c r="A119" s="15" t="s">
        <v>193</v>
      </c>
      <c r="B119" s="155" t="s">
        <v>400</v>
      </c>
      <c r="C119" s="539"/>
      <c r="D119" s="724"/>
      <c r="E119" s="804">
        <f t="shared" si="4"/>
        <v>0</v>
      </c>
      <c r="F119" s="718"/>
      <c r="G119" s="719"/>
    </row>
    <row r="120" spans="1:7" ht="12" customHeight="1">
      <c r="A120" s="15" t="s">
        <v>393</v>
      </c>
      <c r="B120" s="155" t="s">
        <v>388</v>
      </c>
      <c r="C120" s="539"/>
      <c r="D120" s="724"/>
      <c r="E120" s="804">
        <f t="shared" si="4"/>
        <v>0</v>
      </c>
      <c r="F120" s="718"/>
      <c r="G120" s="719"/>
    </row>
    <row r="121" spans="1:7" ht="12" customHeight="1">
      <c r="A121" s="15" t="s">
        <v>394</v>
      </c>
      <c r="B121" s="155" t="s">
        <v>399</v>
      </c>
      <c r="C121" s="539"/>
      <c r="D121" s="724"/>
      <c r="E121" s="804">
        <f t="shared" si="4"/>
        <v>0</v>
      </c>
      <c r="F121" s="718"/>
      <c r="G121" s="719"/>
    </row>
    <row r="122" spans="1:7" ht="16.5" thickBot="1">
      <c r="A122" s="13" t="s">
        <v>395</v>
      </c>
      <c r="B122" s="155" t="s">
        <v>398</v>
      </c>
      <c r="C122" s="540">
        <v>6550</v>
      </c>
      <c r="D122" s="760"/>
      <c r="E122" s="833">
        <f t="shared" si="4"/>
        <v>6550</v>
      </c>
      <c r="F122" s="739"/>
      <c r="G122" s="740"/>
    </row>
    <row r="123" spans="1:7" ht="12" customHeight="1" thickBot="1">
      <c r="A123" s="20" t="s">
        <v>23</v>
      </c>
      <c r="B123" s="135" t="s">
        <v>403</v>
      </c>
      <c r="C123" s="537">
        <f>+C124+C125</f>
        <v>43300</v>
      </c>
      <c r="D123" s="537">
        <f>+D124+D125</f>
        <v>109472</v>
      </c>
      <c r="E123" s="537">
        <f>+E124+E125</f>
        <v>152772</v>
      </c>
      <c r="F123" s="737"/>
      <c r="G123" s="738"/>
    </row>
    <row r="124" spans="1:7" ht="12" customHeight="1">
      <c r="A124" s="15" t="s">
        <v>95</v>
      </c>
      <c r="B124" s="9" t="s">
        <v>64</v>
      </c>
      <c r="C124" s="538"/>
      <c r="D124" s="385"/>
      <c r="E124" s="803">
        <f>C124+D124</f>
        <v>0</v>
      </c>
      <c r="F124" s="735"/>
      <c r="G124" s="736"/>
    </row>
    <row r="125" spans="1:7" ht="12" customHeight="1" thickBot="1">
      <c r="A125" s="16" t="s">
        <v>96</v>
      </c>
      <c r="B125" s="12" t="s">
        <v>65</v>
      </c>
      <c r="C125" s="535">
        <v>43300</v>
      </c>
      <c r="D125" s="760">
        <v>109472</v>
      </c>
      <c r="E125" s="803">
        <f>C125+D125</f>
        <v>152772</v>
      </c>
      <c r="F125" s="739"/>
      <c r="G125" s="740"/>
    </row>
    <row r="126" spans="1:7" ht="12" customHeight="1" thickBot="1">
      <c r="A126" s="20" t="s">
        <v>24</v>
      </c>
      <c r="B126" s="135" t="s">
        <v>404</v>
      </c>
      <c r="C126" s="537">
        <f>+C93+C109+C123</f>
        <v>1920569</v>
      </c>
      <c r="D126" s="537">
        <f>+D93+D109+D123</f>
        <v>196831</v>
      </c>
      <c r="E126" s="537">
        <f>+E93+E109+E123</f>
        <v>2117400</v>
      </c>
      <c r="F126" s="737"/>
      <c r="G126" s="738"/>
    </row>
    <row r="127" spans="1:7" ht="12" customHeight="1" thickBot="1">
      <c r="A127" s="20" t="s">
        <v>25</v>
      </c>
      <c r="B127" s="135" t="s">
        <v>405</v>
      </c>
      <c r="C127" s="537">
        <f>+C128+C129+C130</f>
        <v>0</v>
      </c>
      <c r="D127" s="759"/>
      <c r="E127" s="830"/>
      <c r="F127" s="737"/>
      <c r="G127" s="738"/>
    </row>
    <row r="128" spans="1:7" ht="12" customHeight="1">
      <c r="A128" s="15" t="s">
        <v>99</v>
      </c>
      <c r="B128" s="9" t="s">
        <v>406</v>
      </c>
      <c r="C128" s="539"/>
      <c r="D128" s="385"/>
      <c r="E128" s="831"/>
      <c r="F128" s="735"/>
      <c r="G128" s="736"/>
    </row>
    <row r="129" spans="1:7" ht="12" customHeight="1">
      <c r="A129" s="15" t="s">
        <v>100</v>
      </c>
      <c r="B129" s="9" t="s">
        <v>407</v>
      </c>
      <c r="C129" s="539"/>
      <c r="D129" s="724"/>
      <c r="E129" s="832"/>
      <c r="F129" s="718"/>
      <c r="G129" s="719"/>
    </row>
    <row r="130" spans="1:7" ht="12" customHeight="1" thickBot="1">
      <c r="A130" s="13" t="s">
        <v>101</v>
      </c>
      <c r="B130" s="7" t="s">
        <v>408</v>
      </c>
      <c r="C130" s="539"/>
      <c r="D130" s="760"/>
      <c r="E130" s="834"/>
      <c r="F130" s="739"/>
      <c r="G130" s="740"/>
    </row>
    <row r="131" spans="1:7" ht="12" customHeight="1" thickBot="1">
      <c r="A131" s="20" t="s">
        <v>26</v>
      </c>
      <c r="B131" s="135" t="s">
        <v>469</v>
      </c>
      <c r="C131" s="537">
        <f>+C132+C133+C134+C135</f>
        <v>0</v>
      </c>
      <c r="D131" s="759"/>
      <c r="E131" s="830"/>
      <c r="F131" s="737"/>
      <c r="G131" s="738"/>
    </row>
    <row r="132" spans="1:7" ht="12" customHeight="1">
      <c r="A132" s="15" t="s">
        <v>102</v>
      </c>
      <c r="B132" s="9" t="s">
        <v>409</v>
      </c>
      <c r="C132" s="539"/>
      <c r="D132" s="385"/>
      <c r="E132" s="831"/>
      <c r="F132" s="735"/>
      <c r="G132" s="736"/>
    </row>
    <row r="133" spans="1:7" ht="12" customHeight="1">
      <c r="A133" s="15" t="s">
        <v>103</v>
      </c>
      <c r="B133" s="9" t="s">
        <v>410</v>
      </c>
      <c r="C133" s="539"/>
      <c r="D133" s="724"/>
      <c r="E133" s="832"/>
      <c r="F133" s="718"/>
      <c r="G133" s="719"/>
    </row>
    <row r="134" spans="1:7" ht="12" customHeight="1">
      <c r="A134" s="15" t="s">
        <v>312</v>
      </c>
      <c r="B134" s="9" t="s">
        <v>411</v>
      </c>
      <c r="C134" s="539"/>
      <c r="D134" s="724"/>
      <c r="E134" s="832"/>
      <c r="F134" s="718"/>
      <c r="G134" s="719"/>
    </row>
    <row r="135" spans="1:7" ht="12" customHeight="1" thickBot="1">
      <c r="A135" s="13" t="s">
        <v>313</v>
      </c>
      <c r="B135" s="7" t="s">
        <v>412</v>
      </c>
      <c r="C135" s="539"/>
      <c r="D135" s="760"/>
      <c r="E135" s="834"/>
      <c r="F135" s="739"/>
      <c r="G135" s="740"/>
    </row>
    <row r="136" spans="1:7" ht="12" customHeight="1" thickBot="1">
      <c r="A136" s="20" t="s">
        <v>27</v>
      </c>
      <c r="B136" s="135" t="s">
        <v>413</v>
      </c>
      <c r="C136" s="541">
        <f>+C137+C138+C139+C140</f>
        <v>0</v>
      </c>
      <c r="D136" s="759"/>
      <c r="E136" s="830"/>
      <c r="F136" s="737"/>
      <c r="G136" s="738"/>
    </row>
    <row r="137" spans="1:7" ht="12" customHeight="1">
      <c r="A137" s="15" t="s">
        <v>104</v>
      </c>
      <c r="B137" s="9" t="s">
        <v>414</v>
      </c>
      <c r="C137" s="539"/>
      <c r="D137" s="385"/>
      <c r="E137" s="831"/>
      <c r="F137" s="735"/>
      <c r="G137" s="736"/>
    </row>
    <row r="138" spans="1:7" ht="12" customHeight="1">
      <c r="A138" s="15" t="s">
        <v>105</v>
      </c>
      <c r="B138" s="9" t="s">
        <v>424</v>
      </c>
      <c r="C138" s="539"/>
      <c r="D138" s="724"/>
      <c r="E138" s="832"/>
      <c r="F138" s="718"/>
      <c r="G138" s="719"/>
    </row>
    <row r="139" spans="1:7" ht="12" customHeight="1">
      <c r="A139" s="15" t="s">
        <v>325</v>
      </c>
      <c r="B139" s="9" t="s">
        <v>415</v>
      </c>
      <c r="C139" s="539"/>
      <c r="D139" s="724"/>
      <c r="E139" s="832"/>
      <c r="F139" s="718"/>
      <c r="G139" s="719"/>
    </row>
    <row r="140" spans="1:7" ht="12" customHeight="1" thickBot="1">
      <c r="A140" s="13" t="s">
        <v>326</v>
      </c>
      <c r="B140" s="7" t="s">
        <v>416</v>
      </c>
      <c r="C140" s="539"/>
      <c r="D140" s="760"/>
      <c r="E140" s="834"/>
      <c r="F140" s="739"/>
      <c r="G140" s="740"/>
    </row>
    <row r="141" spans="1:7" ht="12" customHeight="1" thickBot="1">
      <c r="A141" s="20" t="s">
        <v>28</v>
      </c>
      <c r="B141" s="135" t="s">
        <v>417</v>
      </c>
      <c r="C141" s="542">
        <f>+C142+C143+C144+C145</f>
        <v>0</v>
      </c>
      <c r="D141" s="759"/>
      <c r="E141" s="830"/>
      <c r="F141" s="737"/>
      <c r="G141" s="738"/>
    </row>
    <row r="142" spans="1:7" ht="12" customHeight="1">
      <c r="A142" s="15" t="s">
        <v>184</v>
      </c>
      <c r="B142" s="9" t="s">
        <v>418</v>
      </c>
      <c r="C142" s="539"/>
      <c r="D142" s="385"/>
      <c r="E142" s="831"/>
      <c r="F142" s="735"/>
      <c r="G142" s="736"/>
    </row>
    <row r="143" spans="1:7" ht="12" customHeight="1">
      <c r="A143" s="15" t="s">
        <v>185</v>
      </c>
      <c r="B143" s="9" t="s">
        <v>419</v>
      </c>
      <c r="C143" s="539"/>
      <c r="D143" s="724"/>
      <c r="E143" s="832"/>
      <c r="F143" s="718"/>
      <c r="G143" s="719"/>
    </row>
    <row r="144" spans="1:7" ht="12" customHeight="1">
      <c r="A144" s="15" t="s">
        <v>239</v>
      </c>
      <c r="B144" s="9" t="s">
        <v>420</v>
      </c>
      <c r="C144" s="539"/>
      <c r="D144" s="724"/>
      <c r="E144" s="832"/>
      <c r="F144" s="718"/>
      <c r="G144" s="719"/>
    </row>
    <row r="145" spans="1:9" ht="12" customHeight="1" thickBot="1">
      <c r="A145" s="15" t="s">
        <v>328</v>
      </c>
      <c r="B145" s="9" t="s">
        <v>421</v>
      </c>
      <c r="C145" s="539"/>
      <c r="D145" s="760"/>
      <c r="E145" s="834"/>
      <c r="F145" s="739"/>
      <c r="G145" s="740"/>
    </row>
    <row r="146" spans="1:9" ht="15" customHeight="1" thickBot="1">
      <c r="A146" s="20" t="s">
        <v>29</v>
      </c>
      <c r="B146" s="135" t="s">
        <v>422</v>
      </c>
      <c r="C146" s="543">
        <f>+C127+C131+C136+C141</f>
        <v>0</v>
      </c>
      <c r="D146" s="759"/>
      <c r="E146" s="830"/>
      <c r="F146" s="810"/>
      <c r="G146" s="811"/>
      <c r="H146" s="467"/>
      <c r="I146" s="467"/>
    </row>
    <row r="147" spans="1:9" s="453" customFormat="1" ht="12.95" customHeight="1" thickBot="1">
      <c r="A147" s="323" t="s">
        <v>30</v>
      </c>
      <c r="B147" s="417" t="s">
        <v>423</v>
      </c>
      <c r="C147" s="543">
        <f>+C126+C146</f>
        <v>1920569</v>
      </c>
      <c r="D147" s="543">
        <f>+D126+D146</f>
        <v>196831</v>
      </c>
      <c r="E147" s="543">
        <f>+E126+E146</f>
        <v>2117400</v>
      </c>
      <c r="F147" s="730"/>
      <c r="G147" s="731"/>
    </row>
    <row r="148" spans="1:9" ht="7.5" customHeight="1"/>
    <row r="149" spans="1:9">
      <c r="A149" s="981" t="s">
        <v>425</v>
      </c>
      <c r="B149" s="981"/>
      <c r="C149" s="981"/>
    </row>
    <row r="150" spans="1:9" ht="15" customHeight="1" thickBot="1">
      <c r="A150" s="982" t="s">
        <v>157</v>
      </c>
      <c r="B150" s="982"/>
      <c r="C150" s="335" t="s">
        <v>238</v>
      </c>
    </row>
    <row r="151" spans="1:9" ht="13.5" customHeight="1" thickBot="1">
      <c r="A151" s="20">
        <v>1</v>
      </c>
      <c r="B151" s="30" t="s">
        <v>426</v>
      </c>
      <c r="C151" s="325">
        <f>+C63-C126</f>
        <v>-728315</v>
      </c>
      <c r="D151" s="325">
        <f>+D63-D126</f>
        <v>-196401</v>
      </c>
      <c r="E151" s="325">
        <f>+E63-E126</f>
        <v>-924716</v>
      </c>
      <c r="F151" s="813"/>
      <c r="G151" s="813"/>
    </row>
    <row r="152" spans="1:9" ht="27.75" customHeight="1" thickBot="1">
      <c r="A152" s="20" t="s">
        <v>22</v>
      </c>
      <c r="B152" s="30" t="s">
        <v>427</v>
      </c>
      <c r="C152" s="325">
        <f>+C86-C146</f>
        <v>500000</v>
      </c>
      <c r="D152" s="325">
        <f>+D86-D146</f>
        <v>241870</v>
      </c>
      <c r="E152" s="325">
        <f>+E86-E146</f>
        <v>741870</v>
      </c>
      <c r="F152" s="813"/>
      <c r="G152" s="813"/>
    </row>
  </sheetData>
  <mergeCells count="9">
    <mergeCell ref="A90:B90"/>
    <mergeCell ref="A149:C149"/>
    <mergeCell ref="A150:B150"/>
    <mergeCell ref="A2:E2"/>
    <mergeCell ref="A3:E3"/>
    <mergeCell ref="B1:E1"/>
    <mergeCell ref="A4:C4"/>
    <mergeCell ref="A5:B5"/>
    <mergeCell ref="A89:C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7" fitToHeight="2" orientation="portrait" r:id="rId1"/>
  <headerFooter alignWithMargins="0">
    <oddHeader>&amp;R&amp;"Times New Roman CE,Félkövér dőlt"&amp;11 1.3. melléklet a 1/2014. (II.07.)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58"/>
  <sheetViews>
    <sheetView tabSelected="1" topLeftCell="A4" workbookViewId="0">
      <selection activeCell="G54" sqref="G54"/>
    </sheetView>
  </sheetViews>
  <sheetFormatPr defaultRowHeight="12.75"/>
  <cols>
    <col min="1" max="1" width="13.83203125" style="269" customWidth="1"/>
    <col min="2" max="2" width="79.1640625" style="270" customWidth="1"/>
    <col min="3" max="3" width="18.5" style="270" customWidth="1"/>
    <col min="4" max="5" width="9.33203125" style="270"/>
    <col min="6" max="6" width="9.33203125" style="967"/>
    <col min="7" max="16384" width="9.33203125" style="270"/>
  </cols>
  <sheetData>
    <row r="1" spans="1:7" s="249" customFormat="1" ht="21" customHeight="1" thickBot="1">
      <c r="A1" s="248"/>
      <c r="B1" s="1011" t="s">
        <v>658</v>
      </c>
      <c r="C1" s="1011"/>
      <c r="D1" s="1011"/>
      <c r="E1" s="1011"/>
      <c r="F1" s="1011"/>
      <c r="G1" s="1011"/>
    </row>
    <row r="2" spans="1:7" s="494" customFormat="1" ht="25.5" customHeight="1">
      <c r="A2" s="445" t="s">
        <v>208</v>
      </c>
      <c r="B2" s="386" t="s">
        <v>584</v>
      </c>
      <c r="C2" s="401" t="s">
        <v>585</v>
      </c>
      <c r="F2" s="960"/>
    </row>
    <row r="3" spans="1:7" s="494" customFormat="1" ht="24.75" thickBot="1">
      <c r="A3" s="486" t="s">
        <v>207</v>
      </c>
      <c r="B3" s="387" t="s">
        <v>482</v>
      </c>
      <c r="C3" s="402" t="s">
        <v>56</v>
      </c>
      <c r="F3" s="960"/>
    </row>
    <row r="4" spans="1:7" s="495" customFormat="1" ht="15.95" customHeight="1" thickBot="1">
      <c r="A4" s="252"/>
      <c r="B4" s="252"/>
      <c r="F4" s="960"/>
      <c r="G4" s="253" t="s">
        <v>57</v>
      </c>
    </row>
    <row r="5" spans="1:7" ht="51.75" thickBot="1">
      <c r="A5" s="446" t="s">
        <v>209</v>
      </c>
      <c r="B5" s="254" t="s">
        <v>58</v>
      </c>
      <c r="C5" s="255" t="s">
        <v>647</v>
      </c>
      <c r="D5" s="653" t="s">
        <v>694</v>
      </c>
      <c r="E5" s="663" t="s">
        <v>649</v>
      </c>
      <c r="F5" s="973" t="s">
        <v>695</v>
      </c>
      <c r="G5" s="654" t="s">
        <v>649</v>
      </c>
    </row>
    <row r="6" spans="1:7" s="496" customFormat="1" ht="12.95" customHeight="1" thickBot="1">
      <c r="A6" s="218">
        <v>1</v>
      </c>
      <c r="B6" s="219">
        <v>2</v>
      </c>
      <c r="C6" s="220">
        <v>3</v>
      </c>
      <c r="D6" s="218">
        <v>4</v>
      </c>
      <c r="E6" s="219">
        <v>5</v>
      </c>
      <c r="F6" s="219">
        <v>6</v>
      </c>
      <c r="G6" s="220">
        <v>7</v>
      </c>
    </row>
    <row r="7" spans="1:7" s="496" customFormat="1" ht="15.95" customHeight="1" thickBot="1">
      <c r="A7" s="256"/>
      <c r="B7" s="257" t="s">
        <v>60</v>
      </c>
      <c r="C7" s="258"/>
      <c r="D7" s="668"/>
      <c r="E7" s="657"/>
      <c r="F7" s="974"/>
      <c r="G7" s="607"/>
    </row>
    <row r="8" spans="1:7" s="403" customFormat="1" ht="12" customHeight="1" thickBot="1">
      <c r="A8" s="218" t="s">
        <v>21</v>
      </c>
      <c r="B8" s="259" t="s">
        <v>484</v>
      </c>
      <c r="C8" s="345">
        <f>SUM(C9:C18)</f>
        <v>104233</v>
      </c>
      <c r="D8" s="345">
        <f>SUM(D9:D18)</f>
        <v>0</v>
      </c>
      <c r="E8" s="345">
        <f>SUM(E9:E18)</f>
        <v>104233</v>
      </c>
      <c r="F8" s="345">
        <f>SUM(F9:F18)</f>
        <v>2935</v>
      </c>
      <c r="G8" s="345">
        <f>SUM(G9:G18)</f>
        <v>107168</v>
      </c>
    </row>
    <row r="9" spans="1:7" s="403" customFormat="1" ht="12" customHeight="1">
      <c r="A9" s="487" t="s">
        <v>106</v>
      </c>
      <c r="B9" s="10" t="s">
        <v>301</v>
      </c>
      <c r="C9" s="392"/>
      <c r="D9" s="640"/>
      <c r="E9" s="661">
        <f>C9+D9</f>
        <v>0</v>
      </c>
      <c r="F9" s="970"/>
      <c r="G9" s="906">
        <f>E9+F9</f>
        <v>0</v>
      </c>
    </row>
    <row r="10" spans="1:7" s="403" customFormat="1" ht="12" customHeight="1">
      <c r="A10" s="488" t="s">
        <v>107</v>
      </c>
      <c r="B10" s="8" t="s">
        <v>302</v>
      </c>
      <c r="C10" s="343"/>
      <c r="D10" s="640"/>
      <c r="E10" s="661">
        <f t="shared" ref="E10:E18" si="0">C10+D10</f>
        <v>0</v>
      </c>
      <c r="F10" s="957"/>
      <c r="G10" s="906">
        <f t="shared" ref="G10:G18" si="1">E10+F10</f>
        <v>0</v>
      </c>
    </row>
    <row r="11" spans="1:7" s="403" customFormat="1" ht="12" customHeight="1">
      <c r="A11" s="488" t="s">
        <v>108</v>
      </c>
      <c r="B11" s="8" t="s">
        <v>303</v>
      </c>
      <c r="C11" s="343"/>
      <c r="D11" s="640"/>
      <c r="E11" s="661">
        <f t="shared" si="0"/>
        <v>0</v>
      </c>
      <c r="F11" s="957">
        <v>237</v>
      </c>
      <c r="G11" s="906">
        <f t="shared" si="1"/>
        <v>237</v>
      </c>
    </row>
    <row r="12" spans="1:7" s="403" customFormat="1" ht="12" customHeight="1">
      <c r="A12" s="488" t="s">
        <v>109</v>
      </c>
      <c r="B12" s="8" t="s">
        <v>304</v>
      </c>
      <c r="C12" s="343">
        <v>1650</v>
      </c>
      <c r="D12" s="640"/>
      <c r="E12" s="666">
        <f t="shared" si="0"/>
        <v>1650</v>
      </c>
      <c r="F12" s="957">
        <v>917</v>
      </c>
      <c r="G12" s="906">
        <f t="shared" si="1"/>
        <v>2567</v>
      </c>
    </row>
    <row r="13" spans="1:7" s="403" customFormat="1" ht="12" customHeight="1">
      <c r="A13" s="488" t="s">
        <v>151</v>
      </c>
      <c r="B13" s="8" t="s">
        <v>305</v>
      </c>
      <c r="C13" s="343">
        <v>80460</v>
      </c>
      <c r="D13" s="640"/>
      <c r="E13" s="666">
        <f t="shared" si="0"/>
        <v>80460</v>
      </c>
      <c r="F13" s="957"/>
      <c r="G13" s="906">
        <f t="shared" si="1"/>
        <v>80460</v>
      </c>
    </row>
    <row r="14" spans="1:7" s="403" customFormat="1" ht="12" customHeight="1">
      <c r="A14" s="488" t="s">
        <v>110</v>
      </c>
      <c r="B14" s="8" t="s">
        <v>485</v>
      </c>
      <c r="C14" s="343">
        <v>22123</v>
      </c>
      <c r="D14" s="640"/>
      <c r="E14" s="666">
        <f t="shared" si="0"/>
        <v>22123</v>
      </c>
      <c r="F14" s="957"/>
      <c r="G14" s="906">
        <f t="shared" si="1"/>
        <v>22123</v>
      </c>
    </row>
    <row r="15" spans="1:7" s="403" customFormat="1" ht="12" customHeight="1">
      <c r="A15" s="488" t="s">
        <v>111</v>
      </c>
      <c r="B15" s="7" t="s">
        <v>486</v>
      </c>
      <c r="C15" s="343"/>
      <c r="D15" s="640"/>
      <c r="E15" s="661">
        <f t="shared" si="0"/>
        <v>0</v>
      </c>
      <c r="F15" s="957">
        <v>1721</v>
      </c>
      <c r="G15" s="906">
        <f t="shared" si="1"/>
        <v>1721</v>
      </c>
    </row>
    <row r="16" spans="1:7" s="403" customFormat="1" ht="12" customHeight="1">
      <c r="A16" s="488" t="s">
        <v>121</v>
      </c>
      <c r="B16" s="8" t="s">
        <v>308</v>
      </c>
      <c r="C16" s="393"/>
      <c r="D16" s="640"/>
      <c r="E16" s="661">
        <f t="shared" si="0"/>
        <v>0</v>
      </c>
      <c r="F16" s="957">
        <v>45</v>
      </c>
      <c r="G16" s="906">
        <f t="shared" si="1"/>
        <v>45</v>
      </c>
    </row>
    <row r="17" spans="1:7" s="497" customFormat="1" ht="12" customHeight="1">
      <c r="A17" s="488" t="s">
        <v>122</v>
      </c>
      <c r="B17" s="8" t="s">
        <v>309</v>
      </c>
      <c r="C17" s="343"/>
      <c r="D17" s="641"/>
      <c r="E17" s="661">
        <f t="shared" si="0"/>
        <v>0</v>
      </c>
      <c r="F17" s="665"/>
      <c r="G17" s="906">
        <f t="shared" si="1"/>
        <v>0</v>
      </c>
    </row>
    <row r="18" spans="1:7" s="497" customFormat="1" ht="12" customHeight="1" thickBot="1">
      <c r="A18" s="488" t="s">
        <v>123</v>
      </c>
      <c r="B18" s="7" t="s">
        <v>310</v>
      </c>
      <c r="C18" s="344"/>
      <c r="D18" s="641"/>
      <c r="E18" s="661">
        <f t="shared" si="0"/>
        <v>0</v>
      </c>
      <c r="F18" s="913">
        <v>15</v>
      </c>
      <c r="G18" s="906">
        <f t="shared" si="1"/>
        <v>15</v>
      </c>
    </row>
    <row r="19" spans="1:7" s="403" customFormat="1" ht="12" customHeight="1" thickBot="1">
      <c r="A19" s="218" t="s">
        <v>22</v>
      </c>
      <c r="B19" s="259" t="s">
        <v>487</v>
      </c>
      <c r="C19" s="345">
        <f>SUM(C20:C22)</f>
        <v>0</v>
      </c>
      <c r="D19" s="345">
        <f>SUM(D20:D22)</f>
        <v>0</v>
      </c>
      <c r="E19" s="345">
        <f>SUM(E20:E22)</f>
        <v>0</v>
      </c>
      <c r="F19" s="975"/>
      <c r="G19" s="634"/>
    </row>
    <row r="20" spans="1:7" s="497" customFormat="1" ht="12" customHeight="1">
      <c r="A20" s="488" t="s">
        <v>112</v>
      </c>
      <c r="B20" s="9" t="s">
        <v>276</v>
      </c>
      <c r="C20" s="343"/>
      <c r="D20" s="641"/>
      <c r="E20" s="615"/>
      <c r="F20" s="976"/>
      <c r="G20" s="609"/>
    </row>
    <row r="21" spans="1:7" s="497" customFormat="1" ht="12" customHeight="1">
      <c r="A21" s="488" t="s">
        <v>113</v>
      </c>
      <c r="B21" s="8" t="s">
        <v>488</v>
      </c>
      <c r="C21" s="343"/>
      <c r="D21" s="641"/>
      <c r="E21" s="615"/>
      <c r="F21" s="665"/>
      <c r="G21" s="615"/>
    </row>
    <row r="22" spans="1:7" s="497" customFormat="1" ht="12" customHeight="1">
      <c r="A22" s="488" t="s">
        <v>114</v>
      </c>
      <c r="B22" s="8" t="s">
        <v>489</v>
      </c>
      <c r="C22" s="343"/>
      <c r="D22" s="641"/>
      <c r="E22" s="615"/>
      <c r="F22" s="665"/>
      <c r="G22" s="615"/>
    </row>
    <row r="23" spans="1:7" s="497" customFormat="1" ht="12" customHeight="1" thickBot="1">
      <c r="A23" s="488" t="s">
        <v>115</v>
      </c>
      <c r="B23" s="8" t="s">
        <v>2</v>
      </c>
      <c r="C23" s="343"/>
      <c r="D23" s="641"/>
      <c r="E23" s="615"/>
      <c r="F23" s="913"/>
      <c r="G23" s="630"/>
    </row>
    <row r="24" spans="1:7" s="497" customFormat="1" ht="12" customHeight="1" thickBot="1">
      <c r="A24" s="226" t="s">
        <v>23</v>
      </c>
      <c r="B24" s="135" t="s">
        <v>177</v>
      </c>
      <c r="C24" s="372"/>
      <c r="D24" s="372"/>
      <c r="E24" s="372"/>
      <c r="F24" s="977"/>
      <c r="G24" s="636"/>
    </row>
    <row r="25" spans="1:7" s="497" customFormat="1" ht="12" customHeight="1" thickBot="1">
      <c r="A25" s="226" t="s">
        <v>24</v>
      </c>
      <c r="B25" s="135" t="s">
        <v>490</v>
      </c>
      <c r="C25" s="345">
        <f>+C26+C27</f>
        <v>0</v>
      </c>
      <c r="D25" s="345">
        <f>+D26+D27</f>
        <v>0</v>
      </c>
      <c r="E25" s="345">
        <f>+E26+E27</f>
        <v>0</v>
      </c>
      <c r="F25" s="977"/>
      <c r="G25" s="636"/>
    </row>
    <row r="26" spans="1:7" s="497" customFormat="1" ht="12" customHeight="1">
      <c r="A26" s="489" t="s">
        <v>286</v>
      </c>
      <c r="B26" s="490" t="s">
        <v>488</v>
      </c>
      <c r="C26" s="81"/>
      <c r="D26" s="641"/>
      <c r="E26" s="615"/>
      <c r="F26" s="976"/>
      <c r="G26" s="609"/>
    </row>
    <row r="27" spans="1:7" s="497" customFormat="1" ht="12" customHeight="1">
      <c r="A27" s="489" t="s">
        <v>289</v>
      </c>
      <c r="B27" s="491" t="s">
        <v>491</v>
      </c>
      <c r="C27" s="346"/>
      <c r="D27" s="641"/>
      <c r="E27" s="615"/>
      <c r="F27" s="665"/>
      <c r="G27" s="615"/>
    </row>
    <row r="28" spans="1:7" s="497" customFormat="1" ht="12" customHeight="1" thickBot="1">
      <c r="A28" s="488" t="s">
        <v>290</v>
      </c>
      <c r="B28" s="492" t="s">
        <v>492</v>
      </c>
      <c r="C28" s="88"/>
      <c r="D28" s="641"/>
      <c r="E28" s="615"/>
      <c r="F28" s="913"/>
      <c r="G28" s="630"/>
    </row>
    <row r="29" spans="1:7" s="497" customFormat="1" ht="12" customHeight="1" thickBot="1">
      <c r="A29" s="226" t="s">
        <v>25</v>
      </c>
      <c r="B29" s="135" t="s">
        <v>493</v>
      </c>
      <c r="C29" s="345">
        <f>+C30+C31+C32</f>
        <v>0</v>
      </c>
      <c r="D29" s="345">
        <f>+D30+D31+D32</f>
        <v>0</v>
      </c>
      <c r="E29" s="345">
        <f>+E30+E31+E32</f>
        <v>0</v>
      </c>
      <c r="F29" s="977"/>
      <c r="G29" s="636"/>
    </row>
    <row r="30" spans="1:7" s="497" customFormat="1" ht="12" customHeight="1">
      <c r="A30" s="489" t="s">
        <v>99</v>
      </c>
      <c r="B30" s="490" t="s">
        <v>315</v>
      </c>
      <c r="C30" s="81"/>
      <c r="D30" s="641"/>
      <c r="E30" s="615"/>
      <c r="F30" s="976"/>
      <c r="G30" s="609"/>
    </row>
    <row r="31" spans="1:7" s="497" customFormat="1" ht="12" customHeight="1">
      <c r="A31" s="489" t="s">
        <v>100</v>
      </c>
      <c r="B31" s="491" t="s">
        <v>316</v>
      </c>
      <c r="C31" s="346"/>
      <c r="D31" s="641"/>
      <c r="E31" s="615"/>
      <c r="F31" s="665"/>
      <c r="G31" s="615"/>
    </row>
    <row r="32" spans="1:7" s="497" customFormat="1" ht="12" customHeight="1" thickBot="1">
      <c r="A32" s="488" t="s">
        <v>101</v>
      </c>
      <c r="B32" s="153" t="s">
        <v>317</v>
      </c>
      <c r="C32" s="88"/>
      <c r="D32" s="641"/>
      <c r="E32" s="615"/>
      <c r="F32" s="913"/>
      <c r="G32" s="630"/>
    </row>
    <row r="33" spans="1:7" s="403" customFormat="1" ht="12" customHeight="1" thickBot="1">
      <c r="A33" s="226" t="s">
        <v>26</v>
      </c>
      <c r="B33" s="135" t="s">
        <v>430</v>
      </c>
      <c r="C33" s="372"/>
      <c r="D33" s="372"/>
      <c r="E33" s="372"/>
      <c r="F33" s="975"/>
      <c r="G33" s="634"/>
    </row>
    <row r="34" spans="1:7" s="403" customFormat="1" ht="12" customHeight="1" thickBot="1">
      <c r="A34" s="226" t="s">
        <v>27</v>
      </c>
      <c r="B34" s="135" t="s">
        <v>494</v>
      </c>
      <c r="C34" s="394"/>
      <c r="D34" s="640"/>
      <c r="E34" s="613"/>
      <c r="F34" s="975"/>
      <c r="G34" s="634"/>
    </row>
    <row r="35" spans="1:7" s="403" customFormat="1" ht="12" customHeight="1" thickBot="1">
      <c r="A35" s="218" t="s">
        <v>28</v>
      </c>
      <c r="B35" s="135" t="s">
        <v>495</v>
      </c>
      <c r="C35" s="395">
        <f>+C8+C19+C24+C25+C29+C33+C34</f>
        <v>104233</v>
      </c>
      <c r="D35" s="395">
        <f>+D8+D19+D24+D25+D29+D33+D34</f>
        <v>0</v>
      </c>
      <c r="E35" s="395">
        <f>+E8+E19+E24+E25+E29+E33+E34</f>
        <v>104233</v>
      </c>
      <c r="F35" s="395">
        <f>+F8+F19+F24+F25+F29+F33+F34</f>
        <v>2935</v>
      </c>
      <c r="G35" s="395">
        <f>+G8+G19+G24+G25+G29+G33+G34</f>
        <v>107168</v>
      </c>
    </row>
    <row r="36" spans="1:7" s="403" customFormat="1" ht="12" customHeight="1" thickBot="1">
      <c r="A36" s="260" t="s">
        <v>29</v>
      </c>
      <c r="B36" s="135" t="s">
        <v>496</v>
      </c>
      <c r="C36" s="395">
        <f>C37+C38+C39</f>
        <v>246723</v>
      </c>
      <c r="D36" s="395">
        <f>D37+D38+D39</f>
        <v>23045</v>
      </c>
      <c r="E36" s="395">
        <f>E37+E38+E39</f>
        <v>269768</v>
      </c>
      <c r="F36" s="395">
        <f>F37+F38+F39</f>
        <v>-378</v>
      </c>
      <c r="G36" s="395">
        <f>G37+G38+G39</f>
        <v>269390</v>
      </c>
    </row>
    <row r="37" spans="1:7" s="403" customFormat="1" ht="12" customHeight="1">
      <c r="A37" s="489" t="s">
        <v>497</v>
      </c>
      <c r="B37" s="490" t="s">
        <v>247</v>
      </c>
      <c r="C37" s="81"/>
      <c r="D37" s="912">
        <v>22615</v>
      </c>
      <c r="E37" s="666">
        <f>C37+D37</f>
        <v>22615</v>
      </c>
      <c r="F37" s="970">
        <v>-378</v>
      </c>
      <c r="G37" s="906">
        <f>E37+F37</f>
        <v>22237</v>
      </c>
    </row>
    <row r="38" spans="1:7" s="403" customFormat="1" ht="12" customHeight="1">
      <c r="A38" s="489" t="s">
        <v>498</v>
      </c>
      <c r="B38" s="491" t="s">
        <v>3</v>
      </c>
      <c r="C38" s="346"/>
      <c r="D38" s="640"/>
      <c r="E38" s="662">
        <f>C38+D38</f>
        <v>0</v>
      </c>
      <c r="F38" s="957"/>
      <c r="G38" s="905">
        <f>E38+F38</f>
        <v>0</v>
      </c>
    </row>
    <row r="39" spans="1:7" s="497" customFormat="1" ht="12" customHeight="1" thickBot="1">
      <c r="A39" s="488" t="s">
        <v>499</v>
      </c>
      <c r="B39" s="153" t="s">
        <v>500</v>
      </c>
      <c r="C39" s="88">
        <v>246723</v>
      </c>
      <c r="D39" s="687">
        <v>430</v>
      </c>
      <c r="E39" s="666">
        <f>C39+D39</f>
        <v>247153</v>
      </c>
      <c r="F39" s="913"/>
      <c r="G39" s="906">
        <f>E39+F39</f>
        <v>247153</v>
      </c>
    </row>
    <row r="40" spans="1:7" s="497" customFormat="1" ht="15" customHeight="1" thickBot="1">
      <c r="A40" s="260" t="s">
        <v>30</v>
      </c>
      <c r="B40" s="261" t="s">
        <v>501</v>
      </c>
      <c r="C40" s="398">
        <f>+C35+C36</f>
        <v>350956</v>
      </c>
      <c r="D40" s="398">
        <f>+D35+D36</f>
        <v>23045</v>
      </c>
      <c r="E40" s="398">
        <f>+E35+E36</f>
        <v>374001</v>
      </c>
      <c r="F40" s="398">
        <f>+F35+F36</f>
        <v>2557</v>
      </c>
      <c r="G40" s="398">
        <f>+G35+G36</f>
        <v>376558</v>
      </c>
    </row>
    <row r="41" spans="1:7" s="497" customFormat="1" ht="15" customHeight="1">
      <c r="A41" s="262"/>
      <c r="B41" s="263"/>
      <c r="C41" s="396"/>
      <c r="F41" s="265"/>
    </row>
    <row r="42" spans="1:7" ht="13.5" thickBot="1">
      <c r="A42" s="264"/>
      <c r="B42" s="265"/>
      <c r="C42" s="397"/>
    </row>
    <row r="43" spans="1:7" s="496" customFormat="1" ht="16.5" customHeight="1" thickBot="1">
      <c r="A43" s="1007" t="s">
        <v>62</v>
      </c>
      <c r="B43" s="1008"/>
      <c r="C43" s="1008"/>
      <c r="D43" s="1008"/>
      <c r="E43" s="1008"/>
      <c r="F43" s="1008"/>
      <c r="G43" s="1009"/>
    </row>
    <row r="44" spans="1:7" s="498" customFormat="1" ht="12" customHeight="1" thickBot="1">
      <c r="A44" s="226" t="s">
        <v>21</v>
      </c>
      <c r="B44" s="135" t="s">
        <v>502</v>
      </c>
      <c r="C44" s="345">
        <f>SUM(C45:C49)</f>
        <v>347956</v>
      </c>
      <c r="D44" s="345">
        <f>SUM(D45:D49)</f>
        <v>23045</v>
      </c>
      <c r="E44" s="345">
        <f>SUM(E45:E49)</f>
        <v>371001</v>
      </c>
      <c r="F44" s="345">
        <f>SUM(F45:F49)</f>
        <v>1557</v>
      </c>
      <c r="G44" s="345">
        <f>SUM(G45:G49)</f>
        <v>372558</v>
      </c>
    </row>
    <row r="45" spans="1:7" ht="12" customHeight="1">
      <c r="A45" s="488" t="s">
        <v>106</v>
      </c>
      <c r="B45" s="9" t="s">
        <v>51</v>
      </c>
      <c r="C45" s="81">
        <v>86527</v>
      </c>
      <c r="D45" s="639">
        <v>262</v>
      </c>
      <c r="E45" s="620">
        <f>C45+D45</f>
        <v>86789</v>
      </c>
      <c r="F45" s="968">
        <v>1345</v>
      </c>
      <c r="G45" s="907">
        <f>E45+F45</f>
        <v>88134</v>
      </c>
    </row>
    <row r="46" spans="1:7" ht="12" customHeight="1">
      <c r="A46" s="488" t="s">
        <v>107</v>
      </c>
      <c r="B46" s="8" t="s">
        <v>186</v>
      </c>
      <c r="C46" s="84">
        <v>23362</v>
      </c>
      <c r="D46" s="639">
        <v>71</v>
      </c>
      <c r="E46" s="620">
        <f>C46+D46</f>
        <v>23433</v>
      </c>
      <c r="F46" s="912">
        <v>1086</v>
      </c>
      <c r="G46" s="907">
        <f>E46+F46</f>
        <v>24519</v>
      </c>
    </row>
    <row r="47" spans="1:7" ht="12" customHeight="1">
      <c r="A47" s="488" t="s">
        <v>108</v>
      </c>
      <c r="B47" s="8" t="s">
        <v>143</v>
      </c>
      <c r="C47" s="84">
        <v>236515</v>
      </c>
      <c r="D47" s="639">
        <v>22712</v>
      </c>
      <c r="E47" s="620">
        <f>C47+D47</f>
        <v>259227</v>
      </c>
      <c r="F47" s="912">
        <v>-874</v>
      </c>
      <c r="G47" s="907">
        <f>E47+F47</f>
        <v>258353</v>
      </c>
    </row>
    <row r="48" spans="1:7" ht="12" customHeight="1">
      <c r="A48" s="488" t="s">
        <v>109</v>
      </c>
      <c r="B48" s="8" t="s">
        <v>187</v>
      </c>
      <c r="C48" s="84">
        <v>1552</v>
      </c>
      <c r="D48" s="639"/>
      <c r="E48" s="620">
        <f>C48+D48</f>
        <v>1552</v>
      </c>
      <c r="F48" s="912"/>
      <c r="G48" s="907">
        <f>E48+F48</f>
        <v>1552</v>
      </c>
    </row>
    <row r="49" spans="1:7" ht="12" customHeight="1" thickBot="1">
      <c r="A49" s="488" t="s">
        <v>151</v>
      </c>
      <c r="B49" s="8" t="s">
        <v>188</v>
      </c>
      <c r="C49" s="84"/>
      <c r="D49" s="639"/>
      <c r="E49" s="620">
        <f>C49+D49</f>
        <v>0</v>
      </c>
      <c r="F49" s="969"/>
      <c r="G49" s="907">
        <f>E49+F49</f>
        <v>0</v>
      </c>
    </row>
    <row r="50" spans="1:7" ht="12" customHeight="1" thickBot="1">
      <c r="A50" s="226" t="s">
        <v>22</v>
      </c>
      <c r="B50" s="135" t="s">
        <v>503</v>
      </c>
      <c r="C50" s="345">
        <f>SUM(C51:C53)</f>
        <v>3000</v>
      </c>
      <c r="D50" s="345">
        <f>SUM(D51:D53)</f>
        <v>0</v>
      </c>
      <c r="E50" s="345">
        <f>SUM(E51:E53)</f>
        <v>3000</v>
      </c>
      <c r="F50" s="345">
        <f>SUM(F51:F53)</f>
        <v>1000</v>
      </c>
      <c r="G50" s="345">
        <f>SUM(G51:G53)</f>
        <v>4000</v>
      </c>
    </row>
    <row r="51" spans="1:7" s="498" customFormat="1" ht="12" customHeight="1">
      <c r="A51" s="488" t="s">
        <v>112</v>
      </c>
      <c r="B51" s="9" t="s">
        <v>237</v>
      </c>
      <c r="C51" s="81">
        <v>3000</v>
      </c>
      <c r="D51" s="669">
        <v>0</v>
      </c>
      <c r="E51" s="666">
        <f>C51+D51</f>
        <v>3000</v>
      </c>
      <c r="F51" s="970">
        <v>1000</v>
      </c>
      <c r="G51" s="909">
        <f>E51+F51</f>
        <v>4000</v>
      </c>
    </row>
    <row r="52" spans="1:7" ht="12" customHeight="1">
      <c r="A52" s="488" t="s">
        <v>113</v>
      </c>
      <c r="B52" s="8" t="s">
        <v>190</v>
      </c>
      <c r="C52" s="84"/>
      <c r="D52" s="639"/>
      <c r="E52" s="611"/>
      <c r="F52" s="912"/>
      <c r="G52" s="909">
        <f>E52+F52</f>
        <v>0</v>
      </c>
    </row>
    <row r="53" spans="1:7" ht="12" customHeight="1">
      <c r="A53" s="488" t="s">
        <v>114</v>
      </c>
      <c r="B53" s="8" t="s">
        <v>63</v>
      </c>
      <c r="C53" s="84"/>
      <c r="D53" s="639"/>
      <c r="E53" s="611"/>
      <c r="F53" s="912"/>
      <c r="G53" s="909">
        <f>E53+F53</f>
        <v>0</v>
      </c>
    </row>
    <row r="54" spans="1:7" ht="12" customHeight="1" thickBot="1">
      <c r="A54" s="488" t="s">
        <v>115</v>
      </c>
      <c r="B54" s="8" t="s">
        <v>4</v>
      </c>
      <c r="C54" s="84"/>
      <c r="D54" s="639"/>
      <c r="E54" s="611"/>
      <c r="F54" s="969"/>
      <c r="G54" s="909">
        <f>E54+F54</f>
        <v>0</v>
      </c>
    </row>
    <row r="55" spans="1:7" ht="15" customHeight="1" thickBot="1">
      <c r="A55" s="226" t="s">
        <v>23</v>
      </c>
      <c r="B55" s="268" t="s">
        <v>504</v>
      </c>
      <c r="C55" s="399">
        <f>+C44+C50</f>
        <v>350956</v>
      </c>
      <c r="D55" s="399">
        <f>+D44+D50</f>
        <v>23045</v>
      </c>
      <c r="E55" s="399">
        <f>+E44+E50</f>
        <v>374001</v>
      </c>
      <c r="F55" s="399">
        <f>+F44+F50</f>
        <v>2557</v>
      </c>
      <c r="G55" s="399">
        <f>+G44+G50</f>
        <v>376558</v>
      </c>
    </row>
    <row r="56" spans="1:7" ht="13.5" thickBot="1">
      <c r="C56" s="400"/>
    </row>
    <row r="57" spans="1:7" ht="15" customHeight="1" thickBot="1">
      <c r="A57" s="271" t="s">
        <v>210</v>
      </c>
      <c r="B57" s="272"/>
      <c r="C57" s="132">
        <v>55</v>
      </c>
      <c r="D57" s="671">
        <v>0</v>
      </c>
      <c r="E57" s="670">
        <v>55</v>
      </c>
      <c r="F57" s="978"/>
      <c r="G57" s="654">
        <f>E57+F57</f>
        <v>55</v>
      </c>
    </row>
    <row r="58" spans="1:7" ht="14.25" customHeight="1" thickBot="1">
      <c r="A58" s="271" t="s">
        <v>211</v>
      </c>
      <c r="B58" s="272"/>
      <c r="C58" s="132"/>
      <c r="D58" s="671"/>
      <c r="E58" s="670"/>
      <c r="F58" s="978"/>
      <c r="G58" s="624"/>
    </row>
  </sheetData>
  <sheetProtection formatCells="0"/>
  <mergeCells count="2">
    <mergeCell ref="B1:G1"/>
    <mergeCell ref="A43:G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C42" sqref="C42"/>
    </sheetView>
  </sheetViews>
  <sheetFormatPr defaultRowHeight="12.75"/>
  <cols>
    <col min="1" max="1" width="13.83203125" style="269" customWidth="1"/>
    <col min="2" max="2" width="79.1640625" style="270" customWidth="1"/>
    <col min="3" max="3" width="25" style="270" customWidth="1"/>
    <col min="4" max="16384" width="9.33203125" style="270"/>
  </cols>
  <sheetData>
    <row r="1" spans="1:3" s="249" customFormat="1" ht="21" customHeight="1" thickBot="1">
      <c r="A1" s="248"/>
      <c r="B1" s="250"/>
      <c r="C1" s="493" t="s">
        <v>642</v>
      </c>
    </row>
    <row r="2" spans="1:3" s="494" customFormat="1" ht="25.5" customHeight="1">
      <c r="A2" s="445" t="s">
        <v>208</v>
      </c>
      <c r="B2" s="386" t="s">
        <v>584</v>
      </c>
      <c r="C2" s="401" t="s">
        <v>585</v>
      </c>
    </row>
    <row r="3" spans="1:3" s="494" customFormat="1" ht="24.75" thickBot="1">
      <c r="A3" s="486" t="s">
        <v>207</v>
      </c>
      <c r="B3" s="387" t="s">
        <v>587</v>
      </c>
      <c r="C3" s="402" t="s">
        <v>66</v>
      </c>
    </row>
    <row r="4" spans="1:3" s="495" customFormat="1" ht="15.95" customHeight="1" thickBot="1">
      <c r="A4" s="252"/>
      <c r="B4" s="252"/>
      <c r="C4" s="253" t="s">
        <v>57</v>
      </c>
    </row>
    <row r="5" spans="1:3" ht="13.5" thickBot="1">
      <c r="A5" s="446" t="s">
        <v>209</v>
      </c>
      <c r="B5" s="254" t="s">
        <v>58</v>
      </c>
      <c r="C5" s="255" t="s">
        <v>59</v>
      </c>
    </row>
    <row r="6" spans="1:3" s="496" customFormat="1" ht="12.95" customHeight="1" thickBot="1">
      <c r="A6" s="218">
        <v>1</v>
      </c>
      <c r="B6" s="219">
        <v>2</v>
      </c>
      <c r="C6" s="220">
        <v>3</v>
      </c>
    </row>
    <row r="7" spans="1:3" s="496" customFormat="1" ht="15.95" customHeight="1" thickBot="1">
      <c r="A7" s="256"/>
      <c r="B7" s="257" t="s">
        <v>60</v>
      </c>
      <c r="C7" s="258"/>
    </row>
    <row r="8" spans="1:3" s="403" customFormat="1" ht="12" customHeight="1" thickBot="1">
      <c r="A8" s="218" t="s">
        <v>21</v>
      </c>
      <c r="B8" s="259" t="s">
        <v>484</v>
      </c>
      <c r="C8" s="345">
        <f>SUM(C9:C18)</f>
        <v>102135</v>
      </c>
    </row>
    <row r="9" spans="1:3" s="403" customFormat="1" ht="12" customHeight="1">
      <c r="A9" s="487" t="s">
        <v>106</v>
      </c>
      <c r="B9" s="10" t="s">
        <v>301</v>
      </c>
      <c r="C9" s="392"/>
    </row>
    <row r="10" spans="1:3" s="403" customFormat="1" ht="12" customHeight="1">
      <c r="A10" s="488" t="s">
        <v>107</v>
      </c>
      <c r="B10" s="8" t="s">
        <v>302</v>
      </c>
      <c r="C10" s="343"/>
    </row>
    <row r="11" spans="1:3" s="403" customFormat="1" ht="12" customHeight="1">
      <c r="A11" s="488" t="s">
        <v>108</v>
      </c>
      <c r="B11" s="8" t="s">
        <v>303</v>
      </c>
      <c r="C11" s="343"/>
    </row>
    <row r="12" spans="1:3" s="403" customFormat="1" ht="12" customHeight="1">
      <c r="A12" s="488" t="s">
        <v>109</v>
      </c>
      <c r="B12" s="8" t="s">
        <v>304</v>
      </c>
      <c r="C12" s="343"/>
    </row>
    <row r="13" spans="1:3" s="403" customFormat="1" ht="12" customHeight="1">
      <c r="A13" s="488" t="s">
        <v>151</v>
      </c>
      <c r="B13" s="8" t="s">
        <v>305</v>
      </c>
      <c r="C13" s="343">
        <v>80460</v>
      </c>
    </row>
    <row r="14" spans="1:3" s="403" customFormat="1" ht="12" customHeight="1">
      <c r="A14" s="488" t="s">
        <v>110</v>
      </c>
      <c r="B14" s="8" t="s">
        <v>485</v>
      </c>
      <c r="C14" s="343">
        <v>21675</v>
      </c>
    </row>
    <row r="15" spans="1:3" s="403" customFormat="1" ht="12" customHeight="1">
      <c r="A15" s="488" t="s">
        <v>111</v>
      </c>
      <c r="B15" s="7" t="s">
        <v>486</v>
      </c>
      <c r="C15" s="343"/>
    </row>
    <row r="16" spans="1:3" s="403" customFormat="1" ht="12" customHeight="1">
      <c r="A16" s="488" t="s">
        <v>121</v>
      </c>
      <c r="B16" s="8" t="s">
        <v>308</v>
      </c>
      <c r="C16" s="393"/>
    </row>
    <row r="17" spans="1:3" s="497" customFormat="1" ht="12" customHeight="1">
      <c r="A17" s="488" t="s">
        <v>122</v>
      </c>
      <c r="B17" s="8" t="s">
        <v>309</v>
      </c>
      <c r="C17" s="343"/>
    </row>
    <row r="18" spans="1:3" s="497" customFormat="1" ht="12" customHeight="1" thickBot="1">
      <c r="A18" s="488" t="s">
        <v>123</v>
      </c>
      <c r="B18" s="7" t="s">
        <v>310</v>
      </c>
      <c r="C18" s="344"/>
    </row>
    <row r="19" spans="1:3" s="403" customFormat="1" ht="12" customHeight="1" thickBot="1">
      <c r="A19" s="218" t="s">
        <v>22</v>
      </c>
      <c r="B19" s="259" t="s">
        <v>487</v>
      </c>
      <c r="C19" s="345">
        <f>SUM(C20:C22)</f>
        <v>0</v>
      </c>
    </row>
    <row r="20" spans="1:3" s="497" customFormat="1" ht="12" customHeight="1">
      <c r="A20" s="488" t="s">
        <v>112</v>
      </c>
      <c r="B20" s="9" t="s">
        <v>276</v>
      </c>
      <c r="C20" s="343"/>
    </row>
    <row r="21" spans="1:3" s="497" customFormat="1" ht="12" customHeight="1">
      <c r="A21" s="488" t="s">
        <v>113</v>
      </c>
      <c r="B21" s="8" t="s">
        <v>488</v>
      </c>
      <c r="C21" s="343"/>
    </row>
    <row r="22" spans="1:3" s="497" customFormat="1" ht="12" customHeight="1">
      <c r="A22" s="488" t="s">
        <v>114</v>
      </c>
      <c r="B22" s="8" t="s">
        <v>489</v>
      </c>
      <c r="C22" s="343"/>
    </row>
    <row r="23" spans="1:3" s="497" customFormat="1" ht="12" customHeight="1" thickBot="1">
      <c r="A23" s="488" t="s">
        <v>115</v>
      </c>
      <c r="B23" s="8" t="s">
        <v>2</v>
      </c>
      <c r="C23" s="343"/>
    </row>
    <row r="24" spans="1:3" s="497" customFormat="1" ht="12" customHeight="1" thickBot="1">
      <c r="A24" s="226" t="s">
        <v>23</v>
      </c>
      <c r="B24" s="135" t="s">
        <v>177</v>
      </c>
      <c r="C24" s="372"/>
    </row>
    <row r="25" spans="1:3" s="497" customFormat="1" ht="12" customHeight="1" thickBot="1">
      <c r="A25" s="226" t="s">
        <v>24</v>
      </c>
      <c r="B25" s="135" t="s">
        <v>490</v>
      </c>
      <c r="C25" s="345">
        <f>+C26+C27</f>
        <v>0</v>
      </c>
    </row>
    <row r="26" spans="1:3" s="497" customFormat="1" ht="12" customHeight="1">
      <c r="A26" s="489" t="s">
        <v>286</v>
      </c>
      <c r="B26" s="490" t="s">
        <v>488</v>
      </c>
      <c r="C26" s="81"/>
    </row>
    <row r="27" spans="1:3" s="497" customFormat="1" ht="12" customHeight="1">
      <c r="A27" s="489" t="s">
        <v>289</v>
      </c>
      <c r="B27" s="491" t="s">
        <v>491</v>
      </c>
      <c r="C27" s="346"/>
    </row>
    <row r="28" spans="1:3" s="497" customFormat="1" ht="12" customHeight="1" thickBot="1">
      <c r="A28" s="488" t="s">
        <v>290</v>
      </c>
      <c r="B28" s="492" t="s">
        <v>492</v>
      </c>
      <c r="C28" s="88"/>
    </row>
    <row r="29" spans="1:3" s="497" customFormat="1" ht="12" customHeight="1" thickBot="1">
      <c r="A29" s="226" t="s">
        <v>25</v>
      </c>
      <c r="B29" s="135" t="s">
        <v>493</v>
      </c>
      <c r="C29" s="345">
        <f>+C30+C31+C32</f>
        <v>0</v>
      </c>
    </row>
    <row r="30" spans="1:3" s="497" customFormat="1" ht="12" customHeight="1">
      <c r="A30" s="489" t="s">
        <v>99</v>
      </c>
      <c r="B30" s="490" t="s">
        <v>315</v>
      </c>
      <c r="C30" s="81"/>
    </row>
    <row r="31" spans="1:3" s="497" customFormat="1" ht="12" customHeight="1">
      <c r="A31" s="489" t="s">
        <v>100</v>
      </c>
      <c r="B31" s="491" t="s">
        <v>316</v>
      </c>
      <c r="C31" s="346"/>
    </row>
    <row r="32" spans="1:3" s="497" customFormat="1" ht="12" customHeight="1" thickBot="1">
      <c r="A32" s="488" t="s">
        <v>101</v>
      </c>
      <c r="B32" s="153" t="s">
        <v>317</v>
      </c>
      <c r="C32" s="88"/>
    </row>
    <row r="33" spans="1:3" s="403" customFormat="1" ht="12" customHeight="1" thickBot="1">
      <c r="A33" s="226" t="s">
        <v>26</v>
      </c>
      <c r="B33" s="135" t="s">
        <v>430</v>
      </c>
      <c r="C33" s="372"/>
    </row>
    <row r="34" spans="1:3" s="403" customFormat="1" ht="12" customHeight="1" thickBot="1">
      <c r="A34" s="226" t="s">
        <v>27</v>
      </c>
      <c r="B34" s="135" t="s">
        <v>494</v>
      </c>
      <c r="C34" s="394"/>
    </row>
    <row r="35" spans="1:3" s="403" customFormat="1" ht="12" customHeight="1" thickBot="1">
      <c r="A35" s="218" t="s">
        <v>28</v>
      </c>
      <c r="B35" s="135" t="s">
        <v>495</v>
      </c>
      <c r="C35" s="395">
        <f>+C8+C19+C24+C25+C29+C33+C34</f>
        <v>102135</v>
      </c>
    </row>
    <row r="36" spans="1:3" s="403" customFormat="1" ht="12" customHeight="1" thickBot="1">
      <c r="A36" s="260" t="s">
        <v>29</v>
      </c>
      <c r="B36" s="135" t="s">
        <v>496</v>
      </c>
      <c r="C36" s="395">
        <v>96073</v>
      </c>
    </row>
    <row r="37" spans="1:3" s="403" customFormat="1" ht="12" customHeight="1">
      <c r="A37" s="489" t="s">
        <v>497</v>
      </c>
      <c r="B37" s="490" t="s">
        <v>247</v>
      </c>
      <c r="C37" s="81"/>
    </row>
    <row r="38" spans="1:3" s="403" customFormat="1" ht="12" customHeight="1">
      <c r="A38" s="489" t="s">
        <v>498</v>
      </c>
      <c r="B38" s="491" t="s">
        <v>3</v>
      </c>
      <c r="C38" s="346"/>
    </row>
    <row r="39" spans="1:3" s="497" customFormat="1" ht="12" customHeight="1" thickBot="1">
      <c r="A39" s="488" t="s">
        <v>499</v>
      </c>
      <c r="B39" s="153" t="s">
        <v>500</v>
      </c>
      <c r="C39" s="88">
        <v>96073</v>
      </c>
    </row>
    <row r="40" spans="1:3" s="497" customFormat="1" ht="15" customHeight="1" thickBot="1">
      <c r="A40" s="260" t="s">
        <v>30</v>
      </c>
      <c r="B40" s="261" t="s">
        <v>501</v>
      </c>
      <c r="C40" s="398">
        <f>+C35+C36</f>
        <v>198208</v>
      </c>
    </row>
    <row r="41" spans="1:3" s="497" customFormat="1" ht="15" customHeight="1">
      <c r="A41" s="262"/>
      <c r="B41" s="263"/>
      <c r="C41" s="396"/>
    </row>
    <row r="42" spans="1:3" ht="13.5" thickBot="1">
      <c r="A42" s="264"/>
      <c r="B42" s="265"/>
      <c r="C42" s="397"/>
    </row>
    <row r="43" spans="1:3" s="496" customFormat="1" ht="16.5" customHeight="1" thickBot="1">
      <c r="A43" s="266"/>
      <c r="B43" s="267" t="s">
        <v>62</v>
      </c>
      <c r="C43" s="398"/>
    </row>
    <row r="44" spans="1:3" s="498" customFormat="1" ht="12" customHeight="1" thickBot="1">
      <c r="A44" s="226" t="s">
        <v>21</v>
      </c>
      <c r="B44" s="135" t="s">
        <v>502</v>
      </c>
      <c r="C44" s="345">
        <f>SUM(C45:C49)</f>
        <v>198208</v>
      </c>
    </row>
    <row r="45" spans="1:3" ht="12" customHeight="1">
      <c r="A45" s="488" t="s">
        <v>106</v>
      </c>
      <c r="B45" s="9" t="s">
        <v>51</v>
      </c>
      <c r="C45" s="81">
        <v>38305</v>
      </c>
    </row>
    <row r="46" spans="1:3" ht="12" customHeight="1">
      <c r="A46" s="488" t="s">
        <v>107</v>
      </c>
      <c r="B46" s="8" t="s">
        <v>186</v>
      </c>
      <c r="C46" s="84">
        <v>10342</v>
      </c>
    </row>
    <row r="47" spans="1:3" ht="12" customHeight="1">
      <c r="A47" s="488" t="s">
        <v>108</v>
      </c>
      <c r="B47" s="8" t="s">
        <v>143</v>
      </c>
      <c r="C47" s="84">
        <v>149561</v>
      </c>
    </row>
    <row r="48" spans="1:3" ht="12" customHeight="1">
      <c r="A48" s="488" t="s">
        <v>109</v>
      </c>
      <c r="B48" s="8" t="s">
        <v>187</v>
      </c>
      <c r="C48" s="84"/>
    </row>
    <row r="49" spans="1:3" ht="12" customHeight="1" thickBot="1">
      <c r="A49" s="488" t="s">
        <v>151</v>
      </c>
      <c r="B49" s="8" t="s">
        <v>188</v>
      </c>
      <c r="C49" s="84"/>
    </row>
    <row r="50" spans="1:3" ht="12" customHeight="1" thickBot="1">
      <c r="A50" s="226" t="s">
        <v>22</v>
      </c>
      <c r="B50" s="135" t="s">
        <v>503</v>
      </c>
      <c r="C50" s="345">
        <f>SUM(C51:C53)</f>
        <v>0</v>
      </c>
    </row>
    <row r="51" spans="1:3" s="498" customFormat="1" ht="12" customHeight="1">
      <c r="A51" s="488" t="s">
        <v>112</v>
      </c>
      <c r="B51" s="9" t="s">
        <v>237</v>
      </c>
      <c r="C51" s="81"/>
    </row>
    <row r="52" spans="1:3" ht="12" customHeight="1">
      <c r="A52" s="488" t="s">
        <v>113</v>
      </c>
      <c r="B52" s="8" t="s">
        <v>190</v>
      </c>
      <c r="C52" s="84"/>
    </row>
    <row r="53" spans="1:3" ht="12" customHeight="1">
      <c r="A53" s="488" t="s">
        <v>114</v>
      </c>
      <c r="B53" s="8" t="s">
        <v>63</v>
      </c>
      <c r="C53" s="84"/>
    </row>
    <row r="54" spans="1:3" ht="12" customHeight="1" thickBot="1">
      <c r="A54" s="488" t="s">
        <v>115</v>
      </c>
      <c r="B54" s="8" t="s">
        <v>4</v>
      </c>
      <c r="C54" s="84"/>
    </row>
    <row r="55" spans="1:3" ht="15" customHeight="1" thickBot="1">
      <c r="A55" s="226" t="s">
        <v>23</v>
      </c>
      <c r="B55" s="268" t="s">
        <v>504</v>
      </c>
      <c r="C55" s="399">
        <f>+C44+C50</f>
        <v>198208</v>
      </c>
    </row>
    <row r="56" spans="1:3" ht="13.5" thickBot="1">
      <c r="C56" s="400"/>
    </row>
    <row r="57" spans="1:3" ht="15" customHeight="1" thickBot="1">
      <c r="A57" s="271" t="s">
        <v>210</v>
      </c>
      <c r="B57" s="272"/>
      <c r="C57" s="132">
        <v>19</v>
      </c>
    </row>
    <row r="58" spans="1:3" ht="14.25" customHeight="1" thickBot="1">
      <c r="A58" s="271" t="s">
        <v>211</v>
      </c>
      <c r="B58" s="272"/>
      <c r="C58" s="13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C1" sqref="C1"/>
    </sheetView>
  </sheetViews>
  <sheetFormatPr defaultRowHeight="12.75"/>
  <cols>
    <col min="1" max="1" width="13.83203125" style="269" customWidth="1"/>
    <col min="2" max="2" width="79.1640625" style="270" customWidth="1"/>
    <col min="3" max="3" width="25" style="270" customWidth="1"/>
    <col min="4" max="16384" width="9.33203125" style="270"/>
  </cols>
  <sheetData>
    <row r="1" spans="1:3" s="249" customFormat="1" ht="21" customHeight="1" thickBot="1">
      <c r="A1" s="248"/>
      <c r="B1" s="250"/>
      <c r="C1" s="493" t="s">
        <v>643</v>
      </c>
    </row>
    <row r="2" spans="1:3" s="494" customFormat="1" ht="25.5" customHeight="1">
      <c r="A2" s="445" t="s">
        <v>208</v>
      </c>
      <c r="B2" s="386" t="s">
        <v>586</v>
      </c>
      <c r="C2" s="401" t="s">
        <v>585</v>
      </c>
    </row>
    <row r="3" spans="1:3" s="494" customFormat="1" ht="24.75" thickBot="1">
      <c r="A3" s="486" t="s">
        <v>207</v>
      </c>
      <c r="B3" s="387" t="s">
        <v>508</v>
      </c>
      <c r="C3" s="402" t="s">
        <v>67</v>
      </c>
    </row>
    <row r="4" spans="1:3" s="495" customFormat="1" ht="15.95" customHeight="1" thickBot="1">
      <c r="A4" s="252"/>
      <c r="B4" s="252"/>
      <c r="C4" s="253" t="s">
        <v>57</v>
      </c>
    </row>
    <row r="5" spans="1:3" ht="13.5" thickBot="1">
      <c r="A5" s="446" t="s">
        <v>209</v>
      </c>
      <c r="B5" s="254" t="s">
        <v>58</v>
      </c>
      <c r="C5" s="255" t="s">
        <v>59</v>
      </c>
    </row>
    <row r="6" spans="1:3" s="496" customFormat="1" ht="12.95" customHeight="1" thickBot="1">
      <c r="A6" s="218">
        <v>1</v>
      </c>
      <c r="B6" s="219">
        <v>2</v>
      </c>
      <c r="C6" s="220">
        <v>3</v>
      </c>
    </row>
    <row r="7" spans="1:3" s="496" customFormat="1" ht="15.95" customHeight="1" thickBot="1">
      <c r="A7" s="256"/>
      <c r="B7" s="257" t="s">
        <v>60</v>
      </c>
      <c r="C7" s="258"/>
    </row>
    <row r="8" spans="1:3" s="403" customFormat="1" ht="12" customHeight="1" thickBot="1">
      <c r="A8" s="218" t="s">
        <v>21</v>
      </c>
      <c r="B8" s="259" t="s">
        <v>484</v>
      </c>
      <c r="C8" s="345">
        <f>SUM(C9:C18)</f>
        <v>2098</v>
      </c>
    </row>
    <row r="9" spans="1:3" s="403" customFormat="1" ht="12" customHeight="1">
      <c r="A9" s="487" t="s">
        <v>106</v>
      </c>
      <c r="B9" s="10" t="s">
        <v>301</v>
      </c>
      <c r="C9" s="392"/>
    </row>
    <row r="10" spans="1:3" s="403" customFormat="1" ht="12" customHeight="1">
      <c r="A10" s="488" t="s">
        <v>107</v>
      </c>
      <c r="B10" s="8" t="s">
        <v>302</v>
      </c>
      <c r="C10" s="343"/>
    </row>
    <row r="11" spans="1:3" s="403" customFormat="1" ht="12" customHeight="1">
      <c r="A11" s="488" t="s">
        <v>108</v>
      </c>
      <c r="B11" s="8" t="s">
        <v>303</v>
      </c>
      <c r="C11" s="343"/>
    </row>
    <row r="12" spans="1:3" s="403" customFormat="1" ht="12" customHeight="1">
      <c r="A12" s="488" t="s">
        <v>109</v>
      </c>
      <c r="B12" s="8" t="s">
        <v>304</v>
      </c>
      <c r="C12" s="343">
        <v>1650</v>
      </c>
    </row>
    <row r="13" spans="1:3" s="403" customFormat="1" ht="12" customHeight="1">
      <c r="A13" s="488" t="s">
        <v>151</v>
      </c>
      <c r="B13" s="8" t="s">
        <v>305</v>
      </c>
      <c r="C13" s="343"/>
    </row>
    <row r="14" spans="1:3" s="403" customFormat="1" ht="12" customHeight="1">
      <c r="A14" s="488" t="s">
        <v>110</v>
      </c>
      <c r="B14" s="8" t="s">
        <v>485</v>
      </c>
      <c r="C14" s="343">
        <v>448</v>
      </c>
    </row>
    <row r="15" spans="1:3" s="403" customFormat="1" ht="12" customHeight="1">
      <c r="A15" s="488" t="s">
        <v>111</v>
      </c>
      <c r="B15" s="7" t="s">
        <v>486</v>
      </c>
      <c r="C15" s="343"/>
    </row>
    <row r="16" spans="1:3" s="403" customFormat="1" ht="12" customHeight="1">
      <c r="A16" s="488" t="s">
        <v>121</v>
      </c>
      <c r="B16" s="8" t="s">
        <v>308</v>
      </c>
      <c r="C16" s="393"/>
    </row>
    <row r="17" spans="1:3" s="497" customFormat="1" ht="12" customHeight="1">
      <c r="A17" s="488" t="s">
        <v>122</v>
      </c>
      <c r="B17" s="8" t="s">
        <v>309</v>
      </c>
      <c r="C17" s="343"/>
    </row>
    <row r="18" spans="1:3" s="497" customFormat="1" ht="12" customHeight="1" thickBot="1">
      <c r="A18" s="488" t="s">
        <v>123</v>
      </c>
      <c r="B18" s="7" t="s">
        <v>310</v>
      </c>
      <c r="C18" s="344"/>
    </row>
    <row r="19" spans="1:3" s="403" customFormat="1" ht="12" customHeight="1" thickBot="1">
      <c r="A19" s="218" t="s">
        <v>22</v>
      </c>
      <c r="B19" s="259" t="s">
        <v>487</v>
      </c>
      <c r="C19" s="345">
        <f>SUM(C20:C22)</f>
        <v>0</v>
      </c>
    </row>
    <row r="20" spans="1:3" s="497" customFormat="1" ht="12" customHeight="1">
      <c r="A20" s="488" t="s">
        <v>112</v>
      </c>
      <c r="B20" s="9" t="s">
        <v>276</v>
      </c>
      <c r="C20" s="343"/>
    </row>
    <row r="21" spans="1:3" s="497" customFormat="1" ht="12" customHeight="1">
      <c r="A21" s="488" t="s">
        <v>113</v>
      </c>
      <c r="B21" s="8" t="s">
        <v>488</v>
      </c>
      <c r="C21" s="343"/>
    </row>
    <row r="22" spans="1:3" s="497" customFormat="1" ht="12" customHeight="1">
      <c r="A22" s="488" t="s">
        <v>114</v>
      </c>
      <c r="B22" s="8" t="s">
        <v>489</v>
      </c>
      <c r="C22" s="343"/>
    </row>
    <row r="23" spans="1:3" s="497" customFormat="1" ht="12" customHeight="1" thickBot="1">
      <c r="A23" s="488" t="s">
        <v>115</v>
      </c>
      <c r="B23" s="8" t="s">
        <v>2</v>
      </c>
      <c r="C23" s="343"/>
    </row>
    <row r="24" spans="1:3" s="497" customFormat="1" ht="12" customHeight="1" thickBot="1">
      <c r="A24" s="226" t="s">
        <v>23</v>
      </c>
      <c r="B24" s="135" t="s">
        <v>177</v>
      </c>
      <c r="C24" s="372"/>
    </row>
    <row r="25" spans="1:3" s="497" customFormat="1" ht="12" customHeight="1" thickBot="1">
      <c r="A25" s="226" t="s">
        <v>24</v>
      </c>
      <c r="B25" s="135" t="s">
        <v>490</v>
      </c>
      <c r="C25" s="345">
        <f>+C26+C27</f>
        <v>0</v>
      </c>
    </row>
    <row r="26" spans="1:3" s="497" customFormat="1" ht="12" customHeight="1">
      <c r="A26" s="489" t="s">
        <v>286</v>
      </c>
      <c r="B26" s="490" t="s">
        <v>488</v>
      </c>
      <c r="C26" s="81"/>
    </row>
    <row r="27" spans="1:3" s="497" customFormat="1" ht="12" customHeight="1">
      <c r="A27" s="489" t="s">
        <v>289</v>
      </c>
      <c r="B27" s="491" t="s">
        <v>491</v>
      </c>
      <c r="C27" s="346"/>
    </row>
    <row r="28" spans="1:3" s="497" customFormat="1" ht="12" customHeight="1" thickBot="1">
      <c r="A28" s="488" t="s">
        <v>290</v>
      </c>
      <c r="B28" s="492" t="s">
        <v>492</v>
      </c>
      <c r="C28" s="88"/>
    </row>
    <row r="29" spans="1:3" s="497" customFormat="1" ht="12" customHeight="1" thickBot="1">
      <c r="A29" s="226" t="s">
        <v>25</v>
      </c>
      <c r="B29" s="135" t="s">
        <v>493</v>
      </c>
      <c r="C29" s="345">
        <f>+C30+C31+C32</f>
        <v>0</v>
      </c>
    </row>
    <row r="30" spans="1:3" s="497" customFormat="1" ht="12" customHeight="1">
      <c r="A30" s="489" t="s">
        <v>99</v>
      </c>
      <c r="B30" s="490" t="s">
        <v>315</v>
      </c>
      <c r="C30" s="81"/>
    </row>
    <row r="31" spans="1:3" s="497" customFormat="1" ht="12" customHeight="1">
      <c r="A31" s="489" t="s">
        <v>100</v>
      </c>
      <c r="B31" s="491" t="s">
        <v>316</v>
      </c>
      <c r="C31" s="346"/>
    </row>
    <row r="32" spans="1:3" s="497" customFormat="1" ht="12" customHeight="1" thickBot="1">
      <c r="A32" s="488" t="s">
        <v>101</v>
      </c>
      <c r="B32" s="153" t="s">
        <v>317</v>
      </c>
      <c r="C32" s="88"/>
    </row>
    <row r="33" spans="1:3" s="403" customFormat="1" ht="12" customHeight="1" thickBot="1">
      <c r="A33" s="226" t="s">
        <v>26</v>
      </c>
      <c r="B33" s="135" t="s">
        <v>430</v>
      </c>
      <c r="C33" s="372"/>
    </row>
    <row r="34" spans="1:3" s="403" customFormat="1" ht="12" customHeight="1" thickBot="1">
      <c r="A34" s="226" t="s">
        <v>27</v>
      </c>
      <c r="B34" s="135" t="s">
        <v>494</v>
      </c>
      <c r="C34" s="394"/>
    </row>
    <row r="35" spans="1:3" s="403" customFormat="1" ht="12" customHeight="1" thickBot="1">
      <c r="A35" s="218" t="s">
        <v>28</v>
      </c>
      <c r="B35" s="135" t="s">
        <v>495</v>
      </c>
      <c r="C35" s="395">
        <f>+C8+C19+C24+C25+C29+C33+C34</f>
        <v>2098</v>
      </c>
    </row>
    <row r="36" spans="1:3" s="403" customFormat="1" ht="12" customHeight="1" thickBot="1">
      <c r="A36" s="260" t="s">
        <v>29</v>
      </c>
      <c r="B36" s="135" t="s">
        <v>496</v>
      </c>
      <c r="C36" s="395">
        <f>+C37+C38+C39</f>
        <v>0</v>
      </c>
    </row>
    <row r="37" spans="1:3" s="403" customFormat="1" ht="12" customHeight="1">
      <c r="A37" s="489" t="s">
        <v>497</v>
      </c>
      <c r="B37" s="490" t="s">
        <v>247</v>
      </c>
      <c r="C37" s="81"/>
    </row>
    <row r="38" spans="1:3" s="403" customFormat="1" ht="12" customHeight="1">
      <c r="A38" s="489" t="s">
        <v>498</v>
      </c>
      <c r="B38" s="491" t="s">
        <v>3</v>
      </c>
      <c r="C38" s="346"/>
    </row>
    <row r="39" spans="1:3" s="497" customFormat="1" ht="12" customHeight="1" thickBot="1">
      <c r="A39" s="488" t="s">
        <v>499</v>
      </c>
      <c r="B39" s="153" t="s">
        <v>500</v>
      </c>
      <c r="C39" s="88"/>
    </row>
    <row r="40" spans="1:3" s="497" customFormat="1" ht="15" customHeight="1" thickBot="1">
      <c r="A40" s="260" t="s">
        <v>30</v>
      </c>
      <c r="B40" s="261" t="s">
        <v>501</v>
      </c>
      <c r="C40" s="398">
        <f>+C35+C36</f>
        <v>2098</v>
      </c>
    </row>
    <row r="41" spans="1:3" s="497" customFormat="1" ht="15" customHeight="1">
      <c r="A41" s="262"/>
      <c r="B41" s="263"/>
      <c r="C41" s="396"/>
    </row>
    <row r="42" spans="1:3" ht="13.5" thickBot="1">
      <c r="A42" s="264"/>
      <c r="B42" s="265"/>
      <c r="C42" s="397"/>
    </row>
    <row r="43" spans="1:3" s="496" customFormat="1" ht="16.5" customHeight="1" thickBot="1">
      <c r="A43" s="266"/>
      <c r="B43" s="267" t="s">
        <v>62</v>
      </c>
      <c r="C43" s="398"/>
    </row>
    <row r="44" spans="1:3" s="498" customFormat="1" ht="12" customHeight="1" thickBot="1">
      <c r="A44" s="226" t="s">
        <v>21</v>
      </c>
      <c r="B44" s="135" t="s">
        <v>502</v>
      </c>
      <c r="C44" s="345">
        <f>SUM(C45:C49)</f>
        <v>138748</v>
      </c>
    </row>
    <row r="45" spans="1:3" ht="12" customHeight="1">
      <c r="A45" s="488" t="s">
        <v>106</v>
      </c>
      <c r="B45" s="9" t="s">
        <v>51</v>
      </c>
      <c r="C45" s="81">
        <v>48222</v>
      </c>
    </row>
    <row r="46" spans="1:3" ht="12" customHeight="1">
      <c r="A46" s="488" t="s">
        <v>107</v>
      </c>
      <c r="B46" s="8" t="s">
        <v>186</v>
      </c>
      <c r="C46" s="84">
        <v>13020</v>
      </c>
    </row>
    <row r="47" spans="1:3" ht="12" customHeight="1">
      <c r="A47" s="488" t="s">
        <v>108</v>
      </c>
      <c r="B47" s="8" t="s">
        <v>143</v>
      </c>
      <c r="C47" s="84">
        <v>75954</v>
      </c>
    </row>
    <row r="48" spans="1:3" ht="12" customHeight="1">
      <c r="A48" s="488" t="s">
        <v>109</v>
      </c>
      <c r="B48" s="8" t="s">
        <v>187</v>
      </c>
      <c r="C48" s="84">
        <v>1552</v>
      </c>
    </row>
    <row r="49" spans="1:3" ht="12" customHeight="1" thickBot="1">
      <c r="A49" s="488" t="s">
        <v>151</v>
      </c>
      <c r="B49" s="8" t="s">
        <v>188</v>
      </c>
      <c r="C49" s="84"/>
    </row>
    <row r="50" spans="1:3" ht="12" customHeight="1" thickBot="1">
      <c r="A50" s="226" t="s">
        <v>22</v>
      </c>
      <c r="B50" s="135" t="s">
        <v>503</v>
      </c>
      <c r="C50" s="345">
        <f>SUM(C51:C53)</f>
        <v>0</v>
      </c>
    </row>
    <row r="51" spans="1:3" s="498" customFormat="1" ht="12" customHeight="1">
      <c r="A51" s="488" t="s">
        <v>112</v>
      </c>
      <c r="B51" s="9" t="s">
        <v>237</v>
      </c>
      <c r="C51" s="81"/>
    </row>
    <row r="52" spans="1:3" ht="12" customHeight="1">
      <c r="A52" s="488" t="s">
        <v>113</v>
      </c>
      <c r="B52" s="8" t="s">
        <v>190</v>
      </c>
      <c r="C52" s="84"/>
    </row>
    <row r="53" spans="1:3" ht="12" customHeight="1">
      <c r="A53" s="488" t="s">
        <v>114</v>
      </c>
      <c r="B53" s="8" t="s">
        <v>63</v>
      </c>
      <c r="C53" s="84"/>
    </row>
    <row r="54" spans="1:3" ht="12" customHeight="1" thickBot="1">
      <c r="A54" s="488" t="s">
        <v>115</v>
      </c>
      <c r="B54" s="8" t="s">
        <v>4</v>
      </c>
      <c r="C54" s="84"/>
    </row>
    <row r="55" spans="1:3" ht="15" customHeight="1" thickBot="1">
      <c r="A55" s="226" t="s">
        <v>23</v>
      </c>
      <c r="B55" s="268" t="s">
        <v>504</v>
      </c>
      <c r="C55" s="399">
        <f>+C44+C50</f>
        <v>138748</v>
      </c>
    </row>
    <row r="56" spans="1:3" ht="13.5" thickBot="1">
      <c r="C56" s="400"/>
    </row>
    <row r="57" spans="1:3" ht="15" customHeight="1" thickBot="1">
      <c r="A57" s="271" t="s">
        <v>210</v>
      </c>
      <c r="B57" s="272"/>
      <c r="C57" s="132">
        <v>36</v>
      </c>
    </row>
    <row r="58" spans="1:3" ht="14.25" customHeight="1" thickBot="1">
      <c r="A58" s="271" t="s">
        <v>211</v>
      </c>
      <c r="B58" s="272"/>
      <c r="C58" s="13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view="pageLayout" workbookViewId="0">
      <selection activeCell="F2" sqref="F2"/>
    </sheetView>
  </sheetViews>
  <sheetFormatPr defaultRowHeight="12.75"/>
  <cols>
    <col min="1" max="1" width="5.5" style="47" customWidth="1"/>
    <col min="2" max="2" width="33.1640625" style="47" customWidth="1"/>
    <col min="3" max="3" width="12.33203125" style="47" customWidth="1"/>
    <col min="4" max="4" width="11.5" style="47" customWidth="1"/>
    <col min="5" max="5" width="11.33203125" style="47" customWidth="1"/>
    <col min="6" max="6" width="11" style="47" customWidth="1"/>
    <col min="7" max="7" width="14.33203125" style="47" customWidth="1"/>
    <col min="8" max="16384" width="9.33203125" style="47"/>
  </cols>
  <sheetData>
    <row r="1" spans="1:7" ht="43.5" customHeight="1">
      <c r="A1" s="1013" t="s">
        <v>5</v>
      </c>
      <c r="B1" s="1013"/>
      <c r="C1" s="1013"/>
      <c r="D1" s="1013"/>
      <c r="E1" s="1013"/>
      <c r="F1" s="1013"/>
      <c r="G1" s="1013"/>
    </row>
    <row r="3" spans="1:7" s="177" customFormat="1" ht="27" customHeight="1">
      <c r="A3" s="175" t="s">
        <v>215</v>
      </c>
      <c r="B3" s="176"/>
      <c r="C3" s="1012" t="s">
        <v>216</v>
      </c>
      <c r="D3" s="1012"/>
      <c r="E3" s="1012"/>
      <c r="F3" s="1012"/>
      <c r="G3" s="1012"/>
    </row>
    <row r="4" spans="1:7" s="177" customFormat="1" ht="15.75">
      <c r="A4" s="176"/>
      <c r="B4" s="176"/>
      <c r="C4" s="176"/>
      <c r="D4" s="176"/>
      <c r="E4" s="176"/>
      <c r="F4" s="176"/>
      <c r="G4" s="176"/>
    </row>
    <row r="5" spans="1:7" s="177" customFormat="1" ht="24.75" customHeight="1">
      <c r="A5" s="175" t="s">
        <v>217</v>
      </c>
      <c r="B5" s="176"/>
      <c r="C5" s="1012" t="s">
        <v>216</v>
      </c>
      <c r="D5" s="1012"/>
      <c r="E5" s="1012"/>
      <c r="F5" s="1012"/>
      <c r="G5" s="176"/>
    </row>
    <row r="6" spans="1:7" s="178" customFormat="1">
      <c r="A6" s="233"/>
      <c r="B6" s="233"/>
      <c r="C6" s="233"/>
      <c r="D6" s="233"/>
      <c r="E6" s="233"/>
      <c r="F6" s="233"/>
      <c r="G6" s="233"/>
    </row>
    <row r="7" spans="1:7" s="179" customFormat="1" ht="15" customHeight="1">
      <c r="A7" s="290" t="s">
        <v>218</v>
      </c>
      <c r="B7" s="289"/>
      <c r="C7" s="289"/>
      <c r="D7" s="275"/>
      <c r="E7" s="275"/>
      <c r="F7" s="275"/>
      <c r="G7" s="275"/>
    </row>
    <row r="8" spans="1:7" s="179" customFormat="1" ht="15" customHeight="1" thickBot="1">
      <c r="A8" s="290" t="s">
        <v>219</v>
      </c>
      <c r="B8" s="275"/>
      <c r="C8" s="275"/>
      <c r="D8" s="275"/>
      <c r="E8" s="275"/>
      <c r="F8" s="275"/>
      <c r="G8" s="275"/>
    </row>
    <row r="9" spans="1:7" s="80" customFormat="1" ht="42" customHeight="1" thickBot="1">
      <c r="A9" s="215" t="s">
        <v>19</v>
      </c>
      <c r="B9" s="216" t="s">
        <v>220</v>
      </c>
      <c r="C9" s="216" t="s">
        <v>221</v>
      </c>
      <c r="D9" s="216" t="s">
        <v>222</v>
      </c>
      <c r="E9" s="216" t="s">
        <v>223</v>
      </c>
      <c r="F9" s="216" t="s">
        <v>224</v>
      </c>
      <c r="G9" s="217" t="s">
        <v>55</v>
      </c>
    </row>
    <row r="10" spans="1:7" ht="24" customHeight="1">
      <c r="A10" s="276" t="s">
        <v>21</v>
      </c>
      <c r="B10" s="224" t="s">
        <v>225</v>
      </c>
      <c r="C10" s="180"/>
      <c r="D10" s="180"/>
      <c r="E10" s="180"/>
      <c r="F10" s="180"/>
      <c r="G10" s="277">
        <f>SUM(C10:F10)</f>
        <v>0</v>
      </c>
    </row>
    <row r="11" spans="1:7" ht="24" customHeight="1">
      <c r="A11" s="278" t="s">
        <v>22</v>
      </c>
      <c r="B11" s="225" t="s">
        <v>226</v>
      </c>
      <c r="C11" s="181"/>
      <c r="D11" s="181"/>
      <c r="E11" s="181"/>
      <c r="F11" s="181"/>
      <c r="G11" s="279">
        <f t="shared" ref="G11:G16" si="0">SUM(C11:F11)</f>
        <v>0</v>
      </c>
    </row>
    <row r="12" spans="1:7" ht="24" customHeight="1">
      <c r="A12" s="278" t="s">
        <v>23</v>
      </c>
      <c r="B12" s="225" t="s">
        <v>227</v>
      </c>
      <c r="C12" s="181"/>
      <c r="D12" s="181"/>
      <c r="E12" s="181"/>
      <c r="F12" s="181"/>
      <c r="G12" s="279">
        <f t="shared" si="0"/>
        <v>0</v>
      </c>
    </row>
    <row r="13" spans="1:7" ht="24" customHeight="1">
      <c r="A13" s="278" t="s">
        <v>24</v>
      </c>
      <c r="B13" s="225" t="s">
        <v>228</v>
      </c>
      <c r="C13" s="181"/>
      <c r="D13" s="181"/>
      <c r="E13" s="181"/>
      <c r="F13" s="181"/>
      <c r="G13" s="279">
        <f t="shared" si="0"/>
        <v>0</v>
      </c>
    </row>
    <row r="14" spans="1:7" ht="24" customHeight="1">
      <c r="A14" s="278" t="s">
        <v>25</v>
      </c>
      <c r="B14" s="225" t="s">
        <v>229</v>
      </c>
      <c r="C14" s="181"/>
      <c r="D14" s="181"/>
      <c r="E14" s="181"/>
      <c r="F14" s="181"/>
      <c r="G14" s="279">
        <f t="shared" si="0"/>
        <v>0</v>
      </c>
    </row>
    <row r="15" spans="1:7" ht="24" customHeight="1" thickBot="1">
      <c r="A15" s="280" t="s">
        <v>26</v>
      </c>
      <c r="B15" s="281" t="s">
        <v>230</v>
      </c>
      <c r="C15" s="182"/>
      <c r="D15" s="182"/>
      <c r="E15" s="182"/>
      <c r="F15" s="182"/>
      <c r="G15" s="282">
        <f t="shared" si="0"/>
        <v>0</v>
      </c>
    </row>
    <row r="16" spans="1:7" s="183" customFormat="1" ht="24" customHeight="1" thickBot="1">
      <c r="A16" s="283" t="s">
        <v>27</v>
      </c>
      <c r="B16" s="284" t="s">
        <v>55</v>
      </c>
      <c r="C16" s="285">
        <f>SUM(C10:C15)</f>
        <v>0</v>
      </c>
      <c r="D16" s="285">
        <f>SUM(D10:D15)</f>
        <v>0</v>
      </c>
      <c r="E16" s="285">
        <f>SUM(E10:E15)</f>
        <v>0</v>
      </c>
      <c r="F16" s="285">
        <f>SUM(F10:F15)</f>
        <v>0</v>
      </c>
      <c r="G16" s="286">
        <f t="shared" si="0"/>
        <v>0</v>
      </c>
    </row>
    <row r="17" spans="1:7" s="178" customFormat="1">
      <c r="A17" s="233"/>
      <c r="B17" s="233"/>
      <c r="C17" s="233"/>
      <c r="D17" s="233"/>
      <c r="E17" s="233"/>
      <c r="F17" s="233"/>
      <c r="G17" s="233"/>
    </row>
    <row r="18" spans="1:7" s="178" customFormat="1">
      <c r="A18" s="233"/>
      <c r="B18" s="233"/>
      <c r="C18" s="233"/>
      <c r="D18" s="233"/>
      <c r="E18" s="233"/>
      <c r="F18" s="233"/>
      <c r="G18" s="233"/>
    </row>
    <row r="19" spans="1:7" s="178" customFormat="1">
      <c r="A19" s="233"/>
      <c r="B19" s="233"/>
      <c r="C19" s="233"/>
      <c r="D19" s="233"/>
      <c r="E19" s="233"/>
      <c r="F19" s="233"/>
      <c r="G19" s="233"/>
    </row>
    <row r="20" spans="1:7" s="178" customFormat="1" ht="15.75">
      <c r="A20" s="177" t="s">
        <v>471</v>
      </c>
      <c r="B20" s="233"/>
      <c r="C20" s="233"/>
      <c r="D20" s="233"/>
      <c r="E20" s="233"/>
      <c r="F20" s="233"/>
      <c r="G20" s="233"/>
    </row>
    <row r="21" spans="1:7" s="178" customFormat="1">
      <c r="A21" s="233"/>
      <c r="B21" s="233"/>
      <c r="C21" s="233"/>
      <c r="D21" s="233"/>
      <c r="E21" s="233"/>
      <c r="F21" s="233"/>
      <c r="G21" s="233"/>
    </row>
    <row r="22" spans="1:7">
      <c r="A22" s="233"/>
      <c r="B22" s="233"/>
      <c r="C22" s="233"/>
      <c r="D22" s="233"/>
      <c r="E22" s="233"/>
      <c r="F22" s="233"/>
      <c r="G22" s="233"/>
    </row>
    <row r="23" spans="1:7">
      <c r="A23" s="233"/>
      <c r="B23" s="233"/>
      <c r="C23" s="178"/>
      <c r="D23" s="178"/>
      <c r="E23" s="178"/>
      <c r="F23" s="178"/>
      <c r="G23" s="233"/>
    </row>
    <row r="24" spans="1:7" ht="13.5">
      <c r="A24" s="233"/>
      <c r="B24" s="233"/>
      <c r="C24" s="287"/>
      <c r="D24" s="288" t="s">
        <v>231</v>
      </c>
      <c r="E24" s="288"/>
      <c r="F24" s="287"/>
      <c r="G24" s="233"/>
    </row>
    <row r="25" spans="1:7" ht="13.5">
      <c r="C25" s="184"/>
      <c r="D25" s="185"/>
      <c r="E25" s="185"/>
      <c r="F25" s="184"/>
    </row>
    <row r="26" spans="1:7" ht="13.5">
      <c r="C26" s="184"/>
      <c r="D26" s="185"/>
      <c r="E26" s="185"/>
      <c r="F26" s="184"/>
    </row>
  </sheetData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1./2014. (II.07.) önkormányzati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4"/>
  <sheetViews>
    <sheetView view="pageLayout" zoomScaleNormal="120" zoomScaleSheetLayoutView="100" workbookViewId="0">
      <selection activeCell="A2" sqref="A2:B2"/>
    </sheetView>
  </sheetViews>
  <sheetFormatPr defaultRowHeight="15.75"/>
  <cols>
    <col min="1" max="1" width="9" style="420" customWidth="1"/>
    <col min="2" max="2" width="75.83203125" style="420" customWidth="1"/>
    <col min="3" max="3" width="15.5" style="421" customWidth="1"/>
    <col min="4" max="5" width="15.5" style="420" customWidth="1"/>
    <col min="6" max="6" width="9" style="39" customWidth="1"/>
    <col min="7" max="16384" width="9.33203125" style="39"/>
  </cols>
  <sheetData>
    <row r="1" spans="1:5" ht="15.95" customHeight="1">
      <c r="A1" s="983" t="s">
        <v>18</v>
      </c>
      <c r="B1" s="983"/>
      <c r="C1" s="983"/>
      <c r="D1" s="983"/>
      <c r="E1" s="983"/>
    </row>
    <row r="2" spans="1:5" ht="15.95" customHeight="1" thickBot="1">
      <c r="A2" s="982" t="s">
        <v>155</v>
      </c>
      <c r="B2" s="982"/>
      <c r="D2" s="152"/>
      <c r="E2" s="335" t="s">
        <v>238</v>
      </c>
    </row>
    <row r="3" spans="1:5" ht="38.1" customHeight="1" thickBot="1">
      <c r="A3" s="23" t="s">
        <v>76</v>
      </c>
      <c r="B3" s="24" t="s">
        <v>20</v>
      </c>
      <c r="C3" s="24" t="s">
        <v>472</v>
      </c>
      <c r="D3" s="443" t="s">
        <v>473</v>
      </c>
      <c r="E3" s="174" t="s">
        <v>267</v>
      </c>
    </row>
    <row r="4" spans="1:5" s="40" customFormat="1" ht="12" customHeight="1" thickBot="1">
      <c r="A4" s="32">
        <v>1</v>
      </c>
      <c r="B4" s="33">
        <v>2</v>
      </c>
      <c r="C4" s="33">
        <v>3</v>
      </c>
      <c r="D4" s="33">
        <v>4</v>
      </c>
      <c r="E4" s="485">
        <v>5</v>
      </c>
    </row>
    <row r="5" spans="1:5" s="1" customFormat="1" ht="12" customHeight="1" thickBot="1">
      <c r="A5" s="20" t="s">
        <v>21</v>
      </c>
      <c r="B5" s="21" t="s">
        <v>268</v>
      </c>
      <c r="C5" s="435">
        <f>+C6+C7+C8+C9+C10+C11</f>
        <v>985685</v>
      </c>
      <c r="D5" s="435">
        <f>+D6+D7+D8+D9+D10+D11</f>
        <v>565748</v>
      </c>
      <c r="E5" s="291">
        <f>+E6+E7+E8+E9+E10+E11</f>
        <v>799162</v>
      </c>
    </row>
    <row r="6" spans="1:5" s="1" customFormat="1" ht="12" customHeight="1">
      <c r="A6" s="15" t="s">
        <v>106</v>
      </c>
      <c r="B6" s="454" t="s">
        <v>269</v>
      </c>
      <c r="C6" s="437">
        <v>726943</v>
      </c>
      <c r="D6" s="437">
        <v>149357</v>
      </c>
      <c r="E6" s="328">
        <v>244014</v>
      </c>
    </row>
    <row r="7" spans="1:5" s="1" customFormat="1" ht="12" customHeight="1">
      <c r="A7" s="14" t="s">
        <v>107</v>
      </c>
      <c r="B7" s="455" t="s">
        <v>270</v>
      </c>
      <c r="C7" s="436">
        <v>54256</v>
      </c>
      <c r="D7" s="436">
        <v>307814</v>
      </c>
      <c r="E7" s="327">
        <v>319534</v>
      </c>
    </row>
    <row r="8" spans="1:5" s="1" customFormat="1" ht="12" customHeight="1">
      <c r="A8" s="14" t="s">
        <v>108</v>
      </c>
      <c r="B8" s="455" t="s">
        <v>271</v>
      </c>
      <c r="C8" s="436">
        <v>41906</v>
      </c>
      <c r="D8" s="436">
        <v>89351</v>
      </c>
      <c r="E8" s="327">
        <v>214850</v>
      </c>
    </row>
    <row r="9" spans="1:5" s="1" customFormat="1" ht="12" customHeight="1">
      <c r="A9" s="14" t="s">
        <v>109</v>
      </c>
      <c r="B9" s="455" t="s">
        <v>272</v>
      </c>
      <c r="C9" s="436"/>
      <c r="D9" s="436">
        <v>19226</v>
      </c>
      <c r="E9" s="327">
        <v>18917</v>
      </c>
    </row>
    <row r="10" spans="1:5" s="1" customFormat="1" ht="12" customHeight="1">
      <c r="A10" s="14" t="s">
        <v>151</v>
      </c>
      <c r="B10" s="455" t="s">
        <v>273</v>
      </c>
      <c r="C10" s="516">
        <v>8172</v>
      </c>
      <c r="D10" s="516"/>
      <c r="E10" s="327">
        <v>1847</v>
      </c>
    </row>
    <row r="11" spans="1:5" s="1" customFormat="1" ht="12" customHeight="1" thickBot="1">
      <c r="A11" s="16" t="s">
        <v>110</v>
      </c>
      <c r="B11" s="322" t="s">
        <v>274</v>
      </c>
      <c r="C11" s="517">
        <v>154408</v>
      </c>
      <c r="D11" s="517"/>
      <c r="E11" s="292"/>
    </row>
    <row r="12" spans="1:5" s="1" customFormat="1" ht="12" customHeight="1" thickBot="1">
      <c r="A12" s="20" t="s">
        <v>22</v>
      </c>
      <c r="B12" s="320" t="s">
        <v>275</v>
      </c>
      <c r="C12" s="435">
        <f>+C13+C14+C15+C16+C17</f>
        <v>920112</v>
      </c>
      <c r="D12" s="435">
        <f>+D13+D14+D15+D16+D17</f>
        <v>848380</v>
      </c>
      <c r="E12" s="291">
        <f>+E13+E14+E15+E16+E17</f>
        <v>759858</v>
      </c>
    </row>
    <row r="13" spans="1:5" s="1" customFormat="1" ht="12" customHeight="1">
      <c r="A13" s="15" t="s">
        <v>112</v>
      </c>
      <c r="B13" s="454" t="s">
        <v>276</v>
      </c>
      <c r="C13" s="437"/>
      <c r="D13" s="437"/>
      <c r="E13" s="293"/>
    </row>
    <row r="14" spans="1:5" s="1" customFormat="1" ht="12" customHeight="1">
      <c r="A14" s="14" t="s">
        <v>113</v>
      </c>
      <c r="B14" s="455" t="s">
        <v>277</v>
      </c>
      <c r="C14" s="436"/>
      <c r="D14" s="436"/>
      <c r="E14" s="292"/>
    </row>
    <row r="15" spans="1:5" s="1" customFormat="1" ht="12" customHeight="1">
      <c r="A15" s="14" t="s">
        <v>114</v>
      </c>
      <c r="B15" s="455" t="s">
        <v>513</v>
      </c>
      <c r="C15" s="436"/>
      <c r="D15" s="436"/>
      <c r="E15" s="292"/>
    </row>
    <row r="16" spans="1:5" s="1" customFormat="1" ht="12" customHeight="1">
      <c r="A16" s="14" t="s">
        <v>115</v>
      </c>
      <c r="B16" s="455" t="s">
        <v>514</v>
      </c>
      <c r="C16" s="436"/>
      <c r="D16" s="436"/>
      <c r="E16" s="292"/>
    </row>
    <row r="17" spans="1:5" s="1" customFormat="1" ht="12" customHeight="1">
      <c r="A17" s="14" t="s">
        <v>116</v>
      </c>
      <c r="B17" s="455" t="s">
        <v>278</v>
      </c>
      <c r="C17" s="436">
        <v>920112</v>
      </c>
      <c r="D17" s="436">
        <v>848380</v>
      </c>
      <c r="E17" s="327">
        <v>759858</v>
      </c>
    </row>
    <row r="18" spans="1:5" s="1" customFormat="1" ht="12" customHeight="1" thickBot="1">
      <c r="A18" s="16" t="s">
        <v>125</v>
      </c>
      <c r="B18" s="322" t="s">
        <v>279</v>
      </c>
      <c r="C18" s="438"/>
      <c r="D18" s="438"/>
      <c r="E18" s="294"/>
    </row>
    <row r="19" spans="1:5" s="1" customFormat="1" ht="12" customHeight="1" thickBot="1">
      <c r="A19" s="20" t="s">
        <v>23</v>
      </c>
      <c r="B19" s="21" t="s">
        <v>280</v>
      </c>
      <c r="C19" s="435">
        <f>+C20+C21+C22+C23+C24</f>
        <v>0</v>
      </c>
      <c r="D19" s="435">
        <f>+D20+D21+D22+D23+D24</f>
        <v>22539</v>
      </c>
      <c r="E19" s="291">
        <f>+E20+E21+E22+E23+E24</f>
        <v>169767</v>
      </c>
    </row>
    <row r="20" spans="1:5" s="1" customFormat="1" ht="12" customHeight="1">
      <c r="A20" s="15" t="s">
        <v>95</v>
      </c>
      <c r="B20" s="454" t="s">
        <v>281</v>
      </c>
      <c r="C20" s="437"/>
      <c r="D20" s="437"/>
      <c r="E20" s="293"/>
    </row>
    <row r="21" spans="1:5" s="1" customFormat="1" ht="12" customHeight="1">
      <c r="A21" s="14" t="s">
        <v>96</v>
      </c>
      <c r="B21" s="455" t="s">
        <v>282</v>
      </c>
      <c r="C21" s="436"/>
      <c r="D21" s="436"/>
      <c r="E21" s="292"/>
    </row>
    <row r="22" spans="1:5" s="1" customFormat="1" ht="12" customHeight="1">
      <c r="A22" s="14" t="s">
        <v>97</v>
      </c>
      <c r="B22" s="455" t="s">
        <v>515</v>
      </c>
      <c r="C22" s="436"/>
      <c r="D22" s="436"/>
      <c r="E22" s="292"/>
    </row>
    <row r="23" spans="1:5" s="1" customFormat="1" ht="12" customHeight="1">
      <c r="A23" s="14" t="s">
        <v>98</v>
      </c>
      <c r="B23" s="455" t="s">
        <v>516</v>
      </c>
      <c r="C23" s="436"/>
      <c r="D23" s="436"/>
      <c r="E23" s="292"/>
    </row>
    <row r="24" spans="1:5" s="1" customFormat="1" ht="12" customHeight="1">
      <c r="A24" s="14" t="s">
        <v>174</v>
      </c>
      <c r="B24" s="455" t="s">
        <v>283</v>
      </c>
      <c r="C24" s="436"/>
      <c r="D24" s="436">
        <v>22539</v>
      </c>
      <c r="E24" s="292">
        <v>169767</v>
      </c>
    </row>
    <row r="25" spans="1:5" s="1" customFormat="1" ht="12" customHeight="1" thickBot="1">
      <c r="A25" s="16" t="s">
        <v>175</v>
      </c>
      <c r="B25" s="322" t="s">
        <v>284</v>
      </c>
      <c r="C25" s="438"/>
      <c r="D25" s="438"/>
      <c r="E25" s="294"/>
    </row>
    <row r="26" spans="1:5" s="1" customFormat="1" ht="12" customHeight="1" thickBot="1">
      <c r="A26" s="20" t="s">
        <v>176</v>
      </c>
      <c r="B26" s="21" t="s">
        <v>285</v>
      </c>
      <c r="C26" s="442">
        <f>+C27+C30+C31+C32</f>
        <v>1224376</v>
      </c>
      <c r="D26" s="442">
        <f>+D27+D30+D31+D32</f>
        <v>713058</v>
      </c>
      <c r="E26" s="483">
        <f>+E27+E30+E31+E32</f>
        <v>694800</v>
      </c>
    </row>
    <row r="27" spans="1:5" s="1" customFormat="1" ht="12" customHeight="1">
      <c r="A27" s="15" t="s">
        <v>286</v>
      </c>
      <c r="B27" s="454" t="s">
        <v>292</v>
      </c>
      <c r="C27" s="484">
        <f>+C28+C29</f>
        <v>584661</v>
      </c>
      <c r="D27" s="484">
        <f>+D28+D29</f>
        <v>624034</v>
      </c>
      <c r="E27" s="449">
        <f>+E28+E29</f>
        <v>612800</v>
      </c>
    </row>
    <row r="28" spans="1:5" s="1" customFormat="1" ht="12" customHeight="1">
      <c r="A28" s="14" t="s">
        <v>287</v>
      </c>
      <c r="B28" s="455" t="s">
        <v>293</v>
      </c>
      <c r="C28" s="436">
        <v>114632</v>
      </c>
      <c r="D28" s="436">
        <v>112497</v>
      </c>
      <c r="E28" s="327">
        <v>112000</v>
      </c>
    </row>
    <row r="29" spans="1:5" s="1" customFormat="1" ht="12" customHeight="1">
      <c r="A29" s="14" t="s">
        <v>288</v>
      </c>
      <c r="B29" s="455" t="s">
        <v>294</v>
      </c>
      <c r="C29" s="436">
        <v>470029</v>
      </c>
      <c r="D29" s="436">
        <v>511537</v>
      </c>
      <c r="E29" s="327">
        <v>500800</v>
      </c>
    </row>
    <row r="30" spans="1:5" s="1" customFormat="1" ht="12" customHeight="1">
      <c r="A30" s="14" t="s">
        <v>289</v>
      </c>
      <c r="B30" s="455" t="s">
        <v>295</v>
      </c>
      <c r="C30" s="436">
        <v>198758</v>
      </c>
      <c r="D30" s="436">
        <v>79654</v>
      </c>
      <c r="E30" s="327">
        <v>72000</v>
      </c>
    </row>
    <row r="31" spans="1:5" s="1" customFormat="1" ht="12" customHeight="1">
      <c r="A31" s="14" t="s">
        <v>290</v>
      </c>
      <c r="B31" s="455" t="s">
        <v>296</v>
      </c>
      <c r="C31" s="436">
        <v>6177</v>
      </c>
      <c r="D31" s="436">
        <v>9370</v>
      </c>
      <c r="E31" s="327">
        <v>10000</v>
      </c>
    </row>
    <row r="32" spans="1:5" s="1" customFormat="1" ht="12" customHeight="1" thickBot="1">
      <c r="A32" s="16" t="s">
        <v>291</v>
      </c>
      <c r="B32" s="322" t="s">
        <v>297</v>
      </c>
      <c r="C32" s="438">
        <v>434780</v>
      </c>
      <c r="D32" s="438"/>
      <c r="E32" s="294"/>
    </row>
    <row r="33" spans="1:5" s="1" customFormat="1" ht="12" customHeight="1" thickBot="1">
      <c r="A33" s="20" t="s">
        <v>25</v>
      </c>
      <c r="B33" s="21" t="s">
        <v>298</v>
      </c>
      <c r="C33" s="435">
        <f>SUM(C34:C43)</f>
        <v>385030</v>
      </c>
      <c r="D33" s="435">
        <f>SUM(D34:D43)</f>
        <v>290375</v>
      </c>
      <c r="E33" s="291">
        <f>SUM(E34:E43)</f>
        <v>214893</v>
      </c>
    </row>
    <row r="34" spans="1:5" s="1" customFormat="1" ht="12" customHeight="1">
      <c r="A34" s="15" t="s">
        <v>99</v>
      </c>
      <c r="B34" s="454" t="s">
        <v>301</v>
      </c>
      <c r="C34" s="437"/>
      <c r="D34" s="437"/>
      <c r="E34" s="293"/>
    </row>
    <row r="35" spans="1:5" s="1" customFormat="1" ht="12" customHeight="1">
      <c r="A35" s="14" t="s">
        <v>100</v>
      </c>
      <c r="B35" s="455" t="s">
        <v>302</v>
      </c>
      <c r="C35" s="436">
        <v>385030</v>
      </c>
      <c r="D35" s="436">
        <v>26000</v>
      </c>
      <c r="E35" s="327">
        <v>26100</v>
      </c>
    </row>
    <row r="36" spans="1:5" s="1" customFormat="1" ht="12" customHeight="1">
      <c r="A36" s="14" t="s">
        <v>101</v>
      </c>
      <c r="B36" s="455" t="s">
        <v>303</v>
      </c>
      <c r="C36" s="436"/>
      <c r="D36" s="436">
        <v>63000</v>
      </c>
      <c r="E36" s="327">
        <v>6300</v>
      </c>
    </row>
    <row r="37" spans="1:5" s="1" customFormat="1" ht="12" customHeight="1">
      <c r="A37" s="14" t="s">
        <v>178</v>
      </c>
      <c r="B37" s="455" t="s">
        <v>304</v>
      </c>
      <c r="C37" s="436"/>
      <c r="D37" s="436">
        <v>54617</v>
      </c>
      <c r="E37" s="327">
        <v>52830</v>
      </c>
    </row>
    <row r="38" spans="1:5" s="1" customFormat="1" ht="12" customHeight="1">
      <c r="A38" s="14" t="s">
        <v>179</v>
      </c>
      <c r="B38" s="455" t="s">
        <v>305</v>
      </c>
      <c r="C38" s="436"/>
      <c r="D38" s="436">
        <v>81000</v>
      </c>
      <c r="E38" s="327">
        <v>81660</v>
      </c>
    </row>
    <row r="39" spans="1:5" s="1" customFormat="1" ht="12" customHeight="1">
      <c r="A39" s="14" t="s">
        <v>180</v>
      </c>
      <c r="B39" s="455" t="s">
        <v>306</v>
      </c>
      <c r="C39" s="436"/>
      <c r="D39" s="436">
        <v>46616</v>
      </c>
      <c r="E39" s="327">
        <v>41953</v>
      </c>
    </row>
    <row r="40" spans="1:5" s="1" customFormat="1" ht="12" customHeight="1">
      <c r="A40" s="14" t="s">
        <v>181</v>
      </c>
      <c r="B40" s="455" t="s">
        <v>307</v>
      </c>
      <c r="C40" s="436"/>
      <c r="D40" s="436"/>
      <c r="E40" s="327"/>
    </row>
    <row r="41" spans="1:5" s="1" customFormat="1" ht="12" customHeight="1">
      <c r="A41" s="14" t="s">
        <v>182</v>
      </c>
      <c r="B41" s="455" t="s">
        <v>308</v>
      </c>
      <c r="C41" s="436"/>
      <c r="D41" s="436">
        <v>19142</v>
      </c>
      <c r="E41" s="327">
        <v>6050</v>
      </c>
    </row>
    <row r="42" spans="1:5" s="1" customFormat="1" ht="12" customHeight="1">
      <c r="A42" s="14" t="s">
        <v>299</v>
      </c>
      <c r="B42" s="455" t="s">
        <v>309</v>
      </c>
      <c r="C42" s="439"/>
      <c r="D42" s="439"/>
      <c r="E42" s="295"/>
    </row>
    <row r="43" spans="1:5" s="1" customFormat="1" ht="12" customHeight="1" thickBot="1">
      <c r="A43" s="16" t="s">
        <v>300</v>
      </c>
      <c r="B43" s="322" t="s">
        <v>310</v>
      </c>
      <c r="C43" s="440"/>
      <c r="D43" s="440"/>
      <c r="E43" s="296"/>
    </row>
    <row r="44" spans="1:5" s="1" customFormat="1" ht="12" customHeight="1" thickBot="1">
      <c r="A44" s="20" t="s">
        <v>26</v>
      </c>
      <c r="B44" s="21" t="s">
        <v>311</v>
      </c>
      <c r="C44" s="435">
        <f>SUM(C45:C49)</f>
        <v>17827</v>
      </c>
      <c r="D44" s="435">
        <f>SUM(D45:D49)</f>
        <v>22539</v>
      </c>
      <c r="E44" s="291">
        <f>SUM(E45:E49)</f>
        <v>10000</v>
      </c>
    </row>
    <row r="45" spans="1:5" s="1" customFormat="1" ht="12" customHeight="1">
      <c r="A45" s="15" t="s">
        <v>102</v>
      </c>
      <c r="B45" s="454" t="s">
        <v>315</v>
      </c>
      <c r="C45" s="503">
        <v>17827</v>
      </c>
      <c r="D45" s="503">
        <v>1620</v>
      </c>
      <c r="E45" s="318"/>
    </row>
    <row r="46" spans="1:5" s="1" customFormat="1" ht="12" customHeight="1">
      <c r="A46" s="14" t="s">
        <v>103</v>
      </c>
      <c r="B46" s="455" t="s">
        <v>316</v>
      </c>
      <c r="C46" s="439"/>
      <c r="D46" s="439">
        <v>20919</v>
      </c>
      <c r="E46" s="295">
        <v>10000</v>
      </c>
    </row>
    <row r="47" spans="1:5" s="1" customFormat="1" ht="12" customHeight="1">
      <c r="A47" s="14" t="s">
        <v>312</v>
      </c>
      <c r="B47" s="455" t="s">
        <v>317</v>
      </c>
      <c r="C47" s="439"/>
      <c r="D47" s="439"/>
      <c r="E47" s="295"/>
    </row>
    <row r="48" spans="1:5" s="1" customFormat="1" ht="12" customHeight="1">
      <c r="A48" s="14" t="s">
        <v>313</v>
      </c>
      <c r="B48" s="455" t="s">
        <v>318</v>
      </c>
      <c r="C48" s="439"/>
      <c r="D48" s="439"/>
      <c r="E48" s="295"/>
    </row>
    <row r="49" spans="1:5" s="1" customFormat="1" ht="12" customHeight="1" thickBot="1">
      <c r="A49" s="16" t="s">
        <v>314</v>
      </c>
      <c r="B49" s="322" t="s">
        <v>319</v>
      </c>
      <c r="C49" s="440"/>
      <c r="D49" s="440"/>
      <c r="E49" s="296"/>
    </row>
    <row r="50" spans="1:5" s="1" customFormat="1" ht="12" customHeight="1" thickBot="1">
      <c r="A50" s="20" t="s">
        <v>183</v>
      </c>
      <c r="B50" s="21" t="s">
        <v>320</v>
      </c>
      <c r="C50" s="435">
        <f>SUM(C51:C53)</f>
        <v>0</v>
      </c>
      <c r="D50" s="435">
        <f>SUM(D51:D53)</f>
        <v>0</v>
      </c>
      <c r="E50" s="291">
        <f>SUM(E51:E53)</f>
        <v>0</v>
      </c>
    </row>
    <row r="51" spans="1:5" s="1" customFormat="1" ht="12" customHeight="1">
      <c r="A51" s="15" t="s">
        <v>104</v>
      </c>
      <c r="B51" s="454" t="s">
        <v>321</v>
      </c>
      <c r="C51" s="437"/>
      <c r="D51" s="437"/>
      <c r="E51" s="293"/>
    </row>
    <row r="52" spans="1:5" s="1" customFormat="1" ht="12" customHeight="1">
      <c r="A52" s="14" t="s">
        <v>105</v>
      </c>
      <c r="B52" s="455" t="s">
        <v>517</v>
      </c>
      <c r="C52" s="436"/>
      <c r="D52" s="436"/>
      <c r="E52" s="292"/>
    </row>
    <row r="53" spans="1:5" s="1" customFormat="1" ht="12" customHeight="1">
      <c r="A53" s="14" t="s">
        <v>325</v>
      </c>
      <c r="B53" s="455" t="s">
        <v>323</v>
      </c>
      <c r="C53" s="436"/>
      <c r="D53" s="436"/>
      <c r="E53" s="292"/>
    </row>
    <row r="54" spans="1:5" s="1" customFormat="1" ht="12" customHeight="1" thickBot="1">
      <c r="A54" s="16" t="s">
        <v>326</v>
      </c>
      <c r="B54" s="322" t="s">
        <v>324</v>
      </c>
      <c r="C54" s="438"/>
      <c r="D54" s="438"/>
      <c r="E54" s="294"/>
    </row>
    <row r="55" spans="1:5" s="1" customFormat="1" ht="12" customHeight="1" thickBot="1">
      <c r="A55" s="20" t="s">
        <v>28</v>
      </c>
      <c r="B55" s="320" t="s">
        <v>327</v>
      </c>
      <c r="C55" s="435">
        <f>SUM(C56:C58)</f>
        <v>252154</v>
      </c>
      <c r="D55" s="435">
        <f>SUM(D56:D58)</f>
        <v>128243</v>
      </c>
      <c r="E55" s="291">
        <f>SUM(E56:E58)</f>
        <v>1070425</v>
      </c>
    </row>
    <row r="56" spans="1:5" s="1" customFormat="1" ht="12" customHeight="1">
      <c r="A56" s="14" t="s">
        <v>184</v>
      </c>
      <c r="B56" s="454" t="s">
        <v>329</v>
      </c>
      <c r="C56" s="439"/>
      <c r="D56" s="439"/>
      <c r="E56" s="295"/>
    </row>
    <row r="57" spans="1:5" s="1" customFormat="1" ht="12" customHeight="1">
      <c r="A57" s="14" t="s">
        <v>185</v>
      </c>
      <c r="B57" s="455" t="s">
        <v>518</v>
      </c>
      <c r="C57" s="439"/>
      <c r="D57" s="439"/>
      <c r="E57" s="295"/>
    </row>
    <row r="58" spans="1:5" s="1" customFormat="1" ht="12" customHeight="1">
      <c r="A58" s="14" t="s">
        <v>239</v>
      </c>
      <c r="B58" s="455" t="s">
        <v>330</v>
      </c>
      <c r="C58" s="439">
        <v>252154</v>
      </c>
      <c r="D58" s="439">
        <v>128243</v>
      </c>
      <c r="E58" s="295">
        <v>1070425</v>
      </c>
    </row>
    <row r="59" spans="1:5" s="1" customFormat="1" ht="12" customHeight="1" thickBot="1">
      <c r="A59" s="14" t="s">
        <v>328</v>
      </c>
      <c r="B59" s="322" t="s">
        <v>331</v>
      </c>
      <c r="C59" s="439"/>
      <c r="D59" s="439"/>
      <c r="E59" s="295">
        <v>1070425</v>
      </c>
    </row>
    <row r="60" spans="1:5" s="1" customFormat="1" ht="12" customHeight="1" thickBot="1">
      <c r="A60" s="20" t="s">
        <v>29</v>
      </c>
      <c r="B60" s="21" t="s">
        <v>332</v>
      </c>
      <c r="C60" s="442">
        <f>+C5+C12+C19+C26+C33+C44+C50+C55</f>
        <v>3785184</v>
      </c>
      <c r="D60" s="442">
        <f>+D5+D12+D19+D26+D33+D44+D50+D55</f>
        <v>2590882</v>
      </c>
      <c r="E60" s="483">
        <f>+E5+E12+E19+E26+E33+E44+E50+E55</f>
        <v>3718905</v>
      </c>
    </row>
    <row r="61" spans="1:5" s="1" customFormat="1" ht="12" customHeight="1" thickBot="1">
      <c r="A61" s="504" t="s">
        <v>333</v>
      </c>
      <c r="B61" s="320" t="s">
        <v>334</v>
      </c>
      <c r="C61" s="435">
        <f>SUM(C62:C64)</f>
        <v>0</v>
      </c>
      <c r="D61" s="435">
        <f>SUM(D62:D64)</f>
        <v>0</v>
      </c>
      <c r="E61" s="291">
        <f>SUM(E62:E64)</f>
        <v>0</v>
      </c>
    </row>
    <row r="62" spans="1:5" s="1" customFormat="1" ht="12" customHeight="1">
      <c r="A62" s="14" t="s">
        <v>367</v>
      </c>
      <c r="B62" s="454" t="s">
        <v>335</v>
      </c>
      <c r="C62" s="439"/>
      <c r="D62" s="439"/>
      <c r="E62" s="295"/>
    </row>
    <row r="63" spans="1:5" s="1" customFormat="1" ht="12" customHeight="1">
      <c r="A63" s="14" t="s">
        <v>376</v>
      </c>
      <c r="B63" s="455" t="s">
        <v>336</v>
      </c>
      <c r="C63" s="439"/>
      <c r="D63" s="439"/>
      <c r="E63" s="295"/>
    </row>
    <row r="64" spans="1:5" s="1" customFormat="1" ht="12" customHeight="1" thickBot="1">
      <c r="A64" s="14" t="s">
        <v>377</v>
      </c>
      <c r="B64" s="531" t="s">
        <v>526</v>
      </c>
      <c r="C64" s="439"/>
      <c r="D64" s="439"/>
      <c r="E64" s="295"/>
    </row>
    <row r="65" spans="1:7" s="1" customFormat="1" ht="12" customHeight="1" thickBot="1">
      <c r="A65" s="504" t="s">
        <v>338</v>
      </c>
      <c r="B65" s="320" t="s">
        <v>339</v>
      </c>
      <c r="C65" s="435">
        <f>SUM(C66:C69)</f>
        <v>0</v>
      </c>
      <c r="D65" s="435">
        <f>SUM(D66:D69)</f>
        <v>0</v>
      </c>
      <c r="E65" s="291">
        <f>SUM(E66:E69)</f>
        <v>0</v>
      </c>
    </row>
    <row r="66" spans="1:7" s="1" customFormat="1" ht="12" customHeight="1">
      <c r="A66" s="14" t="s">
        <v>152</v>
      </c>
      <c r="B66" s="454" t="s">
        <v>340</v>
      </c>
      <c r="C66" s="439"/>
      <c r="D66" s="439"/>
      <c r="E66" s="295"/>
    </row>
    <row r="67" spans="1:7" s="1" customFormat="1" ht="12" customHeight="1">
      <c r="A67" s="14" t="s">
        <v>153</v>
      </c>
      <c r="B67" s="455" t="s">
        <v>341</v>
      </c>
      <c r="C67" s="439"/>
      <c r="D67" s="439"/>
      <c r="E67" s="295"/>
    </row>
    <row r="68" spans="1:7" s="1" customFormat="1" ht="12" customHeight="1">
      <c r="A68" s="14" t="s">
        <v>368</v>
      </c>
      <c r="B68" s="455" t="s">
        <v>342</v>
      </c>
      <c r="C68" s="439"/>
      <c r="D68" s="439"/>
      <c r="E68" s="295"/>
    </row>
    <row r="69" spans="1:7" s="1" customFormat="1" ht="17.25" customHeight="1" thickBot="1">
      <c r="A69" s="14" t="s">
        <v>369</v>
      </c>
      <c r="B69" s="322" t="s">
        <v>343</v>
      </c>
      <c r="C69" s="439"/>
      <c r="D69" s="439"/>
      <c r="E69" s="295"/>
      <c r="G69" s="41"/>
    </row>
    <row r="70" spans="1:7" s="1" customFormat="1" ht="12" customHeight="1" thickBot="1">
      <c r="A70" s="504" t="s">
        <v>344</v>
      </c>
      <c r="B70" s="320" t="s">
        <v>345</v>
      </c>
      <c r="C70" s="435">
        <f>SUM(C71:C72)</f>
        <v>378881</v>
      </c>
      <c r="D70" s="435">
        <f>SUM(D71:D72)</f>
        <v>488848</v>
      </c>
      <c r="E70" s="291">
        <f>SUM(E71:E72)</f>
        <v>500000</v>
      </c>
    </row>
    <row r="71" spans="1:7" s="1" customFormat="1" ht="12" customHeight="1">
      <c r="A71" s="14" t="s">
        <v>370</v>
      </c>
      <c r="B71" s="454" t="s">
        <v>346</v>
      </c>
      <c r="C71" s="439">
        <v>378881</v>
      </c>
      <c r="D71" s="439">
        <v>488848</v>
      </c>
      <c r="E71" s="295">
        <v>500000</v>
      </c>
    </row>
    <row r="72" spans="1:7" s="1" customFormat="1" ht="12" customHeight="1" thickBot="1">
      <c r="A72" s="14" t="s">
        <v>371</v>
      </c>
      <c r="B72" s="322" t="s">
        <v>347</v>
      </c>
      <c r="C72" s="439"/>
      <c r="D72" s="439"/>
      <c r="E72" s="295"/>
    </row>
    <row r="73" spans="1:7" s="1" customFormat="1" ht="12" customHeight="1" thickBot="1">
      <c r="A73" s="504" t="s">
        <v>348</v>
      </c>
      <c r="B73" s="320" t="s">
        <v>349</v>
      </c>
      <c r="C73" s="435">
        <f>SUM(C74:C76)</f>
        <v>0</v>
      </c>
      <c r="D73" s="435">
        <f>SUM(D74:D76)</f>
        <v>0</v>
      </c>
      <c r="E73" s="291">
        <f>SUM(E74:E76)</f>
        <v>0</v>
      </c>
    </row>
    <row r="74" spans="1:7" s="1" customFormat="1" ht="12" customHeight="1">
      <c r="A74" s="14" t="s">
        <v>372</v>
      </c>
      <c r="B74" s="454" t="s">
        <v>350</v>
      </c>
      <c r="C74" s="439"/>
      <c r="D74" s="439"/>
      <c r="E74" s="295"/>
    </row>
    <row r="75" spans="1:7" s="1" customFormat="1" ht="12" customHeight="1">
      <c r="A75" s="14" t="s">
        <v>373</v>
      </c>
      <c r="B75" s="455" t="s">
        <v>351</v>
      </c>
      <c r="C75" s="439"/>
      <c r="D75" s="439"/>
      <c r="E75" s="295"/>
    </row>
    <row r="76" spans="1:7" s="1" customFormat="1" ht="12" customHeight="1" thickBot="1">
      <c r="A76" s="14" t="s">
        <v>374</v>
      </c>
      <c r="B76" s="322" t="s">
        <v>352</v>
      </c>
      <c r="C76" s="439"/>
      <c r="D76" s="439"/>
      <c r="E76" s="295"/>
    </row>
    <row r="77" spans="1:7" s="1" customFormat="1" ht="12" customHeight="1" thickBot="1">
      <c r="A77" s="504" t="s">
        <v>353</v>
      </c>
      <c r="B77" s="320" t="s">
        <v>375</v>
      </c>
      <c r="C77" s="435">
        <f>SUM(C78:C81)</f>
        <v>0</v>
      </c>
      <c r="D77" s="435">
        <f>SUM(D78:D81)</f>
        <v>895330</v>
      </c>
      <c r="E77" s="291">
        <f>SUM(E78:E81)</f>
        <v>0</v>
      </c>
    </row>
    <row r="78" spans="1:7" s="1" customFormat="1" ht="12" customHeight="1">
      <c r="A78" s="505" t="s">
        <v>354</v>
      </c>
      <c r="B78" s="454" t="s">
        <v>355</v>
      </c>
      <c r="C78" s="439"/>
      <c r="D78" s="439">
        <v>895330</v>
      </c>
      <c r="E78" s="295"/>
    </row>
    <row r="79" spans="1:7" s="1" customFormat="1" ht="12" customHeight="1">
      <c r="A79" s="506" t="s">
        <v>356</v>
      </c>
      <c r="B79" s="455" t="s">
        <v>357</v>
      </c>
      <c r="C79" s="439"/>
      <c r="D79" s="439"/>
      <c r="E79" s="295"/>
    </row>
    <row r="80" spans="1:7" s="1" customFormat="1" ht="12" customHeight="1">
      <c r="A80" s="506" t="s">
        <v>358</v>
      </c>
      <c r="B80" s="455" t="s">
        <v>359</v>
      </c>
      <c r="C80" s="439"/>
      <c r="D80" s="439"/>
      <c r="E80" s="295"/>
    </row>
    <row r="81" spans="1:6" s="1" customFormat="1" ht="12" customHeight="1" thickBot="1">
      <c r="A81" s="507" t="s">
        <v>360</v>
      </c>
      <c r="B81" s="322" t="s">
        <v>361</v>
      </c>
      <c r="C81" s="439"/>
      <c r="D81" s="439"/>
      <c r="E81" s="295"/>
    </row>
    <row r="82" spans="1:6" s="1" customFormat="1" ht="12" customHeight="1" thickBot="1">
      <c r="A82" s="504" t="s">
        <v>362</v>
      </c>
      <c r="B82" s="320" t="s">
        <v>363</v>
      </c>
      <c r="C82" s="509"/>
      <c r="D82" s="509"/>
      <c r="E82" s="510"/>
    </row>
    <row r="83" spans="1:6" s="1" customFormat="1" ht="12" customHeight="1" thickBot="1">
      <c r="A83" s="504" t="s">
        <v>364</v>
      </c>
      <c r="B83" s="529" t="s">
        <v>365</v>
      </c>
      <c r="C83" s="442">
        <f>+C61+C65+C70+C73+C77+C82</f>
        <v>378881</v>
      </c>
      <c r="D83" s="442">
        <f>+D61+D65+D70+D73+D77+D82</f>
        <v>1384178</v>
      </c>
      <c r="E83" s="483">
        <f>+E61+E65+E70+E73+E77+E82</f>
        <v>500000</v>
      </c>
    </row>
    <row r="84" spans="1:6" s="1" customFormat="1" ht="12" customHeight="1" thickBot="1">
      <c r="A84" s="508" t="s">
        <v>378</v>
      </c>
      <c r="B84" s="530" t="s">
        <v>366</v>
      </c>
      <c r="C84" s="442">
        <f>+C60+C83</f>
        <v>4164065</v>
      </c>
      <c r="D84" s="442">
        <f>+D60+D83</f>
        <v>3975060</v>
      </c>
      <c r="E84" s="483">
        <f>+E60+E83</f>
        <v>4218905</v>
      </c>
    </row>
    <row r="85" spans="1:6" s="1" customFormat="1" ht="12" customHeight="1">
      <c r="A85" s="404"/>
      <c r="B85" s="405"/>
      <c r="C85" s="406"/>
      <c r="D85" s="407"/>
      <c r="E85" s="408"/>
    </row>
    <row r="86" spans="1:6" s="1" customFormat="1" ht="12" customHeight="1">
      <c r="A86" s="983" t="s">
        <v>49</v>
      </c>
      <c r="B86" s="983"/>
      <c r="C86" s="983"/>
      <c r="D86" s="983"/>
      <c r="E86" s="983"/>
    </row>
    <row r="87" spans="1:6" s="1" customFormat="1" ht="12" customHeight="1" thickBot="1">
      <c r="A87" s="984" t="s">
        <v>156</v>
      </c>
      <c r="B87" s="984"/>
      <c r="C87" s="421"/>
      <c r="D87" s="152"/>
      <c r="E87" s="335" t="s">
        <v>238</v>
      </c>
    </row>
    <row r="88" spans="1:6" s="1" customFormat="1" ht="24" customHeight="1" thickBot="1">
      <c r="A88" s="23" t="s">
        <v>19</v>
      </c>
      <c r="B88" s="24" t="s">
        <v>50</v>
      </c>
      <c r="C88" s="24" t="s">
        <v>472</v>
      </c>
      <c r="D88" s="443" t="s">
        <v>473</v>
      </c>
      <c r="E88" s="174" t="s">
        <v>267</v>
      </c>
      <c r="F88" s="159"/>
    </row>
    <row r="89" spans="1:6" s="1" customFormat="1" ht="12" customHeight="1" thickBot="1">
      <c r="A89" s="32">
        <v>1</v>
      </c>
      <c r="B89" s="33">
        <v>2</v>
      </c>
      <c r="C89" s="33">
        <v>3</v>
      </c>
      <c r="D89" s="33">
        <v>4</v>
      </c>
      <c r="E89" s="34">
        <v>5</v>
      </c>
      <c r="F89" s="159"/>
    </row>
    <row r="90" spans="1:6" s="1" customFormat="1" ht="15" customHeight="1" thickBot="1">
      <c r="A90" s="22" t="s">
        <v>21</v>
      </c>
      <c r="B90" s="31" t="s">
        <v>381</v>
      </c>
      <c r="C90" s="532">
        <f>SUM(C91:C95)</f>
        <v>3206310</v>
      </c>
      <c r="D90" s="434">
        <f>+D91+D92+D93+D94+D95</f>
        <v>2385342</v>
      </c>
      <c r="E90" s="544">
        <f>+E91+E92+E93+E94+E95</f>
        <v>2298030</v>
      </c>
      <c r="F90" s="159"/>
    </row>
    <row r="91" spans="1:6" s="1" customFormat="1" ht="12.95" customHeight="1">
      <c r="A91" s="17" t="s">
        <v>106</v>
      </c>
      <c r="B91" s="10" t="s">
        <v>51</v>
      </c>
      <c r="C91" s="533">
        <v>1127746</v>
      </c>
      <c r="D91" s="547">
        <v>655443</v>
      </c>
      <c r="E91" s="326">
        <v>719732</v>
      </c>
    </row>
    <row r="92" spans="1:6" ht="16.5" customHeight="1">
      <c r="A92" s="14" t="s">
        <v>107</v>
      </c>
      <c r="B92" s="8" t="s">
        <v>186</v>
      </c>
      <c r="C92" s="534">
        <v>294335</v>
      </c>
      <c r="D92" s="436">
        <v>171914</v>
      </c>
      <c r="E92" s="327">
        <v>186801</v>
      </c>
    </row>
    <row r="93" spans="1:6">
      <c r="A93" s="14" t="s">
        <v>108</v>
      </c>
      <c r="B93" s="8" t="s">
        <v>143</v>
      </c>
      <c r="C93" s="535">
        <v>1295581</v>
      </c>
      <c r="D93" s="438">
        <v>1116572</v>
      </c>
      <c r="E93" s="329">
        <v>1130800</v>
      </c>
    </row>
    <row r="94" spans="1:6" s="40" customFormat="1" ht="12" customHeight="1">
      <c r="A94" s="14" t="s">
        <v>109</v>
      </c>
      <c r="B94" s="11" t="s">
        <v>187</v>
      </c>
      <c r="C94" s="535">
        <v>65141</v>
      </c>
      <c r="D94" s="438">
        <v>45079</v>
      </c>
      <c r="E94" s="329">
        <v>70579</v>
      </c>
    </row>
    <row r="95" spans="1:6" ht="12" customHeight="1">
      <c r="A95" s="14" t="s">
        <v>120</v>
      </c>
      <c r="B95" s="19" t="s">
        <v>188</v>
      </c>
      <c r="C95" s="535">
        <v>423507</v>
      </c>
      <c r="D95" s="438">
        <v>396334</v>
      </c>
      <c r="E95" s="329">
        <v>190118</v>
      </c>
    </row>
    <row r="96" spans="1:6" ht="12" customHeight="1">
      <c r="A96" s="14" t="s">
        <v>110</v>
      </c>
      <c r="B96" s="8" t="s">
        <v>382</v>
      </c>
      <c r="C96" s="535"/>
      <c r="D96" s="438"/>
      <c r="E96" s="329"/>
    </row>
    <row r="97" spans="1:5" ht="12" customHeight="1">
      <c r="A97" s="14" t="s">
        <v>111</v>
      </c>
      <c r="B97" s="154" t="s">
        <v>383</v>
      </c>
      <c r="C97" s="535"/>
      <c r="D97" s="438"/>
      <c r="E97" s="329"/>
    </row>
    <row r="98" spans="1:5" ht="12" customHeight="1">
      <c r="A98" s="14" t="s">
        <v>121</v>
      </c>
      <c r="B98" s="155" t="s">
        <v>384</v>
      </c>
      <c r="C98" s="535"/>
      <c r="D98" s="438"/>
      <c r="E98" s="329"/>
    </row>
    <row r="99" spans="1:5" ht="12" customHeight="1">
      <c r="A99" s="14" t="s">
        <v>122</v>
      </c>
      <c r="B99" s="155" t="s">
        <v>385</v>
      </c>
      <c r="C99" s="535"/>
      <c r="D99" s="438"/>
      <c r="E99" s="329"/>
    </row>
    <row r="100" spans="1:5" ht="12" customHeight="1">
      <c r="A100" s="14" t="s">
        <v>123</v>
      </c>
      <c r="B100" s="154" t="s">
        <v>386</v>
      </c>
      <c r="C100" s="535"/>
      <c r="D100" s="438"/>
      <c r="E100" s="329">
        <v>76906</v>
      </c>
    </row>
    <row r="101" spans="1:5" ht="12" customHeight="1">
      <c r="A101" s="14" t="s">
        <v>124</v>
      </c>
      <c r="B101" s="154" t="s">
        <v>387</v>
      </c>
      <c r="C101" s="535"/>
      <c r="D101" s="438"/>
      <c r="E101" s="329"/>
    </row>
    <row r="102" spans="1:5" ht="12" customHeight="1">
      <c r="A102" s="14" t="s">
        <v>126</v>
      </c>
      <c r="B102" s="155" t="s">
        <v>388</v>
      </c>
      <c r="C102" s="535"/>
      <c r="D102" s="438"/>
      <c r="E102" s="329"/>
    </row>
    <row r="103" spans="1:5" ht="12" customHeight="1">
      <c r="A103" s="13" t="s">
        <v>189</v>
      </c>
      <c r="B103" s="156" t="s">
        <v>389</v>
      </c>
      <c r="C103" s="535"/>
      <c r="D103" s="438"/>
      <c r="E103" s="329"/>
    </row>
    <row r="104" spans="1:5" ht="12" customHeight="1">
      <c r="A104" s="14" t="s">
        <v>379</v>
      </c>
      <c r="B104" s="156" t="s">
        <v>390</v>
      </c>
      <c r="C104" s="535"/>
      <c r="D104" s="438"/>
      <c r="E104" s="329"/>
    </row>
    <row r="105" spans="1:5" ht="12" customHeight="1" thickBot="1">
      <c r="A105" s="18" t="s">
        <v>380</v>
      </c>
      <c r="B105" s="157" t="s">
        <v>391</v>
      </c>
      <c r="C105" s="536">
        <v>124535</v>
      </c>
      <c r="D105" s="548">
        <v>124293</v>
      </c>
      <c r="E105" s="333">
        <v>113194</v>
      </c>
    </row>
    <row r="106" spans="1:5" ht="12" customHeight="1" thickBot="1">
      <c r="A106" s="20" t="s">
        <v>22</v>
      </c>
      <c r="B106" s="30" t="s">
        <v>392</v>
      </c>
      <c r="C106" s="537">
        <f>+C107+C109+C111</f>
        <v>311116</v>
      </c>
      <c r="D106" s="435">
        <f>+D107+D109+D111</f>
        <v>425969</v>
      </c>
      <c r="E106" s="291">
        <f>+E107+E109+E111</f>
        <v>1783581</v>
      </c>
    </row>
    <row r="107" spans="1:5" ht="12" customHeight="1">
      <c r="A107" s="15" t="s">
        <v>112</v>
      </c>
      <c r="B107" s="8" t="s">
        <v>237</v>
      </c>
      <c r="C107" s="538">
        <v>268165</v>
      </c>
      <c r="D107" s="437">
        <v>199424</v>
      </c>
      <c r="E107" s="328">
        <v>1596977</v>
      </c>
    </row>
    <row r="108" spans="1:5" ht="12" customHeight="1">
      <c r="A108" s="15" t="s">
        <v>113</v>
      </c>
      <c r="B108" s="12" t="s">
        <v>396</v>
      </c>
      <c r="C108" s="538"/>
      <c r="D108" s="437"/>
      <c r="E108" s="328">
        <v>1215117</v>
      </c>
    </row>
    <row r="109" spans="1:5" ht="12" customHeight="1">
      <c r="A109" s="15" t="s">
        <v>114</v>
      </c>
      <c r="B109" s="12" t="s">
        <v>190</v>
      </c>
      <c r="C109" s="534">
        <v>31447</v>
      </c>
      <c r="D109" s="436">
        <v>96092</v>
      </c>
      <c r="E109" s="327">
        <v>180054</v>
      </c>
    </row>
    <row r="110" spans="1:5" ht="12" customHeight="1">
      <c r="A110" s="15" t="s">
        <v>115</v>
      </c>
      <c r="B110" s="12" t="s">
        <v>397</v>
      </c>
      <c r="C110" s="539"/>
      <c r="D110" s="436"/>
      <c r="E110" s="292"/>
    </row>
    <row r="111" spans="1:5" ht="12" customHeight="1">
      <c r="A111" s="15" t="s">
        <v>116</v>
      </c>
      <c r="B111" s="322" t="s">
        <v>240</v>
      </c>
      <c r="C111" s="539">
        <v>11504</v>
      </c>
      <c r="D111" s="436">
        <v>130453</v>
      </c>
      <c r="E111" s="292">
        <v>6550</v>
      </c>
    </row>
    <row r="112" spans="1:5" ht="12" customHeight="1">
      <c r="A112" s="15" t="s">
        <v>125</v>
      </c>
      <c r="B112" s="321" t="s">
        <v>519</v>
      </c>
      <c r="C112" s="539"/>
      <c r="D112" s="436"/>
      <c r="E112" s="292"/>
    </row>
    <row r="113" spans="1:5">
      <c r="A113" s="15" t="s">
        <v>127</v>
      </c>
      <c r="B113" s="450" t="s">
        <v>402</v>
      </c>
      <c r="C113" s="539"/>
      <c r="D113" s="436"/>
      <c r="E113" s="292"/>
    </row>
    <row r="114" spans="1:5" ht="12" customHeight="1">
      <c r="A114" s="15" t="s">
        <v>191</v>
      </c>
      <c r="B114" s="155" t="s">
        <v>385</v>
      </c>
      <c r="C114" s="539"/>
      <c r="D114" s="436"/>
      <c r="E114" s="292"/>
    </row>
    <row r="115" spans="1:5" ht="12" customHeight="1">
      <c r="A115" s="15" t="s">
        <v>192</v>
      </c>
      <c r="B115" s="155" t="s">
        <v>401</v>
      </c>
      <c r="C115" s="539"/>
      <c r="D115" s="436"/>
      <c r="E115" s="292"/>
    </row>
    <row r="116" spans="1:5" ht="12" customHeight="1">
      <c r="A116" s="15" t="s">
        <v>193</v>
      </c>
      <c r="B116" s="155" t="s">
        <v>400</v>
      </c>
      <c r="C116" s="539"/>
      <c r="D116" s="436"/>
      <c r="E116" s="292"/>
    </row>
    <row r="117" spans="1:5" ht="12" customHeight="1">
      <c r="A117" s="15" t="s">
        <v>393</v>
      </c>
      <c r="B117" s="155" t="s">
        <v>388</v>
      </c>
      <c r="C117" s="539"/>
      <c r="D117" s="436"/>
      <c r="E117" s="292"/>
    </row>
    <row r="118" spans="1:5" ht="12" customHeight="1">
      <c r="A118" s="15" t="s">
        <v>394</v>
      </c>
      <c r="B118" s="155" t="s">
        <v>399</v>
      </c>
      <c r="C118" s="539"/>
      <c r="D118" s="436"/>
      <c r="E118" s="292"/>
    </row>
    <row r="119" spans="1:5" ht="12" customHeight="1" thickBot="1">
      <c r="A119" s="13" t="s">
        <v>395</v>
      </c>
      <c r="B119" s="155" t="s">
        <v>398</v>
      </c>
      <c r="C119" s="540">
        <v>1004</v>
      </c>
      <c r="D119" s="438">
        <v>3614</v>
      </c>
      <c r="E119" s="294">
        <v>6550</v>
      </c>
    </row>
    <row r="120" spans="1:5" ht="12" customHeight="1" thickBot="1">
      <c r="A120" s="20" t="s">
        <v>23</v>
      </c>
      <c r="B120" s="135" t="s">
        <v>403</v>
      </c>
      <c r="C120" s="537">
        <f>+C121+C122</f>
        <v>0</v>
      </c>
      <c r="D120" s="435">
        <f>+D121+D122</f>
        <v>0</v>
      </c>
      <c r="E120" s="291">
        <f>+E121+E122</f>
        <v>137294</v>
      </c>
    </row>
    <row r="121" spans="1:5" ht="12" customHeight="1">
      <c r="A121" s="15" t="s">
        <v>95</v>
      </c>
      <c r="B121" s="9" t="s">
        <v>64</v>
      </c>
      <c r="C121" s="538"/>
      <c r="D121" s="437"/>
      <c r="E121" s="293">
        <v>44532</v>
      </c>
    </row>
    <row r="122" spans="1:5" ht="12" customHeight="1" thickBot="1">
      <c r="A122" s="16" t="s">
        <v>96</v>
      </c>
      <c r="B122" s="12" t="s">
        <v>65</v>
      </c>
      <c r="C122" s="535"/>
      <c r="D122" s="438"/>
      <c r="E122" s="294">
        <v>92762</v>
      </c>
    </row>
    <row r="123" spans="1:5" ht="12" customHeight="1" thickBot="1">
      <c r="A123" s="20" t="s">
        <v>24</v>
      </c>
      <c r="B123" s="135" t="s">
        <v>404</v>
      </c>
      <c r="C123" s="537">
        <f>+C90+C106+C120</f>
        <v>3517426</v>
      </c>
      <c r="D123" s="435">
        <f>+D90+D106+D120</f>
        <v>2811311</v>
      </c>
      <c r="E123" s="291">
        <f>+E90+E106+E120</f>
        <v>4218905</v>
      </c>
    </row>
    <row r="124" spans="1:5" ht="12" customHeight="1" thickBot="1">
      <c r="A124" s="20" t="s">
        <v>25</v>
      </c>
      <c r="B124" s="135" t="s">
        <v>405</v>
      </c>
      <c r="C124" s="537">
        <f>+C125+C126+C127</f>
        <v>195077</v>
      </c>
      <c r="D124" s="435">
        <f>+D125+D126+D127</f>
        <v>895330</v>
      </c>
      <c r="E124" s="291">
        <f>+E125+E126+E127</f>
        <v>0</v>
      </c>
    </row>
    <row r="125" spans="1:5" ht="12" customHeight="1">
      <c r="A125" s="15" t="s">
        <v>99</v>
      </c>
      <c r="B125" s="9" t="s">
        <v>406</v>
      </c>
      <c r="C125" s="539">
        <v>195077</v>
      </c>
      <c r="D125" s="436">
        <v>895330</v>
      </c>
      <c r="E125" s="292"/>
    </row>
    <row r="126" spans="1:5" ht="12" customHeight="1">
      <c r="A126" s="15" t="s">
        <v>100</v>
      </c>
      <c r="B126" s="9" t="s">
        <v>407</v>
      </c>
      <c r="C126" s="539"/>
      <c r="D126" s="436"/>
      <c r="E126" s="292"/>
    </row>
    <row r="127" spans="1:5" ht="12" customHeight="1" thickBot="1">
      <c r="A127" s="13" t="s">
        <v>101</v>
      </c>
      <c r="B127" s="7" t="s">
        <v>408</v>
      </c>
      <c r="C127" s="539"/>
      <c r="D127" s="436"/>
      <c r="E127" s="292"/>
    </row>
    <row r="128" spans="1:5" ht="12" customHeight="1" thickBot="1">
      <c r="A128" s="20" t="s">
        <v>26</v>
      </c>
      <c r="B128" s="135" t="s">
        <v>469</v>
      </c>
      <c r="C128" s="537">
        <f>+C129+C130+C131+C132</f>
        <v>0</v>
      </c>
      <c r="D128" s="435">
        <f>+D129+D130+D131+D132</f>
        <v>0</v>
      </c>
      <c r="E128" s="291">
        <f>+E129+E130+E131+E132</f>
        <v>0</v>
      </c>
    </row>
    <row r="129" spans="1:5" ht="12" customHeight="1">
      <c r="A129" s="15" t="s">
        <v>102</v>
      </c>
      <c r="B129" s="9" t="s">
        <v>409</v>
      </c>
      <c r="C129" s="539"/>
      <c r="D129" s="436"/>
      <c r="E129" s="292"/>
    </row>
    <row r="130" spans="1:5" ht="12" customHeight="1">
      <c r="A130" s="15" t="s">
        <v>103</v>
      </c>
      <c r="B130" s="9" t="s">
        <v>410</v>
      </c>
      <c r="C130" s="539"/>
      <c r="D130" s="436"/>
      <c r="E130" s="292"/>
    </row>
    <row r="131" spans="1:5" ht="12" customHeight="1">
      <c r="A131" s="15" t="s">
        <v>312</v>
      </c>
      <c r="B131" s="9" t="s">
        <v>411</v>
      </c>
      <c r="C131" s="539"/>
      <c r="D131" s="436"/>
      <c r="E131" s="292"/>
    </row>
    <row r="132" spans="1:5" ht="12" customHeight="1" thickBot="1">
      <c r="A132" s="13" t="s">
        <v>313</v>
      </c>
      <c r="B132" s="7" t="s">
        <v>412</v>
      </c>
      <c r="C132" s="539"/>
      <c r="D132" s="436"/>
      <c r="E132" s="292"/>
    </row>
    <row r="133" spans="1:5" ht="12" customHeight="1" thickBot="1">
      <c r="A133" s="20" t="s">
        <v>27</v>
      </c>
      <c r="B133" s="135" t="s">
        <v>413</v>
      </c>
      <c r="C133" s="541">
        <f>+C134+C135+C136+C137</f>
        <v>-185578</v>
      </c>
      <c r="D133" s="442">
        <f>+D134+D135+D136+D137</f>
        <v>0</v>
      </c>
      <c r="E133" s="483">
        <f>+E134+E135+E136+E137</f>
        <v>0</v>
      </c>
    </row>
    <row r="134" spans="1:5" ht="12" customHeight="1">
      <c r="A134" s="15" t="s">
        <v>104</v>
      </c>
      <c r="B134" s="9" t="s">
        <v>414</v>
      </c>
      <c r="C134" s="539">
        <v>-185578</v>
      </c>
      <c r="D134" s="436"/>
      <c r="E134" s="292"/>
    </row>
    <row r="135" spans="1:5" ht="12" customHeight="1">
      <c r="A135" s="15" t="s">
        <v>105</v>
      </c>
      <c r="B135" s="9" t="s">
        <v>424</v>
      </c>
      <c r="C135" s="539"/>
      <c r="D135" s="436"/>
      <c r="E135" s="292"/>
    </row>
    <row r="136" spans="1:5" ht="12" customHeight="1">
      <c r="A136" s="15" t="s">
        <v>325</v>
      </c>
      <c r="B136" s="9" t="s">
        <v>415</v>
      </c>
      <c r="C136" s="539"/>
      <c r="D136" s="436"/>
      <c r="E136" s="292"/>
    </row>
    <row r="137" spans="1:5" ht="12" customHeight="1" thickBot="1">
      <c r="A137" s="13" t="s">
        <v>326</v>
      </c>
      <c r="B137" s="7" t="s">
        <v>416</v>
      </c>
      <c r="C137" s="539"/>
      <c r="D137" s="436"/>
      <c r="E137" s="292"/>
    </row>
    <row r="138" spans="1:5" ht="12" customHeight="1" thickBot="1">
      <c r="A138" s="20" t="s">
        <v>28</v>
      </c>
      <c r="B138" s="135" t="s">
        <v>417</v>
      </c>
      <c r="C138" s="542">
        <f>+C139+C140+C141+C142</f>
        <v>0</v>
      </c>
      <c r="D138" s="549">
        <f>+D139+D140+D141+D142</f>
        <v>0</v>
      </c>
      <c r="E138" s="545">
        <f>+E139+E140+E141+E142</f>
        <v>0</v>
      </c>
    </row>
    <row r="139" spans="1:5" ht="12" customHeight="1">
      <c r="A139" s="15" t="s">
        <v>184</v>
      </c>
      <c r="B139" s="9" t="s">
        <v>418</v>
      </c>
      <c r="C139" s="539"/>
      <c r="D139" s="436"/>
      <c r="E139" s="292"/>
    </row>
    <row r="140" spans="1:5" ht="12" customHeight="1">
      <c r="A140" s="15" t="s">
        <v>185</v>
      </c>
      <c r="B140" s="9" t="s">
        <v>419</v>
      </c>
      <c r="C140" s="539"/>
      <c r="D140" s="436"/>
      <c r="E140" s="292"/>
    </row>
    <row r="141" spans="1:5" ht="12" customHeight="1">
      <c r="A141" s="15" t="s">
        <v>239</v>
      </c>
      <c r="B141" s="9" t="s">
        <v>420</v>
      </c>
      <c r="C141" s="539"/>
      <c r="D141" s="436"/>
      <c r="E141" s="292"/>
    </row>
    <row r="142" spans="1:5" ht="12" customHeight="1" thickBot="1">
      <c r="A142" s="15" t="s">
        <v>328</v>
      </c>
      <c r="B142" s="9" t="s">
        <v>421</v>
      </c>
      <c r="C142" s="539"/>
      <c r="D142" s="436"/>
      <c r="E142" s="292"/>
    </row>
    <row r="143" spans="1:5" ht="12" customHeight="1" thickBot="1">
      <c r="A143" s="20" t="s">
        <v>29</v>
      </c>
      <c r="B143" s="135" t="s">
        <v>422</v>
      </c>
      <c r="C143" s="543">
        <f>+C124+C128+C133+C138</f>
        <v>9499</v>
      </c>
      <c r="D143" s="550">
        <f>+D124+D128+D133+D138</f>
        <v>895330</v>
      </c>
      <c r="E143" s="546">
        <f>+E124+E128+E133+E138</f>
        <v>0</v>
      </c>
    </row>
    <row r="144" spans="1:5" ht="12" customHeight="1" thickBot="1">
      <c r="A144" s="323" t="s">
        <v>30</v>
      </c>
      <c r="B144" s="417" t="s">
        <v>423</v>
      </c>
      <c r="C144" s="543">
        <f>+C123+C143</f>
        <v>3526925</v>
      </c>
      <c r="D144" s="550">
        <f>+D123+D143</f>
        <v>3706641</v>
      </c>
      <c r="E144" s="546">
        <f>+E123+E143</f>
        <v>4218905</v>
      </c>
    </row>
    <row r="145" spans="3:6" ht="12" customHeight="1">
      <c r="C145" s="420"/>
    </row>
    <row r="146" spans="3:6" ht="12" customHeight="1">
      <c r="C146" s="420"/>
    </row>
    <row r="147" spans="3:6" ht="12" customHeight="1">
      <c r="C147" s="420"/>
    </row>
    <row r="148" spans="3:6" ht="12" customHeight="1">
      <c r="C148" s="420"/>
    </row>
    <row r="149" spans="3:6" ht="12" customHeight="1">
      <c r="C149" s="420"/>
    </row>
    <row r="150" spans="3:6" ht="15" customHeight="1">
      <c r="C150" s="136"/>
      <c r="D150" s="136"/>
      <c r="E150" s="136"/>
      <c r="F150" s="136"/>
    </row>
    <row r="151" spans="3:6" s="1" customFormat="1" ht="12.95" customHeight="1"/>
    <row r="152" spans="3:6">
      <c r="C152" s="420"/>
    </row>
    <row r="153" spans="3:6">
      <c r="C153" s="420"/>
    </row>
    <row r="154" spans="3:6">
      <c r="C154" s="420"/>
    </row>
    <row r="155" spans="3:6" ht="16.5" customHeight="1">
      <c r="C155" s="420"/>
    </row>
    <row r="156" spans="3:6">
      <c r="C156" s="420"/>
    </row>
    <row r="157" spans="3:6">
      <c r="C157" s="420"/>
    </row>
    <row r="158" spans="3:6">
      <c r="C158" s="420"/>
    </row>
    <row r="159" spans="3:6">
      <c r="C159" s="420"/>
    </row>
    <row r="160" spans="3:6">
      <c r="C160" s="420"/>
    </row>
    <row r="161" spans="3:3">
      <c r="C161" s="420"/>
    </row>
    <row r="162" spans="3:3">
      <c r="C162" s="420"/>
    </row>
    <row r="163" spans="3:3">
      <c r="C163" s="420"/>
    </row>
    <row r="164" spans="3:3">
      <c r="C164" s="420"/>
    </row>
  </sheetData>
  <sheetProtection sheet="1"/>
  <mergeCells count="4">
    <mergeCell ref="A1:E1"/>
    <mergeCell ref="A86:E86"/>
    <mergeCell ref="A87:B87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Dabas
 Önkormányzat
2014. ÉVI KÖLTSÉGVETÉSÉNEK MÉRLEGE&amp;R&amp;"Times New Roman CE,Félkövér dőlt"&amp;11 1. számú tájékoztató tábla</oddHeader>
  </headerFooter>
  <rowBreaks count="1" manualBreakCount="1">
    <brk id="85" max="4" man="1"/>
  </rowBreaks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8"/>
  <sheetViews>
    <sheetView view="pageLayout" workbookViewId="0">
      <selection activeCell="B3" sqref="B3:B4"/>
    </sheetView>
  </sheetViews>
  <sheetFormatPr defaultRowHeight="12.75"/>
  <cols>
    <col min="1" max="1" width="6.83203125" style="210" customWidth="1"/>
    <col min="2" max="2" width="49.6640625" style="56" customWidth="1"/>
    <col min="3" max="8" width="12.83203125" style="56" customWidth="1"/>
    <col min="9" max="9" width="13.83203125" style="56" customWidth="1"/>
    <col min="10" max="16384" width="9.33203125" style="56"/>
  </cols>
  <sheetData>
    <row r="1" spans="1:9" ht="27.75" customHeight="1">
      <c r="A1" s="1014" t="s">
        <v>6</v>
      </c>
      <c r="B1" s="1014"/>
      <c r="C1" s="1014"/>
      <c r="D1" s="1014"/>
      <c r="E1" s="1014"/>
      <c r="F1" s="1014"/>
      <c r="G1" s="1014"/>
      <c r="H1" s="1014"/>
      <c r="I1" s="1014"/>
    </row>
    <row r="2" spans="1:9" ht="20.25" customHeight="1" thickBot="1">
      <c r="B2" s="56" t="s">
        <v>528</v>
      </c>
      <c r="I2" s="523" t="s">
        <v>68</v>
      </c>
    </row>
    <row r="3" spans="1:9" s="524" customFormat="1" ht="26.25" customHeight="1">
      <c r="A3" s="1022" t="s">
        <v>76</v>
      </c>
      <c r="B3" s="1017" t="s">
        <v>92</v>
      </c>
      <c r="C3" s="1022" t="s">
        <v>93</v>
      </c>
      <c r="D3" s="1022" t="s">
        <v>524</v>
      </c>
      <c r="E3" s="1019" t="s">
        <v>75</v>
      </c>
      <c r="F3" s="1020"/>
      <c r="G3" s="1020"/>
      <c r="H3" s="1021"/>
      <c r="I3" s="1017" t="s">
        <v>53</v>
      </c>
    </row>
    <row r="4" spans="1:9" s="525" customFormat="1" ht="32.25" customHeight="1" thickBot="1">
      <c r="A4" s="1023"/>
      <c r="B4" s="1018"/>
      <c r="C4" s="1018"/>
      <c r="D4" s="1023"/>
      <c r="E4" s="297" t="s">
        <v>202</v>
      </c>
      <c r="F4" s="297" t="s">
        <v>259</v>
      </c>
      <c r="G4" s="297" t="s">
        <v>260</v>
      </c>
      <c r="H4" s="298" t="s">
        <v>478</v>
      </c>
      <c r="I4" s="1018"/>
    </row>
    <row r="5" spans="1:9" s="526" customFormat="1" ht="12.95" customHeight="1" thickBot="1">
      <c r="A5" s="299">
        <v>1</v>
      </c>
      <c r="B5" s="300">
        <v>2</v>
      </c>
      <c r="C5" s="301">
        <v>3</v>
      </c>
      <c r="D5" s="300">
        <v>4</v>
      </c>
      <c r="E5" s="299">
        <v>5</v>
      </c>
      <c r="F5" s="301">
        <v>6</v>
      </c>
      <c r="G5" s="301">
        <v>7</v>
      </c>
      <c r="H5" s="302">
        <v>8</v>
      </c>
      <c r="I5" s="303" t="s">
        <v>94</v>
      </c>
    </row>
    <row r="6" spans="1:9" ht="24.75" customHeight="1" thickBot="1">
      <c r="A6" s="304" t="s">
        <v>21</v>
      </c>
      <c r="B6" s="305" t="s">
        <v>7</v>
      </c>
      <c r="C6" s="518"/>
      <c r="D6" s="63">
        <f>+D7+D8</f>
        <v>0</v>
      </c>
      <c r="E6" s="64">
        <f>+E7+E8</f>
        <v>0</v>
      </c>
      <c r="F6" s="65">
        <f>+F7+F8</f>
        <v>0</v>
      </c>
      <c r="G6" s="65">
        <f>+G7+G8</f>
        <v>0</v>
      </c>
      <c r="H6" s="66">
        <f>+H7+H8</f>
        <v>0</v>
      </c>
      <c r="I6" s="63">
        <f t="shared" ref="I6:I17" si="0">SUM(D6:H6)</f>
        <v>0</v>
      </c>
    </row>
    <row r="7" spans="1:9" ht="20.100000000000001" customHeight="1">
      <c r="A7" s="306" t="s">
        <v>22</v>
      </c>
      <c r="B7" s="67" t="s">
        <v>77</v>
      </c>
      <c r="C7" s="519"/>
      <c r="D7" s="68"/>
      <c r="E7" s="69"/>
      <c r="F7" s="28"/>
      <c r="G7" s="28"/>
      <c r="H7" s="25"/>
      <c r="I7" s="307">
        <f t="shared" si="0"/>
        <v>0</v>
      </c>
    </row>
    <row r="8" spans="1:9" ht="20.100000000000001" customHeight="1" thickBot="1">
      <c r="A8" s="306" t="s">
        <v>23</v>
      </c>
      <c r="B8" s="67" t="s">
        <v>77</v>
      </c>
      <c r="C8" s="519"/>
      <c r="D8" s="68"/>
      <c r="E8" s="69"/>
      <c r="F8" s="28"/>
      <c r="G8" s="28"/>
      <c r="H8" s="25"/>
      <c r="I8" s="307">
        <f t="shared" si="0"/>
        <v>0</v>
      </c>
    </row>
    <row r="9" spans="1:9" ht="26.1" customHeight="1" thickBot="1">
      <c r="A9" s="304" t="s">
        <v>24</v>
      </c>
      <c r="B9" s="305" t="s">
        <v>8</v>
      </c>
      <c r="C9" s="520"/>
      <c r="D9" s="63">
        <f>+D10+D11</f>
        <v>0</v>
      </c>
      <c r="E9" s="64">
        <f>+E10+E11</f>
        <v>0</v>
      </c>
      <c r="F9" s="65">
        <f>+F10+F11</f>
        <v>0</v>
      </c>
      <c r="G9" s="65">
        <f>+G10+G11</f>
        <v>0</v>
      </c>
      <c r="H9" s="66">
        <f>+H10+H11</f>
        <v>0</v>
      </c>
      <c r="I9" s="63">
        <f t="shared" si="0"/>
        <v>0</v>
      </c>
    </row>
    <row r="10" spans="1:9" ht="20.100000000000001" customHeight="1">
      <c r="A10" s="306" t="s">
        <v>25</v>
      </c>
      <c r="B10" s="67" t="s">
        <v>77</v>
      </c>
      <c r="C10" s="519"/>
      <c r="D10" s="68"/>
      <c r="E10" s="69"/>
      <c r="F10" s="28"/>
      <c r="G10" s="28"/>
      <c r="H10" s="25"/>
      <c r="I10" s="307">
        <f t="shared" si="0"/>
        <v>0</v>
      </c>
    </row>
    <row r="11" spans="1:9" ht="20.100000000000001" customHeight="1" thickBot="1">
      <c r="A11" s="306" t="s">
        <v>26</v>
      </c>
      <c r="B11" s="67" t="s">
        <v>77</v>
      </c>
      <c r="C11" s="519"/>
      <c r="D11" s="68"/>
      <c r="E11" s="69"/>
      <c r="F11" s="28"/>
      <c r="G11" s="28"/>
      <c r="H11" s="25"/>
      <c r="I11" s="307">
        <f t="shared" si="0"/>
        <v>0</v>
      </c>
    </row>
    <row r="12" spans="1:9" ht="20.100000000000001" customHeight="1" thickBot="1">
      <c r="A12" s="304" t="s">
        <v>27</v>
      </c>
      <c r="B12" s="305" t="s">
        <v>212</v>
      </c>
      <c r="C12" s="520"/>
      <c r="D12" s="63">
        <f>+D13</f>
        <v>0</v>
      </c>
      <c r="E12" s="64">
        <f>+E13</f>
        <v>0</v>
      </c>
      <c r="F12" s="65">
        <f>+F13</f>
        <v>0</v>
      </c>
      <c r="G12" s="65">
        <f>+G13</f>
        <v>0</v>
      </c>
      <c r="H12" s="66">
        <f>+H13</f>
        <v>0</v>
      </c>
      <c r="I12" s="63">
        <f t="shared" si="0"/>
        <v>0</v>
      </c>
    </row>
    <row r="13" spans="1:9" ht="20.100000000000001" customHeight="1" thickBot="1">
      <c r="A13" s="306" t="s">
        <v>28</v>
      </c>
      <c r="B13" s="67" t="s">
        <v>77</v>
      </c>
      <c r="C13" s="519"/>
      <c r="D13" s="68"/>
      <c r="E13" s="69"/>
      <c r="F13" s="28"/>
      <c r="G13" s="28"/>
      <c r="H13" s="25"/>
      <c r="I13" s="307">
        <f t="shared" si="0"/>
        <v>0</v>
      </c>
    </row>
    <row r="14" spans="1:9" ht="20.100000000000001" customHeight="1" thickBot="1">
      <c r="A14" s="304" t="s">
        <v>29</v>
      </c>
      <c r="B14" s="305" t="s">
        <v>213</v>
      </c>
      <c r="C14" s="520"/>
      <c r="D14" s="63">
        <f>+D15</f>
        <v>0</v>
      </c>
      <c r="E14" s="64">
        <f>+E15</f>
        <v>0</v>
      </c>
      <c r="F14" s="65">
        <f>+F15</f>
        <v>0</v>
      </c>
      <c r="G14" s="65">
        <f>+G15</f>
        <v>0</v>
      </c>
      <c r="H14" s="66">
        <f>+H15</f>
        <v>0</v>
      </c>
      <c r="I14" s="63">
        <f t="shared" si="0"/>
        <v>0</v>
      </c>
    </row>
    <row r="15" spans="1:9" ht="20.100000000000001" customHeight="1" thickBot="1">
      <c r="A15" s="308" t="s">
        <v>30</v>
      </c>
      <c r="B15" s="70" t="s">
        <v>77</v>
      </c>
      <c r="C15" s="521"/>
      <c r="D15" s="71"/>
      <c r="E15" s="72"/>
      <c r="F15" s="29"/>
      <c r="G15" s="29"/>
      <c r="H15" s="27"/>
      <c r="I15" s="309">
        <f t="shared" si="0"/>
        <v>0</v>
      </c>
    </row>
    <row r="16" spans="1:9" ht="20.100000000000001" customHeight="1" thickBot="1">
      <c r="A16" s="304" t="s">
        <v>31</v>
      </c>
      <c r="B16" s="310" t="s">
        <v>214</v>
      </c>
      <c r="C16" s="520"/>
      <c r="D16" s="63">
        <f>+D17</f>
        <v>0</v>
      </c>
      <c r="E16" s="64">
        <f>+E17</f>
        <v>0</v>
      </c>
      <c r="F16" s="65">
        <f>+F17</f>
        <v>0</v>
      </c>
      <c r="G16" s="65">
        <f>+G17</f>
        <v>0</v>
      </c>
      <c r="H16" s="66">
        <f>+H17</f>
        <v>0</v>
      </c>
      <c r="I16" s="63">
        <f t="shared" si="0"/>
        <v>0</v>
      </c>
    </row>
    <row r="17" spans="1:9" ht="20.100000000000001" customHeight="1" thickBot="1">
      <c r="A17" s="311" t="s">
        <v>32</v>
      </c>
      <c r="B17" s="73" t="s">
        <v>77</v>
      </c>
      <c r="C17" s="522"/>
      <c r="D17" s="74"/>
      <c r="E17" s="75"/>
      <c r="F17" s="76"/>
      <c r="G17" s="76"/>
      <c r="H17" s="26"/>
      <c r="I17" s="312">
        <f t="shared" si="0"/>
        <v>0</v>
      </c>
    </row>
    <row r="18" spans="1:9" ht="20.100000000000001" customHeight="1" thickBot="1">
      <c r="A18" s="1015" t="s">
        <v>149</v>
      </c>
      <c r="B18" s="1016"/>
      <c r="C18" s="131"/>
      <c r="D18" s="63">
        <f t="shared" ref="D18:I18" si="1">+D6+D9+D12+D14+D16</f>
        <v>0</v>
      </c>
      <c r="E18" s="64">
        <f t="shared" si="1"/>
        <v>0</v>
      </c>
      <c r="F18" s="65">
        <f t="shared" si="1"/>
        <v>0</v>
      </c>
      <c r="G18" s="65">
        <f t="shared" si="1"/>
        <v>0</v>
      </c>
      <c r="H18" s="66">
        <f t="shared" si="1"/>
        <v>0</v>
      </c>
      <c r="I18" s="63">
        <f t="shared" si="1"/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view="pageLayout" workbookViewId="0">
      <selection activeCell="B1" sqref="B1:D1"/>
    </sheetView>
  </sheetViews>
  <sheetFormatPr defaultRowHeight="12.75"/>
  <cols>
    <col min="1" max="1" width="5.83203125" style="90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1025" t="s">
        <v>9</v>
      </c>
      <c r="C1" s="1025"/>
      <c r="D1" s="1025"/>
    </row>
    <row r="2" spans="1:4" s="78" customFormat="1" ht="16.5" thickBot="1">
      <c r="A2" s="77"/>
      <c r="B2" s="409"/>
      <c r="D2" s="44" t="s">
        <v>68</v>
      </c>
    </row>
    <row r="3" spans="1:4" s="80" customFormat="1" ht="48" customHeight="1" thickBot="1">
      <c r="A3" s="79" t="s">
        <v>19</v>
      </c>
      <c r="B3" s="216" t="s">
        <v>20</v>
      </c>
      <c r="C3" s="216" t="s">
        <v>78</v>
      </c>
      <c r="D3" s="217" t="s">
        <v>79</v>
      </c>
    </row>
    <row r="4" spans="1:4" s="80" customFormat="1" ht="14.1" customHeight="1" thickBot="1">
      <c r="A4" s="36">
        <v>1</v>
      </c>
      <c r="B4" s="219">
        <v>2</v>
      </c>
      <c r="C4" s="219">
        <v>3</v>
      </c>
      <c r="D4" s="220">
        <v>4</v>
      </c>
    </row>
    <row r="5" spans="1:4" ht="18" customHeight="1">
      <c r="A5" s="145" t="s">
        <v>21</v>
      </c>
      <c r="B5" s="221" t="s">
        <v>170</v>
      </c>
      <c r="C5" s="143"/>
      <c r="D5" s="81"/>
    </row>
    <row r="6" spans="1:4" ht="18" customHeight="1">
      <c r="A6" s="82" t="s">
        <v>22</v>
      </c>
      <c r="B6" s="222" t="s">
        <v>171</v>
      </c>
      <c r="C6" s="144"/>
      <c r="D6" s="84"/>
    </row>
    <row r="7" spans="1:4" ht="18" customHeight="1">
      <c r="A7" s="82" t="s">
        <v>23</v>
      </c>
      <c r="B7" s="222" t="s">
        <v>128</v>
      </c>
      <c r="C7" s="144"/>
      <c r="D7" s="84"/>
    </row>
    <row r="8" spans="1:4" ht="18" customHeight="1">
      <c r="A8" s="82" t="s">
        <v>24</v>
      </c>
      <c r="B8" s="222" t="s">
        <v>129</v>
      </c>
      <c r="C8" s="144"/>
      <c r="D8" s="84"/>
    </row>
    <row r="9" spans="1:4" ht="18" customHeight="1">
      <c r="A9" s="82" t="s">
        <v>25</v>
      </c>
      <c r="B9" s="222" t="s">
        <v>163</v>
      </c>
      <c r="C9" s="144"/>
      <c r="D9" s="84"/>
    </row>
    <row r="10" spans="1:4" ht="18" customHeight="1">
      <c r="A10" s="82" t="s">
        <v>26</v>
      </c>
      <c r="B10" s="222" t="s">
        <v>164</v>
      </c>
      <c r="C10" s="144"/>
      <c r="D10" s="84"/>
    </row>
    <row r="11" spans="1:4" ht="18" customHeight="1">
      <c r="A11" s="82" t="s">
        <v>27</v>
      </c>
      <c r="B11" s="223" t="s">
        <v>165</v>
      </c>
      <c r="C11" s="144"/>
      <c r="D11" s="84"/>
    </row>
    <row r="12" spans="1:4" ht="18" customHeight="1">
      <c r="A12" s="82" t="s">
        <v>29</v>
      </c>
      <c r="B12" s="223" t="s">
        <v>166</v>
      </c>
      <c r="C12" s="144">
        <v>69279</v>
      </c>
      <c r="D12" s="84">
        <v>23279</v>
      </c>
    </row>
    <row r="13" spans="1:4" ht="18" customHeight="1">
      <c r="A13" s="82" t="s">
        <v>30</v>
      </c>
      <c r="B13" s="223" t="s">
        <v>167</v>
      </c>
      <c r="C13" s="144"/>
      <c r="D13" s="84"/>
    </row>
    <row r="14" spans="1:4" ht="18" customHeight="1">
      <c r="A14" s="82" t="s">
        <v>31</v>
      </c>
      <c r="B14" s="223" t="s">
        <v>168</v>
      </c>
      <c r="C14" s="144"/>
      <c r="D14" s="84"/>
    </row>
    <row r="15" spans="1:4" ht="22.5" customHeight="1">
      <c r="A15" s="82" t="s">
        <v>32</v>
      </c>
      <c r="B15" s="223" t="s">
        <v>169</v>
      </c>
      <c r="C15" s="144"/>
      <c r="D15" s="84"/>
    </row>
    <row r="16" spans="1:4" ht="18" customHeight="1">
      <c r="A16" s="82" t="s">
        <v>33</v>
      </c>
      <c r="B16" s="222" t="s">
        <v>130</v>
      </c>
      <c r="C16" s="144"/>
      <c r="D16" s="84"/>
    </row>
    <row r="17" spans="1:4" ht="18" customHeight="1">
      <c r="A17" s="82" t="s">
        <v>34</v>
      </c>
      <c r="B17" s="222" t="s">
        <v>11</v>
      </c>
      <c r="C17" s="144">
        <v>66338</v>
      </c>
      <c r="D17" s="84">
        <v>13508</v>
      </c>
    </row>
    <row r="18" spans="1:4" ht="18" customHeight="1">
      <c r="A18" s="82" t="s">
        <v>35</v>
      </c>
      <c r="B18" s="222" t="s">
        <v>10</v>
      </c>
      <c r="C18" s="144"/>
      <c r="D18" s="84"/>
    </row>
    <row r="19" spans="1:4" ht="18" customHeight="1">
      <c r="A19" s="82" t="s">
        <v>36</v>
      </c>
      <c r="B19" s="222" t="s">
        <v>611</v>
      </c>
      <c r="C19" s="144">
        <v>5727</v>
      </c>
      <c r="D19" s="84">
        <v>5727</v>
      </c>
    </row>
    <row r="20" spans="1:4" ht="18" customHeight="1">
      <c r="A20" s="82" t="s">
        <v>37</v>
      </c>
      <c r="B20" s="222" t="s">
        <v>131</v>
      </c>
      <c r="C20" s="144"/>
      <c r="D20" s="84"/>
    </row>
    <row r="21" spans="1:4" ht="18" customHeight="1">
      <c r="A21" s="82" t="s">
        <v>38</v>
      </c>
      <c r="B21" s="134"/>
      <c r="C21" s="83"/>
      <c r="D21" s="84"/>
    </row>
    <row r="22" spans="1:4" ht="18" customHeight="1">
      <c r="A22" s="82" t="s">
        <v>39</v>
      </c>
      <c r="B22" s="85"/>
      <c r="C22" s="83"/>
      <c r="D22" s="84"/>
    </row>
    <row r="23" spans="1:4" ht="18" customHeight="1">
      <c r="A23" s="82" t="s">
        <v>40</v>
      </c>
      <c r="B23" s="85"/>
      <c r="C23" s="83"/>
      <c r="D23" s="84"/>
    </row>
    <row r="24" spans="1:4" ht="18" customHeight="1">
      <c r="A24" s="82" t="s">
        <v>41</v>
      </c>
      <c r="B24" s="85"/>
      <c r="C24" s="83"/>
      <c r="D24" s="84"/>
    </row>
    <row r="25" spans="1:4" ht="18" customHeight="1">
      <c r="A25" s="82" t="s">
        <v>42</v>
      </c>
      <c r="B25" s="85"/>
      <c r="C25" s="83"/>
      <c r="D25" s="84"/>
    </row>
    <row r="26" spans="1:4" ht="18" customHeight="1">
      <c r="A26" s="82" t="s">
        <v>43</v>
      </c>
      <c r="B26" s="85"/>
      <c r="C26" s="83"/>
      <c r="D26" s="84"/>
    </row>
    <row r="27" spans="1:4" ht="18" customHeight="1">
      <c r="A27" s="82" t="s">
        <v>44</v>
      </c>
      <c r="B27" s="85"/>
      <c r="C27" s="83"/>
      <c r="D27" s="84"/>
    </row>
    <row r="28" spans="1:4" ht="18" customHeight="1">
      <c r="A28" s="82" t="s">
        <v>45</v>
      </c>
      <c r="B28" s="85"/>
      <c r="C28" s="83"/>
      <c r="D28" s="84"/>
    </row>
    <row r="29" spans="1:4" ht="18" customHeight="1" thickBot="1">
      <c r="A29" s="146" t="s">
        <v>46</v>
      </c>
      <c r="B29" s="86"/>
      <c r="C29" s="87"/>
      <c r="D29" s="88"/>
    </row>
    <row r="30" spans="1:4" ht="18" customHeight="1" thickBot="1">
      <c r="A30" s="37" t="s">
        <v>47</v>
      </c>
      <c r="B30" s="227" t="s">
        <v>55</v>
      </c>
      <c r="C30" s="228">
        <f>+C5+C6+C7+C8+C9+C16+C17+C18+C19+C20+C21+C22+C23+C24+C25+C26+C27+C28+C29</f>
        <v>72065</v>
      </c>
      <c r="D30" s="229">
        <f>+D5+D6+D7+D8+D9+D16+D17+D18+D19+D20+D21+D22+D23+D24+D25+D26+D27+D28+D29</f>
        <v>19235</v>
      </c>
    </row>
    <row r="31" spans="1:4" ht="8.25" customHeight="1">
      <c r="A31" s="89"/>
      <c r="B31" s="1024"/>
      <c r="C31" s="1024"/>
      <c r="D31" s="1024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view="pageLayout" zoomScale="80" zoomScalePageLayoutView="80" workbookViewId="0">
      <selection activeCell="F25" sqref="F25"/>
    </sheetView>
  </sheetViews>
  <sheetFormatPr defaultRowHeight="15.75"/>
  <cols>
    <col min="1" max="1" width="4.83203125" style="106" customWidth="1"/>
    <col min="2" max="2" width="31.1640625" style="124" customWidth="1"/>
    <col min="3" max="4" width="9" style="124" customWidth="1"/>
    <col min="5" max="5" width="9.5" style="124" customWidth="1"/>
    <col min="6" max="6" width="8.83203125" style="124" customWidth="1"/>
    <col min="7" max="7" width="8.6640625" style="124" customWidth="1"/>
    <col min="8" max="8" width="8.83203125" style="124" customWidth="1"/>
    <col min="9" max="9" width="8.1640625" style="124" customWidth="1"/>
    <col min="10" max="14" width="9.5" style="124" customWidth="1"/>
    <col min="15" max="15" width="12.6640625" style="106" customWidth="1"/>
    <col min="16" max="16384" width="9.33203125" style="124"/>
  </cols>
  <sheetData>
    <row r="1" spans="1:15" ht="31.5" customHeight="1">
      <c r="A1" s="1029" t="s">
        <v>479</v>
      </c>
      <c r="B1" s="1030"/>
      <c r="C1" s="1030"/>
      <c r="D1" s="1030"/>
      <c r="E1" s="1030"/>
      <c r="F1" s="1030"/>
      <c r="G1" s="1030"/>
      <c r="H1" s="1030"/>
      <c r="I1" s="1030"/>
      <c r="J1" s="1030"/>
      <c r="K1" s="1030"/>
      <c r="L1" s="1030"/>
      <c r="M1" s="1030"/>
      <c r="N1" s="1030"/>
      <c r="O1" s="1030"/>
    </row>
    <row r="2" spans="1:15" ht="16.5" thickBot="1">
      <c r="O2" s="4" t="s">
        <v>57</v>
      </c>
    </row>
    <row r="3" spans="1:15" s="106" customFormat="1" ht="26.1" customHeight="1" thickBot="1">
      <c r="A3" s="103" t="s">
        <v>19</v>
      </c>
      <c r="B3" s="104" t="s">
        <v>69</v>
      </c>
      <c r="C3" s="104" t="s">
        <v>80</v>
      </c>
      <c r="D3" s="104" t="s">
        <v>81</v>
      </c>
      <c r="E3" s="104" t="s">
        <v>82</v>
      </c>
      <c r="F3" s="104" t="s">
        <v>83</v>
      </c>
      <c r="G3" s="104" t="s">
        <v>84</v>
      </c>
      <c r="H3" s="104" t="s">
        <v>85</v>
      </c>
      <c r="I3" s="104" t="s">
        <v>86</v>
      </c>
      <c r="J3" s="104" t="s">
        <v>87</v>
      </c>
      <c r="K3" s="104" t="s">
        <v>88</v>
      </c>
      <c r="L3" s="104" t="s">
        <v>89</v>
      </c>
      <c r="M3" s="104" t="s">
        <v>90</v>
      </c>
      <c r="N3" s="104" t="s">
        <v>91</v>
      </c>
      <c r="O3" s="105" t="s">
        <v>55</v>
      </c>
    </row>
    <row r="4" spans="1:15" s="108" customFormat="1" ht="15" customHeight="1" thickBot="1">
      <c r="A4" s="107" t="s">
        <v>21</v>
      </c>
      <c r="B4" s="1026" t="s">
        <v>60</v>
      </c>
      <c r="C4" s="1027"/>
      <c r="D4" s="1027"/>
      <c r="E4" s="1027"/>
      <c r="F4" s="1027"/>
      <c r="G4" s="1027"/>
      <c r="H4" s="1027"/>
      <c r="I4" s="1027"/>
      <c r="J4" s="1027"/>
      <c r="K4" s="1027"/>
      <c r="L4" s="1027"/>
      <c r="M4" s="1027"/>
      <c r="N4" s="1027"/>
      <c r="O4" s="1028"/>
    </row>
    <row r="5" spans="1:15" s="108" customFormat="1" ht="22.5">
      <c r="A5" s="109" t="s">
        <v>22</v>
      </c>
      <c r="B5" s="527" t="s">
        <v>428</v>
      </c>
      <c r="C5" s="110">
        <v>66596</v>
      </c>
      <c r="D5" s="110">
        <v>66596</v>
      </c>
      <c r="E5" s="110">
        <v>66596</v>
      </c>
      <c r="F5" s="110">
        <v>66596</v>
      </c>
      <c r="G5" s="110">
        <v>66596</v>
      </c>
      <c r="H5" s="110">
        <v>66596</v>
      </c>
      <c r="I5" s="110">
        <v>66596</v>
      </c>
      <c r="J5" s="110">
        <v>66596</v>
      </c>
      <c r="K5" s="110">
        <v>66596</v>
      </c>
      <c r="L5" s="110">
        <v>66596</v>
      </c>
      <c r="M5" s="110">
        <v>66596</v>
      </c>
      <c r="N5" s="110">
        <v>66606</v>
      </c>
      <c r="O5" s="111">
        <f t="shared" ref="O5:O25" si="0">SUM(C5:N5)</f>
        <v>799162</v>
      </c>
    </row>
    <row r="6" spans="1:15" s="115" customFormat="1" ht="22.5">
      <c r="A6" s="112" t="s">
        <v>23</v>
      </c>
      <c r="B6" s="315" t="s">
        <v>510</v>
      </c>
      <c r="C6" s="113">
        <v>63321</v>
      </c>
      <c r="D6" s="113">
        <v>63321</v>
      </c>
      <c r="E6" s="113">
        <v>63321</v>
      </c>
      <c r="F6" s="113">
        <v>63321</v>
      </c>
      <c r="G6" s="113">
        <v>63321</v>
      </c>
      <c r="H6" s="113">
        <v>63321</v>
      </c>
      <c r="I6" s="113">
        <v>63321</v>
      </c>
      <c r="J6" s="113">
        <v>63321</v>
      </c>
      <c r="K6" s="113">
        <v>63321</v>
      </c>
      <c r="L6" s="113">
        <v>63321</v>
      </c>
      <c r="M6" s="113">
        <v>63321</v>
      </c>
      <c r="N6" s="113">
        <v>63327</v>
      </c>
      <c r="O6" s="114">
        <f t="shared" si="0"/>
        <v>759858</v>
      </c>
    </row>
    <row r="7" spans="1:15" s="115" customFormat="1" ht="22.5">
      <c r="A7" s="112" t="s">
        <v>24</v>
      </c>
      <c r="B7" s="314" t="s">
        <v>511</v>
      </c>
      <c r="C7" s="116"/>
      <c r="D7" s="116"/>
      <c r="E7" s="116"/>
      <c r="F7" s="116"/>
      <c r="G7" s="116">
        <v>84883</v>
      </c>
      <c r="H7" s="116"/>
      <c r="I7" s="116"/>
      <c r="J7" s="116"/>
      <c r="K7" s="116">
        <v>84884</v>
      </c>
      <c r="L7" s="116"/>
      <c r="M7" s="116"/>
      <c r="N7" s="116"/>
      <c r="O7" s="117">
        <f t="shared" si="0"/>
        <v>169767</v>
      </c>
    </row>
    <row r="8" spans="1:15" s="115" customFormat="1" ht="14.1" customHeight="1">
      <c r="A8" s="112" t="s">
        <v>25</v>
      </c>
      <c r="B8" s="313" t="s">
        <v>177</v>
      </c>
      <c r="C8" s="113"/>
      <c r="D8" s="113"/>
      <c r="E8" s="113">
        <f>97400+166000</f>
        <v>263400</v>
      </c>
      <c r="F8" s="113"/>
      <c r="G8" s="113"/>
      <c r="H8" s="113"/>
      <c r="I8" s="113"/>
      <c r="J8" s="113"/>
      <c r="K8" s="113">
        <v>263400</v>
      </c>
      <c r="L8" s="113"/>
      <c r="M8" s="113"/>
      <c r="N8" s="113">
        <v>168000</v>
      </c>
      <c r="O8" s="114">
        <f t="shared" si="0"/>
        <v>694800</v>
      </c>
    </row>
    <row r="9" spans="1:15" s="115" customFormat="1" ht="14.1" customHeight="1">
      <c r="A9" s="112" t="s">
        <v>26</v>
      </c>
      <c r="B9" s="313" t="s">
        <v>512</v>
      </c>
      <c r="C9" s="113">
        <v>17905</v>
      </c>
      <c r="D9" s="113">
        <v>17908</v>
      </c>
      <c r="E9" s="113">
        <v>17908</v>
      </c>
      <c r="F9" s="113">
        <v>17908</v>
      </c>
      <c r="G9" s="113">
        <v>17908</v>
      </c>
      <c r="H9" s="113">
        <v>17908</v>
      </c>
      <c r="I9" s="113">
        <v>17908</v>
      </c>
      <c r="J9" s="113">
        <v>17908</v>
      </c>
      <c r="K9" s="113">
        <v>17908</v>
      </c>
      <c r="L9" s="113">
        <v>17908</v>
      </c>
      <c r="M9" s="113">
        <v>17908</v>
      </c>
      <c r="N9" s="113">
        <v>17908</v>
      </c>
      <c r="O9" s="114">
        <f t="shared" si="0"/>
        <v>214893</v>
      </c>
    </row>
    <row r="10" spans="1:15" s="115" customFormat="1" ht="14.1" customHeight="1">
      <c r="A10" s="112" t="s">
        <v>27</v>
      </c>
      <c r="B10" s="313" t="s">
        <v>12</v>
      </c>
      <c r="C10" s="113"/>
      <c r="D10" s="113"/>
      <c r="E10" s="113"/>
      <c r="F10" s="113"/>
      <c r="G10" s="113"/>
      <c r="H10" s="113"/>
      <c r="I10" s="113"/>
      <c r="J10" s="113"/>
      <c r="K10" s="113">
        <v>10000</v>
      </c>
      <c r="L10" s="113"/>
      <c r="M10" s="113"/>
      <c r="N10" s="113"/>
      <c r="O10" s="114">
        <f t="shared" si="0"/>
        <v>10000</v>
      </c>
    </row>
    <row r="11" spans="1:15" s="115" customFormat="1" ht="14.1" customHeight="1">
      <c r="A11" s="112" t="s">
        <v>28</v>
      </c>
      <c r="B11" s="313" t="s">
        <v>430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4">
        <f t="shared" si="0"/>
        <v>0</v>
      </c>
    </row>
    <row r="12" spans="1:15" s="115" customFormat="1" ht="22.5">
      <c r="A12" s="112" t="s">
        <v>29</v>
      </c>
      <c r="B12" s="315" t="s">
        <v>494</v>
      </c>
      <c r="C12" s="113"/>
      <c r="D12" s="113"/>
      <c r="E12" s="113"/>
      <c r="F12" s="113"/>
      <c r="G12" s="113">
        <v>535212</v>
      </c>
      <c r="H12" s="113"/>
      <c r="I12" s="113"/>
      <c r="J12" s="113"/>
      <c r="K12" s="113">
        <v>535213</v>
      </c>
      <c r="L12" s="113"/>
      <c r="M12" s="113"/>
      <c r="N12" s="113"/>
      <c r="O12" s="114">
        <f t="shared" si="0"/>
        <v>1070425</v>
      </c>
    </row>
    <row r="13" spans="1:15" s="115" customFormat="1" ht="14.1" customHeight="1" thickBot="1">
      <c r="A13" s="112" t="s">
        <v>30</v>
      </c>
      <c r="B13" s="313" t="s">
        <v>13</v>
      </c>
      <c r="C13" s="113">
        <v>500000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4">
        <f t="shared" si="0"/>
        <v>500000</v>
      </c>
    </row>
    <row r="14" spans="1:15" s="108" customFormat="1" ht="15.95" customHeight="1" thickBot="1">
      <c r="A14" s="107" t="s">
        <v>31</v>
      </c>
      <c r="B14" s="38" t="s">
        <v>117</v>
      </c>
      <c r="C14" s="118">
        <f t="shared" ref="C14:N14" si="1">SUM(C5:C13)</f>
        <v>647822</v>
      </c>
      <c r="D14" s="118">
        <f t="shared" si="1"/>
        <v>147825</v>
      </c>
      <c r="E14" s="118">
        <f t="shared" si="1"/>
        <v>411225</v>
      </c>
      <c r="F14" s="118">
        <f t="shared" si="1"/>
        <v>147825</v>
      </c>
      <c r="G14" s="118">
        <f t="shared" si="1"/>
        <v>767920</v>
      </c>
      <c r="H14" s="118">
        <f t="shared" si="1"/>
        <v>147825</v>
      </c>
      <c r="I14" s="118">
        <f t="shared" si="1"/>
        <v>147825</v>
      </c>
      <c r="J14" s="118">
        <f t="shared" si="1"/>
        <v>147825</v>
      </c>
      <c r="K14" s="118">
        <f t="shared" si="1"/>
        <v>1041322</v>
      </c>
      <c r="L14" s="118">
        <f t="shared" si="1"/>
        <v>147825</v>
      </c>
      <c r="M14" s="118">
        <f t="shared" si="1"/>
        <v>147825</v>
      </c>
      <c r="N14" s="118">
        <f t="shared" si="1"/>
        <v>315841</v>
      </c>
      <c r="O14" s="119">
        <f>SUM(C14:N14)</f>
        <v>4218905</v>
      </c>
    </row>
    <row r="15" spans="1:15" s="108" customFormat="1" ht="15" customHeight="1" thickBot="1">
      <c r="A15" s="107" t="s">
        <v>32</v>
      </c>
      <c r="B15" s="1026" t="s">
        <v>62</v>
      </c>
      <c r="C15" s="1027"/>
      <c r="D15" s="1027"/>
      <c r="E15" s="1027"/>
      <c r="F15" s="1027"/>
      <c r="G15" s="1027"/>
      <c r="H15" s="1027"/>
      <c r="I15" s="1027"/>
      <c r="J15" s="1027"/>
      <c r="K15" s="1027"/>
      <c r="L15" s="1027"/>
      <c r="M15" s="1027"/>
      <c r="N15" s="1027"/>
      <c r="O15" s="1028"/>
    </row>
    <row r="16" spans="1:15" s="115" customFormat="1" ht="14.1" customHeight="1">
      <c r="A16" s="120" t="s">
        <v>33</v>
      </c>
      <c r="B16" s="316" t="s">
        <v>70</v>
      </c>
      <c r="C16" s="116">
        <v>59977</v>
      </c>
      <c r="D16" s="116">
        <v>59977</v>
      </c>
      <c r="E16" s="116">
        <v>59977</v>
      </c>
      <c r="F16" s="116">
        <v>59977</v>
      </c>
      <c r="G16" s="116">
        <v>59977</v>
      </c>
      <c r="H16" s="116">
        <v>59977</v>
      </c>
      <c r="I16" s="116">
        <v>59977</v>
      </c>
      <c r="J16" s="116">
        <v>59977</v>
      </c>
      <c r="K16" s="116">
        <v>59977</v>
      </c>
      <c r="L16" s="116">
        <v>59977</v>
      </c>
      <c r="M16" s="116">
        <v>59977</v>
      </c>
      <c r="N16" s="116">
        <v>59985</v>
      </c>
      <c r="O16" s="117">
        <f t="shared" si="0"/>
        <v>719732</v>
      </c>
    </row>
    <row r="17" spans="1:15" s="115" customFormat="1" ht="27" customHeight="1">
      <c r="A17" s="112" t="s">
        <v>34</v>
      </c>
      <c r="B17" s="315" t="s">
        <v>186</v>
      </c>
      <c r="C17" s="113">
        <v>15566</v>
      </c>
      <c r="D17" s="113">
        <v>15566</v>
      </c>
      <c r="E17" s="113">
        <v>15566</v>
      </c>
      <c r="F17" s="113">
        <v>15566</v>
      </c>
      <c r="G17" s="113">
        <v>15566</v>
      </c>
      <c r="H17" s="113">
        <v>15566</v>
      </c>
      <c r="I17" s="113">
        <v>15566</v>
      </c>
      <c r="J17" s="113">
        <v>15566</v>
      </c>
      <c r="K17" s="113">
        <v>15566</v>
      </c>
      <c r="L17" s="113">
        <v>15566</v>
      </c>
      <c r="M17" s="113">
        <v>15566</v>
      </c>
      <c r="N17" s="113">
        <v>15575</v>
      </c>
      <c r="O17" s="114">
        <f t="shared" si="0"/>
        <v>186801</v>
      </c>
    </row>
    <row r="18" spans="1:15" s="115" customFormat="1" ht="14.1" customHeight="1">
      <c r="A18" s="112" t="s">
        <v>35</v>
      </c>
      <c r="B18" s="313" t="s">
        <v>143</v>
      </c>
      <c r="C18" s="113">
        <v>94233</v>
      </c>
      <c r="D18" s="113">
        <v>94233</v>
      </c>
      <c r="E18" s="113">
        <v>94233</v>
      </c>
      <c r="F18" s="113">
        <v>94233</v>
      </c>
      <c r="G18" s="113">
        <v>94233</v>
      </c>
      <c r="H18" s="113">
        <v>94233</v>
      </c>
      <c r="I18" s="113">
        <v>94233</v>
      </c>
      <c r="J18" s="113">
        <v>94233</v>
      </c>
      <c r="K18" s="113">
        <v>94233</v>
      </c>
      <c r="L18" s="113">
        <v>94233</v>
      </c>
      <c r="M18" s="113">
        <v>94233</v>
      </c>
      <c r="N18" s="113">
        <v>94237</v>
      </c>
      <c r="O18" s="114">
        <f t="shared" si="0"/>
        <v>1130800</v>
      </c>
    </row>
    <row r="19" spans="1:15" s="115" customFormat="1" ht="14.1" customHeight="1">
      <c r="A19" s="112" t="s">
        <v>36</v>
      </c>
      <c r="B19" s="313" t="s">
        <v>187</v>
      </c>
      <c r="C19" s="113">
        <v>5881</v>
      </c>
      <c r="D19" s="113">
        <v>5881</v>
      </c>
      <c r="E19" s="113">
        <v>5881</v>
      </c>
      <c r="F19" s="113">
        <v>5881</v>
      </c>
      <c r="G19" s="113">
        <v>5881</v>
      </c>
      <c r="H19" s="113">
        <v>5881</v>
      </c>
      <c r="I19" s="113">
        <v>5881</v>
      </c>
      <c r="J19" s="113">
        <v>5881</v>
      </c>
      <c r="K19" s="113">
        <v>5881</v>
      </c>
      <c r="L19" s="113">
        <v>5881</v>
      </c>
      <c r="M19" s="113">
        <v>5881</v>
      </c>
      <c r="N19" s="113">
        <v>5888</v>
      </c>
      <c r="O19" s="114">
        <f t="shared" si="0"/>
        <v>70579</v>
      </c>
    </row>
    <row r="20" spans="1:15" s="115" customFormat="1" ht="14.1" customHeight="1">
      <c r="A20" s="112" t="s">
        <v>37</v>
      </c>
      <c r="B20" s="313" t="s">
        <v>14</v>
      </c>
      <c r="C20" s="113">
        <v>15676</v>
      </c>
      <c r="D20" s="113">
        <v>15676</v>
      </c>
      <c r="E20" s="113">
        <v>15676</v>
      </c>
      <c r="F20" s="113">
        <v>15676</v>
      </c>
      <c r="G20" s="113">
        <v>15676</v>
      </c>
      <c r="H20" s="113">
        <v>15676</v>
      </c>
      <c r="I20" s="113">
        <v>15676</v>
      </c>
      <c r="J20" s="113">
        <v>15676</v>
      </c>
      <c r="K20" s="113">
        <v>15676</v>
      </c>
      <c r="L20" s="113">
        <v>17676</v>
      </c>
      <c r="M20" s="113">
        <v>15676</v>
      </c>
      <c r="N20" s="113">
        <v>15682</v>
      </c>
      <c r="O20" s="114">
        <f t="shared" si="0"/>
        <v>190118</v>
      </c>
    </row>
    <row r="21" spans="1:15" s="115" customFormat="1" ht="14.1" customHeight="1">
      <c r="A21" s="112" t="s">
        <v>38</v>
      </c>
      <c r="B21" s="313" t="s">
        <v>237</v>
      </c>
      <c r="C21" s="113"/>
      <c r="D21" s="113"/>
      <c r="E21" s="113"/>
      <c r="F21" s="113"/>
      <c r="G21" s="113">
        <v>793488</v>
      </c>
      <c r="H21" s="113"/>
      <c r="I21" s="113"/>
      <c r="J21" s="113"/>
      <c r="K21" s="113">
        <v>793489</v>
      </c>
      <c r="L21" s="113">
        <v>10000</v>
      </c>
      <c r="M21" s="113"/>
      <c r="O21" s="114">
        <f>SUM(C21:M21)</f>
        <v>1596977</v>
      </c>
    </row>
    <row r="22" spans="1:15" s="115" customFormat="1">
      <c r="A22" s="112" t="s">
        <v>39</v>
      </c>
      <c r="B22" s="315" t="s">
        <v>190</v>
      </c>
      <c r="C22" s="113"/>
      <c r="D22" s="113"/>
      <c r="E22" s="113"/>
      <c r="F22" s="113"/>
      <c r="G22" s="113"/>
      <c r="H22" s="113"/>
      <c r="I22" s="113"/>
      <c r="J22" s="113"/>
      <c r="K22" s="113">
        <v>180054</v>
      </c>
      <c r="L22" s="113"/>
      <c r="M22" s="113"/>
      <c r="N22" s="113"/>
      <c r="O22" s="114">
        <f t="shared" si="0"/>
        <v>180054</v>
      </c>
    </row>
    <row r="23" spans="1:15" s="115" customFormat="1" ht="14.1" customHeight="1">
      <c r="A23" s="112" t="s">
        <v>40</v>
      </c>
      <c r="B23" s="313" t="s">
        <v>240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4">
        <f t="shared" si="0"/>
        <v>0</v>
      </c>
    </row>
    <row r="24" spans="1:15" s="115" customFormat="1" ht="14.1" customHeight="1" thickBot="1">
      <c r="A24" s="112" t="s">
        <v>41</v>
      </c>
      <c r="B24" s="313" t="s">
        <v>15</v>
      </c>
      <c r="C24" s="113"/>
      <c r="D24" s="113"/>
      <c r="E24" s="113"/>
      <c r="F24" s="113"/>
      <c r="G24" s="113">
        <v>6550</v>
      </c>
      <c r="H24" s="113"/>
      <c r="I24" s="113"/>
      <c r="J24" s="113"/>
      <c r="K24" s="113"/>
      <c r="L24" s="113"/>
      <c r="M24" s="113"/>
      <c r="N24" s="113">
        <v>137294</v>
      </c>
      <c r="O24" s="114">
        <f t="shared" si="0"/>
        <v>143844</v>
      </c>
    </row>
    <row r="25" spans="1:15" s="108" customFormat="1" ht="15.95" customHeight="1" thickBot="1">
      <c r="A25" s="121" t="s">
        <v>42</v>
      </c>
      <c r="B25" s="38" t="s">
        <v>118</v>
      </c>
      <c r="C25" s="118">
        <f t="shared" ref="C25:N25" si="2">SUM(C16:C24)</f>
        <v>191333</v>
      </c>
      <c r="D25" s="118">
        <f t="shared" si="2"/>
        <v>191333</v>
      </c>
      <c r="E25" s="118">
        <f t="shared" si="2"/>
        <v>191333</v>
      </c>
      <c r="F25" s="118">
        <f t="shared" si="2"/>
        <v>191333</v>
      </c>
      <c r="G25" s="118">
        <f t="shared" si="2"/>
        <v>991371</v>
      </c>
      <c r="H25" s="118">
        <f t="shared" si="2"/>
        <v>191333</v>
      </c>
      <c r="I25" s="118">
        <f t="shared" si="2"/>
        <v>191333</v>
      </c>
      <c r="J25" s="118">
        <f t="shared" si="2"/>
        <v>191333</v>
      </c>
      <c r="K25" s="118">
        <f t="shared" si="2"/>
        <v>1164876</v>
      </c>
      <c r="L25" s="118">
        <f t="shared" si="2"/>
        <v>203333</v>
      </c>
      <c r="M25" s="118">
        <f t="shared" si="2"/>
        <v>191333</v>
      </c>
      <c r="N25" s="118">
        <f t="shared" si="2"/>
        <v>328661</v>
      </c>
      <c r="O25" s="119">
        <f t="shared" si="0"/>
        <v>4218905</v>
      </c>
    </row>
    <row r="26" spans="1:15" ht="16.5" thickBot="1">
      <c r="A26" s="121" t="s">
        <v>43</v>
      </c>
      <c r="B26" s="317" t="s">
        <v>119</v>
      </c>
      <c r="C26" s="122">
        <f t="shared" ref="C26:O26" si="3">C14-C25</f>
        <v>456489</v>
      </c>
      <c r="D26" s="122">
        <f t="shared" si="3"/>
        <v>-43508</v>
      </c>
      <c r="E26" s="122">
        <f t="shared" si="3"/>
        <v>219892</v>
      </c>
      <c r="F26" s="122">
        <f t="shared" si="3"/>
        <v>-43508</v>
      </c>
      <c r="G26" s="122">
        <f t="shared" si="3"/>
        <v>-223451</v>
      </c>
      <c r="H26" s="122">
        <f t="shared" si="3"/>
        <v>-43508</v>
      </c>
      <c r="I26" s="122">
        <f t="shared" si="3"/>
        <v>-43508</v>
      </c>
      <c r="J26" s="122">
        <f t="shared" si="3"/>
        <v>-43508</v>
      </c>
      <c r="K26" s="122">
        <f t="shared" si="3"/>
        <v>-123554</v>
      </c>
      <c r="L26" s="122">
        <f t="shared" si="3"/>
        <v>-55508</v>
      </c>
      <c r="M26" s="122">
        <f t="shared" si="3"/>
        <v>-43508</v>
      </c>
      <c r="N26" s="122">
        <f t="shared" si="3"/>
        <v>-12820</v>
      </c>
      <c r="O26" s="123">
        <f t="shared" si="3"/>
        <v>0</v>
      </c>
    </row>
    <row r="27" spans="1:15">
      <c r="A27" s="125"/>
    </row>
    <row r="28" spans="1:15">
      <c r="B28" s="126"/>
      <c r="C28" s="127"/>
      <c r="D28" s="127"/>
      <c r="O28" s="124"/>
    </row>
    <row r="29" spans="1:15">
      <c r="O29" s="124"/>
    </row>
    <row r="30" spans="1:15">
      <c r="O30" s="124"/>
    </row>
    <row r="31" spans="1:15">
      <c r="O31" s="124"/>
    </row>
    <row r="32" spans="1:15">
      <c r="O32" s="124"/>
    </row>
    <row r="33" spans="15:15">
      <c r="O33" s="124"/>
    </row>
    <row r="34" spans="15:15">
      <c r="O34" s="124"/>
    </row>
    <row r="35" spans="15:15">
      <c r="O35" s="124"/>
    </row>
    <row r="36" spans="15:15">
      <c r="O36" s="124"/>
    </row>
    <row r="37" spans="15:15">
      <c r="O37" s="124"/>
    </row>
    <row r="38" spans="15:15">
      <c r="O38" s="124"/>
    </row>
    <row r="39" spans="15:15">
      <c r="O39" s="124"/>
    </row>
    <row r="40" spans="15:15">
      <c r="O40" s="124"/>
    </row>
    <row r="41" spans="15:15">
      <c r="O41" s="124"/>
    </row>
    <row r="42" spans="15:15">
      <c r="O42" s="124"/>
    </row>
    <row r="43" spans="15:15">
      <c r="O43" s="124"/>
    </row>
    <row r="44" spans="15:15">
      <c r="O44" s="124"/>
    </row>
    <row r="45" spans="15:15">
      <c r="O45" s="124"/>
    </row>
    <row r="46" spans="15:15">
      <c r="O46" s="124"/>
    </row>
    <row r="47" spans="15:15">
      <c r="O47" s="124"/>
    </row>
    <row r="48" spans="15:15">
      <c r="O48" s="124"/>
    </row>
    <row r="49" spans="15:15">
      <c r="O49" s="124"/>
    </row>
    <row r="50" spans="15:15">
      <c r="O50" s="124"/>
    </row>
    <row r="51" spans="15:15">
      <c r="O51" s="124"/>
    </row>
    <row r="52" spans="15:15">
      <c r="O52" s="124"/>
    </row>
    <row r="53" spans="15:15">
      <c r="O53" s="124"/>
    </row>
    <row r="54" spans="15:15">
      <c r="O54" s="124"/>
    </row>
    <row r="55" spans="15:15">
      <c r="O55" s="124"/>
    </row>
    <row r="56" spans="15:15">
      <c r="O56" s="124"/>
    </row>
    <row r="57" spans="15:15">
      <c r="O57" s="124"/>
    </row>
    <row r="58" spans="15:15">
      <c r="O58" s="124"/>
    </row>
    <row r="59" spans="15:15">
      <c r="O59" s="124"/>
    </row>
    <row r="60" spans="15:15">
      <c r="O60" s="124"/>
    </row>
    <row r="61" spans="15:15">
      <c r="O61" s="124"/>
    </row>
    <row r="62" spans="15:15">
      <c r="O62" s="124"/>
    </row>
    <row r="63" spans="15:15">
      <c r="O63" s="124"/>
    </row>
    <row r="64" spans="15:15">
      <c r="O64" s="124"/>
    </row>
    <row r="65" spans="15:15">
      <c r="O65" s="124"/>
    </row>
    <row r="66" spans="15:15">
      <c r="O66" s="124"/>
    </row>
    <row r="67" spans="15:15">
      <c r="O67" s="124"/>
    </row>
    <row r="68" spans="15:15">
      <c r="O68" s="124"/>
    </row>
    <row r="69" spans="15:15">
      <c r="O69" s="124"/>
    </row>
    <row r="70" spans="15:15">
      <c r="O70" s="124"/>
    </row>
    <row r="71" spans="15:15">
      <c r="O71" s="124"/>
    </row>
    <row r="72" spans="15:15">
      <c r="O72" s="124"/>
    </row>
    <row r="73" spans="15:15">
      <c r="O73" s="124"/>
    </row>
    <row r="74" spans="15:15">
      <c r="O74" s="124"/>
    </row>
    <row r="75" spans="15:15">
      <c r="O75" s="124"/>
    </row>
    <row r="76" spans="15:15">
      <c r="O76" s="124"/>
    </row>
    <row r="77" spans="15:15">
      <c r="O77" s="124"/>
    </row>
    <row r="78" spans="15:15">
      <c r="O78" s="124"/>
    </row>
    <row r="79" spans="15:15">
      <c r="O79" s="124"/>
    </row>
    <row r="80" spans="15:15">
      <c r="O80" s="124"/>
    </row>
    <row r="81" spans="15:15">
      <c r="O81" s="124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számú tájékoztató tábla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B20"/>
  <sheetViews>
    <sheetView view="pageLayout" workbookViewId="0">
      <selection sqref="A1:B1"/>
    </sheetView>
  </sheetViews>
  <sheetFormatPr defaultRowHeight="12.75"/>
  <cols>
    <col min="1" max="1" width="88.6640625" style="47" customWidth="1"/>
    <col min="2" max="2" width="27.83203125" style="47" customWidth="1"/>
    <col min="3" max="16384" width="9.33203125" style="47"/>
  </cols>
  <sheetData>
    <row r="1" spans="1:2" ht="47.25" customHeight="1">
      <c r="A1" s="1031" t="s">
        <v>505</v>
      </c>
      <c r="B1" s="1031"/>
    </row>
    <row r="2" spans="1:2" ht="22.5" customHeight="1" thickBot="1">
      <c r="A2" s="412"/>
      <c r="B2" s="413" t="s">
        <v>16</v>
      </c>
    </row>
    <row r="3" spans="1:2" s="48" customFormat="1" ht="24" customHeight="1" thickBot="1">
      <c r="A3" s="319" t="s">
        <v>54</v>
      </c>
      <c r="B3" s="411" t="s">
        <v>480</v>
      </c>
    </row>
    <row r="4" spans="1:2" s="49" customFormat="1" ht="13.5" thickBot="1">
      <c r="A4" s="208">
        <v>1</v>
      </c>
      <c r="B4" s="209">
        <v>2</v>
      </c>
    </row>
    <row r="5" spans="1:2">
      <c r="A5" s="128" t="s">
        <v>612</v>
      </c>
      <c r="B5" s="444">
        <v>170513400</v>
      </c>
    </row>
    <row r="6" spans="1:2" ht="12.75" customHeight="1">
      <c r="A6" s="129" t="s">
        <v>613</v>
      </c>
      <c r="B6" s="444">
        <v>51098917</v>
      </c>
    </row>
    <row r="7" spans="1:2">
      <c r="A7" s="129" t="s">
        <v>614</v>
      </c>
      <c r="B7" s="444">
        <v>22401900</v>
      </c>
    </row>
    <row r="8" spans="1:2">
      <c r="A8" s="129" t="s">
        <v>615</v>
      </c>
      <c r="B8" s="444">
        <v>215043200</v>
      </c>
    </row>
    <row r="9" spans="1:2">
      <c r="A9" s="129" t="s">
        <v>625</v>
      </c>
      <c r="B9" s="444">
        <v>1836960</v>
      </c>
    </row>
    <row r="10" spans="1:2">
      <c r="A10" s="129" t="s">
        <v>616</v>
      </c>
      <c r="B10" s="444">
        <v>68400000</v>
      </c>
    </row>
    <row r="11" spans="1:2">
      <c r="A11" s="129" t="s">
        <v>617</v>
      </c>
      <c r="B11" s="444">
        <v>34253334</v>
      </c>
    </row>
    <row r="12" spans="1:2">
      <c r="A12" s="129" t="s">
        <v>622</v>
      </c>
      <c r="B12" s="444">
        <v>13437257</v>
      </c>
    </row>
    <row r="13" spans="1:2">
      <c r="A13" s="129" t="s">
        <v>618</v>
      </c>
      <c r="B13" s="444">
        <v>37175070</v>
      </c>
    </row>
    <row r="14" spans="1:2">
      <c r="A14" s="129" t="s">
        <v>619</v>
      </c>
      <c r="B14" s="444">
        <v>5358848</v>
      </c>
    </row>
    <row r="15" spans="1:2">
      <c r="A15" s="129" t="s">
        <v>620</v>
      </c>
      <c r="B15" s="444">
        <v>13195000</v>
      </c>
    </row>
    <row r="16" spans="1:2">
      <c r="A16" s="129" t="s">
        <v>621</v>
      </c>
      <c r="B16" s="444">
        <v>11330000</v>
      </c>
    </row>
    <row r="17" spans="1:2">
      <c r="A17" s="129" t="s">
        <v>623</v>
      </c>
      <c r="B17" s="444">
        <v>47213760</v>
      </c>
    </row>
    <row r="18" spans="1:2">
      <c r="A18" s="129" t="s">
        <v>630</v>
      </c>
      <c r="B18" s="444">
        <v>48859222</v>
      </c>
    </row>
    <row r="19" spans="1:2" ht="13.5" thickBot="1">
      <c r="A19" s="129" t="s">
        <v>624</v>
      </c>
      <c r="B19" s="444">
        <v>18917160</v>
      </c>
    </row>
    <row r="20" spans="1:2" s="51" customFormat="1" ht="19.5" customHeight="1" thickBot="1">
      <c r="A20" s="35" t="s">
        <v>55</v>
      </c>
      <c r="B20" s="50">
        <f>SUM(B5:B19)</f>
        <v>759034028</v>
      </c>
    </row>
  </sheetData>
  <sheetProtection sheet="1"/>
  <mergeCells count="1">
    <mergeCell ref="A1:B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>
    <oddHeader>&amp;R&amp;"Times New Roman CE,Félkövér dőlt"&amp;11 5. számú tájékoztató tábla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A1:D24"/>
  <sheetViews>
    <sheetView workbookViewId="0">
      <selection activeCell="D5" sqref="D5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1035" t="s">
        <v>481</v>
      </c>
      <c r="B1" s="1035"/>
      <c r="C1" s="1035"/>
      <c r="D1" s="1035"/>
    </row>
    <row r="2" spans="1:4" ht="17.25" customHeight="1">
      <c r="A2" s="410"/>
      <c r="B2" s="410"/>
      <c r="C2" s="410"/>
      <c r="D2" s="410"/>
    </row>
    <row r="3" spans="1:4" ht="13.5" thickBot="1">
      <c r="A3" s="230"/>
      <c r="B3" s="230"/>
      <c r="C3" s="1032" t="s">
        <v>57</v>
      </c>
      <c r="D3" s="1032"/>
    </row>
    <row r="4" spans="1:4" ht="42.75" customHeight="1" thickBot="1">
      <c r="A4" s="414" t="s">
        <v>76</v>
      </c>
      <c r="B4" s="415" t="s">
        <v>132</v>
      </c>
      <c r="C4" s="415" t="s">
        <v>133</v>
      </c>
      <c r="D4" s="416" t="s">
        <v>17</v>
      </c>
    </row>
    <row r="5" spans="1:4" ht="15.95" customHeight="1">
      <c r="A5" s="583" t="s">
        <v>21</v>
      </c>
      <c r="B5" s="585" t="s">
        <v>588</v>
      </c>
      <c r="C5" s="582" t="s">
        <v>626</v>
      </c>
      <c r="D5" s="586">
        <v>330</v>
      </c>
    </row>
    <row r="6" spans="1:4" ht="15.95" customHeight="1">
      <c r="A6" s="584" t="s">
        <v>22</v>
      </c>
      <c r="B6" s="585" t="s">
        <v>589</v>
      </c>
      <c r="C6" s="582" t="s">
        <v>626</v>
      </c>
      <c r="D6" s="586">
        <v>370</v>
      </c>
    </row>
    <row r="7" spans="1:4" ht="15.95" customHeight="1">
      <c r="A7" s="584" t="s">
        <v>23</v>
      </c>
      <c r="B7" s="585" t="s">
        <v>590</v>
      </c>
      <c r="C7" s="582" t="s">
        <v>626</v>
      </c>
      <c r="D7" s="586">
        <v>6800</v>
      </c>
    </row>
    <row r="8" spans="1:4" ht="15.95" customHeight="1">
      <c r="A8" s="584" t="s">
        <v>24</v>
      </c>
      <c r="B8" s="585" t="s">
        <v>591</v>
      </c>
      <c r="C8" s="582" t="s">
        <v>626</v>
      </c>
      <c r="D8" s="586">
        <v>11000</v>
      </c>
    </row>
    <row r="9" spans="1:4" ht="15.95" customHeight="1">
      <c r="A9" s="584" t="s">
        <v>25</v>
      </c>
      <c r="B9" s="585" t="s">
        <v>592</v>
      </c>
      <c r="C9" s="582" t="s">
        <v>626</v>
      </c>
      <c r="D9" s="586">
        <v>7600</v>
      </c>
    </row>
    <row r="10" spans="1:4" ht="15.95" customHeight="1">
      <c r="A10" s="584" t="s">
        <v>26</v>
      </c>
      <c r="B10" s="585" t="s">
        <v>593</v>
      </c>
      <c r="C10" s="582" t="s">
        <v>626</v>
      </c>
      <c r="D10" s="586">
        <v>500</v>
      </c>
    </row>
    <row r="11" spans="1:4" ht="15.95" customHeight="1">
      <c r="A11" s="584" t="s">
        <v>27</v>
      </c>
      <c r="B11" s="585" t="s">
        <v>594</v>
      </c>
      <c r="C11" s="582" t="s">
        <v>626</v>
      </c>
      <c r="D11" s="586">
        <v>62000</v>
      </c>
    </row>
    <row r="12" spans="1:4" ht="15.95" customHeight="1">
      <c r="A12" s="584" t="s">
        <v>28</v>
      </c>
      <c r="B12" s="585" t="s">
        <v>595</v>
      </c>
      <c r="C12" s="582" t="s">
        <v>626</v>
      </c>
      <c r="D12" s="586">
        <v>10740</v>
      </c>
    </row>
    <row r="13" spans="1:4" ht="15.95" customHeight="1">
      <c r="A13" s="584" t="s">
        <v>29</v>
      </c>
      <c r="B13" s="585" t="s">
        <v>596</v>
      </c>
      <c r="C13" s="582" t="s">
        <v>626</v>
      </c>
      <c r="D13" s="586">
        <v>1656</v>
      </c>
    </row>
    <row r="14" spans="1:4" ht="15.95" customHeight="1">
      <c r="A14" s="584" t="s">
        <v>30</v>
      </c>
      <c r="B14" s="585" t="s">
        <v>597</v>
      </c>
      <c r="C14" s="582" t="s">
        <v>626</v>
      </c>
      <c r="D14" s="586">
        <v>4876</v>
      </c>
    </row>
    <row r="15" spans="1:4" ht="15.95" customHeight="1">
      <c r="A15" s="584" t="s">
        <v>31</v>
      </c>
      <c r="B15" s="587" t="s">
        <v>598</v>
      </c>
      <c r="C15" s="590" t="s">
        <v>627</v>
      </c>
      <c r="D15" s="588">
        <v>65576</v>
      </c>
    </row>
    <row r="16" spans="1:4" ht="15.95" customHeight="1">
      <c r="A16" s="584" t="s">
        <v>32</v>
      </c>
      <c r="B16" s="587" t="s">
        <v>599</v>
      </c>
      <c r="C16" s="590"/>
      <c r="D16" s="588"/>
    </row>
    <row r="17" spans="1:4" ht="15.95" customHeight="1">
      <c r="A17" s="584" t="s">
        <v>33</v>
      </c>
      <c r="B17" s="587" t="s">
        <v>600</v>
      </c>
      <c r="C17" s="590"/>
      <c r="D17" s="588"/>
    </row>
    <row r="18" spans="1:4" ht="15.95" customHeight="1">
      <c r="A18" s="584" t="s">
        <v>34</v>
      </c>
      <c r="B18" s="587" t="s">
        <v>601</v>
      </c>
      <c r="C18" s="590" t="s">
        <v>627</v>
      </c>
      <c r="D18" s="588">
        <v>11330</v>
      </c>
    </row>
    <row r="19" spans="1:4" ht="15.95" customHeight="1">
      <c r="A19" s="584" t="s">
        <v>35</v>
      </c>
      <c r="B19" s="587" t="s">
        <v>602</v>
      </c>
      <c r="C19" s="590" t="s">
        <v>628</v>
      </c>
      <c r="D19" s="588">
        <v>2476</v>
      </c>
    </row>
    <row r="20" spans="1:4" ht="15.95" customHeight="1">
      <c r="A20" s="584" t="s">
        <v>36</v>
      </c>
      <c r="B20" s="587" t="s">
        <v>603</v>
      </c>
      <c r="C20" s="590" t="s">
        <v>626</v>
      </c>
      <c r="D20" s="588">
        <v>1164</v>
      </c>
    </row>
    <row r="21" spans="1:4" ht="15.95" customHeight="1">
      <c r="A21" s="584" t="s">
        <v>37</v>
      </c>
      <c r="B21" s="587" t="s">
        <v>633</v>
      </c>
      <c r="C21" s="590" t="s">
        <v>626</v>
      </c>
      <c r="D21" s="588">
        <v>350</v>
      </c>
    </row>
    <row r="22" spans="1:4" ht="15.95" customHeight="1">
      <c r="A22" s="584" t="s">
        <v>38</v>
      </c>
      <c r="B22" s="587" t="s">
        <v>634</v>
      </c>
      <c r="C22" s="590" t="s">
        <v>626</v>
      </c>
      <c r="D22" s="588">
        <v>350</v>
      </c>
    </row>
    <row r="23" spans="1:4" ht="15.95" customHeight="1" thickBot="1">
      <c r="A23" s="584" t="s">
        <v>39</v>
      </c>
      <c r="B23" s="585" t="s">
        <v>604</v>
      </c>
      <c r="C23" s="582" t="s">
        <v>626</v>
      </c>
      <c r="D23" s="586">
        <v>1000</v>
      </c>
    </row>
    <row r="24" spans="1:4" ht="15.95" customHeight="1" thickBot="1">
      <c r="A24" s="1033" t="s">
        <v>55</v>
      </c>
      <c r="B24" s="1034"/>
      <c r="C24" s="231"/>
      <c r="D24" s="232">
        <f>SUM(D5:D23)</f>
        <v>188118</v>
      </c>
    </row>
  </sheetData>
  <sheetProtection sheet="1"/>
  <mergeCells count="3">
    <mergeCell ref="C3:D3"/>
    <mergeCell ref="A24:B24"/>
    <mergeCell ref="A1:D1"/>
  </mergeCells>
  <phoneticPr fontId="30" type="noConversion"/>
  <conditionalFormatting sqref="D24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152"/>
  <sheetViews>
    <sheetView topLeftCell="A119" zoomScale="120" zoomScaleNormal="120" zoomScaleSheetLayoutView="100" workbookViewId="0">
      <selection activeCell="F156" sqref="F156"/>
    </sheetView>
  </sheetViews>
  <sheetFormatPr defaultRowHeight="15.75"/>
  <cols>
    <col min="1" max="1" width="9.5" style="418" customWidth="1"/>
    <col min="2" max="2" width="64" style="418" customWidth="1"/>
    <col min="3" max="3" width="14.33203125" style="419" customWidth="1"/>
    <col min="4" max="4" width="9" style="741" customWidth="1"/>
    <col min="5" max="5" width="10.6640625" style="741" customWidth="1"/>
    <col min="6" max="16384" width="9.33203125" style="451"/>
  </cols>
  <sheetData>
    <row r="1" spans="1:7">
      <c r="B1" s="985" t="s">
        <v>677</v>
      </c>
      <c r="C1" s="985"/>
      <c r="D1" s="985"/>
      <c r="E1" s="985"/>
    </row>
    <row r="2" spans="1:7">
      <c r="A2" s="981" t="s">
        <v>670</v>
      </c>
      <c r="B2" s="981"/>
      <c r="C2" s="981"/>
      <c r="D2" s="981"/>
      <c r="E2" s="981"/>
    </row>
    <row r="3" spans="1:7">
      <c r="A3" s="981" t="s">
        <v>676</v>
      </c>
      <c r="B3" s="981"/>
      <c r="C3" s="981"/>
      <c r="D3" s="981"/>
      <c r="E3" s="981"/>
    </row>
    <row r="4" spans="1:7" ht="15.95" customHeight="1">
      <c r="A4" s="983" t="s">
        <v>18</v>
      </c>
      <c r="B4" s="983"/>
      <c r="C4" s="983"/>
    </row>
    <row r="5" spans="1:7" ht="15.95" customHeight="1" thickBot="1">
      <c r="A5" s="982" t="s">
        <v>155</v>
      </c>
      <c r="B5" s="982"/>
      <c r="C5" s="335" t="s">
        <v>238</v>
      </c>
    </row>
    <row r="6" spans="1:7" ht="38.1" customHeight="1" thickBot="1">
      <c r="A6" s="23" t="s">
        <v>76</v>
      </c>
      <c r="B6" s="24" t="s">
        <v>20</v>
      </c>
      <c r="C6" s="716" t="s">
        <v>267</v>
      </c>
      <c r="D6" s="758" t="s">
        <v>648</v>
      </c>
      <c r="E6" s="829" t="s">
        <v>649</v>
      </c>
      <c r="F6" s="800"/>
      <c r="G6" s="801"/>
    </row>
    <row r="7" spans="1:7" s="452" customFormat="1" ht="12" customHeight="1" thickBot="1">
      <c r="A7" s="447">
        <v>1</v>
      </c>
      <c r="B7" s="448">
        <v>2</v>
      </c>
      <c r="C7" s="717">
        <v>3</v>
      </c>
      <c r="D7" s="745">
        <v>4</v>
      </c>
      <c r="E7" s="815">
        <v>5</v>
      </c>
      <c r="F7" s="747"/>
      <c r="G7" s="748"/>
    </row>
    <row r="8" spans="1:7" s="453" customFormat="1" ht="12" customHeight="1" thickBot="1">
      <c r="A8" s="20" t="s">
        <v>21</v>
      </c>
      <c r="B8" s="21" t="s">
        <v>268</v>
      </c>
      <c r="C8" s="537">
        <f>+C9+C10+C11+C12+C13+C14</f>
        <v>38281</v>
      </c>
      <c r="D8" s="541">
        <f>+D9+D10+D11+D12+D13+D14</f>
        <v>0</v>
      </c>
      <c r="E8" s="541">
        <f>+E9+E10+E11+E12+E13+E14</f>
        <v>38281</v>
      </c>
      <c r="F8" s="730"/>
      <c r="G8" s="731"/>
    </row>
    <row r="9" spans="1:7" s="453" customFormat="1" ht="12" customHeight="1">
      <c r="A9" s="15" t="s">
        <v>106</v>
      </c>
      <c r="B9" s="454" t="s">
        <v>269</v>
      </c>
      <c r="C9" s="538"/>
      <c r="D9" s="724"/>
      <c r="E9" s="804">
        <f t="shared" ref="E9:E14" si="0">C9+D9</f>
        <v>0</v>
      </c>
      <c r="F9" s="728"/>
      <c r="G9" s="729"/>
    </row>
    <row r="10" spans="1:7" s="453" customFormat="1" ht="12" customHeight="1">
      <c r="A10" s="14" t="s">
        <v>107</v>
      </c>
      <c r="B10" s="455" t="s">
        <v>270</v>
      </c>
      <c r="C10" s="534"/>
      <c r="D10" s="724"/>
      <c r="E10" s="804">
        <f t="shared" si="0"/>
        <v>0</v>
      </c>
      <c r="F10" s="721"/>
      <c r="G10" s="722"/>
    </row>
    <row r="11" spans="1:7" s="453" customFormat="1" ht="12" customHeight="1">
      <c r="A11" s="14" t="s">
        <v>108</v>
      </c>
      <c r="B11" s="455" t="s">
        <v>271</v>
      </c>
      <c r="C11" s="534"/>
      <c r="D11" s="724"/>
      <c r="E11" s="804">
        <f t="shared" si="0"/>
        <v>0</v>
      </c>
      <c r="F11" s="721"/>
      <c r="G11" s="722"/>
    </row>
    <row r="12" spans="1:7" s="453" customFormat="1" ht="12" customHeight="1">
      <c r="A12" s="14" t="s">
        <v>109</v>
      </c>
      <c r="B12" s="455" t="s">
        <v>272</v>
      </c>
      <c r="C12" s="534"/>
      <c r="D12" s="724"/>
      <c r="E12" s="804">
        <f t="shared" si="0"/>
        <v>0</v>
      </c>
      <c r="F12" s="721"/>
      <c r="G12" s="722"/>
    </row>
    <row r="13" spans="1:7" s="453" customFormat="1" ht="12" customHeight="1">
      <c r="A13" s="14" t="s">
        <v>151</v>
      </c>
      <c r="B13" s="455" t="s">
        <v>273</v>
      </c>
      <c r="C13" s="534">
        <v>38281</v>
      </c>
      <c r="D13" s="724"/>
      <c r="E13" s="804">
        <f t="shared" si="0"/>
        <v>38281</v>
      </c>
      <c r="F13" s="721"/>
      <c r="G13" s="722"/>
    </row>
    <row r="14" spans="1:7" s="453" customFormat="1" ht="12" customHeight="1" thickBot="1">
      <c r="A14" s="16" t="s">
        <v>110</v>
      </c>
      <c r="B14" s="456" t="s">
        <v>274</v>
      </c>
      <c r="C14" s="534"/>
      <c r="D14" s="760"/>
      <c r="E14" s="833">
        <f t="shared" si="0"/>
        <v>0</v>
      </c>
      <c r="F14" s="727"/>
      <c r="G14" s="732"/>
    </row>
    <row r="15" spans="1:7" s="453" customFormat="1" ht="12" customHeight="1" thickBot="1">
      <c r="A15" s="20" t="s">
        <v>22</v>
      </c>
      <c r="B15" s="320" t="s">
        <v>275</v>
      </c>
      <c r="C15" s="537">
        <f>+C16+C17+C18+C19+C20</f>
        <v>0</v>
      </c>
      <c r="D15" s="759"/>
      <c r="E15" s="830"/>
      <c r="F15" s="730"/>
      <c r="G15" s="731"/>
    </row>
    <row r="16" spans="1:7" s="453" customFormat="1" ht="12" customHeight="1">
      <c r="A16" s="15" t="s">
        <v>112</v>
      </c>
      <c r="B16" s="454" t="s">
        <v>276</v>
      </c>
      <c r="C16" s="538"/>
      <c r="D16" s="385"/>
      <c r="E16" s="831"/>
      <c r="F16" s="728"/>
      <c r="G16" s="729"/>
    </row>
    <row r="17" spans="1:7" s="453" customFormat="1" ht="12" customHeight="1">
      <c r="A17" s="14" t="s">
        <v>113</v>
      </c>
      <c r="B17" s="455" t="s">
        <v>277</v>
      </c>
      <c r="C17" s="534"/>
      <c r="D17" s="724"/>
      <c r="E17" s="832"/>
      <c r="F17" s="721"/>
      <c r="G17" s="722"/>
    </row>
    <row r="18" spans="1:7" s="453" customFormat="1" ht="12" customHeight="1">
      <c r="A18" s="14" t="s">
        <v>114</v>
      </c>
      <c r="B18" s="455" t="s">
        <v>513</v>
      </c>
      <c r="C18" s="534"/>
      <c r="D18" s="724"/>
      <c r="E18" s="832"/>
      <c r="F18" s="721"/>
      <c r="G18" s="722"/>
    </row>
    <row r="19" spans="1:7" s="453" customFormat="1" ht="12" customHeight="1">
      <c r="A19" s="14" t="s">
        <v>115</v>
      </c>
      <c r="B19" s="455" t="s">
        <v>514</v>
      </c>
      <c r="C19" s="534"/>
      <c r="D19" s="724"/>
      <c r="E19" s="832"/>
      <c r="F19" s="721"/>
      <c r="G19" s="722"/>
    </row>
    <row r="20" spans="1:7" s="453" customFormat="1" ht="12" customHeight="1">
      <c r="A20" s="14" t="s">
        <v>116</v>
      </c>
      <c r="B20" s="455" t="s">
        <v>278</v>
      </c>
      <c r="C20" s="534"/>
      <c r="D20" s="724"/>
      <c r="E20" s="832"/>
      <c r="F20" s="721"/>
      <c r="G20" s="722"/>
    </row>
    <row r="21" spans="1:7" s="453" customFormat="1" ht="12" customHeight="1" thickBot="1">
      <c r="A21" s="16" t="s">
        <v>125</v>
      </c>
      <c r="B21" s="456" t="s">
        <v>279</v>
      </c>
      <c r="C21" s="535"/>
      <c r="D21" s="760"/>
      <c r="E21" s="834"/>
      <c r="F21" s="727"/>
      <c r="G21" s="732"/>
    </row>
    <row r="22" spans="1:7" s="453" customFormat="1" ht="12" customHeight="1" thickBot="1">
      <c r="A22" s="20" t="s">
        <v>23</v>
      </c>
      <c r="B22" s="21" t="s">
        <v>280</v>
      </c>
      <c r="C22" s="537">
        <f>+C23+C24+C25+C26+C27</f>
        <v>0</v>
      </c>
      <c r="D22" s="759"/>
      <c r="E22" s="830"/>
      <c r="F22" s="730"/>
      <c r="G22" s="731"/>
    </row>
    <row r="23" spans="1:7" s="453" customFormat="1" ht="12" customHeight="1">
      <c r="A23" s="15" t="s">
        <v>95</v>
      </c>
      <c r="B23" s="454" t="s">
        <v>281</v>
      </c>
      <c r="C23" s="538"/>
      <c r="D23" s="385"/>
      <c r="E23" s="831"/>
      <c r="F23" s="728"/>
      <c r="G23" s="729"/>
    </row>
    <row r="24" spans="1:7" s="453" customFormat="1" ht="12" customHeight="1">
      <c r="A24" s="14" t="s">
        <v>96</v>
      </c>
      <c r="B24" s="455" t="s">
        <v>282</v>
      </c>
      <c r="C24" s="534"/>
      <c r="D24" s="724"/>
      <c r="E24" s="832"/>
      <c r="F24" s="721"/>
      <c r="G24" s="722"/>
    </row>
    <row r="25" spans="1:7" s="453" customFormat="1" ht="12" customHeight="1">
      <c r="A25" s="14" t="s">
        <v>97</v>
      </c>
      <c r="B25" s="455" t="s">
        <v>515</v>
      </c>
      <c r="C25" s="534"/>
      <c r="D25" s="724"/>
      <c r="E25" s="832"/>
      <c r="F25" s="721"/>
      <c r="G25" s="722"/>
    </row>
    <row r="26" spans="1:7" s="453" customFormat="1" ht="12" customHeight="1">
      <c r="A26" s="14" t="s">
        <v>98</v>
      </c>
      <c r="B26" s="455" t="s">
        <v>516</v>
      </c>
      <c r="C26" s="534"/>
      <c r="D26" s="724"/>
      <c r="E26" s="832"/>
      <c r="F26" s="721"/>
      <c r="G26" s="722"/>
    </row>
    <row r="27" spans="1:7" s="453" customFormat="1" ht="12" customHeight="1">
      <c r="A27" s="14" t="s">
        <v>174</v>
      </c>
      <c r="B27" s="455" t="s">
        <v>283</v>
      </c>
      <c r="C27" s="534"/>
      <c r="D27" s="724"/>
      <c r="E27" s="832"/>
      <c r="F27" s="721"/>
      <c r="G27" s="722"/>
    </row>
    <row r="28" spans="1:7" s="453" customFormat="1" ht="12" customHeight="1" thickBot="1">
      <c r="A28" s="16" t="s">
        <v>175</v>
      </c>
      <c r="B28" s="456" t="s">
        <v>284</v>
      </c>
      <c r="C28" s="535"/>
      <c r="D28" s="760"/>
      <c r="E28" s="834"/>
      <c r="F28" s="727"/>
      <c r="G28" s="732"/>
    </row>
    <row r="29" spans="1:7" s="453" customFormat="1" ht="12" customHeight="1" thickBot="1">
      <c r="A29" s="20" t="s">
        <v>176</v>
      </c>
      <c r="B29" s="21" t="s">
        <v>285</v>
      </c>
      <c r="C29" s="541">
        <f>+C30+C33+C34+C35</f>
        <v>0</v>
      </c>
      <c r="D29" s="759"/>
      <c r="E29" s="830"/>
      <c r="F29" s="730"/>
      <c r="G29" s="731"/>
    </row>
    <row r="30" spans="1:7" s="453" customFormat="1" ht="12" customHeight="1">
      <c r="A30" s="15" t="s">
        <v>286</v>
      </c>
      <c r="B30" s="454" t="s">
        <v>292</v>
      </c>
      <c r="C30" s="676">
        <f>+C31+C32</f>
        <v>0</v>
      </c>
      <c r="D30" s="385"/>
      <c r="E30" s="831"/>
      <c r="F30" s="728"/>
      <c r="G30" s="729"/>
    </row>
    <row r="31" spans="1:7" s="453" customFormat="1" ht="12" customHeight="1">
      <c r="A31" s="14" t="s">
        <v>287</v>
      </c>
      <c r="B31" s="455" t="s">
        <v>293</v>
      </c>
      <c r="C31" s="534"/>
      <c r="D31" s="724"/>
      <c r="E31" s="832"/>
      <c r="F31" s="721"/>
      <c r="G31" s="722"/>
    </row>
    <row r="32" spans="1:7" s="453" customFormat="1" ht="12" customHeight="1">
      <c r="A32" s="14" t="s">
        <v>288</v>
      </c>
      <c r="B32" s="455" t="s">
        <v>294</v>
      </c>
      <c r="C32" s="534"/>
      <c r="D32" s="724"/>
      <c r="E32" s="832"/>
      <c r="F32" s="721"/>
      <c r="G32" s="722"/>
    </row>
    <row r="33" spans="1:7" s="453" customFormat="1" ht="12" customHeight="1">
      <c r="A33" s="14" t="s">
        <v>289</v>
      </c>
      <c r="B33" s="455" t="s">
        <v>295</v>
      </c>
      <c r="C33" s="534"/>
      <c r="D33" s="724"/>
      <c r="E33" s="832"/>
      <c r="F33" s="721"/>
      <c r="G33" s="722"/>
    </row>
    <row r="34" spans="1:7" s="453" customFormat="1" ht="12" customHeight="1">
      <c r="A34" s="14" t="s">
        <v>290</v>
      </c>
      <c r="B34" s="455" t="s">
        <v>296</v>
      </c>
      <c r="C34" s="534"/>
      <c r="D34" s="724"/>
      <c r="E34" s="832"/>
      <c r="F34" s="721"/>
      <c r="G34" s="722"/>
    </row>
    <row r="35" spans="1:7" s="453" customFormat="1" ht="12" customHeight="1" thickBot="1">
      <c r="A35" s="16" t="s">
        <v>291</v>
      </c>
      <c r="B35" s="456" t="s">
        <v>297</v>
      </c>
      <c r="C35" s="535"/>
      <c r="D35" s="724"/>
      <c r="E35" s="832"/>
      <c r="F35" s="727"/>
      <c r="G35" s="732"/>
    </row>
    <row r="36" spans="1:7" s="453" customFormat="1" ht="12" customHeight="1" thickBot="1">
      <c r="A36" s="20" t="s">
        <v>25</v>
      </c>
      <c r="B36" s="21" t="s">
        <v>298</v>
      </c>
      <c r="C36" s="537">
        <f>SUM(C37:C46)</f>
        <v>11500</v>
      </c>
      <c r="D36" s="541">
        <f>SUM(D37:D46)</f>
        <v>0</v>
      </c>
      <c r="E36" s="541">
        <f>SUM(E37:E46)</f>
        <v>11500</v>
      </c>
      <c r="F36" s="730"/>
      <c r="G36" s="731"/>
    </row>
    <row r="37" spans="1:7" s="453" customFormat="1" ht="12" customHeight="1">
      <c r="A37" s="15" t="s">
        <v>99</v>
      </c>
      <c r="B37" s="454" t="s">
        <v>301</v>
      </c>
      <c r="C37" s="538"/>
      <c r="D37" s="724"/>
      <c r="E37" s="804">
        <f>C37+D37</f>
        <v>0</v>
      </c>
      <c r="F37" s="728"/>
      <c r="G37" s="729"/>
    </row>
    <row r="38" spans="1:7" s="453" customFormat="1" ht="12" customHeight="1">
      <c r="A38" s="14" t="s">
        <v>100</v>
      </c>
      <c r="B38" s="455" t="s">
        <v>302</v>
      </c>
      <c r="C38" s="534"/>
      <c r="D38" s="724"/>
      <c r="E38" s="804">
        <f t="shared" ref="E38:E46" si="1">C38+D38</f>
        <v>0</v>
      </c>
      <c r="F38" s="721"/>
      <c r="G38" s="722"/>
    </row>
    <row r="39" spans="1:7" s="453" customFormat="1" ht="12" customHeight="1">
      <c r="A39" s="14" t="s">
        <v>101</v>
      </c>
      <c r="B39" s="455" t="s">
        <v>303</v>
      </c>
      <c r="C39" s="534">
        <v>6300</v>
      </c>
      <c r="D39" s="724"/>
      <c r="E39" s="804">
        <f t="shared" si="1"/>
        <v>6300</v>
      </c>
      <c r="F39" s="721"/>
      <c r="G39" s="722"/>
    </row>
    <row r="40" spans="1:7" s="453" customFormat="1" ht="12" customHeight="1">
      <c r="A40" s="14" t="s">
        <v>178</v>
      </c>
      <c r="B40" s="455" t="s">
        <v>304</v>
      </c>
      <c r="C40" s="534">
        <v>2760</v>
      </c>
      <c r="D40" s="724"/>
      <c r="E40" s="804">
        <f t="shared" si="1"/>
        <v>2760</v>
      </c>
      <c r="F40" s="721"/>
      <c r="G40" s="722"/>
    </row>
    <row r="41" spans="1:7" s="453" customFormat="1" ht="12" customHeight="1">
      <c r="A41" s="14" t="s">
        <v>179</v>
      </c>
      <c r="B41" s="455" t="s">
        <v>305</v>
      </c>
      <c r="C41" s="534"/>
      <c r="D41" s="724"/>
      <c r="E41" s="804">
        <f t="shared" si="1"/>
        <v>0</v>
      </c>
      <c r="F41" s="721"/>
      <c r="G41" s="722"/>
    </row>
    <row r="42" spans="1:7" s="453" customFormat="1" ht="12" customHeight="1">
      <c r="A42" s="14" t="s">
        <v>180</v>
      </c>
      <c r="B42" s="455" t="s">
        <v>306</v>
      </c>
      <c r="C42" s="534">
        <v>2440</v>
      </c>
      <c r="D42" s="724"/>
      <c r="E42" s="804">
        <f t="shared" si="1"/>
        <v>2440</v>
      </c>
      <c r="F42" s="721"/>
      <c r="G42" s="722"/>
    </row>
    <row r="43" spans="1:7" s="453" customFormat="1" ht="12" customHeight="1">
      <c r="A43" s="14" t="s">
        <v>181</v>
      </c>
      <c r="B43" s="455" t="s">
        <v>307</v>
      </c>
      <c r="C43" s="534"/>
      <c r="D43" s="724"/>
      <c r="E43" s="804">
        <f t="shared" si="1"/>
        <v>0</v>
      </c>
      <c r="F43" s="721"/>
      <c r="G43" s="722"/>
    </row>
    <row r="44" spans="1:7" s="453" customFormat="1" ht="12" customHeight="1">
      <c r="A44" s="14" t="s">
        <v>182</v>
      </c>
      <c r="B44" s="455" t="s">
        <v>308</v>
      </c>
      <c r="C44" s="534"/>
      <c r="D44" s="724"/>
      <c r="E44" s="804">
        <f t="shared" si="1"/>
        <v>0</v>
      </c>
      <c r="F44" s="721"/>
      <c r="G44" s="722"/>
    </row>
    <row r="45" spans="1:7" s="453" customFormat="1" ht="12" customHeight="1">
      <c r="A45" s="14" t="s">
        <v>299</v>
      </c>
      <c r="B45" s="455" t="s">
        <v>309</v>
      </c>
      <c r="C45" s="677"/>
      <c r="D45" s="724"/>
      <c r="E45" s="804">
        <f t="shared" si="1"/>
        <v>0</v>
      </c>
      <c r="F45" s="721"/>
      <c r="G45" s="722"/>
    </row>
    <row r="46" spans="1:7" s="453" customFormat="1" ht="12" customHeight="1" thickBot="1">
      <c r="A46" s="16" t="s">
        <v>300</v>
      </c>
      <c r="B46" s="456" t="s">
        <v>310</v>
      </c>
      <c r="C46" s="678"/>
      <c r="D46" s="760"/>
      <c r="E46" s="833">
        <f t="shared" si="1"/>
        <v>0</v>
      </c>
      <c r="F46" s="727"/>
      <c r="G46" s="732"/>
    </row>
    <row r="47" spans="1:7" s="453" customFormat="1" ht="12" customHeight="1" thickBot="1">
      <c r="A47" s="20" t="s">
        <v>26</v>
      </c>
      <c r="B47" s="21" t="s">
        <v>311</v>
      </c>
      <c r="C47" s="537">
        <f>SUM(C48:C52)</f>
        <v>0</v>
      </c>
      <c r="D47" s="759"/>
      <c r="E47" s="830"/>
      <c r="F47" s="730"/>
      <c r="G47" s="731"/>
    </row>
    <row r="48" spans="1:7" s="453" customFormat="1" ht="12" customHeight="1">
      <c r="A48" s="15" t="s">
        <v>102</v>
      </c>
      <c r="B48" s="454" t="s">
        <v>315</v>
      </c>
      <c r="C48" s="679"/>
      <c r="D48" s="385"/>
      <c r="E48" s="831"/>
      <c r="F48" s="728"/>
      <c r="G48" s="729"/>
    </row>
    <row r="49" spans="1:7" s="453" customFormat="1" ht="12" customHeight="1">
      <c r="A49" s="14" t="s">
        <v>103</v>
      </c>
      <c r="B49" s="455" t="s">
        <v>316</v>
      </c>
      <c r="C49" s="677"/>
      <c r="D49" s="724"/>
      <c r="E49" s="832"/>
      <c r="F49" s="721"/>
      <c r="G49" s="722"/>
    </row>
    <row r="50" spans="1:7" s="453" customFormat="1" ht="12" customHeight="1">
      <c r="A50" s="14" t="s">
        <v>312</v>
      </c>
      <c r="B50" s="455" t="s">
        <v>317</v>
      </c>
      <c r="C50" s="677"/>
      <c r="D50" s="724"/>
      <c r="E50" s="832"/>
      <c r="F50" s="721"/>
      <c r="G50" s="722"/>
    </row>
    <row r="51" spans="1:7" s="453" customFormat="1" ht="12" customHeight="1">
      <c r="A51" s="14" t="s">
        <v>313</v>
      </c>
      <c r="B51" s="455" t="s">
        <v>318</v>
      </c>
      <c r="C51" s="677"/>
      <c r="D51" s="724"/>
      <c r="E51" s="832"/>
      <c r="F51" s="721"/>
      <c r="G51" s="722"/>
    </row>
    <row r="52" spans="1:7" s="453" customFormat="1" ht="12" customHeight="1" thickBot="1">
      <c r="A52" s="16" t="s">
        <v>314</v>
      </c>
      <c r="B52" s="456" t="s">
        <v>319</v>
      </c>
      <c r="C52" s="678"/>
      <c r="D52" s="760"/>
      <c r="E52" s="834"/>
      <c r="F52" s="727"/>
      <c r="G52" s="732"/>
    </row>
    <row r="53" spans="1:7" s="453" customFormat="1" ht="12" customHeight="1" thickBot="1">
      <c r="A53" s="20" t="s">
        <v>183</v>
      </c>
      <c r="B53" s="21" t="s">
        <v>320</v>
      </c>
      <c r="C53" s="537">
        <f>SUM(C54:C56)</f>
        <v>0</v>
      </c>
      <c r="D53" s="759"/>
      <c r="E53" s="830"/>
      <c r="F53" s="730"/>
      <c r="G53" s="731"/>
    </row>
    <row r="54" spans="1:7" s="453" customFormat="1" ht="12" customHeight="1">
      <c r="A54" s="15" t="s">
        <v>104</v>
      </c>
      <c r="B54" s="454" t="s">
        <v>321</v>
      </c>
      <c r="C54" s="538"/>
      <c r="D54" s="385"/>
      <c r="E54" s="831"/>
      <c r="F54" s="728"/>
      <c r="G54" s="729"/>
    </row>
    <row r="55" spans="1:7" s="453" customFormat="1" ht="12" customHeight="1">
      <c r="A55" s="14" t="s">
        <v>105</v>
      </c>
      <c r="B55" s="455" t="s">
        <v>517</v>
      </c>
      <c r="C55" s="534"/>
      <c r="D55" s="724"/>
      <c r="E55" s="832"/>
      <c r="F55" s="721"/>
      <c r="G55" s="722"/>
    </row>
    <row r="56" spans="1:7" s="453" customFormat="1" ht="12" customHeight="1">
      <c r="A56" s="14" t="s">
        <v>325</v>
      </c>
      <c r="B56" s="455" t="s">
        <v>323</v>
      </c>
      <c r="C56" s="534"/>
      <c r="D56" s="724"/>
      <c r="E56" s="832"/>
      <c r="F56" s="721"/>
      <c r="G56" s="722"/>
    </row>
    <row r="57" spans="1:7" s="453" customFormat="1" ht="12" customHeight="1" thickBot="1">
      <c r="A57" s="16" t="s">
        <v>326</v>
      </c>
      <c r="B57" s="456" t="s">
        <v>324</v>
      </c>
      <c r="C57" s="535"/>
      <c r="D57" s="760"/>
      <c r="E57" s="834"/>
      <c r="F57" s="727"/>
      <c r="G57" s="732"/>
    </row>
    <row r="58" spans="1:7" s="453" customFormat="1" ht="12" customHeight="1" thickBot="1">
      <c r="A58" s="20" t="s">
        <v>28</v>
      </c>
      <c r="B58" s="320" t="s">
        <v>327</v>
      </c>
      <c r="C58" s="537">
        <f>SUM(C59:C61)</f>
        <v>0</v>
      </c>
      <c r="D58" s="759"/>
      <c r="E58" s="830"/>
      <c r="F58" s="730"/>
      <c r="G58" s="731"/>
    </row>
    <row r="59" spans="1:7" s="453" customFormat="1" ht="12" customHeight="1">
      <c r="A59" s="15" t="s">
        <v>184</v>
      </c>
      <c r="B59" s="454" t="s">
        <v>329</v>
      </c>
      <c r="C59" s="677"/>
      <c r="D59" s="385"/>
      <c r="E59" s="831"/>
      <c r="F59" s="728"/>
      <c r="G59" s="729"/>
    </row>
    <row r="60" spans="1:7" s="453" customFormat="1" ht="12" customHeight="1">
      <c r="A60" s="14" t="s">
        <v>185</v>
      </c>
      <c r="B60" s="455" t="s">
        <v>518</v>
      </c>
      <c r="C60" s="677"/>
      <c r="D60" s="724"/>
      <c r="E60" s="832"/>
      <c r="F60" s="721"/>
      <c r="G60" s="722"/>
    </row>
    <row r="61" spans="1:7" s="453" customFormat="1" ht="12" customHeight="1">
      <c r="A61" s="14" t="s">
        <v>239</v>
      </c>
      <c r="B61" s="455" t="s">
        <v>330</v>
      </c>
      <c r="C61" s="677"/>
      <c r="D61" s="724"/>
      <c r="E61" s="832"/>
      <c r="F61" s="721"/>
      <c r="G61" s="722"/>
    </row>
    <row r="62" spans="1:7" s="453" customFormat="1" ht="12" customHeight="1" thickBot="1">
      <c r="A62" s="16" t="s">
        <v>328</v>
      </c>
      <c r="B62" s="456" t="s">
        <v>331</v>
      </c>
      <c r="C62" s="677"/>
      <c r="D62" s="724"/>
      <c r="E62" s="832"/>
      <c r="F62" s="727"/>
      <c r="G62" s="732"/>
    </row>
    <row r="63" spans="1:7" s="453" customFormat="1" ht="12" customHeight="1" thickBot="1">
      <c r="A63" s="20" t="s">
        <v>29</v>
      </c>
      <c r="B63" s="21" t="s">
        <v>332</v>
      </c>
      <c r="C63" s="541">
        <f>+C8+C15+C22+C29+C36+C47+C53+C58</f>
        <v>49781</v>
      </c>
      <c r="D63" s="541">
        <f>+D8+D15+D22+D29+D36+D47+D53+D58</f>
        <v>0</v>
      </c>
      <c r="E63" s="541">
        <f>+E8+E15+E22+E29+E36+E47+E53+E58</f>
        <v>49781</v>
      </c>
      <c r="F63" s="730"/>
      <c r="G63" s="731"/>
    </row>
    <row r="64" spans="1:7" s="453" customFormat="1" ht="12" customHeight="1" thickBot="1">
      <c r="A64" s="457" t="s">
        <v>333</v>
      </c>
      <c r="B64" s="320" t="s">
        <v>334</v>
      </c>
      <c r="C64" s="537">
        <f>SUM(C65:C67)</f>
        <v>0</v>
      </c>
      <c r="D64" s="759"/>
      <c r="E64" s="830"/>
      <c r="F64" s="730"/>
      <c r="G64" s="731"/>
    </row>
    <row r="65" spans="1:7" s="453" customFormat="1" ht="12" customHeight="1">
      <c r="A65" s="15" t="s">
        <v>367</v>
      </c>
      <c r="B65" s="454" t="s">
        <v>335</v>
      </c>
      <c r="C65" s="677"/>
      <c r="D65" s="385"/>
      <c r="E65" s="831"/>
      <c r="F65" s="728"/>
      <c r="G65" s="729"/>
    </row>
    <row r="66" spans="1:7" s="453" customFormat="1" ht="12" customHeight="1">
      <c r="A66" s="14" t="s">
        <v>376</v>
      </c>
      <c r="B66" s="455" t="s">
        <v>336</v>
      </c>
      <c r="C66" s="677"/>
      <c r="D66" s="724"/>
      <c r="E66" s="832"/>
      <c r="F66" s="721"/>
      <c r="G66" s="722"/>
    </row>
    <row r="67" spans="1:7" s="453" customFormat="1" ht="12" customHeight="1" thickBot="1">
      <c r="A67" s="16" t="s">
        <v>377</v>
      </c>
      <c r="B67" s="458" t="s">
        <v>337</v>
      </c>
      <c r="C67" s="677"/>
      <c r="D67" s="760"/>
      <c r="E67" s="834"/>
      <c r="F67" s="727"/>
      <c r="G67" s="732"/>
    </row>
    <row r="68" spans="1:7" s="453" customFormat="1" ht="12" customHeight="1" thickBot="1">
      <c r="A68" s="457" t="s">
        <v>338</v>
      </c>
      <c r="B68" s="320" t="s">
        <v>339</v>
      </c>
      <c r="C68" s="537">
        <f>SUM(C69:C72)</f>
        <v>0</v>
      </c>
      <c r="D68" s="759"/>
      <c r="E68" s="830"/>
      <c r="F68" s="730"/>
      <c r="G68" s="731"/>
    </row>
    <row r="69" spans="1:7" s="453" customFormat="1" ht="12" customHeight="1">
      <c r="A69" s="15" t="s">
        <v>152</v>
      </c>
      <c r="B69" s="454" t="s">
        <v>340</v>
      </c>
      <c r="C69" s="677"/>
      <c r="D69" s="385"/>
      <c r="E69" s="831"/>
      <c r="F69" s="728"/>
      <c r="G69" s="729"/>
    </row>
    <row r="70" spans="1:7" s="453" customFormat="1" ht="12" customHeight="1">
      <c r="A70" s="14" t="s">
        <v>153</v>
      </c>
      <c r="B70" s="455" t="s">
        <v>341</v>
      </c>
      <c r="C70" s="677"/>
      <c r="D70" s="724"/>
      <c r="E70" s="832"/>
      <c r="F70" s="721"/>
      <c r="G70" s="722"/>
    </row>
    <row r="71" spans="1:7" s="453" customFormat="1" ht="12" customHeight="1">
      <c r="A71" s="14" t="s">
        <v>368</v>
      </c>
      <c r="B71" s="455" t="s">
        <v>342</v>
      </c>
      <c r="C71" s="677"/>
      <c r="D71" s="724"/>
      <c r="E71" s="832"/>
      <c r="F71" s="721"/>
      <c r="G71" s="722"/>
    </row>
    <row r="72" spans="1:7" s="453" customFormat="1" ht="12" customHeight="1" thickBot="1">
      <c r="A72" s="16" t="s">
        <v>369</v>
      </c>
      <c r="B72" s="456" t="s">
        <v>343</v>
      </c>
      <c r="C72" s="677"/>
      <c r="D72" s="724"/>
      <c r="E72" s="832"/>
      <c r="F72" s="727"/>
      <c r="G72" s="732"/>
    </row>
    <row r="73" spans="1:7" s="453" customFormat="1" ht="12" customHeight="1" thickBot="1">
      <c r="A73" s="457" t="s">
        <v>344</v>
      </c>
      <c r="B73" s="320" t="s">
        <v>345</v>
      </c>
      <c r="C73" s="537">
        <f>SUM(C74:C75)</f>
        <v>0</v>
      </c>
      <c r="D73" s="541">
        <f>SUM(D74:D75)</f>
        <v>3019</v>
      </c>
      <c r="E73" s="541">
        <f>SUM(E74:E75)</f>
        <v>3019</v>
      </c>
      <c r="F73" s="730"/>
      <c r="G73" s="731"/>
    </row>
    <row r="74" spans="1:7" s="453" customFormat="1" ht="12" customHeight="1">
      <c r="A74" s="15" t="s">
        <v>370</v>
      </c>
      <c r="B74" s="454" t="s">
        <v>346</v>
      </c>
      <c r="C74" s="677"/>
      <c r="D74" s="724">
        <v>3019</v>
      </c>
      <c r="E74" s="804">
        <f>C74+D74</f>
        <v>3019</v>
      </c>
      <c r="F74" s="728"/>
      <c r="G74" s="729"/>
    </row>
    <row r="75" spans="1:7" s="453" customFormat="1" ht="12" customHeight="1" thickBot="1">
      <c r="A75" s="16" t="s">
        <v>371</v>
      </c>
      <c r="B75" s="456" t="s">
        <v>347</v>
      </c>
      <c r="C75" s="677"/>
      <c r="D75" s="760"/>
      <c r="E75" s="833">
        <f>C75+D75</f>
        <v>0</v>
      </c>
      <c r="F75" s="727"/>
      <c r="G75" s="732"/>
    </row>
    <row r="76" spans="1:7" s="453" customFormat="1" ht="12" customHeight="1" thickBot="1">
      <c r="A76" s="457" t="s">
        <v>348</v>
      </c>
      <c r="B76" s="320" t="s">
        <v>349</v>
      </c>
      <c r="C76" s="537">
        <f>SUM(C77:C79)</f>
        <v>0</v>
      </c>
      <c r="D76" s="759"/>
      <c r="E76" s="830"/>
      <c r="F76" s="730"/>
      <c r="G76" s="731"/>
    </row>
    <row r="77" spans="1:7" s="453" customFormat="1" ht="12" customHeight="1">
      <c r="A77" s="15" t="s">
        <v>372</v>
      </c>
      <c r="B77" s="454" t="s">
        <v>350</v>
      </c>
      <c r="C77" s="677"/>
      <c r="D77" s="385"/>
      <c r="E77" s="831"/>
      <c r="F77" s="728"/>
      <c r="G77" s="729"/>
    </row>
    <row r="78" spans="1:7" s="453" customFormat="1" ht="12" customHeight="1">
      <c r="A78" s="14" t="s">
        <v>373</v>
      </c>
      <c r="B78" s="455" t="s">
        <v>351</v>
      </c>
      <c r="C78" s="677"/>
      <c r="D78" s="724"/>
      <c r="E78" s="832"/>
      <c r="F78" s="721"/>
      <c r="G78" s="722"/>
    </row>
    <row r="79" spans="1:7" s="453" customFormat="1" ht="12" customHeight="1" thickBot="1">
      <c r="A79" s="16" t="s">
        <v>374</v>
      </c>
      <c r="B79" s="456" t="s">
        <v>352</v>
      </c>
      <c r="C79" s="677"/>
      <c r="D79" s="760"/>
      <c r="E79" s="834"/>
      <c r="F79" s="727"/>
      <c r="G79" s="732"/>
    </row>
    <row r="80" spans="1:7" s="453" customFormat="1" ht="12" customHeight="1" thickBot="1">
      <c r="A80" s="457" t="s">
        <v>353</v>
      </c>
      <c r="B80" s="320" t="s">
        <v>375</v>
      </c>
      <c r="C80" s="537">
        <f>SUM(C81:C84)</f>
        <v>0</v>
      </c>
      <c r="D80" s="759"/>
      <c r="E80" s="830"/>
      <c r="F80" s="730"/>
      <c r="G80" s="731"/>
    </row>
    <row r="81" spans="1:7" s="453" customFormat="1" ht="12" customHeight="1">
      <c r="A81" s="459" t="s">
        <v>354</v>
      </c>
      <c r="B81" s="454" t="s">
        <v>355</v>
      </c>
      <c r="C81" s="677"/>
      <c r="D81" s="385"/>
      <c r="E81" s="831"/>
      <c r="F81" s="728"/>
      <c r="G81" s="729"/>
    </row>
    <row r="82" spans="1:7" s="453" customFormat="1" ht="12" customHeight="1">
      <c r="A82" s="460" t="s">
        <v>356</v>
      </c>
      <c r="B82" s="455" t="s">
        <v>357</v>
      </c>
      <c r="C82" s="677"/>
      <c r="D82" s="724"/>
      <c r="E82" s="832"/>
      <c r="F82" s="721"/>
      <c r="G82" s="722"/>
    </row>
    <row r="83" spans="1:7" s="453" customFormat="1" ht="12" customHeight="1">
      <c r="A83" s="460" t="s">
        <v>358</v>
      </c>
      <c r="B83" s="455" t="s">
        <v>359</v>
      </c>
      <c r="C83" s="677"/>
      <c r="D83" s="724"/>
      <c r="E83" s="832"/>
      <c r="F83" s="721"/>
      <c r="G83" s="722"/>
    </row>
    <row r="84" spans="1:7" s="453" customFormat="1" ht="12" customHeight="1" thickBot="1">
      <c r="A84" s="461" t="s">
        <v>360</v>
      </c>
      <c r="B84" s="456" t="s">
        <v>361</v>
      </c>
      <c r="C84" s="677"/>
      <c r="D84" s="760"/>
      <c r="E84" s="834"/>
      <c r="F84" s="727"/>
      <c r="G84" s="732"/>
    </row>
    <row r="85" spans="1:7" s="453" customFormat="1" ht="13.5" customHeight="1" thickBot="1">
      <c r="A85" s="457" t="s">
        <v>362</v>
      </c>
      <c r="B85" s="320" t="s">
        <v>363</v>
      </c>
      <c r="C85" s="680"/>
      <c r="D85" s="759"/>
      <c r="E85" s="830"/>
      <c r="F85" s="730"/>
      <c r="G85" s="731"/>
    </row>
    <row r="86" spans="1:7" s="453" customFormat="1" ht="15.75" customHeight="1" thickBot="1">
      <c r="A86" s="457" t="s">
        <v>364</v>
      </c>
      <c r="B86" s="462" t="s">
        <v>365</v>
      </c>
      <c r="C86" s="541">
        <f>+C64+C68+C73+C76+C80+C85</f>
        <v>0</v>
      </c>
      <c r="D86" s="541">
        <f>+D64+D68+D73+D76+D80+D85</f>
        <v>3019</v>
      </c>
      <c r="E86" s="541">
        <f>+E64+E68+E73+E76+E80+E85</f>
        <v>3019</v>
      </c>
      <c r="F86" s="835"/>
      <c r="G86" s="836"/>
    </row>
    <row r="87" spans="1:7" s="453" customFormat="1" ht="16.5" customHeight="1" thickBot="1">
      <c r="A87" s="463" t="s">
        <v>378</v>
      </c>
      <c r="B87" s="464" t="s">
        <v>366</v>
      </c>
      <c r="C87" s="541">
        <f>+C63+C86</f>
        <v>49781</v>
      </c>
      <c r="D87" s="541">
        <f>+D63+D86</f>
        <v>3019</v>
      </c>
      <c r="E87" s="541">
        <f>+E63+E86</f>
        <v>52800</v>
      </c>
      <c r="F87" s="730"/>
      <c r="G87" s="731"/>
    </row>
    <row r="88" spans="1:7" s="453" customFormat="1" ht="83.25" customHeight="1">
      <c r="A88" s="5"/>
      <c r="B88" s="6"/>
      <c r="C88" s="332"/>
      <c r="D88" s="741"/>
      <c r="E88" s="741"/>
    </row>
    <row r="89" spans="1:7" ht="16.5" customHeight="1">
      <c r="A89" s="983" t="s">
        <v>49</v>
      </c>
      <c r="B89" s="983"/>
      <c r="C89" s="983"/>
    </row>
    <row r="90" spans="1:7" s="465" customFormat="1" ht="16.5" customHeight="1" thickBot="1">
      <c r="A90" s="984" t="s">
        <v>156</v>
      </c>
      <c r="B90" s="984"/>
      <c r="C90" s="151" t="s">
        <v>238</v>
      </c>
      <c r="D90" s="761"/>
      <c r="E90" s="761"/>
    </row>
    <row r="91" spans="1:7" ht="38.1" customHeight="1" thickBot="1">
      <c r="A91" s="23" t="s">
        <v>76</v>
      </c>
      <c r="B91" s="24" t="s">
        <v>50</v>
      </c>
      <c r="C91" s="716" t="s">
        <v>267</v>
      </c>
      <c r="D91" s="758" t="s">
        <v>648</v>
      </c>
      <c r="E91" s="829" t="s">
        <v>649</v>
      </c>
      <c r="F91" s="800"/>
      <c r="G91" s="801"/>
    </row>
    <row r="92" spans="1:7" s="452" customFormat="1" ht="12" customHeight="1" thickBot="1">
      <c r="A92" s="32">
        <v>1</v>
      </c>
      <c r="B92" s="33">
        <v>2</v>
      </c>
      <c r="C92" s="723">
        <v>3</v>
      </c>
      <c r="D92" s="745">
        <v>4</v>
      </c>
      <c r="E92" s="815">
        <v>5</v>
      </c>
      <c r="F92" s="747"/>
      <c r="G92" s="748"/>
    </row>
    <row r="93" spans="1:7" ht="12" customHeight="1" thickBot="1">
      <c r="A93" s="22" t="s">
        <v>21</v>
      </c>
      <c r="B93" s="31" t="s">
        <v>381</v>
      </c>
      <c r="C93" s="532">
        <f>SUM(C94:C98)</f>
        <v>283954</v>
      </c>
      <c r="D93" s="325">
        <f>SUM(D94:D98)</f>
        <v>3019</v>
      </c>
      <c r="E93" s="837">
        <f>SUM(E94:E98)</f>
        <v>286973</v>
      </c>
      <c r="F93" s="737"/>
      <c r="G93" s="738"/>
    </row>
    <row r="94" spans="1:7" ht="12" customHeight="1">
      <c r="A94" s="17" t="s">
        <v>106</v>
      </c>
      <c r="B94" s="10" t="s">
        <v>51</v>
      </c>
      <c r="C94" s="533">
        <v>127400</v>
      </c>
      <c r="D94" s="385">
        <v>2149</v>
      </c>
      <c r="E94" s="803">
        <f>C94+D94</f>
        <v>129549</v>
      </c>
      <c r="F94" s="735"/>
      <c r="G94" s="736"/>
    </row>
    <row r="95" spans="1:7" ht="12" customHeight="1">
      <c r="A95" s="14" t="s">
        <v>107</v>
      </c>
      <c r="B95" s="8" t="s">
        <v>186</v>
      </c>
      <c r="C95" s="534">
        <v>31665</v>
      </c>
      <c r="D95" s="724">
        <v>870</v>
      </c>
      <c r="E95" s="803">
        <f>C95+D95</f>
        <v>32535</v>
      </c>
      <c r="F95" s="718"/>
      <c r="G95" s="719"/>
    </row>
    <row r="96" spans="1:7" ht="12" customHeight="1">
      <c r="A96" s="14" t="s">
        <v>108</v>
      </c>
      <c r="B96" s="8" t="s">
        <v>143</v>
      </c>
      <c r="C96" s="535">
        <v>79162</v>
      </c>
      <c r="D96" s="724"/>
      <c r="E96" s="803">
        <f>C96+D96</f>
        <v>79162</v>
      </c>
      <c r="F96" s="718"/>
      <c r="G96" s="719"/>
    </row>
    <row r="97" spans="1:7" ht="12" customHeight="1">
      <c r="A97" s="14" t="s">
        <v>109</v>
      </c>
      <c r="B97" s="11" t="s">
        <v>187</v>
      </c>
      <c r="C97" s="535">
        <v>45727</v>
      </c>
      <c r="D97" s="724"/>
      <c r="E97" s="803">
        <f>C97+D97</f>
        <v>45727</v>
      </c>
      <c r="F97" s="718"/>
      <c r="G97" s="719"/>
    </row>
    <row r="98" spans="1:7" ht="12" customHeight="1">
      <c r="A98" s="14" t="s">
        <v>120</v>
      </c>
      <c r="B98" s="19" t="s">
        <v>188</v>
      </c>
      <c r="C98" s="535"/>
      <c r="D98" s="724"/>
      <c r="E98" s="832"/>
      <c r="F98" s="718"/>
      <c r="G98" s="719"/>
    </row>
    <row r="99" spans="1:7" ht="12" customHeight="1">
      <c r="A99" s="14" t="s">
        <v>110</v>
      </c>
      <c r="B99" s="8" t="s">
        <v>382</v>
      </c>
      <c r="C99" s="535"/>
      <c r="D99" s="724"/>
      <c r="E99" s="832"/>
      <c r="F99" s="718"/>
      <c r="G99" s="719"/>
    </row>
    <row r="100" spans="1:7" ht="12" customHeight="1">
      <c r="A100" s="14" t="s">
        <v>111</v>
      </c>
      <c r="B100" s="154" t="s">
        <v>383</v>
      </c>
      <c r="C100" s="535"/>
      <c r="D100" s="724"/>
      <c r="E100" s="832"/>
      <c r="F100" s="718"/>
      <c r="G100" s="719"/>
    </row>
    <row r="101" spans="1:7" ht="12" customHeight="1">
      <c r="A101" s="14" t="s">
        <v>121</v>
      </c>
      <c r="B101" s="155" t="s">
        <v>384</v>
      </c>
      <c r="C101" s="535"/>
      <c r="D101" s="724"/>
      <c r="E101" s="832"/>
      <c r="F101" s="718"/>
      <c r="G101" s="719"/>
    </row>
    <row r="102" spans="1:7" ht="12" customHeight="1">
      <c r="A102" s="14" t="s">
        <v>122</v>
      </c>
      <c r="B102" s="155" t="s">
        <v>385</v>
      </c>
      <c r="C102" s="535"/>
      <c r="D102" s="724"/>
      <c r="E102" s="832"/>
      <c r="F102" s="718"/>
      <c r="G102" s="719"/>
    </row>
    <row r="103" spans="1:7" ht="12" customHeight="1">
      <c r="A103" s="14" t="s">
        <v>123</v>
      </c>
      <c r="B103" s="154" t="s">
        <v>386</v>
      </c>
      <c r="C103" s="535"/>
      <c r="D103" s="724"/>
      <c r="E103" s="832"/>
      <c r="F103" s="718"/>
      <c r="G103" s="719"/>
    </row>
    <row r="104" spans="1:7" ht="12" customHeight="1">
      <c r="A104" s="14" t="s">
        <v>124</v>
      </c>
      <c r="B104" s="154" t="s">
        <v>387</v>
      </c>
      <c r="C104" s="535"/>
      <c r="D104" s="724"/>
      <c r="E104" s="832"/>
      <c r="F104" s="718"/>
      <c r="G104" s="719"/>
    </row>
    <row r="105" spans="1:7" ht="12" customHeight="1">
      <c r="A105" s="14" t="s">
        <v>126</v>
      </c>
      <c r="B105" s="155" t="s">
        <v>388</v>
      </c>
      <c r="C105" s="535"/>
      <c r="D105" s="724"/>
      <c r="E105" s="832"/>
      <c r="F105" s="718"/>
      <c r="G105" s="719"/>
    </row>
    <row r="106" spans="1:7" ht="12" customHeight="1">
      <c r="A106" s="13" t="s">
        <v>189</v>
      </c>
      <c r="B106" s="156" t="s">
        <v>389</v>
      </c>
      <c r="C106" s="535"/>
      <c r="D106" s="724"/>
      <c r="E106" s="832"/>
      <c r="F106" s="718"/>
      <c r="G106" s="719"/>
    </row>
    <row r="107" spans="1:7" ht="12" customHeight="1">
      <c r="A107" s="14" t="s">
        <v>379</v>
      </c>
      <c r="B107" s="156" t="s">
        <v>390</v>
      </c>
      <c r="C107" s="535"/>
      <c r="D107" s="724"/>
      <c r="E107" s="832"/>
      <c r="F107" s="718"/>
      <c r="G107" s="719"/>
    </row>
    <row r="108" spans="1:7" ht="12" customHeight="1" thickBot="1">
      <c r="A108" s="18" t="s">
        <v>380</v>
      </c>
      <c r="B108" s="157" t="s">
        <v>391</v>
      </c>
      <c r="C108" s="536"/>
      <c r="D108" s="760"/>
      <c r="E108" s="834"/>
      <c r="F108" s="739"/>
      <c r="G108" s="740"/>
    </row>
    <row r="109" spans="1:7" ht="12" customHeight="1" thickBot="1">
      <c r="A109" s="20" t="s">
        <v>22</v>
      </c>
      <c r="B109" s="30" t="s">
        <v>392</v>
      </c>
      <c r="C109" s="537">
        <f>+C110+C112+C114</f>
        <v>3900</v>
      </c>
      <c r="D109" s="537">
        <f>+D110+D112+D114</f>
        <v>0</v>
      </c>
      <c r="E109" s="537">
        <f>+E110+E112+E114</f>
        <v>3900</v>
      </c>
      <c r="F109" s="737"/>
      <c r="G109" s="738"/>
    </row>
    <row r="110" spans="1:7" ht="12" customHeight="1">
      <c r="A110" s="15" t="s">
        <v>112</v>
      </c>
      <c r="B110" s="8" t="s">
        <v>237</v>
      </c>
      <c r="C110" s="538">
        <v>3900</v>
      </c>
      <c r="D110" s="385"/>
      <c r="E110" s="803">
        <f>C110+D110</f>
        <v>3900</v>
      </c>
      <c r="F110" s="735"/>
      <c r="G110" s="736"/>
    </row>
    <row r="111" spans="1:7" ht="12" customHeight="1">
      <c r="A111" s="15" t="s">
        <v>113</v>
      </c>
      <c r="B111" s="12" t="s">
        <v>396</v>
      </c>
      <c r="C111" s="538"/>
      <c r="D111" s="724"/>
      <c r="E111" s="832"/>
      <c r="F111" s="718"/>
      <c r="G111" s="719"/>
    </row>
    <row r="112" spans="1:7" ht="12" customHeight="1">
      <c r="A112" s="15" t="s">
        <v>114</v>
      </c>
      <c r="B112" s="12" t="s">
        <v>190</v>
      </c>
      <c r="C112" s="534"/>
      <c r="D112" s="724"/>
      <c r="E112" s="832"/>
      <c r="F112" s="718"/>
      <c r="G112" s="719"/>
    </row>
    <row r="113" spans="1:7" ht="12" customHeight="1">
      <c r="A113" s="15" t="s">
        <v>115</v>
      </c>
      <c r="B113" s="12" t="s">
        <v>397</v>
      </c>
      <c r="C113" s="539"/>
      <c r="D113" s="724"/>
      <c r="E113" s="832"/>
      <c r="F113" s="718"/>
      <c r="G113" s="719"/>
    </row>
    <row r="114" spans="1:7" ht="12" customHeight="1">
      <c r="A114" s="15" t="s">
        <v>116</v>
      </c>
      <c r="B114" s="322" t="s">
        <v>240</v>
      </c>
      <c r="C114" s="539"/>
      <c r="D114" s="724"/>
      <c r="E114" s="832"/>
      <c r="F114" s="718"/>
      <c r="G114" s="719"/>
    </row>
    <row r="115" spans="1:7" ht="12" customHeight="1">
      <c r="A115" s="15" t="s">
        <v>125</v>
      </c>
      <c r="B115" s="321" t="s">
        <v>519</v>
      </c>
      <c r="C115" s="539"/>
      <c r="D115" s="724"/>
      <c r="E115" s="832"/>
      <c r="F115" s="718"/>
      <c r="G115" s="719"/>
    </row>
    <row r="116" spans="1:7" ht="12" customHeight="1">
      <c r="A116" s="15" t="s">
        <v>127</v>
      </c>
      <c r="B116" s="450" t="s">
        <v>402</v>
      </c>
      <c r="C116" s="539"/>
      <c r="D116" s="724"/>
      <c r="E116" s="832"/>
      <c r="F116" s="718"/>
      <c r="G116" s="719"/>
    </row>
    <row r="117" spans="1:7" ht="22.5">
      <c r="A117" s="15" t="s">
        <v>191</v>
      </c>
      <c r="B117" s="155" t="s">
        <v>385</v>
      </c>
      <c r="C117" s="539"/>
      <c r="D117" s="724"/>
      <c r="E117" s="832"/>
      <c r="F117" s="718"/>
      <c r="G117" s="719"/>
    </row>
    <row r="118" spans="1:7" ht="12" customHeight="1">
      <c r="A118" s="15" t="s">
        <v>192</v>
      </c>
      <c r="B118" s="155" t="s">
        <v>401</v>
      </c>
      <c r="C118" s="539"/>
      <c r="D118" s="724"/>
      <c r="E118" s="832"/>
      <c r="F118" s="718"/>
      <c r="G118" s="719"/>
    </row>
    <row r="119" spans="1:7" ht="12" customHeight="1">
      <c r="A119" s="15" t="s">
        <v>193</v>
      </c>
      <c r="B119" s="155" t="s">
        <v>400</v>
      </c>
      <c r="C119" s="539"/>
      <c r="D119" s="724"/>
      <c r="E119" s="832"/>
      <c r="F119" s="718"/>
      <c r="G119" s="719"/>
    </row>
    <row r="120" spans="1:7" ht="12" customHeight="1">
      <c r="A120" s="15" t="s">
        <v>393</v>
      </c>
      <c r="B120" s="155" t="s">
        <v>388</v>
      </c>
      <c r="C120" s="539"/>
      <c r="D120" s="724"/>
      <c r="E120" s="832"/>
      <c r="F120" s="718"/>
      <c r="G120" s="719"/>
    </row>
    <row r="121" spans="1:7" ht="12" customHeight="1">
      <c r="A121" s="15" t="s">
        <v>394</v>
      </c>
      <c r="B121" s="155" t="s">
        <v>399</v>
      </c>
      <c r="C121" s="539"/>
      <c r="D121" s="724"/>
      <c r="E121" s="832"/>
      <c r="F121" s="718"/>
      <c r="G121" s="719"/>
    </row>
    <row r="122" spans="1:7" ht="16.5" thickBot="1">
      <c r="A122" s="13" t="s">
        <v>395</v>
      </c>
      <c r="B122" s="155" t="s">
        <v>398</v>
      </c>
      <c r="C122" s="540"/>
      <c r="D122" s="760"/>
      <c r="E122" s="834"/>
      <c r="F122" s="739"/>
      <c r="G122" s="740"/>
    </row>
    <row r="123" spans="1:7" ht="12" customHeight="1" thickBot="1">
      <c r="A123" s="20" t="s">
        <v>23</v>
      </c>
      <c r="B123" s="135" t="s">
        <v>403</v>
      </c>
      <c r="C123" s="537">
        <f>+C124+C125</f>
        <v>0</v>
      </c>
      <c r="D123" s="759"/>
      <c r="E123" s="830"/>
      <c r="F123" s="737"/>
      <c r="G123" s="738"/>
    </row>
    <row r="124" spans="1:7" ht="12" customHeight="1">
      <c r="A124" s="15" t="s">
        <v>95</v>
      </c>
      <c r="B124" s="9" t="s">
        <v>64</v>
      </c>
      <c r="C124" s="538"/>
      <c r="D124" s="385"/>
      <c r="E124" s="831"/>
      <c r="F124" s="735"/>
      <c r="G124" s="736"/>
    </row>
    <row r="125" spans="1:7" ht="12" customHeight="1" thickBot="1">
      <c r="A125" s="16" t="s">
        <v>96</v>
      </c>
      <c r="B125" s="12" t="s">
        <v>65</v>
      </c>
      <c r="C125" s="535"/>
      <c r="D125" s="760"/>
      <c r="E125" s="834"/>
      <c r="F125" s="739"/>
      <c r="G125" s="740"/>
    </row>
    <row r="126" spans="1:7" ht="12" customHeight="1" thickBot="1">
      <c r="A126" s="20" t="s">
        <v>24</v>
      </c>
      <c r="B126" s="135" t="s">
        <v>404</v>
      </c>
      <c r="C126" s="537">
        <f>+C93+C109+C123</f>
        <v>287854</v>
      </c>
      <c r="D126" s="537">
        <f>+D93+D109+D123</f>
        <v>3019</v>
      </c>
      <c r="E126" s="537">
        <f>+E93+E109+E123</f>
        <v>290873</v>
      </c>
      <c r="F126" s="737"/>
      <c r="G126" s="738"/>
    </row>
    <row r="127" spans="1:7" ht="12" customHeight="1" thickBot="1">
      <c r="A127" s="20" t="s">
        <v>25</v>
      </c>
      <c r="B127" s="135" t="s">
        <v>405</v>
      </c>
      <c r="C127" s="537">
        <f>+C128+C129+C130</f>
        <v>0</v>
      </c>
      <c r="D127" s="759"/>
      <c r="E127" s="830"/>
      <c r="F127" s="737"/>
      <c r="G127" s="738"/>
    </row>
    <row r="128" spans="1:7" ht="12" customHeight="1">
      <c r="A128" s="15" t="s">
        <v>99</v>
      </c>
      <c r="B128" s="9" t="s">
        <v>406</v>
      </c>
      <c r="C128" s="539"/>
      <c r="D128" s="385"/>
      <c r="E128" s="831"/>
      <c r="F128" s="735"/>
      <c r="G128" s="736"/>
    </row>
    <row r="129" spans="1:7" ht="12" customHeight="1">
      <c r="A129" s="15" t="s">
        <v>100</v>
      </c>
      <c r="B129" s="9" t="s">
        <v>407</v>
      </c>
      <c r="C129" s="539"/>
      <c r="D129" s="724"/>
      <c r="E129" s="832"/>
      <c r="F129" s="718"/>
      <c r="G129" s="719"/>
    </row>
    <row r="130" spans="1:7" ht="12" customHeight="1" thickBot="1">
      <c r="A130" s="13" t="s">
        <v>101</v>
      </c>
      <c r="B130" s="7" t="s">
        <v>408</v>
      </c>
      <c r="C130" s="539"/>
      <c r="D130" s="760"/>
      <c r="E130" s="834"/>
      <c r="F130" s="739"/>
      <c r="G130" s="740"/>
    </row>
    <row r="131" spans="1:7" ht="12" customHeight="1" thickBot="1">
      <c r="A131" s="20" t="s">
        <v>26</v>
      </c>
      <c r="B131" s="135" t="s">
        <v>469</v>
      </c>
      <c r="C131" s="537">
        <f>+C132+C133+C134+C135</f>
        <v>0</v>
      </c>
      <c r="D131" s="759"/>
      <c r="E131" s="830"/>
      <c r="F131" s="737"/>
      <c r="G131" s="738"/>
    </row>
    <row r="132" spans="1:7" ht="12" customHeight="1">
      <c r="A132" s="15" t="s">
        <v>102</v>
      </c>
      <c r="B132" s="9" t="s">
        <v>409</v>
      </c>
      <c r="C132" s="539"/>
      <c r="D132" s="385"/>
      <c r="E132" s="831"/>
      <c r="F132" s="735"/>
      <c r="G132" s="736"/>
    </row>
    <row r="133" spans="1:7" ht="12" customHeight="1">
      <c r="A133" s="15" t="s">
        <v>103</v>
      </c>
      <c r="B133" s="9" t="s">
        <v>410</v>
      </c>
      <c r="C133" s="539"/>
      <c r="D133" s="724"/>
      <c r="E133" s="832"/>
      <c r="F133" s="718"/>
      <c r="G133" s="719"/>
    </row>
    <row r="134" spans="1:7" ht="12" customHeight="1">
      <c r="A134" s="15" t="s">
        <v>312</v>
      </c>
      <c r="B134" s="9" t="s">
        <v>411</v>
      </c>
      <c r="C134" s="539"/>
      <c r="D134" s="724"/>
      <c r="E134" s="832"/>
      <c r="F134" s="718"/>
      <c r="G134" s="719"/>
    </row>
    <row r="135" spans="1:7" ht="12" customHeight="1" thickBot="1">
      <c r="A135" s="13" t="s">
        <v>313</v>
      </c>
      <c r="B135" s="7" t="s">
        <v>412</v>
      </c>
      <c r="C135" s="539"/>
      <c r="D135" s="760"/>
      <c r="E135" s="834"/>
      <c r="F135" s="739"/>
      <c r="G135" s="740"/>
    </row>
    <row r="136" spans="1:7" ht="12" customHeight="1" thickBot="1">
      <c r="A136" s="20" t="s">
        <v>27</v>
      </c>
      <c r="B136" s="135" t="s">
        <v>413</v>
      </c>
      <c r="C136" s="541">
        <f>+C137+C138+C139+C140</f>
        <v>0</v>
      </c>
      <c r="D136" s="759"/>
      <c r="E136" s="830"/>
      <c r="F136" s="737"/>
      <c r="G136" s="738"/>
    </row>
    <row r="137" spans="1:7" ht="12" customHeight="1">
      <c r="A137" s="15" t="s">
        <v>104</v>
      </c>
      <c r="B137" s="9" t="s">
        <v>414</v>
      </c>
      <c r="C137" s="539"/>
      <c r="D137" s="385"/>
      <c r="E137" s="831"/>
      <c r="F137" s="735"/>
      <c r="G137" s="736"/>
    </row>
    <row r="138" spans="1:7" ht="12" customHeight="1">
      <c r="A138" s="15" t="s">
        <v>105</v>
      </c>
      <c r="B138" s="9" t="s">
        <v>424</v>
      </c>
      <c r="C138" s="539"/>
      <c r="D138" s="724"/>
      <c r="E138" s="832"/>
      <c r="F138" s="718"/>
      <c r="G138" s="719"/>
    </row>
    <row r="139" spans="1:7" ht="12" customHeight="1">
      <c r="A139" s="15" t="s">
        <v>325</v>
      </c>
      <c r="B139" s="9" t="s">
        <v>415</v>
      </c>
      <c r="C139" s="539"/>
      <c r="D139" s="724"/>
      <c r="E139" s="832"/>
      <c r="F139" s="718"/>
      <c r="G139" s="719"/>
    </row>
    <row r="140" spans="1:7" ht="12" customHeight="1" thickBot="1">
      <c r="A140" s="13" t="s">
        <v>326</v>
      </c>
      <c r="B140" s="7" t="s">
        <v>416</v>
      </c>
      <c r="C140" s="539"/>
      <c r="D140" s="760"/>
      <c r="E140" s="834"/>
      <c r="F140" s="739"/>
      <c r="G140" s="740"/>
    </row>
    <row r="141" spans="1:7" ht="12" customHeight="1" thickBot="1">
      <c r="A141" s="20" t="s">
        <v>28</v>
      </c>
      <c r="B141" s="135" t="s">
        <v>417</v>
      </c>
      <c r="C141" s="542">
        <f>+C142+C143+C144+C145</f>
        <v>0</v>
      </c>
      <c r="D141" s="759"/>
      <c r="E141" s="830"/>
      <c r="F141" s="737"/>
      <c r="G141" s="738"/>
    </row>
    <row r="142" spans="1:7" ht="12" customHeight="1">
      <c r="A142" s="15" t="s">
        <v>184</v>
      </c>
      <c r="B142" s="9" t="s">
        <v>418</v>
      </c>
      <c r="C142" s="539"/>
      <c r="D142" s="385"/>
      <c r="E142" s="831"/>
      <c r="F142" s="735"/>
      <c r="G142" s="736"/>
    </row>
    <row r="143" spans="1:7" ht="12" customHeight="1">
      <c r="A143" s="15" t="s">
        <v>185</v>
      </c>
      <c r="B143" s="9" t="s">
        <v>419</v>
      </c>
      <c r="C143" s="539"/>
      <c r="D143" s="724"/>
      <c r="E143" s="832"/>
      <c r="F143" s="718"/>
      <c r="G143" s="719"/>
    </row>
    <row r="144" spans="1:7" ht="12" customHeight="1">
      <c r="A144" s="15" t="s">
        <v>239</v>
      </c>
      <c r="B144" s="9" t="s">
        <v>420</v>
      </c>
      <c r="C144" s="539"/>
      <c r="D144" s="724"/>
      <c r="E144" s="832"/>
      <c r="F144" s="718"/>
      <c r="G144" s="719"/>
    </row>
    <row r="145" spans="1:9" ht="12" customHeight="1" thickBot="1">
      <c r="A145" s="15" t="s">
        <v>328</v>
      </c>
      <c r="B145" s="9" t="s">
        <v>421</v>
      </c>
      <c r="C145" s="539"/>
      <c r="D145" s="760"/>
      <c r="E145" s="834"/>
      <c r="F145" s="739"/>
      <c r="G145" s="740"/>
    </row>
    <row r="146" spans="1:9" ht="15" customHeight="1" thickBot="1">
      <c r="A146" s="20" t="s">
        <v>29</v>
      </c>
      <c r="B146" s="135" t="s">
        <v>422</v>
      </c>
      <c r="C146" s="543">
        <f>+C127+C131+C136+C141</f>
        <v>0</v>
      </c>
      <c r="D146" s="759"/>
      <c r="E146" s="830"/>
      <c r="F146" s="737"/>
      <c r="G146" s="811"/>
      <c r="H146" s="467"/>
      <c r="I146" s="467"/>
    </row>
    <row r="147" spans="1:9" s="453" customFormat="1" ht="12.95" customHeight="1" thickBot="1">
      <c r="A147" s="323" t="s">
        <v>30</v>
      </c>
      <c r="B147" s="417" t="s">
        <v>423</v>
      </c>
      <c r="C147" s="543">
        <f>+C126+C146</f>
        <v>287854</v>
      </c>
      <c r="D147" s="543">
        <f>+D126+D146</f>
        <v>3019</v>
      </c>
      <c r="E147" s="543">
        <f>+E126+E146</f>
        <v>290873</v>
      </c>
      <c r="F147" s="730"/>
      <c r="G147" s="838"/>
    </row>
    <row r="148" spans="1:9" ht="7.5" customHeight="1"/>
    <row r="149" spans="1:9">
      <c r="A149" s="981" t="s">
        <v>425</v>
      </c>
      <c r="B149" s="981"/>
      <c r="C149" s="981"/>
    </row>
    <row r="150" spans="1:9" ht="15" customHeight="1" thickBot="1">
      <c r="A150" s="982" t="s">
        <v>157</v>
      </c>
      <c r="B150" s="982"/>
      <c r="C150" s="335" t="s">
        <v>238</v>
      </c>
    </row>
    <row r="151" spans="1:9" ht="13.5" customHeight="1" thickBot="1">
      <c r="A151" s="20">
        <v>1</v>
      </c>
      <c r="B151" s="30" t="s">
        <v>426</v>
      </c>
      <c r="C151" s="325">
        <f>+C63-C126</f>
        <v>-238073</v>
      </c>
      <c r="D151" s="325">
        <f>+D63-D126</f>
        <v>-3019</v>
      </c>
      <c r="E151" s="325">
        <f>+E63-E126</f>
        <v>-241092</v>
      </c>
      <c r="F151" s="813"/>
      <c r="G151" s="813"/>
    </row>
    <row r="152" spans="1:9" ht="27.75" customHeight="1" thickBot="1">
      <c r="A152" s="20" t="s">
        <v>22</v>
      </c>
      <c r="B152" s="30" t="s">
        <v>427</v>
      </c>
      <c r="C152" s="325">
        <f>+C86-C146</f>
        <v>0</v>
      </c>
      <c r="D152" s="325">
        <f>+D86-D146</f>
        <v>3019</v>
      </c>
      <c r="E152" s="325">
        <f>+E86-E146</f>
        <v>3019</v>
      </c>
      <c r="F152" s="813"/>
      <c r="G152" s="813"/>
    </row>
  </sheetData>
  <mergeCells count="9">
    <mergeCell ref="A90:B90"/>
    <mergeCell ref="A149:C149"/>
    <mergeCell ref="A150:B150"/>
    <mergeCell ref="B1:E1"/>
    <mergeCell ref="A2:E2"/>
    <mergeCell ref="A3:E3"/>
    <mergeCell ref="A4:C4"/>
    <mergeCell ref="A5:B5"/>
    <mergeCell ref="A89:C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6" fitToHeight="2" orientation="portrait" r:id="rId1"/>
  <headerFooter alignWithMargins="0">
    <oddHeader>&amp;R&amp;"Times New Roman CE,Félkövér dőlt"&amp;11 1.4. melléklet a 1/2014. (II.07.) önkormányzati rendelethez</oddHeader>
  </headerFooter>
  <rowBreaks count="1" manualBreakCount="1">
    <brk id="88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F31"/>
  <sheetViews>
    <sheetView view="pageLayout" topLeftCell="A4" zoomScaleNormal="115" zoomScaleSheetLayoutView="100" workbookViewId="0">
      <selection activeCell="C10" sqref="C10"/>
    </sheetView>
  </sheetViews>
  <sheetFormatPr defaultRowHeight="12.75"/>
  <cols>
    <col min="1" max="1" width="6.83203125" style="56" customWidth="1"/>
    <col min="2" max="2" width="55.1640625" style="210" customWidth="1"/>
    <col min="3" max="3" width="16.33203125" style="56" customWidth="1"/>
    <col min="4" max="4" width="55.1640625" style="56" customWidth="1"/>
    <col min="5" max="5" width="16.33203125" style="56" customWidth="1"/>
    <col min="6" max="6" width="4.83203125" style="56" customWidth="1"/>
    <col min="7" max="16384" width="9.33203125" style="56"/>
  </cols>
  <sheetData>
    <row r="1" spans="1:6" ht="39.75" customHeight="1">
      <c r="B1" s="347" t="s">
        <v>161</v>
      </c>
      <c r="C1" s="348"/>
      <c r="D1" s="348"/>
      <c r="E1" s="348"/>
      <c r="F1" s="988" t="s">
        <v>637</v>
      </c>
    </row>
    <row r="2" spans="1:6" ht="14.25" thickBot="1">
      <c r="E2" s="349" t="s">
        <v>68</v>
      </c>
      <c r="F2" s="988"/>
    </row>
    <row r="3" spans="1:6" ht="18" customHeight="1" thickBot="1">
      <c r="A3" s="986" t="s">
        <v>76</v>
      </c>
      <c r="B3" s="350" t="s">
        <v>60</v>
      </c>
      <c r="C3" s="351"/>
      <c r="D3" s="350" t="s">
        <v>62</v>
      </c>
      <c r="E3" s="352"/>
      <c r="F3" s="988"/>
    </row>
    <row r="4" spans="1:6" s="353" customFormat="1" ht="35.25" customHeight="1" thickBot="1">
      <c r="A4" s="987"/>
      <c r="B4" s="211" t="s">
        <v>69</v>
      </c>
      <c r="C4" s="212" t="s">
        <v>267</v>
      </c>
      <c r="D4" s="211" t="s">
        <v>69</v>
      </c>
      <c r="E4" s="53" t="s">
        <v>267</v>
      </c>
      <c r="F4" s="988"/>
    </row>
    <row r="5" spans="1:6" s="358" customFormat="1" ht="12" customHeight="1" thickBot="1">
      <c r="A5" s="354">
        <v>1</v>
      </c>
      <c r="B5" s="355">
        <v>2</v>
      </c>
      <c r="C5" s="356" t="s">
        <v>23</v>
      </c>
      <c r="D5" s="355" t="s">
        <v>24</v>
      </c>
      <c r="E5" s="357" t="s">
        <v>25</v>
      </c>
      <c r="F5" s="988"/>
    </row>
    <row r="6" spans="1:6" ht="12.95" customHeight="1">
      <c r="A6" s="359" t="s">
        <v>21</v>
      </c>
      <c r="B6" s="360" t="s">
        <v>428</v>
      </c>
      <c r="C6" s="336">
        <v>799162</v>
      </c>
      <c r="D6" s="360" t="s">
        <v>70</v>
      </c>
      <c r="E6" s="342">
        <v>719732</v>
      </c>
      <c r="F6" s="988"/>
    </row>
    <row r="7" spans="1:6" ht="12.95" customHeight="1">
      <c r="A7" s="361" t="s">
        <v>22</v>
      </c>
      <c r="B7" s="362" t="s">
        <v>429</v>
      </c>
      <c r="C7" s="337">
        <v>3337</v>
      </c>
      <c r="D7" s="362" t="s">
        <v>186</v>
      </c>
      <c r="E7" s="343">
        <v>186801</v>
      </c>
      <c r="F7" s="988"/>
    </row>
    <row r="8" spans="1:6" ht="12.95" customHeight="1">
      <c r="A8" s="361" t="s">
        <v>23</v>
      </c>
      <c r="B8" s="362" t="s">
        <v>474</v>
      </c>
      <c r="C8" s="337"/>
      <c r="D8" s="362" t="s">
        <v>243</v>
      </c>
      <c r="E8" s="343">
        <v>1130800</v>
      </c>
      <c r="F8" s="988"/>
    </row>
    <row r="9" spans="1:6" ht="12.95" customHeight="1">
      <c r="A9" s="361" t="s">
        <v>24</v>
      </c>
      <c r="B9" s="362" t="s">
        <v>177</v>
      </c>
      <c r="C9" s="337">
        <v>694800</v>
      </c>
      <c r="D9" s="362" t="s">
        <v>187</v>
      </c>
      <c r="E9" s="343">
        <v>70579</v>
      </c>
      <c r="F9" s="988"/>
    </row>
    <row r="10" spans="1:6" ht="12.95" customHeight="1">
      <c r="A10" s="361" t="s">
        <v>25</v>
      </c>
      <c r="B10" s="363" t="s">
        <v>430</v>
      </c>
      <c r="C10" s="337">
        <v>756521</v>
      </c>
      <c r="D10" s="362" t="s">
        <v>188</v>
      </c>
      <c r="E10" s="343">
        <v>190118</v>
      </c>
      <c r="F10" s="988"/>
    </row>
    <row r="11" spans="1:6" ht="12.95" customHeight="1">
      <c r="A11" s="361" t="s">
        <v>26</v>
      </c>
      <c r="B11" s="362" t="s">
        <v>431</v>
      </c>
      <c r="C11" s="338"/>
      <c r="D11" s="362" t="s">
        <v>52</v>
      </c>
      <c r="E11" s="343">
        <v>44532</v>
      </c>
      <c r="F11" s="988"/>
    </row>
    <row r="12" spans="1:6" ht="12.95" customHeight="1">
      <c r="A12" s="361" t="s">
        <v>27</v>
      </c>
      <c r="B12" s="362" t="s">
        <v>310</v>
      </c>
      <c r="C12" s="337">
        <v>214893</v>
      </c>
      <c r="D12" s="46" t="s">
        <v>65</v>
      </c>
      <c r="E12" s="343">
        <v>38970</v>
      </c>
      <c r="F12" s="988"/>
    </row>
    <row r="13" spans="1:6" ht="12.95" customHeight="1">
      <c r="A13" s="361" t="s">
        <v>28</v>
      </c>
      <c r="B13" s="46"/>
      <c r="C13" s="337"/>
      <c r="D13" s="46"/>
      <c r="E13" s="343"/>
      <c r="F13" s="988"/>
    </row>
    <row r="14" spans="1:6" ht="12.95" customHeight="1">
      <c r="A14" s="361" t="s">
        <v>29</v>
      </c>
      <c r="B14" s="468"/>
      <c r="C14" s="338"/>
      <c r="D14" s="46"/>
      <c r="E14" s="343"/>
      <c r="F14" s="988"/>
    </row>
    <row r="15" spans="1:6" ht="12.95" customHeight="1">
      <c r="A15" s="361" t="s">
        <v>30</v>
      </c>
      <c r="B15" s="46"/>
      <c r="C15" s="337"/>
      <c r="D15" s="46"/>
      <c r="E15" s="343"/>
      <c r="F15" s="988"/>
    </row>
    <row r="16" spans="1:6" ht="12.95" customHeight="1">
      <c r="A16" s="361" t="s">
        <v>31</v>
      </c>
      <c r="B16" s="46"/>
      <c r="C16" s="337"/>
      <c r="D16" s="46"/>
      <c r="E16" s="343"/>
      <c r="F16" s="988"/>
    </row>
    <row r="17" spans="1:6" ht="12.95" customHeight="1" thickBot="1">
      <c r="A17" s="361" t="s">
        <v>32</v>
      </c>
      <c r="B17" s="57"/>
      <c r="C17" s="339"/>
      <c r="D17" s="46"/>
      <c r="E17" s="344"/>
      <c r="F17" s="988"/>
    </row>
    <row r="18" spans="1:6" ht="15.95" customHeight="1" thickBot="1">
      <c r="A18" s="364" t="s">
        <v>33</v>
      </c>
      <c r="B18" s="137" t="s">
        <v>475</v>
      </c>
      <c r="C18" s="340">
        <f>+C6+C7+C9+C10+C12+C13+C14+C15+C16+C17</f>
        <v>2468713</v>
      </c>
      <c r="D18" s="137" t="s">
        <v>439</v>
      </c>
      <c r="E18" s="345">
        <f>SUM(E6:E17)</f>
        <v>2381532</v>
      </c>
      <c r="F18" s="988"/>
    </row>
    <row r="19" spans="1:6" ht="12.95" customHeight="1">
      <c r="A19" s="365" t="s">
        <v>34</v>
      </c>
      <c r="B19" s="366" t="s">
        <v>434</v>
      </c>
      <c r="C19" s="528">
        <f>+C20+C21+C22+C23</f>
        <v>0</v>
      </c>
      <c r="D19" s="367" t="s">
        <v>194</v>
      </c>
      <c r="E19" s="346"/>
      <c r="F19" s="988"/>
    </row>
    <row r="20" spans="1:6" ht="12.95" customHeight="1">
      <c r="A20" s="368" t="s">
        <v>35</v>
      </c>
      <c r="B20" s="367" t="s">
        <v>235</v>
      </c>
      <c r="C20" s="83"/>
      <c r="D20" s="367" t="s">
        <v>438</v>
      </c>
      <c r="E20" s="84"/>
      <c r="F20" s="988"/>
    </row>
    <row r="21" spans="1:6" ht="12.95" customHeight="1">
      <c r="A21" s="368" t="s">
        <v>36</v>
      </c>
      <c r="B21" s="367" t="s">
        <v>236</v>
      </c>
      <c r="C21" s="83"/>
      <c r="D21" s="367" t="s">
        <v>159</v>
      </c>
      <c r="E21" s="84"/>
      <c r="F21" s="988"/>
    </row>
    <row r="22" spans="1:6" ht="12.95" customHeight="1">
      <c r="A22" s="368" t="s">
        <v>37</v>
      </c>
      <c r="B22" s="367" t="s">
        <v>241</v>
      </c>
      <c r="C22" s="83"/>
      <c r="D22" s="367" t="s">
        <v>160</v>
      </c>
      <c r="E22" s="84"/>
      <c r="F22" s="988"/>
    </row>
    <row r="23" spans="1:6" ht="12.95" customHeight="1">
      <c r="A23" s="368" t="s">
        <v>38</v>
      </c>
      <c r="B23" s="367" t="s">
        <v>242</v>
      </c>
      <c r="C23" s="83"/>
      <c r="D23" s="366" t="s">
        <v>244</v>
      </c>
      <c r="E23" s="84"/>
      <c r="F23" s="988"/>
    </row>
    <row r="24" spans="1:6" ht="12.95" customHeight="1">
      <c r="A24" s="368" t="s">
        <v>39</v>
      </c>
      <c r="B24" s="367" t="s">
        <v>435</v>
      </c>
      <c r="C24" s="369">
        <f>+C25+C26</f>
        <v>0</v>
      </c>
      <c r="D24" s="367" t="s">
        <v>195</v>
      </c>
      <c r="E24" s="84"/>
      <c r="F24" s="988"/>
    </row>
    <row r="25" spans="1:6" ht="12.95" customHeight="1">
      <c r="A25" s="365" t="s">
        <v>40</v>
      </c>
      <c r="B25" s="366" t="s">
        <v>432</v>
      </c>
      <c r="C25" s="341"/>
      <c r="D25" s="360" t="s">
        <v>196</v>
      </c>
      <c r="E25" s="346"/>
      <c r="F25" s="988"/>
    </row>
    <row r="26" spans="1:6" ht="12.95" customHeight="1" thickBot="1">
      <c r="A26" s="368" t="s">
        <v>41</v>
      </c>
      <c r="B26" s="367" t="s">
        <v>433</v>
      </c>
      <c r="C26" s="83"/>
      <c r="D26" s="46"/>
      <c r="E26" s="84"/>
      <c r="F26" s="988"/>
    </row>
    <row r="27" spans="1:6" ht="15.95" customHeight="1" thickBot="1">
      <c r="A27" s="364" t="s">
        <v>42</v>
      </c>
      <c r="B27" s="137" t="s">
        <v>436</v>
      </c>
      <c r="C27" s="340">
        <f>+C19+C24</f>
        <v>0</v>
      </c>
      <c r="D27" s="137" t="s">
        <v>440</v>
      </c>
      <c r="E27" s="345">
        <f>SUM(E19:E26)</f>
        <v>0</v>
      </c>
      <c r="F27" s="988"/>
    </row>
    <row r="28" spans="1:6" ht="13.5" thickBot="1">
      <c r="A28" s="364" t="s">
        <v>43</v>
      </c>
      <c r="B28" s="370" t="s">
        <v>437</v>
      </c>
      <c r="C28" s="371">
        <f>+C18+C27</f>
        <v>2468713</v>
      </c>
      <c r="D28" s="370" t="s">
        <v>441</v>
      </c>
      <c r="E28" s="371">
        <f>+E18+E27</f>
        <v>2381532</v>
      </c>
      <c r="F28" s="988"/>
    </row>
    <row r="29" spans="1:6" ht="13.5" thickBot="1">
      <c r="A29" s="364" t="s">
        <v>44</v>
      </c>
      <c r="B29" s="370" t="s">
        <v>172</v>
      </c>
      <c r="C29" s="371" t="str">
        <f>IF(C18-E18&lt;0,E18-C18,"-")</f>
        <v>-</v>
      </c>
      <c r="D29" s="370" t="s">
        <v>173</v>
      </c>
      <c r="E29" s="371">
        <f>IF(C18-E18&gt;0,C18-E18,"-")</f>
        <v>87181</v>
      </c>
      <c r="F29" s="988"/>
    </row>
    <row r="30" spans="1:6" ht="13.5" thickBot="1">
      <c r="A30" s="364" t="s">
        <v>45</v>
      </c>
      <c r="B30" s="370" t="s">
        <v>245</v>
      </c>
      <c r="C30" s="371" t="str">
        <f>IF(C18+C19-E28&lt;0,E28-(C18+C19),"-")</f>
        <v>-</v>
      </c>
      <c r="D30" s="370" t="s">
        <v>246</v>
      </c>
      <c r="E30" s="371">
        <f>IF(C18+C19-E28&gt;0,C18+C19-E28,"-")</f>
        <v>87181</v>
      </c>
      <c r="F30" s="988"/>
    </row>
    <row r="31" spans="1:6" ht="18.75">
      <c r="B31" s="989"/>
      <c r="C31" s="989"/>
      <c r="D31" s="989"/>
    </row>
  </sheetData>
  <mergeCells count="3">
    <mergeCell ref="A3:A4"/>
    <mergeCell ref="F1:F30"/>
    <mergeCell ref="B31:D3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SheetLayoutView="115" workbookViewId="0">
      <selection activeCell="F1" sqref="F1:F33"/>
    </sheetView>
  </sheetViews>
  <sheetFormatPr defaultRowHeight="12.75"/>
  <cols>
    <col min="1" max="1" width="6.83203125" style="56" customWidth="1"/>
    <col min="2" max="2" width="55.1640625" style="210" customWidth="1"/>
    <col min="3" max="3" width="16.33203125" style="56" customWidth="1"/>
    <col min="4" max="4" width="55.1640625" style="56" customWidth="1"/>
    <col min="5" max="5" width="16.33203125" style="56" customWidth="1"/>
    <col min="6" max="6" width="4.83203125" style="56" customWidth="1"/>
    <col min="7" max="16384" width="9.33203125" style="56"/>
  </cols>
  <sheetData>
    <row r="1" spans="1:6" ht="31.5">
      <c r="B1" s="347" t="s">
        <v>162</v>
      </c>
      <c r="C1" s="348"/>
      <c r="D1" s="348"/>
      <c r="E1" s="348"/>
      <c r="F1" s="988" t="s">
        <v>638</v>
      </c>
    </row>
    <row r="2" spans="1:6" ht="14.25" thickBot="1">
      <c r="E2" s="349" t="s">
        <v>68</v>
      </c>
      <c r="F2" s="988"/>
    </row>
    <row r="3" spans="1:6" ht="13.5" thickBot="1">
      <c r="A3" s="990" t="s">
        <v>76</v>
      </c>
      <c r="B3" s="350" t="s">
        <v>60</v>
      </c>
      <c r="C3" s="351"/>
      <c r="D3" s="350" t="s">
        <v>62</v>
      </c>
      <c r="E3" s="352"/>
      <c r="F3" s="988"/>
    </row>
    <row r="4" spans="1:6" s="353" customFormat="1" ht="24.75" thickBot="1">
      <c r="A4" s="991"/>
      <c r="B4" s="211" t="s">
        <v>69</v>
      </c>
      <c r="C4" s="212" t="s">
        <v>267</v>
      </c>
      <c r="D4" s="211" t="s">
        <v>69</v>
      </c>
      <c r="E4" s="212" t="s">
        <v>267</v>
      </c>
      <c r="F4" s="988"/>
    </row>
    <row r="5" spans="1:6" s="353" customFormat="1" ht="13.5" thickBot="1">
      <c r="A5" s="354">
        <v>1</v>
      </c>
      <c r="B5" s="355">
        <v>2</v>
      </c>
      <c r="C5" s="356">
        <v>3</v>
      </c>
      <c r="D5" s="355">
        <v>4</v>
      </c>
      <c r="E5" s="357">
        <v>5</v>
      </c>
      <c r="F5" s="988"/>
    </row>
    <row r="6" spans="1:6" ht="12.95" customHeight="1">
      <c r="A6" s="359" t="s">
        <v>21</v>
      </c>
      <c r="B6" s="360" t="s">
        <v>442</v>
      </c>
      <c r="C6" s="336">
        <v>169767</v>
      </c>
      <c r="D6" s="360" t="s">
        <v>237</v>
      </c>
      <c r="E6" s="342">
        <v>1596977</v>
      </c>
      <c r="F6" s="988"/>
    </row>
    <row r="7" spans="1:6">
      <c r="A7" s="361" t="s">
        <v>22</v>
      </c>
      <c r="B7" s="362" t="s">
        <v>443</v>
      </c>
      <c r="C7" s="337"/>
      <c r="D7" s="362" t="s">
        <v>448</v>
      </c>
      <c r="E7" s="343">
        <v>1215117</v>
      </c>
      <c r="F7" s="988"/>
    </row>
    <row r="8" spans="1:6" ht="12.95" customHeight="1">
      <c r="A8" s="361" t="s">
        <v>23</v>
      </c>
      <c r="B8" s="362" t="s">
        <v>12</v>
      </c>
      <c r="C8" s="337">
        <v>10000</v>
      </c>
      <c r="D8" s="362" t="s">
        <v>190</v>
      </c>
      <c r="E8" s="343">
        <v>180054</v>
      </c>
      <c r="F8" s="988"/>
    </row>
    <row r="9" spans="1:6" ht="12.95" customHeight="1">
      <c r="A9" s="361" t="s">
        <v>24</v>
      </c>
      <c r="B9" s="362" t="s">
        <v>444</v>
      </c>
      <c r="C9" s="337">
        <v>1070425</v>
      </c>
      <c r="D9" s="362" t="s">
        <v>449</v>
      </c>
      <c r="E9" s="343"/>
      <c r="F9" s="988"/>
    </row>
    <row r="10" spans="1:6" ht="12.75" customHeight="1">
      <c r="A10" s="361" t="s">
        <v>25</v>
      </c>
      <c r="B10" s="362" t="s">
        <v>445</v>
      </c>
      <c r="C10" s="337">
        <v>1070425</v>
      </c>
      <c r="D10" s="362" t="s">
        <v>240</v>
      </c>
      <c r="E10" s="343">
        <v>6550</v>
      </c>
      <c r="F10" s="988"/>
    </row>
    <row r="11" spans="1:6" ht="12.95" customHeight="1">
      <c r="A11" s="361" t="s">
        <v>26</v>
      </c>
      <c r="B11" s="362" t="s">
        <v>446</v>
      </c>
      <c r="C11" s="338"/>
      <c r="D11" s="46"/>
      <c r="E11" s="343"/>
      <c r="F11" s="988"/>
    </row>
    <row r="12" spans="1:6" ht="12.95" customHeight="1">
      <c r="A12" s="361" t="s">
        <v>27</v>
      </c>
      <c r="B12" s="46"/>
      <c r="C12" s="337"/>
      <c r="D12" s="46"/>
      <c r="E12" s="343"/>
      <c r="F12" s="988"/>
    </row>
    <row r="13" spans="1:6" ht="12.95" customHeight="1">
      <c r="A13" s="361" t="s">
        <v>28</v>
      </c>
      <c r="B13" s="46"/>
      <c r="C13" s="337"/>
      <c r="D13" s="46"/>
      <c r="E13" s="343"/>
      <c r="F13" s="988"/>
    </row>
    <row r="14" spans="1:6" ht="12.95" customHeight="1">
      <c r="A14" s="361" t="s">
        <v>29</v>
      </c>
      <c r="B14" s="46"/>
      <c r="C14" s="338"/>
      <c r="D14" s="46"/>
      <c r="E14" s="343"/>
      <c r="F14" s="988"/>
    </row>
    <row r="15" spans="1:6">
      <c r="A15" s="361" t="s">
        <v>30</v>
      </c>
      <c r="B15" s="46"/>
      <c r="C15" s="338"/>
      <c r="D15" s="46"/>
      <c r="E15" s="343"/>
      <c r="F15" s="988"/>
    </row>
    <row r="16" spans="1:6" ht="12.95" customHeight="1" thickBot="1">
      <c r="A16" s="431" t="s">
        <v>31</v>
      </c>
      <c r="B16" s="469"/>
      <c r="C16" s="433"/>
      <c r="D16" s="432" t="s">
        <v>52</v>
      </c>
      <c r="E16" s="393">
        <v>53792</v>
      </c>
      <c r="F16" s="988"/>
    </row>
    <row r="17" spans="1:6" ht="15.95" customHeight="1" thickBot="1">
      <c r="A17" s="364" t="s">
        <v>32</v>
      </c>
      <c r="B17" s="137" t="s">
        <v>476</v>
      </c>
      <c r="C17" s="340">
        <f>+C6+C8+C9+C11+C12+C13+C14+C15+C16</f>
        <v>1250192</v>
      </c>
      <c r="D17" s="137" t="s">
        <v>477</v>
      </c>
      <c r="E17" s="345">
        <f>+E6+E8+E10+E11+E12+E13+E14+E15+E16</f>
        <v>1837373</v>
      </c>
      <c r="F17" s="988"/>
    </row>
    <row r="18" spans="1:6" ht="12.95" customHeight="1">
      <c r="A18" s="359" t="s">
        <v>33</v>
      </c>
      <c r="B18" s="374" t="s">
        <v>258</v>
      </c>
      <c r="C18" s="381">
        <f>+C19+C20+C21+C22+C23</f>
        <v>500000</v>
      </c>
      <c r="D18" s="367" t="s">
        <v>194</v>
      </c>
      <c r="E18" s="81"/>
      <c r="F18" s="988"/>
    </row>
    <row r="19" spans="1:6" ht="12.95" customHeight="1">
      <c r="A19" s="361" t="s">
        <v>34</v>
      </c>
      <c r="B19" s="375" t="s">
        <v>247</v>
      </c>
      <c r="C19" s="83">
        <v>500000</v>
      </c>
      <c r="D19" s="367" t="s">
        <v>197</v>
      </c>
      <c r="E19" s="84"/>
      <c r="F19" s="988"/>
    </row>
    <row r="20" spans="1:6" ht="12.95" customHeight="1">
      <c r="A20" s="359" t="s">
        <v>35</v>
      </c>
      <c r="B20" s="375" t="s">
        <v>248</v>
      </c>
      <c r="C20" s="83"/>
      <c r="D20" s="367" t="s">
        <v>159</v>
      </c>
      <c r="E20" s="84"/>
      <c r="F20" s="988"/>
    </row>
    <row r="21" spans="1:6" ht="12.95" customHeight="1">
      <c r="A21" s="361" t="s">
        <v>36</v>
      </c>
      <c r="B21" s="375" t="s">
        <v>249</v>
      </c>
      <c r="C21" s="83"/>
      <c r="D21" s="367" t="s">
        <v>160</v>
      </c>
      <c r="E21" s="84"/>
      <c r="F21" s="988"/>
    </row>
    <row r="22" spans="1:6" ht="12.95" customHeight="1">
      <c r="A22" s="359" t="s">
        <v>37</v>
      </c>
      <c r="B22" s="375" t="s">
        <v>250</v>
      </c>
      <c r="C22" s="83"/>
      <c r="D22" s="366" t="s">
        <v>244</v>
      </c>
      <c r="E22" s="84"/>
      <c r="F22" s="988"/>
    </row>
    <row r="23" spans="1:6" ht="12.95" customHeight="1">
      <c r="A23" s="361" t="s">
        <v>38</v>
      </c>
      <c r="B23" s="376" t="s">
        <v>251</v>
      </c>
      <c r="C23" s="83"/>
      <c r="D23" s="367" t="s">
        <v>198</v>
      </c>
      <c r="E23" s="84"/>
      <c r="F23" s="988"/>
    </row>
    <row r="24" spans="1:6" ht="12.95" customHeight="1">
      <c r="A24" s="359" t="s">
        <v>39</v>
      </c>
      <c r="B24" s="377" t="s">
        <v>252</v>
      </c>
      <c r="C24" s="369">
        <f>+C25+C26+C27+C28+C29</f>
        <v>0</v>
      </c>
      <c r="D24" s="378" t="s">
        <v>196</v>
      </c>
      <c r="E24" s="84"/>
      <c r="F24" s="988"/>
    </row>
    <row r="25" spans="1:6" ht="12.95" customHeight="1">
      <c r="A25" s="361" t="s">
        <v>40</v>
      </c>
      <c r="B25" s="376" t="s">
        <v>253</v>
      </c>
      <c r="C25" s="83"/>
      <c r="D25" s="378" t="s">
        <v>450</v>
      </c>
      <c r="E25" s="84"/>
      <c r="F25" s="988"/>
    </row>
    <row r="26" spans="1:6" ht="12.95" customHeight="1">
      <c r="A26" s="359" t="s">
        <v>41</v>
      </c>
      <c r="B26" s="376" t="s">
        <v>254</v>
      </c>
      <c r="C26" s="83"/>
      <c r="D26" s="373"/>
      <c r="E26" s="84"/>
      <c r="F26" s="988"/>
    </row>
    <row r="27" spans="1:6" ht="12.95" customHeight="1">
      <c r="A27" s="361" t="s">
        <v>42</v>
      </c>
      <c r="B27" s="375" t="s">
        <v>255</v>
      </c>
      <c r="C27" s="83"/>
      <c r="D27" s="133"/>
      <c r="E27" s="84"/>
      <c r="F27" s="988"/>
    </row>
    <row r="28" spans="1:6" ht="12.95" customHeight="1">
      <c r="A28" s="359" t="s">
        <v>43</v>
      </c>
      <c r="B28" s="379" t="s">
        <v>256</v>
      </c>
      <c r="C28" s="83"/>
      <c r="D28" s="46"/>
      <c r="E28" s="84"/>
      <c r="F28" s="988"/>
    </row>
    <row r="29" spans="1:6" ht="12.95" customHeight="1" thickBot="1">
      <c r="A29" s="361" t="s">
        <v>44</v>
      </c>
      <c r="B29" s="380" t="s">
        <v>257</v>
      </c>
      <c r="C29" s="83"/>
      <c r="D29" s="133"/>
      <c r="E29" s="84"/>
      <c r="F29" s="988"/>
    </row>
    <row r="30" spans="1:6" ht="21.75" customHeight="1" thickBot="1">
      <c r="A30" s="364" t="s">
        <v>45</v>
      </c>
      <c r="B30" s="137" t="s">
        <v>447</v>
      </c>
      <c r="C30" s="340">
        <f>+C18+C24</f>
        <v>500000</v>
      </c>
      <c r="D30" s="137" t="s">
        <v>451</v>
      </c>
      <c r="E30" s="345">
        <f>SUM(E18:E29)</f>
        <v>0</v>
      </c>
      <c r="F30" s="988"/>
    </row>
    <row r="31" spans="1:6" ht="13.5" thickBot="1">
      <c r="A31" s="364" t="s">
        <v>46</v>
      </c>
      <c r="B31" s="370" t="s">
        <v>452</v>
      </c>
      <c r="C31" s="371">
        <f>+C17+C30</f>
        <v>1750192</v>
      </c>
      <c r="D31" s="370" t="s">
        <v>453</v>
      </c>
      <c r="E31" s="371">
        <f>+E17+E30</f>
        <v>1837373</v>
      </c>
      <c r="F31" s="988"/>
    </row>
    <row r="32" spans="1:6" ht="13.5" thickBot="1">
      <c r="A32" s="364" t="s">
        <v>47</v>
      </c>
      <c r="B32" s="370" t="s">
        <v>172</v>
      </c>
      <c r="C32" s="371">
        <f>IF(C17-E17&lt;0,E17-C17,"-")</f>
        <v>587181</v>
      </c>
      <c r="D32" s="370" t="s">
        <v>173</v>
      </c>
      <c r="E32" s="371" t="str">
        <f>IF(C17-E17&gt;0,C17-E17,"-")</f>
        <v>-</v>
      </c>
      <c r="F32" s="988"/>
    </row>
    <row r="33" spans="1:6" ht="13.5" thickBot="1">
      <c r="A33" s="364" t="s">
        <v>48</v>
      </c>
      <c r="B33" s="370" t="s">
        <v>245</v>
      </c>
      <c r="C33" s="371">
        <f>IF(C17+C18-E31&lt;0,E31-(C17+C18),"-")</f>
        <v>87181</v>
      </c>
      <c r="D33" s="370" t="s">
        <v>246</v>
      </c>
      <c r="E33" s="371" t="str">
        <f>IF(C17+C18-E31&gt;0,C17+C18-E31,"-")</f>
        <v>-</v>
      </c>
      <c r="F33" s="988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D20" sqref="D2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38" t="s">
        <v>154</v>
      </c>
      <c r="E1" s="141" t="s">
        <v>158</v>
      </c>
    </row>
    <row r="3" spans="1:5">
      <c r="A3" s="147"/>
      <c r="B3" s="148"/>
      <c r="C3" s="147"/>
      <c r="D3" s="150"/>
      <c r="E3" s="148"/>
    </row>
    <row r="4" spans="1:5" ht="15.75">
      <c r="A4" s="91" t="s">
        <v>454</v>
      </c>
      <c r="B4" s="149"/>
      <c r="C4" s="158"/>
      <c r="D4" s="150"/>
      <c r="E4" s="148"/>
    </row>
    <row r="5" spans="1:5">
      <c r="A5" s="147"/>
      <c r="B5" s="148"/>
      <c r="C5" s="147"/>
      <c r="D5" s="150"/>
      <c r="E5" s="148"/>
    </row>
    <row r="6" spans="1:5">
      <c r="A6" s="147" t="s">
        <v>456</v>
      </c>
      <c r="B6" s="148">
        <f>+'1.1.sz.mell.'!C63</f>
        <v>3718905</v>
      </c>
      <c r="C6" s="147" t="s">
        <v>457</v>
      </c>
      <c r="D6" s="150">
        <f>+'2.1.sz.mell  '!C18+'2.2.sz.mell  '!C17</f>
        <v>3718905</v>
      </c>
      <c r="E6" s="148">
        <f t="shared" ref="E6:E15" si="0">+B6-D6</f>
        <v>0</v>
      </c>
    </row>
    <row r="7" spans="1:5">
      <c r="A7" s="147" t="s">
        <v>458</v>
      </c>
      <c r="B7" s="148">
        <f>+'1.1.sz.mell.'!C86</f>
        <v>500000</v>
      </c>
      <c r="C7" s="147" t="s">
        <v>459</v>
      </c>
      <c r="D7" s="150">
        <f>+'2.1.sz.mell  '!C27+'2.2.sz.mell  '!C30</f>
        <v>500000</v>
      </c>
      <c r="E7" s="148">
        <f t="shared" si="0"/>
        <v>0</v>
      </c>
    </row>
    <row r="8" spans="1:5">
      <c r="A8" s="147" t="s">
        <v>460</v>
      </c>
      <c r="B8" s="148">
        <f>+'1.1.sz.mell.'!C87</f>
        <v>4218905</v>
      </c>
      <c r="C8" s="147" t="s">
        <v>461</v>
      </c>
      <c r="D8" s="150">
        <f>+'2.1.sz.mell  '!C28+'2.2.sz.mell  '!C31</f>
        <v>4218905</v>
      </c>
      <c r="E8" s="148">
        <f t="shared" si="0"/>
        <v>0</v>
      </c>
    </row>
    <row r="9" spans="1:5">
      <c r="A9" s="147"/>
      <c r="B9" s="148"/>
      <c r="C9" s="147"/>
      <c r="D9" s="150"/>
      <c r="E9" s="148"/>
    </row>
    <row r="10" spans="1:5">
      <c r="A10" s="147"/>
      <c r="B10" s="148"/>
      <c r="C10" s="147"/>
      <c r="D10" s="150"/>
      <c r="E10" s="148"/>
    </row>
    <row r="11" spans="1:5" ht="15.75">
      <c r="A11" s="91" t="s">
        <v>455</v>
      </c>
      <c r="B11" s="149"/>
      <c r="C11" s="158"/>
      <c r="D11" s="150"/>
      <c r="E11" s="148"/>
    </row>
    <row r="12" spans="1:5">
      <c r="A12" s="147"/>
      <c r="B12" s="148"/>
      <c r="C12" s="147"/>
      <c r="D12" s="150"/>
      <c r="E12" s="148"/>
    </row>
    <row r="13" spans="1:5">
      <c r="A13" s="147" t="s">
        <v>465</v>
      </c>
      <c r="B13" s="148">
        <f>+'1.1.sz.mell.'!C126</f>
        <v>4218905</v>
      </c>
      <c r="C13" s="147" t="s">
        <v>464</v>
      </c>
      <c r="D13" s="150">
        <f>+'2.1.sz.mell  '!E18+'2.2.sz.mell  '!E17</f>
        <v>4218905</v>
      </c>
      <c r="E13" s="148">
        <f t="shared" si="0"/>
        <v>0</v>
      </c>
    </row>
    <row r="14" spans="1:5">
      <c r="A14" s="147" t="s">
        <v>265</v>
      </c>
      <c r="B14" s="148">
        <f>+'1.1.sz.mell.'!C146</f>
        <v>0</v>
      </c>
      <c r="C14" s="147" t="s">
        <v>463</v>
      </c>
      <c r="D14" s="150">
        <f>+'2.1.sz.mell  '!E27+'2.2.sz.mell  '!E30</f>
        <v>0</v>
      </c>
      <c r="E14" s="148">
        <f t="shared" si="0"/>
        <v>0</v>
      </c>
    </row>
    <row r="15" spans="1:5">
      <c r="A15" s="147" t="s">
        <v>466</v>
      </c>
      <c r="B15" s="148">
        <f>+'1.1.sz.mell.'!C147</f>
        <v>4218905</v>
      </c>
      <c r="C15" s="147" t="s">
        <v>462</v>
      </c>
      <c r="D15" s="150">
        <f>+'2.1.sz.mell  '!E28+'2.2.sz.mell  '!E31</f>
        <v>4218905</v>
      </c>
      <c r="E15" s="148">
        <f t="shared" si="0"/>
        <v>0</v>
      </c>
    </row>
    <row r="16" spans="1:5">
      <c r="A16" s="139"/>
      <c r="B16" s="139"/>
      <c r="C16" s="147"/>
      <c r="D16" s="150"/>
      <c r="E16" s="140"/>
    </row>
    <row r="17" spans="1:5">
      <c r="A17" s="139"/>
      <c r="B17" s="139"/>
      <c r="C17" s="139"/>
      <c r="D17" s="139"/>
      <c r="E17" s="139"/>
    </row>
    <row r="18" spans="1:5">
      <c r="A18" s="139"/>
      <c r="B18" s="139"/>
      <c r="C18" s="139"/>
      <c r="D18" s="139"/>
      <c r="E18" s="139"/>
    </row>
    <row r="19" spans="1:5">
      <c r="A19" s="139"/>
      <c r="B19" s="139"/>
      <c r="C19" s="139"/>
      <c r="D19" s="139"/>
      <c r="E19" s="139"/>
    </row>
  </sheetData>
  <sheetProtection sheet="1"/>
  <phoneticPr fontId="30" type="noConversion"/>
  <conditionalFormatting sqref="E3:E15">
    <cfRule type="cellIs" dxfId="5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view="pageLayout" zoomScaleNormal="120" workbookViewId="0">
      <selection activeCell="F15" sqref="F15"/>
    </sheetView>
  </sheetViews>
  <sheetFormatPr defaultRowHeight="15"/>
  <cols>
    <col min="1" max="1" width="5.6640625" style="160" customWidth="1"/>
    <col min="2" max="2" width="35.6640625" style="160" customWidth="1"/>
    <col min="3" max="6" width="14" style="160" customWidth="1"/>
    <col min="7" max="16384" width="9.33203125" style="160"/>
  </cols>
  <sheetData>
    <row r="1" spans="1:7" ht="33" customHeight="1">
      <c r="A1" s="992" t="s">
        <v>605</v>
      </c>
      <c r="B1" s="992"/>
      <c r="C1" s="992"/>
      <c r="D1" s="992"/>
      <c r="E1" s="992"/>
      <c r="F1" s="992"/>
    </row>
    <row r="2" spans="1:7" ht="15.95" customHeight="1" thickBot="1">
      <c r="A2" s="161"/>
      <c r="B2" s="161" t="s">
        <v>528</v>
      </c>
      <c r="C2" s="993"/>
      <c r="D2" s="993"/>
      <c r="E2" s="1000" t="s">
        <v>57</v>
      </c>
      <c r="F2" s="1000"/>
      <c r="G2" s="168"/>
    </row>
    <row r="3" spans="1:7" ht="63" customHeight="1">
      <c r="A3" s="996" t="s">
        <v>19</v>
      </c>
      <c r="B3" s="998" t="s">
        <v>201</v>
      </c>
      <c r="C3" s="998" t="s">
        <v>266</v>
      </c>
      <c r="D3" s="998"/>
      <c r="E3" s="998"/>
      <c r="F3" s="994" t="s">
        <v>261</v>
      </c>
    </row>
    <row r="4" spans="1:7" ht="15.75" thickBot="1">
      <c r="A4" s="997"/>
      <c r="B4" s="999"/>
      <c r="C4" s="163" t="s">
        <v>259</v>
      </c>
      <c r="D4" s="163" t="s">
        <v>260</v>
      </c>
      <c r="E4" s="163" t="s">
        <v>467</v>
      </c>
      <c r="F4" s="995"/>
    </row>
    <row r="5" spans="1:7" ht="15.75" thickBot="1">
      <c r="A5" s="165">
        <v>1</v>
      </c>
      <c r="B5" s="166">
        <v>2</v>
      </c>
      <c r="C5" s="166">
        <v>3</v>
      </c>
      <c r="D5" s="166">
        <v>4</v>
      </c>
      <c r="E5" s="166">
        <v>5</v>
      </c>
      <c r="F5" s="167">
        <v>6</v>
      </c>
    </row>
    <row r="6" spans="1:7">
      <c r="A6" s="164" t="s">
        <v>21</v>
      </c>
      <c r="B6" s="186"/>
      <c r="C6" s="187"/>
      <c r="D6" s="187"/>
      <c r="E6" s="187"/>
      <c r="F6" s="171">
        <f>SUM(C6:E6)</f>
        <v>0</v>
      </c>
    </row>
    <row r="7" spans="1:7">
      <c r="A7" s="162" t="s">
        <v>22</v>
      </c>
      <c r="B7" s="188"/>
      <c r="C7" s="189"/>
      <c r="D7" s="189"/>
      <c r="E7" s="189"/>
      <c r="F7" s="172">
        <f>SUM(C7:E7)</f>
        <v>0</v>
      </c>
    </row>
    <row r="8" spans="1:7">
      <c r="A8" s="162" t="s">
        <v>23</v>
      </c>
      <c r="B8" s="188"/>
      <c r="C8" s="189"/>
      <c r="D8" s="189"/>
      <c r="E8" s="189"/>
      <c r="F8" s="172">
        <f>SUM(C8:E8)</f>
        <v>0</v>
      </c>
    </row>
    <row r="9" spans="1:7">
      <c r="A9" s="162" t="s">
        <v>24</v>
      </c>
      <c r="B9" s="188"/>
      <c r="C9" s="189"/>
      <c r="D9" s="189"/>
      <c r="E9" s="189"/>
      <c r="F9" s="172">
        <f>SUM(C9:E9)</f>
        <v>0</v>
      </c>
    </row>
    <row r="10" spans="1:7" ht="15.75" thickBot="1">
      <c r="A10" s="169" t="s">
        <v>25</v>
      </c>
      <c r="B10" s="190"/>
      <c r="C10" s="191"/>
      <c r="D10" s="191"/>
      <c r="E10" s="191"/>
      <c r="F10" s="172">
        <f>SUM(C10:E10)</f>
        <v>0</v>
      </c>
    </row>
    <row r="11" spans="1:7" s="514" customFormat="1" thickBot="1">
      <c r="A11" s="511" t="s">
        <v>26</v>
      </c>
      <c r="B11" s="170" t="s">
        <v>203</v>
      </c>
      <c r="C11" s="512">
        <f>SUM(C6:C10)</f>
        <v>0</v>
      </c>
      <c r="D11" s="512">
        <f>SUM(D6:D10)</f>
        <v>0</v>
      </c>
      <c r="E11" s="512">
        <f>SUM(E6:E10)</f>
        <v>0</v>
      </c>
      <c r="F11" s="513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1/2014. (II:07.)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view="pageLayout" zoomScaleNormal="120" workbookViewId="0">
      <selection activeCell="C15" sqref="C15"/>
    </sheetView>
  </sheetViews>
  <sheetFormatPr defaultRowHeight="15"/>
  <cols>
    <col min="1" max="1" width="5.6640625" style="160" customWidth="1"/>
    <col min="2" max="2" width="68.6640625" style="160" customWidth="1"/>
    <col min="3" max="3" width="19.5" style="160" customWidth="1"/>
    <col min="4" max="16384" width="9.33203125" style="160"/>
  </cols>
  <sheetData>
    <row r="1" spans="1:4" ht="33" customHeight="1">
      <c r="A1" s="992" t="s">
        <v>529</v>
      </c>
      <c r="B1" s="992"/>
      <c r="C1" s="992"/>
    </row>
    <row r="2" spans="1:4" ht="15.95" customHeight="1" thickBot="1">
      <c r="A2" s="161"/>
      <c r="B2" s="161"/>
      <c r="C2" s="173" t="s">
        <v>57</v>
      </c>
      <c r="D2" s="168"/>
    </row>
    <row r="3" spans="1:4" ht="26.25" customHeight="1" thickBot="1">
      <c r="A3" s="192" t="s">
        <v>19</v>
      </c>
      <c r="B3" s="193" t="s">
        <v>199</v>
      </c>
      <c r="C3" s="194" t="s">
        <v>267</v>
      </c>
    </row>
    <row r="4" spans="1:4" ht="15.75" thickBot="1">
      <c r="A4" s="195">
        <v>1</v>
      </c>
      <c r="B4" s="196">
        <v>2</v>
      </c>
      <c r="C4" s="197">
        <v>3</v>
      </c>
    </row>
    <row r="5" spans="1:4">
      <c r="A5" s="198" t="s">
        <v>21</v>
      </c>
      <c r="B5" s="385" t="s">
        <v>61</v>
      </c>
      <c r="C5" s="382">
        <v>612800</v>
      </c>
    </row>
    <row r="6" spans="1:4" ht="24.75">
      <c r="A6" s="199" t="s">
        <v>22</v>
      </c>
      <c r="B6" s="422" t="s">
        <v>262</v>
      </c>
      <c r="C6" s="383"/>
    </row>
    <row r="7" spans="1:4">
      <c r="A7" s="199" t="s">
        <v>23</v>
      </c>
      <c r="B7" s="423" t="s">
        <v>525</v>
      </c>
      <c r="C7" s="383"/>
    </row>
    <row r="8" spans="1:4" ht="24.75">
      <c r="A8" s="199" t="s">
        <v>24</v>
      </c>
      <c r="B8" s="423" t="s">
        <v>264</v>
      </c>
      <c r="C8" s="383">
        <v>10000</v>
      </c>
    </row>
    <row r="9" spans="1:4">
      <c r="A9" s="200" t="s">
        <v>25</v>
      </c>
      <c r="B9" s="423" t="s">
        <v>263</v>
      </c>
      <c r="C9" s="384"/>
    </row>
    <row r="10" spans="1:4" ht="15.75" thickBot="1">
      <c r="A10" s="199" t="s">
        <v>26</v>
      </c>
      <c r="B10" s="424" t="s">
        <v>200</v>
      </c>
      <c r="C10" s="383"/>
    </row>
    <row r="11" spans="1:4" ht="15.75" thickBot="1">
      <c r="A11" s="1001" t="s">
        <v>204</v>
      </c>
      <c r="B11" s="1002"/>
      <c r="C11" s="201">
        <f>SUM(C5:C10)</f>
        <v>622800</v>
      </c>
    </row>
    <row r="12" spans="1:4" ht="23.25" customHeight="1">
      <c r="A12" s="1003" t="s">
        <v>234</v>
      </c>
      <c r="B12" s="1003"/>
      <c r="C12" s="1003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1/2014. (II.07.)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40</vt:i4>
      </vt:variant>
      <vt:variant>
        <vt:lpstr>Névvel ellátott tartományok</vt:lpstr>
      </vt:variant>
      <vt:variant>
        <vt:i4>21</vt:i4>
      </vt:variant>
    </vt:vector>
  </HeadingPairs>
  <TitlesOfParts>
    <vt:vector size="61" baseType="lpstr"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8.1. sz. mell. </vt:lpstr>
      <vt:lpstr>8.2. sz. mell. </vt:lpstr>
      <vt:lpstr>8.3. sz. mell.  </vt:lpstr>
      <vt:lpstr>8.4. sz. mell. </vt:lpstr>
      <vt:lpstr>9.1. sz. mell</vt:lpstr>
      <vt:lpstr>9.1.1. sz. mell </vt:lpstr>
      <vt:lpstr>9.1.2. sz. mell  </vt:lpstr>
      <vt:lpstr>9.1.3. sz. mell   </vt:lpstr>
      <vt:lpstr>9.2. sz. mell</vt:lpstr>
      <vt:lpstr>9.2.1. sz. mell</vt:lpstr>
      <vt:lpstr>9.2.2. sz.  mell</vt:lpstr>
      <vt:lpstr>9.2.3. sz. mell</vt:lpstr>
      <vt:lpstr>9.3. sz. mell</vt:lpstr>
      <vt:lpstr>9.4. sz. mell </vt:lpstr>
      <vt:lpstr>9.5. sz. mell </vt:lpstr>
      <vt:lpstr>9.6. sz. mell </vt:lpstr>
      <vt:lpstr>9.7. sz. mell </vt:lpstr>
      <vt:lpstr>9.8. sz. mell </vt:lpstr>
      <vt:lpstr>9.8.1. sz. mell </vt:lpstr>
      <vt:lpstr>9.8.2. sz. mell 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Munka1</vt:lpstr>
      <vt:lpstr>'9.1. sz. mell'!Nyomtatási_cím</vt:lpstr>
      <vt:lpstr>'9.1.1. sz. mell '!Nyomtatási_cím</vt:lpstr>
      <vt:lpstr>'9.1.2. sz. mell  '!Nyomtatási_cím</vt:lpstr>
      <vt:lpstr>'9.1.3. sz. mell   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'9.4. sz. mell '!Nyomtatási_cím</vt:lpstr>
      <vt:lpstr>'9.5. sz. mell '!Nyomtatási_cím</vt:lpstr>
      <vt:lpstr>'9.6. sz. mell '!Nyomtatási_cím</vt:lpstr>
      <vt:lpstr>'9.7. sz. mell '!Nyomtatási_cím</vt:lpstr>
      <vt:lpstr>'9.8. sz. mell '!Nyomtatási_cím</vt:lpstr>
      <vt:lpstr>'9.8.1. sz. mell '!Nyomtatási_cím</vt:lpstr>
      <vt:lpstr>'9.8.2. sz. mell 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bato_gyorgyne</cp:lastModifiedBy>
  <cp:lastPrinted>2014-10-02T08:42:39Z</cp:lastPrinted>
  <dcterms:created xsi:type="dcterms:W3CDTF">1999-10-30T10:30:45Z</dcterms:created>
  <dcterms:modified xsi:type="dcterms:W3CDTF">2014-10-16T11:23:49Z</dcterms:modified>
</cp:coreProperties>
</file>