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firstSheet="1" activeTab="3"/>
  </bookViews>
  <sheets>
    <sheet name="1.sz.mell.-bev." sheetId="1" r:id="rId1"/>
    <sheet name="1.sz.mell.kiad." sheetId="2" r:id="rId2"/>
    <sheet name="2.1.sz.mell." sheetId="3" r:id="rId3"/>
    <sheet name="2.2.sz.mell." sheetId="4" r:id="rId4"/>
    <sheet name="3.sz.mell." sheetId="5" r:id="rId5"/>
    <sheet name="4.sz.mell." sheetId="6" r:id="rId6"/>
    <sheet name="5.sz.mell.-átadott pe." sheetId="7" r:id="rId7"/>
    <sheet name="6.sz.mell." sheetId="8" r:id="rId8"/>
    <sheet name="7.sz.mell." sheetId="9" r:id="rId9"/>
    <sheet name="8.sz.mell." sheetId="10" r:id="rId10"/>
  </sheets>
  <definedNames>
    <definedName name="_xlnm.Print_Area" localSheetId="2">'2.1.sz.mell.'!$A$1:$V$19</definedName>
    <definedName name="_xlnm.Print_Area" localSheetId="3">'2.2.sz.mell.'!$A$1:$Z$37</definedName>
    <definedName name="_xlnm.Print_Area" localSheetId="6">'5.sz.mell.-átadott pe.'!$A$1:$C$27</definedName>
    <definedName name="_xlnm.Print_Area" localSheetId="7">'6.sz.mell.'!$A$1:$P$42</definedName>
  </definedNames>
  <calcPr fullCalcOnLoad="1"/>
</workbook>
</file>

<file path=xl/sharedStrings.xml><?xml version="1.0" encoding="utf-8"?>
<sst xmlns="http://schemas.openxmlformats.org/spreadsheetml/2006/main" count="562" uniqueCount="325">
  <si>
    <t>eFt</t>
  </si>
  <si>
    <t>1.</t>
  </si>
  <si>
    <t>2.</t>
  </si>
  <si>
    <t>Helyi adók</t>
  </si>
  <si>
    <t>3.</t>
  </si>
  <si>
    <t>4.</t>
  </si>
  <si>
    <t>5.</t>
  </si>
  <si>
    <t>6.</t>
  </si>
  <si>
    <t>7.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</si>
  <si>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</si>
  <si>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</si>
  <si>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</si>
  <si>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</si>
  <si>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</si>
  <si>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</si>
  <si>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</si>
  <si>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</si>
  <si>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</si>
  <si>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</si>
  <si>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</si>
  <si>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</si>
  <si>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Összesen:</t>
  </si>
  <si>
    <t xml:space="preserve">Bevételek </t>
  </si>
  <si>
    <t>Egyéb bevételek</t>
  </si>
  <si>
    <t>Bevételek összesen:</t>
  </si>
  <si>
    <t>Kiadások</t>
  </si>
  <si>
    <t>Munkaadót terhelő járulékok</t>
  </si>
  <si>
    <t>Tartalék felhasználás</t>
  </si>
  <si>
    <t>Felhalmozási kiadások</t>
  </si>
  <si>
    <t>Kiadások összesen:</t>
  </si>
  <si>
    <t>Finanszírozási műveletek</t>
  </si>
  <si>
    <t>Göngy. finansz. műveletek</t>
  </si>
  <si>
    <t>átadott pénzeszközök</t>
  </si>
  <si>
    <t>Megnevezés</t>
  </si>
  <si>
    <t>Ebből</t>
  </si>
  <si>
    <t>Közvilágítás</t>
  </si>
  <si>
    <t>Családsegítés</t>
  </si>
  <si>
    <t>Összesen</t>
  </si>
  <si>
    <t>Kiadás</t>
  </si>
  <si>
    <t>Összes kiadás</t>
  </si>
  <si>
    <t>Dologi kiadás</t>
  </si>
  <si>
    <t>Tartalék</t>
  </si>
  <si>
    <t>Személyi
 juttatás</t>
  </si>
  <si>
    <t>Lét-     szám keret</t>
  </si>
  <si>
    <t>Háziorvosi ügyeleti ellátás</t>
  </si>
  <si>
    <t xml:space="preserve">          felhalmozási célú hiány összege        </t>
  </si>
  <si>
    <t>Szociális étkeztetés</t>
  </si>
  <si>
    <t>S.sz.</t>
  </si>
  <si>
    <t>Tartalékok</t>
  </si>
  <si>
    <t>Államháztartáson belülre</t>
  </si>
  <si>
    <t>Gyermekjóléti szolgálat</t>
  </si>
  <si>
    <t>Ö S S Z E S E N</t>
  </si>
  <si>
    <t>e Ft-ban</t>
  </si>
  <si>
    <t>Bevétel</t>
  </si>
  <si>
    <t>Összes bevétel</t>
  </si>
  <si>
    <t>Működési bevétel</t>
  </si>
  <si>
    <t>Állami támogatás</t>
  </si>
  <si>
    <t>Előző évi  pénz maradvány</t>
  </si>
  <si>
    <t>Kölcsön visszatérülés</t>
  </si>
  <si>
    <t>A MŰKÖDÉSI CÉLÚ BEVÉTELEK 
ÉS KIADÁSOK MÉRLEGE</t>
  </si>
  <si>
    <t>Működési célú előző évi pénzmaradvány igénybevétele</t>
  </si>
  <si>
    <t>Személyi juttatások</t>
  </si>
  <si>
    <t>8.</t>
  </si>
  <si>
    <t>Működési célú bevételek összesen</t>
  </si>
  <si>
    <t>Működési célú kiadások összesen</t>
  </si>
  <si>
    <t>Közhatalmi bevételek (1+2+3)</t>
  </si>
  <si>
    <t>ebből -helyi adók</t>
  </si>
  <si>
    <t xml:space="preserve">         -átengedett központi adók</t>
  </si>
  <si>
    <t>Felhalmozási bevételek (1+2+3)</t>
  </si>
  <si>
    <t xml:space="preserve">          - egyéb felhalmozási bevételek</t>
  </si>
  <si>
    <t>TÁRGYÉVI BEVÉTELEK</t>
  </si>
  <si>
    <t xml:space="preserve">Felújítások </t>
  </si>
  <si>
    <t>Egyéb felhalmozási kiadás</t>
  </si>
  <si>
    <t xml:space="preserve">         -fejlesztési célú hitel visszafizetés</t>
  </si>
  <si>
    <t>Összes létszám (1+2)</t>
  </si>
  <si>
    <t>Engedélyezett létszám (közfoglalkoztatottak nélkül)</t>
  </si>
  <si>
    <t>Közfoglalkoztatottak száma</t>
  </si>
  <si>
    <t>Sorsz.</t>
  </si>
  <si>
    <t xml:space="preserve">        önként vállalt feladat</t>
  </si>
  <si>
    <t xml:space="preserve">       állami (államigazgatási feladat)</t>
  </si>
  <si>
    <t>Dologi kiadások</t>
  </si>
  <si>
    <t>Köztemető fenntart., üzemeltetése</t>
  </si>
  <si>
    <t>Átengedett központi adók</t>
  </si>
  <si>
    <t>1.sz.melléklet a …./2014(…….).számú rendelethez</t>
  </si>
  <si>
    <t>2014.eredeti előirányzat</t>
  </si>
  <si>
    <t>2014. évi eredeti előirányzat</t>
  </si>
  <si>
    <t xml:space="preserve">2014. évi  elszámolási kötelezettséggel működési célra </t>
  </si>
  <si>
    <r>
      <t>BEVÉTELEK</t>
    </r>
    <r>
      <rPr>
        <b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</t>
    </r>
  </si>
  <si>
    <t>Zics Község Önkormányzata</t>
  </si>
  <si>
    <t>Zics Község Önkormányzatának összesített bevételei és kiadásai</t>
  </si>
  <si>
    <t xml:space="preserve"> </t>
  </si>
  <si>
    <t>Felhalmozási és tőke jellegű bevételek és kiadások</t>
  </si>
  <si>
    <t xml:space="preserve">2. </t>
  </si>
  <si>
    <t>3.1.</t>
  </si>
  <si>
    <t>Felhalmozási célú kiadások összesen</t>
  </si>
  <si>
    <t>Felhalmozási célú bevételek összesen</t>
  </si>
  <si>
    <t xml:space="preserve">4.sz.mell.a …./2014(…….).számú rendelethez </t>
  </si>
  <si>
    <t>Kormányzati funkciók megnevezése</t>
  </si>
  <si>
    <t>011130</t>
  </si>
  <si>
    <t>Önkormányzatok és önk. hiv. jogalkotó és ált. gazd.tev.</t>
  </si>
  <si>
    <t>066020</t>
  </si>
  <si>
    <t>Város- és községgazd. m. n. s.  szolgáltatások</t>
  </si>
  <si>
    <t>041233</t>
  </si>
  <si>
    <t>Hosszabb időtartamú közfoglalkoztatás</t>
  </si>
  <si>
    <t>082091</t>
  </si>
  <si>
    <t>Közművelődés - közösségi és társadalmi részvétel fejlesztése</t>
  </si>
  <si>
    <t>013320</t>
  </si>
  <si>
    <t>Köztemető fenntartása, üzemeltetése</t>
  </si>
  <si>
    <t>900020</t>
  </si>
  <si>
    <t>Önkormányzatok funkcóra nem sor. bev. Áhk-ről</t>
  </si>
  <si>
    <t>018010</t>
  </si>
  <si>
    <t>072111</t>
  </si>
  <si>
    <t>Háziorvosi alapellátás</t>
  </si>
  <si>
    <t>107055</t>
  </si>
  <si>
    <t>107060</t>
  </si>
  <si>
    <t>Egyéb szociális pénzbeli és természetbeni ellátások, szolgáltatások</t>
  </si>
  <si>
    <t xml:space="preserve">Önkormányzatok és önk. hiv. jogalkotó és ált. gazd. tev. </t>
  </si>
  <si>
    <t>045160</t>
  </si>
  <si>
    <t>Közutak, hidak, alagutak üzemeltetése, fenntartása</t>
  </si>
  <si>
    <t>051030</t>
  </si>
  <si>
    <t>Települési hulladék begyűjtése, szállítása</t>
  </si>
  <si>
    <t>063020</t>
  </si>
  <si>
    <t>Víztermelés, kezelés, ellátás</t>
  </si>
  <si>
    <t>Város- és községgazdálkodási m.n. s. szolgáltatások</t>
  </si>
  <si>
    <t>064010</t>
  </si>
  <si>
    <t>082044</t>
  </si>
  <si>
    <t>Könyvtári szolgáltatások</t>
  </si>
  <si>
    <t>091140</t>
  </si>
  <si>
    <t>Óvodai nevelés, ellátás működtetés feladatai</t>
  </si>
  <si>
    <t>072210</t>
  </si>
  <si>
    <t>Járóbeteg szolgáltatás</t>
  </si>
  <si>
    <t>072112</t>
  </si>
  <si>
    <t>104042</t>
  </si>
  <si>
    <t>Falugondnoki, tanyagondnoki szolgáltatás</t>
  </si>
  <si>
    <t>107051</t>
  </si>
  <si>
    <t>106020</t>
  </si>
  <si>
    <t>Lakásfenntartással, lakhatással öf. ellátások</t>
  </si>
  <si>
    <t>105010</t>
  </si>
  <si>
    <t>Munkanélküli aktív korúak ellátása</t>
  </si>
  <si>
    <t>101232</t>
  </si>
  <si>
    <t>Megvált. munkakép. öf. pénzb. ell. tám.</t>
  </si>
  <si>
    <t>104051</t>
  </si>
  <si>
    <t>Gyermekvédelmi pénzbeli és természetbeni ellátások</t>
  </si>
  <si>
    <t>Zics Község Önkormányzata 2014. évi bevételeinek előirányzata kormányzati funkciónként</t>
  </si>
  <si>
    <t>Zics Község Önkormányzat 2014. évi kiadások előirányzata kormányzati funkciónként</t>
  </si>
  <si>
    <t>Önk. és többcélú térségi társ. elszámolásai</t>
  </si>
  <si>
    <t>Munkaadókat terhelő járulékok és szoc. hozzájár. adó</t>
  </si>
  <si>
    <t>Ellátottak pénzbeli juttatásai</t>
  </si>
  <si>
    <t>107054</t>
  </si>
  <si>
    <t>101150</t>
  </si>
  <si>
    <t>Betegséggel kapcsolatos pénzbeli ellátások, támogatások</t>
  </si>
  <si>
    <t>103010</t>
  </si>
  <si>
    <t>Elhunyt személyek hátramaradottainak p.beli ell.</t>
  </si>
  <si>
    <t>Somogy M.-i Munka- és Tűzvédelmi Társulás</t>
  </si>
  <si>
    <t>2.1..sz.melléklet a …./2014(…….).számú rendelethez</t>
  </si>
  <si>
    <t>6.sz.melléklet a …./2014(…….).számú rendelethez</t>
  </si>
  <si>
    <t>Kormányzati funkció megnevezése</t>
  </si>
  <si>
    <t xml:space="preserve">                                                        3.sz.melléklet a …./2014(…….).számú rendelethez</t>
  </si>
  <si>
    <t xml:space="preserve">                                5.sz.melléklet a …./2014(…….).számú rendelethez</t>
  </si>
  <si>
    <t>,</t>
  </si>
  <si>
    <t>Egyéb közhatalmi bevétel</t>
  </si>
  <si>
    <t>Háziorvosi alapellátás (Dr. Pap Imre)</t>
  </si>
  <si>
    <t xml:space="preserve">Működési bevételek </t>
  </si>
  <si>
    <t>Önkormányzatok működési támogatásai</t>
  </si>
  <si>
    <t>Munkaadókat terhelő járulékok és szociális hozzájárulási adó</t>
  </si>
  <si>
    <t>Egyéb működési célú támogatás</t>
  </si>
  <si>
    <t>Egyéb felhalmozási célú támogatások</t>
  </si>
  <si>
    <t>Működési bevételek</t>
  </si>
  <si>
    <t>Kölcsön nyújtás és visszafizetés</t>
  </si>
  <si>
    <r>
      <t>KIADÁSOK</t>
    </r>
    <r>
      <rPr>
        <sz val="10"/>
        <rFont val="Arial"/>
        <family val="2"/>
      </rPr>
      <t xml:space="preserve"> -előir.csop.ként</t>
    </r>
  </si>
  <si>
    <t>Önkormányzat működési támogatásai</t>
  </si>
  <si>
    <t xml:space="preserve">         -működési központosított előirányzatok</t>
  </si>
  <si>
    <t xml:space="preserve">         -helyi önkorm. kiegészítő támogatásai</t>
  </si>
  <si>
    <t>Működési célú támogatások államházt belülről</t>
  </si>
  <si>
    <t xml:space="preserve">         -egyéb közhatalmi bevételek</t>
  </si>
  <si>
    <t xml:space="preserve">          -tartalék</t>
  </si>
  <si>
    <t>Beruházások</t>
  </si>
  <si>
    <t>I.1.</t>
  </si>
  <si>
    <t>I.2.</t>
  </si>
  <si>
    <t xml:space="preserve">         -helyi önk. műk. ált. fel. és ágazati fel.tám.</t>
  </si>
  <si>
    <t>I.3.</t>
  </si>
  <si>
    <t>II.1.</t>
  </si>
  <si>
    <t>Felhalmozási célú önkorm. tám.</t>
  </si>
  <si>
    <t>II.2.</t>
  </si>
  <si>
    <t>II.3.</t>
  </si>
  <si>
    <t>ebből - tárgyi eszközök, immat.javak értékesítése</t>
  </si>
  <si>
    <t xml:space="preserve">          -részesedések értékesítése</t>
  </si>
  <si>
    <t>IV.1.</t>
  </si>
  <si>
    <t xml:space="preserve">ebből-kötelező feladat </t>
  </si>
  <si>
    <t>Finanszírozási bevételek</t>
  </si>
  <si>
    <t>Munkaadókat terhelő járulékok és szoc.hozzájár.adó</t>
  </si>
  <si>
    <t xml:space="preserve">Egyéb működési célú kiadások </t>
  </si>
  <si>
    <t>I.4.</t>
  </si>
  <si>
    <t>IX.1.</t>
  </si>
  <si>
    <t>IX.2.</t>
  </si>
  <si>
    <t>Maradvány igénybevétele</t>
  </si>
  <si>
    <t>Ebből: működési célú hiány összege</t>
  </si>
  <si>
    <t>Ebből:- felhalm.célú  előző évek költségvet.pénzm. igénybe vét.</t>
  </si>
  <si>
    <t xml:space="preserve"> -céltartalék</t>
  </si>
  <si>
    <t xml:space="preserve"> ebből -általános tartalék</t>
  </si>
  <si>
    <t>Finanszírozási kiadások</t>
  </si>
  <si>
    <t>ebből -működési célü hitel visszafizetés</t>
  </si>
  <si>
    <t>Egyéb felhalmozási célú támogatás</t>
  </si>
  <si>
    <t>Államháztartáson kívülre</t>
  </si>
  <si>
    <t>I.5.</t>
  </si>
  <si>
    <t>ebből: EU-s programokhoz kapcsolódó támogatás</t>
  </si>
  <si>
    <t>Állami támogatás + Áteng. bev.+ Egyéb közhatalmi bev.</t>
  </si>
  <si>
    <t xml:space="preserve">                                 Zics Község Önkormányzata</t>
  </si>
  <si>
    <t xml:space="preserve">                              Előrányzat felhasználási terv 2014. évre</t>
  </si>
  <si>
    <t xml:space="preserve">BEVÉTELEK ÖSSZESEN </t>
  </si>
  <si>
    <t xml:space="preserve">KIADÁSOK ÖSSZESEN </t>
  </si>
  <si>
    <t>V.1.</t>
  </si>
  <si>
    <t>V.2.</t>
  </si>
  <si>
    <t>Felhalmozási célú átvett pénzeszközök Áht-n kívül</t>
  </si>
  <si>
    <t>Egyéb működési célú támogatások Áll.házt-n belül</t>
  </si>
  <si>
    <t>Műk.c. kölcsön v.tér. és ig. bevétel Áll.házt-n belül</t>
  </si>
  <si>
    <t>Felhalmozási célú támogatás Áll.házt-n belül</t>
  </si>
  <si>
    <t>Egyéb felhalmozási célú tám. bev. Áll.házt-n belül</t>
  </si>
  <si>
    <t>Működési célú átvett pénzeszközök  Áht-n kívül</t>
  </si>
  <si>
    <t>Délny.- Balatoni Hulladékgazdálkodási Társulásnak fc.támogatás</t>
  </si>
  <si>
    <t>Hitel, kölcsöntörlesztés</t>
  </si>
  <si>
    <t xml:space="preserve">          -egyéb működési célú támogatások Áht-n kívülre</t>
  </si>
  <si>
    <t xml:space="preserve">          -műk. célú vtér.tám, kölcsön nyújtás,törl.Áht-n kívülre</t>
  </si>
  <si>
    <t xml:space="preserve">          -műkcélú vtér.tám,kölcsön nyújtás,törl.Áht-n belülre</t>
  </si>
  <si>
    <t xml:space="preserve">          -egyéb működési célú támogatások Áht-n belülre</t>
  </si>
  <si>
    <t xml:space="preserve">         -felh. célú vtér.tám, kölcsön nyújtás,törl.Áht-n kívülre</t>
  </si>
  <si>
    <t xml:space="preserve">         -egyéb felhalmozási célú támogatások Áht-n kívülre</t>
  </si>
  <si>
    <t>Hitel,kölcsönfelvétel</t>
  </si>
  <si>
    <t xml:space="preserve">          -műk.célú  előző évek költségvet. pénzm.igénybe vétele</t>
  </si>
  <si>
    <t>ebből:Óvodai működésre átadás</t>
  </si>
  <si>
    <t>Tabi Közös Önkormányzati Hivatalnak átadás</t>
  </si>
  <si>
    <t xml:space="preserve">         Hivatali működésre átadás</t>
  </si>
  <si>
    <t>Többcélú Kistérségi Társulásnak átadás</t>
  </si>
  <si>
    <t>ebből:Családsegítésre átadás</t>
  </si>
  <si>
    <t>Tabi Fúvószenekarnak támogatás</t>
  </si>
  <si>
    <t>Dél-Balatoni Vízitársulatnak támogatás</t>
  </si>
  <si>
    <t>KEK-nek (járóbetegre)</t>
  </si>
  <si>
    <t xml:space="preserve">         Gyermekjóléti szolgálatra átadás</t>
  </si>
  <si>
    <t xml:space="preserve">         Háziorvosi ügyeleti ellátásra átadás</t>
  </si>
  <si>
    <t>Délny.- Balatoni Hulladékgazd. Társulásnak támogatás</t>
  </si>
  <si>
    <t>Egyéb műk. c. kiadások</t>
  </si>
  <si>
    <t>Felújítások</t>
  </si>
  <si>
    <t>Felhalmozási célú önkormányzati támogatás</t>
  </si>
  <si>
    <t xml:space="preserve">Felhalmozási célú pénzmaradvány </t>
  </si>
  <si>
    <t>Egyéb felhalmozási célú támogatás bevétele</t>
  </si>
  <si>
    <t>Közhatalmi bevételek</t>
  </si>
  <si>
    <t>Működési célú kölcsön és kölcsönök visszatérülése Államházt.belülről</t>
  </si>
  <si>
    <t>Működési célú kölcsön és kölcsönök visszatérülése Államházt.kívülről</t>
  </si>
  <si>
    <t>Egyéb működési célú támogatások Államháztartáson belülről</t>
  </si>
  <si>
    <t>Működési célú átvett pénzeszközök Államházt.kívülről</t>
  </si>
  <si>
    <t>Egyéb működési célú támogatások Államháztartáson belülre</t>
  </si>
  <si>
    <t>Egyéb működési célú támogatások Államházt.kívülre</t>
  </si>
  <si>
    <t>Műk.c. v.tér. tám., kölcsön v.tér. Áll.házt.kívül</t>
  </si>
  <si>
    <t>Egyéb működési célú átvett pénzeszközök Áll.házt.kívül</t>
  </si>
  <si>
    <t>Működési célú kölcsönök nyújtása és törlesztése Államházt.kívülre</t>
  </si>
  <si>
    <t xml:space="preserve">                         2.2.sz. melléklet a …./2014 (……) számú rendelethez</t>
  </si>
  <si>
    <t xml:space="preserve">Felhalmozási költségvetés kiadásai </t>
  </si>
  <si>
    <t xml:space="preserve">         -egyéb felhalm.c.támogatások Áht-n belülre</t>
  </si>
  <si>
    <t>Fejezeti és általános tartalékok elszámolása</t>
  </si>
  <si>
    <t>Módosított előírányzat</t>
  </si>
  <si>
    <t>Módosított előirányzat</t>
  </si>
  <si>
    <t xml:space="preserve">2014. évi eredeti előirányzat </t>
  </si>
  <si>
    <t>Eredeti előirányzat</t>
  </si>
  <si>
    <t>Eredeti előírányzat</t>
  </si>
  <si>
    <t>1/2014(II.4.)</t>
  </si>
  <si>
    <t xml:space="preserve">Működési költségvetés  kiadásai </t>
  </si>
  <si>
    <t>Miklósi Önkormányzatának átadás</t>
  </si>
  <si>
    <t>A 2014. évi eredeti előirányzati állami hozzájárulások jogcímenként Zicsben</t>
  </si>
  <si>
    <t>Támogatási jogcím</t>
  </si>
  <si>
    <t>Mutató 2014</t>
  </si>
  <si>
    <t>Fajlagos összeg 2014</t>
  </si>
  <si>
    <t>2014. évi normatív támogatás</t>
  </si>
  <si>
    <t>Helyi Önkormányzatok müködésének általános támogatása</t>
  </si>
  <si>
    <t xml:space="preserve">Településüzemeltetéshez kapcsolódó feladellátás támogatása </t>
  </si>
  <si>
    <t>Zöldterület gazdálkodással kapcsolatos feladatok ellátása</t>
  </si>
  <si>
    <t>Közvilágítás fenntartásának támogatása</t>
  </si>
  <si>
    <t>Köztemető fenntartással kapcsolatos  feladatok támogatása</t>
  </si>
  <si>
    <t>Közutak fenntartásának támogatása</t>
  </si>
  <si>
    <t xml:space="preserve"> Egyéb kötelező önkormányzati feladatok támogatása</t>
  </si>
  <si>
    <t>Szociális és gyermekjóléti feladatok támogatása hozzájárulás</t>
  </si>
  <si>
    <t>Pénzbeli szociális juttatások</t>
  </si>
  <si>
    <t>Kistelepülések szociális feladatainak támogatása</t>
  </si>
  <si>
    <t>Falugondnoki szolgáltatás</t>
  </si>
  <si>
    <t>Egyes jövedelempótló támogatások kiegészítése</t>
  </si>
  <si>
    <t>Szociális hozzájárulás összesen</t>
  </si>
  <si>
    <t>Kulturális feladatok támogatása</t>
  </si>
  <si>
    <t>Könyvtári és a közművelődési feladatok támogatása</t>
  </si>
  <si>
    <t>Központi költségvetésből származó források összesen</t>
  </si>
  <si>
    <t xml:space="preserve">7.sz.mell.a …./2014(…….).számú rendelethez </t>
  </si>
  <si>
    <t>Központosított előirányzatok</t>
  </si>
  <si>
    <t>Lakossági víz-és csatornaszolgáltatás támogatása</t>
  </si>
  <si>
    <t xml:space="preserve">Központosított előirányzatok összesen </t>
  </si>
  <si>
    <t>Nyári gyermekétkeztetés támogatása</t>
  </si>
  <si>
    <t>DRV Zrt.-nek működési célú támogatás</t>
  </si>
  <si>
    <t>2012.év tény</t>
  </si>
  <si>
    <t>2013.év várható</t>
  </si>
  <si>
    <t>KÖLTSÉGVETÉSI KIADÁSOK ÖSSZESEN     (I-II.)</t>
  </si>
  <si>
    <t>Ellátás megnevezése</t>
  </si>
  <si>
    <t>2014. Eredeti előirányzat</t>
  </si>
  <si>
    <t>Összeg</t>
  </si>
  <si>
    <t>Rendszeres szoc.pénzbeli ell.:</t>
  </si>
  <si>
    <t>Lakásfenntartási támogatás (Normatív)</t>
  </si>
  <si>
    <t>Ápolási díj (tartós beteg)méltányossági</t>
  </si>
  <si>
    <t>Aktív korúak ellátása:</t>
  </si>
  <si>
    <t>Rendszeres szoc.segély nyug. 55 év</t>
  </si>
  <si>
    <t xml:space="preserve">Rendszeres szoc.segély eg. kár. </t>
  </si>
  <si>
    <t>Foglalkoztatást helyettesítő támogatás</t>
  </si>
  <si>
    <t>Eseti pénzbeli ellátások</t>
  </si>
  <si>
    <t>Önkormányzati segély pénzben</t>
  </si>
  <si>
    <t>Rendkívüli élethelyzetre tekintettel</t>
  </si>
  <si>
    <t>Eltemetés költségeihez nyújtott</t>
  </si>
  <si>
    <t>Kamatmentes kölcsönként nyújtott</t>
  </si>
  <si>
    <t>Önkormányzati segély természetben</t>
  </si>
  <si>
    <t>Önkormányzati segély összesen</t>
  </si>
  <si>
    <t>Köztemetés</t>
  </si>
  <si>
    <t>Közgyógyellátás</t>
  </si>
  <si>
    <t>Szoc. Étkezés</t>
  </si>
  <si>
    <t>Eseti pénzbeli gyermekvédelmi ell.</t>
  </si>
  <si>
    <t>Gyermekvédelmi kedvezmény</t>
  </si>
  <si>
    <t>Nyári gyermekétkeztetés</t>
  </si>
  <si>
    <t>Óvodáztatási támogatás</t>
  </si>
  <si>
    <t>Mindösszesen:</t>
  </si>
  <si>
    <t xml:space="preserve">Zics önkormányzat által a lakosságnak juttatott támogatások,szociális, rászorultsági ellátások </t>
  </si>
  <si>
    <t xml:space="preserve">8.sz.mell.a …./2014(…….).számú rendelethez </t>
  </si>
  <si>
    <t>Módosított  előirányzat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</si>
</sst>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  <numFmt numFmtId="165" formatCode="_-* #,##0.00&quot; Ft&quot;_-;\-* #,##0.00&quot; Ft&quot;_-;_-* \-??&quot; Ft&quot;_-;_-@_-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mmm\ d/"/>
    <numFmt numFmtId="171" formatCode="[$-40E]yyyy\.\ mmmm\ d\."/>
    <numFmt numFmtId="172" formatCode="&quot;H-&quot;0000"/>
    <numFmt numFmtId="173" formatCode="_-* #,##0.0\ _F_t_-;\-* #,##0.0\ _F_t_-;_-* &quot;-&quot;??\ _F_t_-;_-@_-"/>
    <numFmt numFmtId="174" formatCode="_-* #,##0\ _F_t_-;\-* #,##0\ _F_t_-;_-* &quot;-&quot;??\ _F_t_-;_-@_-"/>
    <numFmt numFmtId="175" formatCode="m\.\ d\.;@"/>
    <numFmt numFmtId="176" formatCode="[$€-2]\ #\ ##,000_);[Red]\([$€-2]\ #\ 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20"/>
      <name val="Arial CE"/>
      <family val="2"/>
    </font>
    <font>
      <sz val="2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u val="single"/>
      <sz val="7.5"/>
      <color indexed="12"/>
      <name val="Arial CE"/>
      <family val="2"/>
    </font>
    <font>
      <u val="single"/>
      <sz val="7.5"/>
      <color indexed="20"/>
      <name val="Arial CE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b/>
      <sz val="20"/>
      <name val="Cambria"/>
      <family val="1"/>
    </font>
    <font>
      <sz val="20"/>
      <name val="Cambria"/>
      <family val="1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name val="Times New Roman"/>
      <family val="1"/>
    </font>
    <font>
      <sz val="12"/>
      <name val="Arial CE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3" fontId="18" fillId="0" borderId="0" xfId="66" applyNumberFormat="1" applyFont="1" applyBorder="1" applyAlignment="1">
      <alignment vertical="distributed"/>
      <protection/>
    </xf>
    <xf numFmtId="3" fontId="0" fillId="0" borderId="10" xfId="66" applyNumberFormat="1" applyBorder="1">
      <alignment/>
      <protection/>
    </xf>
    <xf numFmtId="3" fontId="18" fillId="0" borderId="11" xfId="66" applyNumberFormat="1" applyFont="1" applyBorder="1">
      <alignment/>
      <protection/>
    </xf>
    <xf numFmtId="3" fontId="19" fillId="0" borderId="12" xfId="66" applyNumberFormat="1" applyFont="1" applyBorder="1">
      <alignment/>
      <protection/>
    </xf>
    <xf numFmtId="3" fontId="19" fillId="0" borderId="13" xfId="66" applyNumberFormat="1" applyFont="1" applyBorder="1">
      <alignment/>
      <protection/>
    </xf>
    <xf numFmtId="3" fontId="19" fillId="0" borderId="14" xfId="66" applyNumberFormat="1" applyFont="1" applyBorder="1">
      <alignment/>
      <protection/>
    </xf>
    <xf numFmtId="3" fontId="0" fillId="0" borderId="12" xfId="66" applyNumberFormat="1" applyFont="1" applyBorder="1" applyAlignment="1">
      <alignment horizontal="right"/>
      <protection/>
    </xf>
    <xf numFmtId="3" fontId="0" fillId="0" borderId="14" xfId="66" applyNumberFormat="1" applyBorder="1">
      <alignment/>
      <protection/>
    </xf>
    <xf numFmtId="3" fontId="21" fillId="0" borderId="13" xfId="66" applyNumberFormat="1" applyFont="1" applyBorder="1">
      <alignment/>
      <protection/>
    </xf>
    <xf numFmtId="3" fontId="0" fillId="0" borderId="14" xfId="66" applyNumberFormat="1" applyFont="1" applyBorder="1">
      <alignment/>
      <protection/>
    </xf>
    <xf numFmtId="3" fontId="19" fillId="0" borderId="15" xfId="66" applyNumberFormat="1" applyFont="1" applyBorder="1">
      <alignment/>
      <protection/>
    </xf>
    <xf numFmtId="3" fontId="19" fillId="0" borderId="16" xfId="66" applyNumberFormat="1" applyFont="1" applyBorder="1">
      <alignment/>
      <protection/>
    </xf>
    <xf numFmtId="3" fontId="19" fillId="0" borderId="17" xfId="66" applyNumberFormat="1" applyFont="1" applyBorder="1">
      <alignment/>
      <protection/>
    </xf>
    <xf numFmtId="3" fontId="21" fillId="0" borderId="13" xfId="66" applyNumberFormat="1" applyFont="1" applyBorder="1" applyAlignment="1">
      <alignment wrapText="1"/>
      <protection/>
    </xf>
    <xf numFmtId="3" fontId="19" fillId="0" borderId="10" xfId="66" applyNumberFormat="1" applyFont="1" applyBorder="1">
      <alignment/>
      <protection/>
    </xf>
    <xf numFmtId="3" fontId="18" fillId="0" borderId="16" xfId="66" applyNumberFormat="1" applyFont="1" applyBorder="1">
      <alignment/>
      <protection/>
    </xf>
    <xf numFmtId="3" fontId="19" fillId="0" borderId="18" xfId="66" applyNumberFormat="1" applyFont="1" applyBorder="1">
      <alignment/>
      <protection/>
    </xf>
    <xf numFmtId="3" fontId="0" fillId="0" borderId="19" xfId="66" applyNumberFormat="1" applyFont="1" applyBorder="1">
      <alignment/>
      <protection/>
    </xf>
    <xf numFmtId="3" fontId="0" fillId="0" borderId="20" xfId="66" applyNumberFormat="1" applyFont="1" applyBorder="1">
      <alignment/>
      <protection/>
    </xf>
    <xf numFmtId="3" fontId="0" fillId="0" borderId="0" xfId="66" applyNumberFormat="1">
      <alignment/>
      <protection/>
    </xf>
    <xf numFmtId="3" fontId="19" fillId="0" borderId="21" xfId="66" applyNumberFormat="1" applyFont="1" applyBorder="1">
      <alignment/>
      <protection/>
    </xf>
    <xf numFmtId="3" fontId="0" fillId="0" borderId="22" xfId="66" applyNumberFormat="1" applyFont="1" applyBorder="1">
      <alignment/>
      <protection/>
    </xf>
    <xf numFmtId="3" fontId="20" fillId="0" borderId="16" xfId="66" applyNumberFormat="1" applyFont="1" applyBorder="1" applyAlignment="1">
      <alignment horizontal="center" vertical="center" wrapText="1"/>
      <protection/>
    </xf>
    <xf numFmtId="3" fontId="19" fillId="0" borderId="23" xfId="66" applyNumberFormat="1" applyFont="1" applyBorder="1">
      <alignment/>
      <protection/>
    </xf>
    <xf numFmtId="3" fontId="0" fillId="0" borderId="13" xfId="66" applyNumberFormat="1" applyFont="1" applyBorder="1">
      <alignment/>
      <protection/>
    </xf>
    <xf numFmtId="3" fontId="0" fillId="0" borderId="24" xfId="66" applyNumberFormat="1" applyFont="1" applyBorder="1">
      <alignment/>
      <protection/>
    </xf>
    <xf numFmtId="3" fontId="19" fillId="0" borderId="12" xfId="66" applyNumberFormat="1" applyFont="1" applyBorder="1" applyAlignment="1">
      <alignment horizontal="left"/>
      <protection/>
    </xf>
    <xf numFmtId="3" fontId="0" fillId="0" borderId="25" xfId="66" applyNumberFormat="1" applyFont="1" applyBorder="1">
      <alignment/>
      <protection/>
    </xf>
    <xf numFmtId="3" fontId="0" fillId="0" borderId="26" xfId="66" applyNumberFormat="1" applyFont="1" applyBorder="1">
      <alignment/>
      <protection/>
    </xf>
    <xf numFmtId="3" fontId="0" fillId="0" borderId="27" xfId="66" applyNumberFormat="1" applyBorder="1">
      <alignment/>
      <protection/>
    </xf>
    <xf numFmtId="0" fontId="24" fillId="0" borderId="0" xfId="63" applyFont="1" applyAlignment="1">
      <alignment horizontal="center" vertical="center"/>
      <protection/>
    </xf>
    <xf numFmtId="0" fontId="25" fillId="0" borderId="0" xfId="63" applyFont="1" applyAlignment="1">
      <alignment horizontal="center" vertical="center"/>
      <protection/>
    </xf>
    <xf numFmtId="0" fontId="24" fillId="0" borderId="16" xfId="63" applyFont="1" applyBorder="1" applyAlignment="1">
      <alignment horizontal="center" vertical="center"/>
      <protection/>
    </xf>
    <xf numFmtId="0" fontId="24" fillId="0" borderId="16" xfId="63" applyFont="1" applyBorder="1" applyAlignment="1">
      <alignment horizontal="center" vertical="center" wrapText="1"/>
      <protection/>
    </xf>
    <xf numFmtId="0" fontId="26" fillId="0" borderId="16" xfId="63" applyFont="1" applyBorder="1" applyAlignment="1">
      <alignment horizontal="left" vertical="center" wrapText="1"/>
      <protection/>
    </xf>
    <xf numFmtId="3" fontId="26" fillId="0" borderId="16" xfId="63" applyNumberFormat="1" applyFont="1" applyBorder="1" applyAlignment="1">
      <alignment horizontal="center" vertical="center"/>
      <protection/>
    </xf>
    <xf numFmtId="0" fontId="29" fillId="0" borderId="0" xfId="64" applyFont="1" applyAlignment="1">
      <alignment horizontal="center" vertical="center" wrapText="1"/>
      <protection/>
    </xf>
    <xf numFmtId="0" fontId="29" fillId="0" borderId="0" xfId="64" applyFont="1" applyAlignment="1">
      <alignment horizontal="center" vertical="center"/>
      <protection/>
    </xf>
    <xf numFmtId="0" fontId="25" fillId="0" borderId="0" xfId="64" applyFont="1" applyAlignment="1">
      <alignment horizontal="center" vertical="center"/>
      <protection/>
    </xf>
    <xf numFmtId="0" fontId="26" fillId="0" borderId="12" xfId="64" applyFont="1" applyBorder="1" applyAlignment="1">
      <alignment horizontal="center" vertical="center"/>
      <protection/>
    </xf>
    <xf numFmtId="0" fontId="26" fillId="0" borderId="20" xfId="64" applyFont="1" applyBorder="1" applyAlignment="1">
      <alignment horizontal="center" vertical="center"/>
      <protection/>
    </xf>
    <xf numFmtId="0" fontId="26" fillId="0" borderId="20" xfId="64" applyFont="1" applyBorder="1" applyAlignment="1">
      <alignment horizontal="center" vertical="center" wrapText="1"/>
      <protection/>
    </xf>
    <xf numFmtId="0" fontId="26" fillId="0" borderId="20" xfId="64" applyFont="1" applyBorder="1" applyAlignment="1">
      <alignment horizontal="left" vertical="center" wrapText="1"/>
      <protection/>
    </xf>
    <xf numFmtId="0" fontId="26" fillId="0" borderId="21" xfId="64" applyFont="1" applyBorder="1" applyAlignment="1">
      <alignment horizontal="center" vertical="center"/>
      <protection/>
    </xf>
    <xf numFmtId="0" fontId="26" fillId="0" borderId="22" xfId="64" applyFont="1" applyBorder="1" applyAlignment="1">
      <alignment horizontal="center" vertical="center"/>
      <protection/>
    </xf>
    <xf numFmtId="0" fontId="26" fillId="0" borderId="0" xfId="58" applyFont="1" applyAlignment="1">
      <alignment horizontal="center" vertical="center" wrapText="1"/>
      <protection/>
    </xf>
    <xf numFmtId="0" fontId="22" fillId="0" borderId="0" xfId="58">
      <alignment/>
      <protection/>
    </xf>
    <xf numFmtId="0" fontId="27" fillId="0" borderId="0" xfId="58" applyFont="1" applyAlignment="1">
      <alignment horizontal="right" vertical="center" wrapText="1"/>
      <protection/>
    </xf>
    <xf numFmtId="0" fontId="25" fillId="0" borderId="28" xfId="58" applyFont="1" applyBorder="1" applyAlignment="1">
      <alignment horizontal="left" vertical="center" wrapText="1"/>
      <protection/>
    </xf>
    <xf numFmtId="3" fontId="25" fillId="0" borderId="29" xfId="58" applyNumberFormat="1" applyFont="1" applyBorder="1" applyAlignment="1">
      <alignment horizontal="center" vertical="center" wrapText="1"/>
      <protection/>
    </xf>
    <xf numFmtId="0" fontId="24" fillId="0" borderId="12" xfId="58" applyFont="1" applyBorder="1" applyAlignment="1">
      <alignment horizontal="center" vertical="center" wrapText="1"/>
      <protection/>
    </xf>
    <xf numFmtId="0" fontId="25" fillId="0" borderId="20" xfId="58" applyFont="1" applyBorder="1" applyAlignment="1">
      <alignment horizontal="left" vertical="center" wrapText="1"/>
      <protection/>
    </xf>
    <xf numFmtId="3" fontId="25" fillId="0" borderId="24" xfId="58" applyNumberFormat="1" applyFont="1" applyBorder="1" applyAlignment="1">
      <alignment horizontal="center" vertical="center" wrapText="1"/>
      <protection/>
    </xf>
    <xf numFmtId="0" fontId="25" fillId="0" borderId="30" xfId="58" applyFont="1" applyBorder="1" applyAlignment="1">
      <alignment horizontal="left" vertical="center" wrapText="1"/>
      <protection/>
    </xf>
    <xf numFmtId="3" fontId="25" fillId="0" borderId="31" xfId="58" applyNumberFormat="1" applyFont="1" applyBorder="1" applyAlignment="1">
      <alignment horizontal="center" vertical="center" wrapText="1"/>
      <protection/>
    </xf>
    <xf numFmtId="3" fontId="24" fillId="0" borderId="32" xfId="58" applyNumberFormat="1" applyFont="1" applyBorder="1" applyAlignment="1">
      <alignment horizontal="center" vertical="center" wrapText="1"/>
      <protection/>
    </xf>
    <xf numFmtId="164" fontId="25" fillId="0" borderId="24" xfId="58" applyNumberFormat="1" applyFont="1" applyBorder="1" applyAlignment="1">
      <alignment horizontal="center" vertical="center" wrapText="1"/>
      <protection/>
    </xf>
    <xf numFmtId="164" fontId="25" fillId="0" borderId="31" xfId="58" applyNumberFormat="1" applyFont="1" applyBorder="1" applyAlignment="1">
      <alignment horizontal="center" vertical="center" wrapText="1"/>
      <protection/>
    </xf>
    <xf numFmtId="164" fontId="24" fillId="0" borderId="32" xfId="58" applyNumberFormat="1" applyFont="1" applyBorder="1" applyAlignment="1">
      <alignment horizontal="center" vertical="center" wrapText="1"/>
      <protection/>
    </xf>
    <xf numFmtId="0" fontId="23" fillId="0" borderId="0" xfId="65" applyFont="1" applyBorder="1" applyAlignment="1">
      <alignment horizontal="center" wrapText="1"/>
      <protection/>
    </xf>
    <xf numFmtId="0" fontId="31" fillId="0" borderId="0" xfId="65" applyFont="1" applyAlignment="1">
      <alignment wrapText="1"/>
      <protection/>
    </xf>
    <xf numFmtId="0" fontId="32" fillId="0" borderId="0" xfId="65" applyFont="1">
      <alignment/>
      <protection/>
    </xf>
    <xf numFmtId="0" fontId="25" fillId="0" borderId="0" xfId="65" applyFont="1" applyAlignment="1">
      <alignment horizontal="right"/>
      <protection/>
    </xf>
    <xf numFmtId="3" fontId="24" fillId="0" borderId="32" xfId="65" applyNumberFormat="1" applyFont="1" applyBorder="1" applyAlignment="1">
      <alignment horizontal="center" vertical="center"/>
      <protection/>
    </xf>
    <xf numFmtId="0" fontId="24" fillId="0" borderId="23" xfId="65" applyFont="1" applyBorder="1">
      <alignment/>
      <protection/>
    </xf>
    <xf numFmtId="3" fontId="24" fillId="0" borderId="29" xfId="65" applyNumberFormat="1" applyFont="1" applyBorder="1" applyAlignment="1">
      <alignment horizontal="center" vertical="center"/>
      <protection/>
    </xf>
    <xf numFmtId="0" fontId="25" fillId="0" borderId="12" xfId="65" applyFont="1" applyBorder="1">
      <alignment/>
      <protection/>
    </xf>
    <xf numFmtId="3" fontId="25" fillId="0" borderId="24" xfId="65" applyNumberFormat="1" applyFont="1" applyBorder="1" applyAlignment="1">
      <alignment horizontal="center" vertical="center"/>
      <protection/>
    </xf>
    <xf numFmtId="0" fontId="25" fillId="0" borderId="12" xfId="65" applyFont="1" applyBorder="1" applyAlignment="1">
      <alignment horizontal="left"/>
      <protection/>
    </xf>
    <xf numFmtId="0" fontId="25" fillId="0" borderId="12" xfId="65" applyFont="1" applyBorder="1" applyAlignment="1">
      <alignment/>
      <protection/>
    </xf>
    <xf numFmtId="0" fontId="24" fillId="0" borderId="10" xfId="65" applyFont="1" applyBorder="1" applyAlignment="1">
      <alignment/>
      <protection/>
    </xf>
    <xf numFmtId="3" fontId="24" fillId="0" borderId="32" xfId="65" applyNumberFormat="1" applyFont="1" applyBorder="1" applyAlignment="1">
      <alignment horizontal="center"/>
      <protection/>
    </xf>
    <xf numFmtId="0" fontId="24" fillId="0" borderId="10" xfId="65" applyFont="1" applyBorder="1">
      <alignment/>
      <protection/>
    </xf>
    <xf numFmtId="0" fontId="23" fillId="0" borderId="0" xfId="60" applyFont="1" applyAlignment="1">
      <alignment horizontal="center" vertical="center"/>
      <protection/>
    </xf>
    <xf numFmtId="0" fontId="23" fillId="0" borderId="0" xfId="60" applyFont="1" applyBorder="1" applyAlignment="1">
      <alignment horizontal="center" vertical="center"/>
      <protection/>
    </xf>
    <xf numFmtId="0" fontId="28" fillId="0" borderId="0" xfId="60" applyFont="1" applyAlignment="1">
      <alignment horizontal="center" vertical="center"/>
      <protection/>
    </xf>
    <xf numFmtId="0" fontId="27" fillId="0" borderId="0" xfId="60" applyFont="1" applyAlignment="1">
      <alignment horizontal="right" vertical="center"/>
      <protection/>
    </xf>
    <xf numFmtId="0" fontId="26" fillId="0" borderId="0" xfId="60" applyFont="1" applyAlignment="1">
      <alignment horizontal="center" vertical="center"/>
      <protection/>
    </xf>
    <xf numFmtId="0" fontId="24" fillId="0" borderId="0" xfId="57" applyFont="1" applyAlignment="1">
      <alignment horizontal="center" vertical="center"/>
      <protection/>
    </xf>
    <xf numFmtId="0" fontId="25" fillId="0" borderId="0" xfId="57" applyFont="1" applyAlignment="1">
      <alignment horizontal="center" vertical="center"/>
      <protection/>
    </xf>
    <xf numFmtId="0" fontId="24" fillId="0" borderId="0" xfId="57" applyFont="1" applyBorder="1" applyAlignment="1">
      <alignment horizontal="center" vertical="center"/>
      <protection/>
    </xf>
    <xf numFmtId="0" fontId="25" fillId="0" borderId="0" xfId="57" applyFont="1" applyAlignment="1">
      <alignment horizontal="right" vertical="center"/>
      <protection/>
    </xf>
    <xf numFmtId="3" fontId="24" fillId="0" borderId="32" xfId="57" applyNumberFormat="1" applyFont="1" applyBorder="1" applyAlignment="1">
      <alignment horizontal="center" vertical="center"/>
      <protection/>
    </xf>
    <xf numFmtId="164" fontId="24" fillId="0" borderId="32" xfId="57" applyNumberFormat="1" applyFont="1" applyFill="1" applyBorder="1" applyAlignment="1">
      <alignment horizontal="center" vertical="center"/>
      <protection/>
    </xf>
    <xf numFmtId="0" fontId="24" fillId="0" borderId="12" xfId="57" applyFont="1" applyBorder="1" applyAlignment="1">
      <alignment horizontal="center" vertical="center"/>
      <protection/>
    </xf>
    <xf numFmtId="3" fontId="24" fillId="0" borderId="24" xfId="57" applyNumberFormat="1" applyFont="1" applyBorder="1" applyAlignment="1">
      <alignment horizontal="center" vertical="center"/>
      <protection/>
    </xf>
    <xf numFmtId="3" fontId="24" fillId="0" borderId="31" xfId="57" applyNumberFormat="1" applyFont="1" applyBorder="1" applyAlignment="1">
      <alignment horizontal="center" vertical="center"/>
      <protection/>
    </xf>
    <xf numFmtId="0" fontId="24" fillId="0" borderId="0" xfId="59" applyFont="1" applyBorder="1" applyAlignment="1">
      <alignment horizontal="center" vertical="center" wrapText="1"/>
      <protection/>
    </xf>
    <xf numFmtId="0" fontId="25" fillId="0" borderId="0" xfId="59" applyFont="1" applyBorder="1" applyAlignment="1">
      <alignment horizontal="left" vertical="center" wrapText="1"/>
      <protection/>
    </xf>
    <xf numFmtId="164" fontId="25" fillId="0" borderId="0" xfId="59" applyNumberFormat="1" applyFont="1" applyBorder="1" applyAlignment="1">
      <alignment horizontal="center" vertical="center" wrapText="1"/>
      <protection/>
    </xf>
    <xf numFmtId="164" fontId="24" fillId="0" borderId="0" xfId="59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26" fillId="0" borderId="16" xfId="63" applyNumberFormat="1" applyFont="1" applyBorder="1" applyAlignment="1">
      <alignment horizontal="center" vertical="center"/>
      <protection/>
    </xf>
    <xf numFmtId="0" fontId="26" fillId="0" borderId="33" xfId="63" applyFont="1" applyBorder="1" applyAlignment="1">
      <alignment horizontal="left" vertical="center" wrapText="1"/>
      <protection/>
    </xf>
    <xf numFmtId="49" fontId="26" fillId="0" borderId="12" xfId="64" applyNumberFormat="1" applyFont="1" applyBorder="1" applyAlignment="1">
      <alignment horizontal="center" vertical="center"/>
      <protection/>
    </xf>
    <xf numFmtId="0" fontId="25" fillId="0" borderId="34" xfId="65" applyFont="1" applyBorder="1" applyAlignment="1">
      <alignment/>
      <protection/>
    </xf>
    <xf numFmtId="3" fontId="25" fillId="0" borderId="35" xfId="65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5" fillId="0" borderId="34" xfId="65" applyFont="1" applyBorder="1" applyAlignment="1">
      <alignment horizontal="left"/>
      <protection/>
    </xf>
    <xf numFmtId="3" fontId="19" fillId="0" borderId="36" xfId="66" applyNumberFormat="1" applyFont="1" applyBorder="1">
      <alignment/>
      <protection/>
    </xf>
    <xf numFmtId="3" fontId="0" fillId="0" borderId="15" xfId="66" applyNumberFormat="1" applyFont="1" applyBorder="1">
      <alignment/>
      <protection/>
    </xf>
    <xf numFmtId="3" fontId="19" fillId="0" borderId="37" xfId="66" applyNumberFormat="1" applyFont="1" applyBorder="1" applyAlignment="1">
      <alignment horizontal="right" wrapText="1"/>
      <protection/>
    </xf>
    <xf numFmtId="3" fontId="0" fillId="0" borderId="12" xfId="66" applyNumberFormat="1" applyFont="1" applyBorder="1" applyAlignment="1">
      <alignment horizontal="left"/>
      <protection/>
    </xf>
    <xf numFmtId="3" fontId="0" fillId="0" borderId="21" xfId="66" applyNumberFormat="1" applyFont="1" applyBorder="1" applyAlignment="1">
      <alignment horizontal="right"/>
      <protection/>
    </xf>
    <xf numFmtId="3" fontId="21" fillId="0" borderId="26" xfId="66" applyNumberFormat="1" applyFont="1" applyBorder="1">
      <alignment/>
      <protection/>
    </xf>
    <xf numFmtId="3" fontId="19" fillId="0" borderId="23" xfId="66" applyNumberFormat="1" applyFont="1" applyBorder="1" applyAlignment="1">
      <alignment horizontal="left"/>
      <protection/>
    </xf>
    <xf numFmtId="3" fontId="19" fillId="0" borderId="32" xfId="66" applyNumberFormat="1" applyFont="1" applyBorder="1">
      <alignment/>
      <protection/>
    </xf>
    <xf numFmtId="3" fontId="21" fillId="0" borderId="13" xfId="66" applyNumberFormat="1" applyFont="1" applyBorder="1" applyAlignment="1">
      <alignment horizontal="left" wrapText="1"/>
      <protection/>
    </xf>
    <xf numFmtId="3" fontId="21" fillId="0" borderId="15" xfId="66" applyNumberFormat="1" applyFont="1" applyBorder="1" applyAlignment="1">
      <alignment horizontal="right"/>
      <protection/>
    </xf>
    <xf numFmtId="0" fontId="0" fillId="0" borderId="38" xfId="0" applyFont="1" applyBorder="1" applyAlignment="1">
      <alignment/>
    </xf>
    <xf numFmtId="3" fontId="28" fillId="0" borderId="16" xfId="63" applyNumberFormat="1" applyFont="1" applyBorder="1" applyAlignment="1">
      <alignment horizontal="center" vertical="center"/>
      <protection/>
    </xf>
    <xf numFmtId="3" fontId="34" fillId="0" borderId="16" xfId="63" applyNumberFormat="1" applyFont="1" applyBorder="1" applyAlignment="1">
      <alignment horizontal="center" vertical="center"/>
      <protection/>
    </xf>
    <xf numFmtId="3" fontId="28" fillId="0" borderId="20" xfId="64" applyNumberFormat="1" applyFont="1" applyBorder="1" applyAlignment="1">
      <alignment horizontal="center" vertical="center" wrapText="1"/>
      <protection/>
    </xf>
    <xf numFmtId="3" fontId="34" fillId="0" borderId="20" xfId="64" applyNumberFormat="1" applyFont="1" applyBorder="1" applyAlignment="1">
      <alignment horizontal="center" vertical="center"/>
      <protection/>
    </xf>
    <xf numFmtId="3" fontId="34" fillId="0" borderId="24" xfId="64" applyNumberFormat="1" applyFont="1" applyBorder="1" applyAlignment="1">
      <alignment horizontal="center" vertical="center"/>
      <protection/>
    </xf>
    <xf numFmtId="3" fontId="28" fillId="0" borderId="22" xfId="64" applyNumberFormat="1" applyFont="1" applyBorder="1" applyAlignment="1">
      <alignment horizontal="center" vertical="center" wrapText="1"/>
      <protection/>
    </xf>
    <xf numFmtId="3" fontId="28" fillId="0" borderId="22" xfId="64" applyNumberFormat="1" applyFont="1" applyBorder="1" applyAlignment="1">
      <alignment horizontal="center" vertical="center"/>
      <protection/>
    </xf>
    <xf numFmtId="3" fontId="28" fillId="0" borderId="26" xfId="64" applyNumberFormat="1" applyFont="1" applyBorder="1" applyAlignment="1">
      <alignment horizontal="center" vertical="center"/>
      <protection/>
    </xf>
    <xf numFmtId="0" fontId="24" fillId="0" borderId="12" xfId="65" applyFont="1" applyBorder="1" applyAlignment="1">
      <alignment horizontal="left"/>
      <protection/>
    </xf>
    <xf numFmtId="3" fontId="24" fillId="0" borderId="24" xfId="65" applyNumberFormat="1" applyFont="1" applyBorder="1" applyAlignment="1">
      <alignment horizontal="center" vertical="center"/>
      <protection/>
    </xf>
    <xf numFmtId="0" fontId="24" fillId="0" borderId="3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8" fillId="0" borderId="0" xfId="64" applyFont="1" applyAlignment="1">
      <alignment horizontal="center" vertical="center"/>
      <protection/>
    </xf>
    <xf numFmtId="0" fontId="26" fillId="0" borderId="39" xfId="64" applyFont="1" applyBorder="1" applyAlignment="1">
      <alignment horizontal="center" vertical="center"/>
      <protection/>
    </xf>
    <xf numFmtId="0" fontId="26" fillId="0" borderId="30" xfId="64" applyFont="1" applyBorder="1" applyAlignment="1">
      <alignment horizontal="left" vertical="center" wrapText="1"/>
      <protection/>
    </xf>
    <xf numFmtId="3" fontId="34" fillId="0" borderId="30" xfId="64" applyNumberFormat="1" applyFont="1" applyBorder="1" applyAlignment="1">
      <alignment horizontal="center" vertical="center"/>
      <protection/>
    </xf>
    <xf numFmtId="3" fontId="34" fillId="0" borderId="31" xfId="64" applyNumberFormat="1" applyFont="1" applyBorder="1" applyAlignment="1">
      <alignment horizontal="center" vertical="center"/>
      <protection/>
    </xf>
    <xf numFmtId="0" fontId="24" fillId="0" borderId="40" xfId="63" applyFont="1" applyBorder="1" applyAlignment="1">
      <alignment horizontal="center" vertical="center" wrapText="1"/>
      <protection/>
    </xf>
    <xf numFmtId="0" fontId="24" fillId="0" borderId="41" xfId="63" applyFont="1" applyBorder="1" applyAlignment="1">
      <alignment horizontal="center" vertical="center" wrapText="1"/>
      <protection/>
    </xf>
    <xf numFmtId="0" fontId="24" fillId="0" borderId="18" xfId="57" applyFont="1" applyBorder="1" applyAlignment="1">
      <alignment horizontal="center" vertical="center"/>
      <protection/>
    </xf>
    <xf numFmtId="0" fontId="0" fillId="0" borderId="37" xfId="0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22" fillId="0" borderId="17" xfId="57" applyBorder="1">
      <alignment/>
      <protection/>
    </xf>
    <xf numFmtId="0" fontId="24" fillId="0" borderId="42" xfId="57" applyFont="1" applyBorder="1" applyAlignment="1">
      <alignment horizontal="center" vertical="center"/>
      <protection/>
    </xf>
    <xf numFmtId="0" fontId="22" fillId="0" borderId="14" xfId="57" applyBorder="1">
      <alignment/>
      <protection/>
    </xf>
    <xf numFmtId="0" fontId="24" fillId="0" borderId="14" xfId="57" applyFont="1" applyBorder="1" applyAlignment="1">
      <alignment horizontal="center" vertical="center"/>
      <protection/>
    </xf>
    <xf numFmtId="3" fontId="25" fillId="0" borderId="43" xfId="57" applyNumberFormat="1" applyFont="1" applyBorder="1" applyAlignment="1">
      <alignment horizontal="center" vertical="center"/>
      <protection/>
    </xf>
    <xf numFmtId="49" fontId="24" fillId="0" borderId="44" xfId="57" applyNumberFormat="1" applyFont="1" applyBorder="1" applyAlignment="1">
      <alignment horizontal="center" vertical="center"/>
      <protection/>
    </xf>
    <xf numFmtId="49" fontId="24" fillId="0" borderId="12" xfId="57" applyNumberFormat="1" applyFont="1" applyBorder="1" applyAlignment="1">
      <alignment horizontal="center" vertical="center"/>
      <protection/>
    </xf>
    <xf numFmtId="0" fontId="0" fillId="0" borderId="33" xfId="0" applyBorder="1" applyAlignment="1">
      <alignment/>
    </xf>
    <xf numFmtId="3" fontId="34" fillId="0" borderId="13" xfId="64" applyNumberFormat="1" applyFont="1" applyBorder="1" applyAlignment="1">
      <alignment horizontal="center" vertical="center"/>
      <protection/>
    </xf>
    <xf numFmtId="3" fontId="34" fillId="0" borderId="45" xfId="64" applyNumberFormat="1" applyFont="1" applyBorder="1" applyAlignment="1">
      <alignment horizontal="center" vertical="center"/>
      <protection/>
    </xf>
    <xf numFmtId="3" fontId="34" fillId="0" borderId="29" xfId="64" applyNumberFormat="1" applyFont="1" applyBorder="1" applyAlignment="1">
      <alignment horizontal="center" vertical="center"/>
      <protection/>
    </xf>
    <xf numFmtId="0" fontId="26" fillId="0" borderId="46" xfId="64" applyFont="1" applyBorder="1" applyAlignment="1">
      <alignment horizontal="center" vertical="center" wrapText="1"/>
      <protection/>
    </xf>
    <xf numFmtId="0" fontId="30" fillId="0" borderId="47" xfId="64" applyFont="1" applyBorder="1" applyAlignment="1">
      <alignment horizontal="center" vertical="center"/>
      <protection/>
    </xf>
    <xf numFmtId="0" fontId="24" fillId="0" borderId="48" xfId="64" applyFont="1" applyBorder="1" applyAlignment="1">
      <alignment horizontal="center" vertical="center"/>
      <protection/>
    </xf>
    <xf numFmtId="0" fontId="24" fillId="0" borderId="49" xfId="64" applyFont="1" applyBorder="1" applyAlignment="1">
      <alignment horizontal="center" vertical="center"/>
      <protection/>
    </xf>
    <xf numFmtId="0" fontId="26" fillId="0" borderId="50" xfId="60" applyFont="1" applyBorder="1" applyAlignment="1">
      <alignment horizontal="center" vertical="center"/>
      <protection/>
    </xf>
    <xf numFmtId="3" fontId="25" fillId="0" borderId="27" xfId="65" applyNumberFormat="1" applyFont="1" applyBorder="1" applyAlignment="1">
      <alignment horizontal="center" vertical="center"/>
      <protection/>
    </xf>
    <xf numFmtId="0" fontId="24" fillId="0" borderId="33" xfId="63" applyFont="1" applyBorder="1" applyAlignment="1">
      <alignment horizontal="center" vertical="center" wrapText="1"/>
      <protection/>
    </xf>
    <xf numFmtId="0" fontId="26" fillId="0" borderId="13" xfId="64" applyFont="1" applyBorder="1" applyAlignment="1">
      <alignment horizontal="center" vertical="center" wrapText="1"/>
      <protection/>
    </xf>
    <xf numFmtId="0" fontId="26" fillId="0" borderId="51" xfId="64" applyFont="1" applyBorder="1" applyAlignment="1">
      <alignment horizontal="center" vertical="center" wrapText="1"/>
      <protection/>
    </xf>
    <xf numFmtId="0" fontId="23" fillId="0" borderId="18" xfId="58" applyFont="1" applyBorder="1" applyAlignment="1">
      <alignment horizontal="center" vertical="center" wrapText="1"/>
      <protection/>
    </xf>
    <xf numFmtId="0" fontId="23" fillId="0" borderId="19" xfId="58" applyFont="1" applyBorder="1" applyAlignment="1">
      <alignment horizontal="center" vertical="center" wrapText="1"/>
      <protection/>
    </xf>
    <xf numFmtId="0" fontId="24" fillId="0" borderId="23" xfId="58" applyFont="1" applyBorder="1" applyAlignment="1">
      <alignment horizontal="center" vertical="center" wrapText="1"/>
      <protection/>
    </xf>
    <xf numFmtId="0" fontId="24" fillId="0" borderId="23" xfId="57" applyFont="1" applyBorder="1" applyAlignment="1">
      <alignment horizontal="center" vertical="center"/>
      <protection/>
    </xf>
    <xf numFmtId="0" fontId="23" fillId="0" borderId="18" xfId="65" applyFont="1" applyBorder="1" applyAlignment="1">
      <alignment horizontal="center" vertical="center"/>
      <protection/>
    </xf>
    <xf numFmtId="3" fontId="0" fillId="0" borderId="52" xfId="66" applyNumberFormat="1" applyBorder="1">
      <alignment/>
      <protection/>
    </xf>
    <xf numFmtId="3" fontId="18" fillId="0" borderId="53" xfId="66" applyNumberFormat="1" applyFont="1" applyBorder="1">
      <alignment/>
      <protection/>
    </xf>
    <xf numFmtId="3" fontId="20" fillId="0" borderId="54" xfId="66" applyNumberFormat="1" applyFont="1" applyBorder="1" applyAlignment="1">
      <alignment horizontal="center" vertical="center" wrapText="1"/>
      <protection/>
    </xf>
    <xf numFmtId="3" fontId="0" fillId="0" borderId="18" xfId="66" applyNumberFormat="1" applyBorder="1">
      <alignment/>
      <protection/>
    </xf>
    <xf numFmtId="3" fontId="18" fillId="0" borderId="55" xfId="66" applyNumberFormat="1" applyFont="1" applyBorder="1">
      <alignment/>
      <protection/>
    </xf>
    <xf numFmtId="3" fontId="20" fillId="0" borderId="42" xfId="66" applyNumberFormat="1" applyFont="1" applyBorder="1" applyAlignment="1">
      <alignment horizontal="center" vertical="center" wrapText="1"/>
      <protection/>
    </xf>
    <xf numFmtId="0" fontId="0" fillId="0" borderId="38" xfId="0" applyBorder="1" applyAlignment="1">
      <alignment/>
    </xf>
    <xf numFmtId="3" fontId="20" fillId="0" borderId="51" xfId="66" applyNumberFormat="1" applyFont="1" applyBorder="1" applyAlignment="1">
      <alignment horizontal="center" vertical="center" wrapText="1"/>
      <protection/>
    </xf>
    <xf numFmtId="3" fontId="20" fillId="0" borderId="20" xfId="66" applyNumberFormat="1" applyFont="1" applyBorder="1" applyAlignment="1">
      <alignment horizontal="center" vertical="center" wrapText="1"/>
      <protection/>
    </xf>
    <xf numFmtId="3" fontId="20" fillId="0" borderId="56" xfId="66" applyNumberFormat="1" applyFont="1" applyBorder="1" applyAlignment="1">
      <alignment horizontal="center" vertical="center" wrapText="1"/>
      <protection/>
    </xf>
    <xf numFmtId="3" fontId="20" fillId="0" borderId="28" xfId="66" applyNumberFormat="1" applyFont="1" applyBorder="1" applyAlignment="1">
      <alignment horizontal="center" vertical="center" wrapText="1"/>
      <protection/>
    </xf>
    <xf numFmtId="0" fontId="26" fillId="0" borderId="49" xfId="64" applyFont="1" applyBorder="1" applyAlignment="1">
      <alignment horizontal="center" vertical="center" wrapText="1"/>
      <protection/>
    </xf>
    <xf numFmtId="3" fontId="20" fillId="0" borderId="13" xfId="66" applyNumberFormat="1" applyFont="1" applyBorder="1" applyAlignment="1">
      <alignment horizontal="center" vertical="center" wrapText="1"/>
      <protection/>
    </xf>
    <xf numFmtId="3" fontId="20" fillId="0" borderId="15" xfId="66" applyNumberFormat="1" applyFont="1" applyBorder="1" applyAlignment="1">
      <alignment horizontal="center" vertical="center" wrapText="1"/>
      <protection/>
    </xf>
    <xf numFmtId="0" fontId="24" fillId="0" borderId="57" xfId="0" applyFont="1" applyBorder="1" applyAlignment="1">
      <alignment horizontal="center" vertical="center" wrapText="1"/>
    </xf>
    <xf numFmtId="3" fontId="24" fillId="0" borderId="29" xfId="57" applyNumberFormat="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 vertical="center"/>
      <protection/>
    </xf>
    <xf numFmtId="0" fontId="24" fillId="0" borderId="58" xfId="57" applyFont="1" applyBorder="1" applyAlignment="1">
      <alignment horizontal="center" vertical="center" wrapText="1"/>
      <protection/>
    </xf>
    <xf numFmtId="3" fontId="20" fillId="0" borderId="19" xfId="66" applyNumberFormat="1" applyFont="1" applyBorder="1" applyAlignment="1">
      <alignment horizontal="center" vertical="center" wrapText="1"/>
      <protection/>
    </xf>
    <xf numFmtId="0" fontId="24" fillId="0" borderId="44" xfId="65" applyFont="1" applyBorder="1" applyAlignment="1">
      <alignment vertical="center"/>
      <protection/>
    </xf>
    <xf numFmtId="3" fontId="24" fillId="0" borderId="43" xfId="65" applyNumberFormat="1" applyFont="1" applyBorder="1" applyAlignment="1">
      <alignment horizontal="center" vertical="center"/>
      <protection/>
    </xf>
    <xf numFmtId="0" fontId="24" fillId="0" borderId="58" xfId="0" applyFont="1" applyBorder="1" applyAlignment="1">
      <alignment horizontal="center" vertical="center" wrapText="1"/>
    </xf>
    <xf numFmtId="0" fontId="37" fillId="0" borderId="28" xfId="60" applyFont="1" applyBorder="1" applyAlignment="1">
      <alignment horizontal="center" vertical="center" wrapText="1"/>
      <protection/>
    </xf>
    <xf numFmtId="0" fontId="37" fillId="0" borderId="20" xfId="60" applyFont="1" applyBorder="1" applyAlignment="1">
      <alignment horizontal="center" vertical="center" wrapText="1"/>
      <protection/>
    </xf>
    <xf numFmtId="0" fontId="37" fillId="0" borderId="21" xfId="60" applyFont="1" applyBorder="1" applyAlignment="1">
      <alignment horizontal="center" vertical="center" wrapText="1"/>
      <protection/>
    </xf>
    <xf numFmtId="0" fontId="37" fillId="0" borderId="59" xfId="60" applyFont="1" applyBorder="1" applyAlignment="1">
      <alignment horizontal="center" vertical="center"/>
      <protection/>
    </xf>
    <xf numFmtId="0" fontId="37" fillId="0" borderId="22" xfId="60" applyFont="1" applyBorder="1" applyAlignment="1">
      <alignment horizontal="center" vertical="center" wrapText="1"/>
      <protection/>
    </xf>
    <xf numFmtId="0" fontId="37" fillId="0" borderId="19" xfId="60" applyFont="1" applyBorder="1" applyAlignment="1">
      <alignment horizontal="center" vertical="center"/>
      <protection/>
    </xf>
    <xf numFmtId="0" fontId="37" fillId="0" borderId="25" xfId="60" applyFont="1" applyBorder="1" applyAlignment="1">
      <alignment horizontal="center" vertical="center"/>
      <protection/>
    </xf>
    <xf numFmtId="3" fontId="38" fillId="0" borderId="28" xfId="60" applyNumberFormat="1" applyFont="1" applyBorder="1" applyAlignment="1">
      <alignment horizontal="center" vertical="center"/>
      <protection/>
    </xf>
    <xf numFmtId="3" fontId="37" fillId="0" borderId="29" xfId="60" applyNumberFormat="1" applyFont="1" applyBorder="1" applyAlignment="1">
      <alignment horizontal="center" vertical="center"/>
      <protection/>
    </xf>
    <xf numFmtId="3" fontId="38" fillId="0" borderId="20" xfId="60" applyNumberFormat="1" applyFont="1" applyBorder="1" applyAlignment="1">
      <alignment horizontal="center" vertical="center"/>
      <protection/>
    </xf>
    <xf numFmtId="3" fontId="37" fillId="0" borderId="24" xfId="60" applyNumberFormat="1" applyFont="1" applyBorder="1" applyAlignment="1">
      <alignment horizontal="center" vertical="center"/>
      <protection/>
    </xf>
    <xf numFmtId="3" fontId="38" fillId="0" borderId="30" xfId="60" applyNumberFormat="1" applyFont="1" applyBorder="1" applyAlignment="1">
      <alignment horizontal="center" vertical="center"/>
      <protection/>
    </xf>
    <xf numFmtId="3" fontId="38" fillId="0" borderId="60" xfId="60" applyNumberFormat="1" applyFont="1" applyBorder="1" applyAlignment="1">
      <alignment horizontal="center" vertical="center"/>
      <protection/>
    </xf>
    <xf numFmtId="3" fontId="37" fillId="0" borderId="35" xfId="60" applyNumberFormat="1" applyFont="1" applyBorder="1" applyAlignment="1">
      <alignment horizontal="center" vertical="center"/>
      <protection/>
    </xf>
    <xf numFmtId="3" fontId="37" fillId="0" borderId="19" xfId="60" applyNumberFormat="1" applyFont="1" applyBorder="1" applyAlignment="1">
      <alignment horizontal="center" vertical="center"/>
      <protection/>
    </xf>
    <xf numFmtId="3" fontId="37" fillId="0" borderId="25" xfId="60" applyNumberFormat="1" applyFont="1" applyBorder="1" applyAlignment="1">
      <alignment horizontal="center" vertical="center"/>
      <protection/>
    </xf>
    <xf numFmtId="3" fontId="37" fillId="0" borderId="61" xfId="60" applyNumberFormat="1" applyFont="1" applyBorder="1" applyAlignment="1">
      <alignment horizontal="center" vertical="center"/>
      <protection/>
    </xf>
    <xf numFmtId="3" fontId="37" fillId="0" borderId="43" xfId="60" applyNumberFormat="1" applyFont="1" applyBorder="1" applyAlignment="1">
      <alignment horizontal="center" vertical="center"/>
      <protection/>
    </xf>
    <xf numFmtId="0" fontId="37" fillId="0" borderId="28" xfId="60" applyFont="1" applyBorder="1" applyAlignment="1">
      <alignment horizontal="center" vertical="center"/>
      <protection/>
    </xf>
    <xf numFmtId="0" fontId="37" fillId="0" borderId="29" xfId="60" applyFont="1" applyBorder="1" applyAlignment="1">
      <alignment horizontal="center" vertical="center"/>
      <protection/>
    </xf>
    <xf numFmtId="3" fontId="37" fillId="0" borderId="28" xfId="60" applyNumberFormat="1" applyFont="1" applyBorder="1" applyAlignment="1">
      <alignment horizontal="center" vertical="center"/>
      <protection/>
    </xf>
    <xf numFmtId="3" fontId="37" fillId="0" borderId="60" xfId="60" applyNumberFormat="1" applyFont="1" applyBorder="1" applyAlignment="1">
      <alignment horizontal="center" vertical="center"/>
      <protection/>
    </xf>
    <xf numFmtId="3" fontId="37" fillId="0" borderId="36" xfId="60" applyNumberFormat="1" applyFont="1" applyBorder="1" applyAlignment="1">
      <alignment horizontal="center" vertical="center"/>
      <protection/>
    </xf>
    <xf numFmtId="3" fontId="37" fillId="0" borderId="62" xfId="60" applyNumberFormat="1" applyFont="1" applyBorder="1" applyAlignment="1">
      <alignment horizontal="center" vertical="center"/>
      <protection/>
    </xf>
    <xf numFmtId="3" fontId="37" fillId="0" borderId="63" xfId="60" applyNumberFormat="1" applyFont="1" applyBorder="1" applyAlignment="1">
      <alignment horizontal="center" vertical="center"/>
      <protection/>
    </xf>
    <xf numFmtId="0" fontId="39" fillId="0" borderId="21" xfId="60" applyFont="1" applyBorder="1" applyAlignment="1">
      <alignment horizontal="center" vertical="center"/>
      <protection/>
    </xf>
    <xf numFmtId="0" fontId="39" fillId="0" borderId="23" xfId="60" applyFont="1" applyBorder="1" applyAlignment="1">
      <alignment horizontal="left" vertical="center"/>
      <protection/>
    </xf>
    <xf numFmtId="0" fontId="40" fillId="0" borderId="0" xfId="60" applyFont="1" applyAlignment="1">
      <alignment horizontal="center" vertical="center"/>
      <protection/>
    </xf>
    <xf numFmtId="0" fontId="40" fillId="0" borderId="50" xfId="60" applyFont="1" applyBorder="1" applyAlignment="1">
      <alignment horizontal="center" vertical="center"/>
      <protection/>
    </xf>
    <xf numFmtId="3" fontId="41" fillId="0" borderId="19" xfId="66" applyNumberFormat="1" applyFont="1" applyBorder="1" applyAlignment="1">
      <alignment horizontal="center" vertical="center" wrapText="1"/>
      <protection/>
    </xf>
    <xf numFmtId="0" fontId="40" fillId="0" borderId="20" xfId="60" applyFont="1" applyBorder="1" applyAlignment="1">
      <alignment horizontal="center" vertical="center" wrapText="1"/>
      <protection/>
    </xf>
    <xf numFmtId="3" fontId="41" fillId="0" borderId="28" xfId="66" applyNumberFormat="1" applyFont="1" applyBorder="1" applyAlignment="1">
      <alignment horizontal="center" vertical="center" wrapText="1"/>
      <protection/>
    </xf>
    <xf numFmtId="0" fontId="40" fillId="0" borderId="22" xfId="60" applyFont="1" applyBorder="1" applyAlignment="1">
      <alignment horizontal="center" vertical="center" wrapText="1"/>
      <protection/>
    </xf>
    <xf numFmtId="0" fontId="40" fillId="0" borderId="64" xfId="60" applyFont="1" applyBorder="1" applyAlignment="1">
      <alignment horizontal="center" vertical="center" wrapText="1"/>
      <protection/>
    </xf>
    <xf numFmtId="0" fontId="40" fillId="0" borderId="19" xfId="60" applyFont="1" applyBorder="1" applyAlignment="1">
      <alignment horizontal="center" vertical="center"/>
      <protection/>
    </xf>
    <xf numFmtId="0" fontId="40" fillId="0" borderId="60" xfId="60" applyFont="1" applyBorder="1" applyAlignment="1">
      <alignment horizontal="center" vertical="center" wrapText="1"/>
      <protection/>
    </xf>
    <xf numFmtId="0" fontId="40" fillId="0" borderId="61" xfId="60" applyFont="1" applyBorder="1" applyAlignment="1">
      <alignment horizontal="center" vertical="center" wrapText="1"/>
      <protection/>
    </xf>
    <xf numFmtId="0" fontId="40" fillId="0" borderId="28" xfId="60" applyFont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24" fillId="0" borderId="34" xfId="65" applyFont="1" applyBorder="1" applyAlignment="1">
      <alignment/>
      <protection/>
    </xf>
    <xf numFmtId="3" fontId="24" fillId="0" borderId="35" xfId="65" applyNumberFormat="1" applyFont="1" applyBorder="1" applyAlignment="1">
      <alignment horizontal="center" vertical="center"/>
      <protection/>
    </xf>
    <xf numFmtId="0" fontId="22" fillId="0" borderId="0" xfId="62">
      <alignment/>
      <protection/>
    </xf>
    <xf numFmtId="3" fontId="39" fillId="0" borderId="0" xfId="67" applyNumberFormat="1" applyFont="1" applyBorder="1" applyAlignment="1">
      <alignment vertical="center" wrapText="1"/>
      <protection/>
    </xf>
    <xf numFmtId="3" fontId="39" fillId="0" borderId="0" xfId="67" applyNumberFormat="1" applyFont="1" applyAlignment="1">
      <alignment horizontal="center" vertical="center" wrapText="1"/>
      <protection/>
    </xf>
    <xf numFmtId="3" fontId="26" fillId="0" borderId="0" xfId="67" applyNumberFormat="1" applyFont="1" applyAlignment="1">
      <alignment horizontal="center" vertical="center"/>
      <protection/>
    </xf>
    <xf numFmtId="3" fontId="26" fillId="0" borderId="52" xfId="67" applyNumberFormat="1" applyFont="1" applyBorder="1" applyAlignment="1">
      <alignment horizontal="center" vertical="center"/>
      <protection/>
    </xf>
    <xf numFmtId="3" fontId="26" fillId="0" borderId="65" xfId="67" applyNumberFormat="1" applyFont="1" applyBorder="1" applyAlignment="1">
      <alignment horizontal="center" vertical="center" wrapText="1"/>
      <protection/>
    </xf>
    <xf numFmtId="3" fontId="26" fillId="0" borderId="66" xfId="67" applyNumberFormat="1" applyFont="1" applyBorder="1" applyAlignment="1">
      <alignment horizontal="center" vertical="center" wrapText="1"/>
      <protection/>
    </xf>
    <xf numFmtId="3" fontId="0" fillId="0" borderId="0" xfId="67" applyNumberFormat="1">
      <alignment/>
      <protection/>
    </xf>
    <xf numFmtId="3" fontId="0" fillId="0" borderId="0" xfId="67" applyNumberFormat="1" applyBorder="1">
      <alignment/>
      <protection/>
    </xf>
    <xf numFmtId="3" fontId="26" fillId="0" borderId="25" xfId="67" applyNumberFormat="1" applyFont="1" applyBorder="1" applyAlignment="1">
      <alignment horizontal="center" vertical="center" wrapText="1"/>
      <protection/>
    </xf>
    <xf numFmtId="3" fontId="26" fillId="0" borderId="67" xfId="67" applyNumberFormat="1" applyFont="1" applyBorder="1" applyAlignment="1">
      <alignment horizontal="center" vertical="center"/>
      <protection/>
    </xf>
    <xf numFmtId="3" fontId="26" fillId="0" borderId="48" xfId="67" applyNumberFormat="1" applyFont="1" applyBorder="1" applyAlignment="1">
      <alignment horizontal="center" vertical="center" wrapText="1"/>
      <protection/>
    </xf>
    <xf numFmtId="3" fontId="24" fillId="0" borderId="0" xfId="67" applyNumberFormat="1" applyFont="1" applyBorder="1">
      <alignment/>
      <protection/>
    </xf>
    <xf numFmtId="3" fontId="25" fillId="0" borderId="0" xfId="67" applyNumberFormat="1" applyFont="1" applyBorder="1">
      <alignment/>
      <protection/>
    </xf>
    <xf numFmtId="3" fontId="25" fillId="0" borderId="18" xfId="67" applyNumberFormat="1" applyFont="1" applyBorder="1">
      <alignment/>
      <protection/>
    </xf>
    <xf numFmtId="3" fontId="25" fillId="0" borderId="19" xfId="67" applyNumberFormat="1" applyFont="1" applyBorder="1">
      <alignment/>
      <protection/>
    </xf>
    <xf numFmtId="3" fontId="24" fillId="0" borderId="58" xfId="67" applyNumberFormat="1" applyFont="1" applyBorder="1">
      <alignment/>
      <protection/>
    </xf>
    <xf numFmtId="3" fontId="25" fillId="0" borderId="21" xfId="67" applyNumberFormat="1" applyFont="1" applyBorder="1">
      <alignment/>
      <protection/>
    </xf>
    <xf numFmtId="3" fontId="25" fillId="0" borderId="22" xfId="67" applyNumberFormat="1" applyFont="1" applyBorder="1">
      <alignment/>
      <protection/>
    </xf>
    <xf numFmtId="3" fontId="24" fillId="0" borderId="68" xfId="67" applyNumberFormat="1" applyFont="1" applyBorder="1">
      <alignment/>
      <protection/>
    </xf>
    <xf numFmtId="3" fontId="24" fillId="0" borderId="40" xfId="67" applyNumberFormat="1" applyFont="1" applyBorder="1">
      <alignment/>
      <protection/>
    </xf>
    <xf numFmtId="3" fontId="25" fillId="0" borderId="69" xfId="67" applyNumberFormat="1" applyFont="1" applyBorder="1">
      <alignment/>
      <protection/>
    </xf>
    <xf numFmtId="3" fontId="24" fillId="0" borderId="41" xfId="67" applyNumberFormat="1" applyFont="1" applyBorder="1">
      <alignment/>
      <protection/>
    </xf>
    <xf numFmtId="3" fontId="24" fillId="0" borderId="69" xfId="67" applyNumberFormat="1" applyFont="1" applyBorder="1">
      <alignment/>
      <protection/>
    </xf>
    <xf numFmtId="3" fontId="24" fillId="0" borderId="70" xfId="67" applyNumberFormat="1" applyFont="1" applyBorder="1">
      <alignment/>
      <protection/>
    </xf>
    <xf numFmtId="3" fontId="25" fillId="0" borderId="70" xfId="67" applyNumberFormat="1" applyFont="1" applyBorder="1">
      <alignment/>
      <protection/>
    </xf>
    <xf numFmtId="3" fontId="24" fillId="0" borderId="41" xfId="67" applyNumberFormat="1" applyFont="1" applyBorder="1" applyAlignment="1">
      <alignment horizontal="center" vertical="center" wrapText="1"/>
      <protection/>
    </xf>
    <xf numFmtId="3" fontId="24" fillId="0" borderId="19" xfId="67" applyNumberFormat="1" applyFont="1" applyBorder="1" applyAlignment="1">
      <alignment/>
      <protection/>
    </xf>
    <xf numFmtId="3" fontId="24" fillId="0" borderId="25" xfId="67" applyNumberFormat="1" applyFont="1" applyBorder="1" applyAlignment="1">
      <alignment wrapText="1"/>
      <protection/>
    </xf>
    <xf numFmtId="3" fontId="24" fillId="0" borderId="38" xfId="67" applyNumberFormat="1" applyFont="1" applyBorder="1">
      <alignment/>
      <protection/>
    </xf>
    <xf numFmtId="3" fontId="24" fillId="0" borderId="0" xfId="67" applyNumberFormat="1" applyFont="1" applyBorder="1" applyAlignment="1">
      <alignment/>
      <protection/>
    </xf>
    <xf numFmtId="3" fontId="24" fillId="0" borderId="57" xfId="67" applyNumberFormat="1" applyFont="1" applyBorder="1" applyAlignment="1">
      <alignment wrapText="1"/>
      <protection/>
    </xf>
    <xf numFmtId="166" fontId="25" fillId="0" borderId="20" xfId="67" applyNumberFormat="1" applyFont="1" applyBorder="1" applyAlignment="1">
      <alignment/>
      <protection/>
    </xf>
    <xf numFmtId="3" fontId="25" fillId="0" borderId="24" xfId="67" applyNumberFormat="1" applyFont="1" applyBorder="1" applyAlignment="1">
      <alignment wrapText="1"/>
      <protection/>
    </xf>
    <xf numFmtId="3" fontId="25" fillId="0" borderId="12" xfId="67" applyNumberFormat="1" applyFont="1" applyBorder="1" applyAlignment="1">
      <alignment horizontal="left" indent="2"/>
      <protection/>
    </xf>
    <xf numFmtId="3" fontId="25" fillId="0" borderId="20" xfId="67" applyNumberFormat="1" applyFont="1" applyBorder="1" applyAlignment="1">
      <alignment/>
      <protection/>
    </xf>
    <xf numFmtId="3" fontId="25" fillId="0" borderId="71" xfId="67" applyNumberFormat="1" applyFont="1" applyBorder="1" applyAlignment="1">
      <alignment/>
      <protection/>
    </xf>
    <xf numFmtId="3" fontId="25" fillId="0" borderId="22" xfId="67" applyNumberFormat="1" applyFont="1" applyBorder="1" applyAlignment="1">
      <alignment/>
      <protection/>
    </xf>
    <xf numFmtId="3" fontId="24" fillId="0" borderId="26" xfId="67" applyNumberFormat="1" applyFont="1" applyBorder="1" applyAlignment="1">
      <alignment wrapText="1"/>
      <protection/>
    </xf>
    <xf numFmtId="3" fontId="24" fillId="0" borderId="61" xfId="67" applyNumberFormat="1" applyFont="1" applyBorder="1" applyAlignment="1">
      <alignment/>
      <protection/>
    </xf>
    <xf numFmtId="3" fontId="24" fillId="0" borderId="43" xfId="67" applyNumberFormat="1" applyFont="1" applyBorder="1" applyAlignment="1">
      <alignment/>
      <protection/>
    </xf>
    <xf numFmtId="3" fontId="25" fillId="0" borderId="0" xfId="67" applyNumberFormat="1" applyFont="1">
      <alignment/>
      <protection/>
    </xf>
    <xf numFmtId="3" fontId="24" fillId="0" borderId="0" xfId="67" applyNumberFormat="1" applyFont="1">
      <alignment/>
      <protection/>
    </xf>
    <xf numFmtId="3" fontId="24" fillId="0" borderId="19" xfId="67" applyNumberFormat="1" applyFont="1" applyBorder="1">
      <alignment/>
      <protection/>
    </xf>
    <xf numFmtId="3" fontId="25" fillId="0" borderId="12" xfId="67" applyNumberFormat="1" applyFont="1" applyBorder="1">
      <alignment/>
      <protection/>
    </xf>
    <xf numFmtId="3" fontId="25" fillId="0" borderId="20" xfId="67" applyNumberFormat="1" applyFont="1" applyBorder="1">
      <alignment/>
      <protection/>
    </xf>
    <xf numFmtId="3" fontId="24" fillId="0" borderId="20" xfId="67" applyNumberFormat="1" applyFont="1" applyBorder="1">
      <alignment/>
      <protection/>
    </xf>
    <xf numFmtId="3" fontId="25" fillId="0" borderId="34" xfId="67" applyNumberFormat="1" applyFont="1" applyBorder="1">
      <alignment/>
      <protection/>
    </xf>
    <xf numFmtId="3" fontId="25" fillId="0" borderId="60" xfId="67" applyNumberFormat="1" applyFont="1" applyBorder="1">
      <alignment/>
      <protection/>
    </xf>
    <xf numFmtId="3" fontId="24" fillId="0" borderId="60" xfId="67" applyNumberFormat="1" applyFont="1" applyBorder="1">
      <alignment/>
      <protection/>
    </xf>
    <xf numFmtId="3" fontId="25" fillId="0" borderId="39" xfId="67" applyNumberFormat="1" applyFont="1" applyBorder="1">
      <alignment/>
      <protection/>
    </xf>
    <xf numFmtId="3" fontId="25" fillId="0" borderId="30" xfId="67" applyNumberFormat="1" applyFont="1" applyBorder="1">
      <alignment/>
      <protection/>
    </xf>
    <xf numFmtId="3" fontId="24" fillId="0" borderId="30" xfId="67" applyNumberFormat="1" applyFont="1" applyBorder="1">
      <alignment/>
      <protection/>
    </xf>
    <xf numFmtId="3" fontId="24" fillId="0" borderId="21" xfId="67" applyNumberFormat="1" applyFont="1" applyBorder="1">
      <alignment/>
      <protection/>
    </xf>
    <xf numFmtId="3" fontId="24" fillId="0" borderId="22" xfId="67" applyNumberFormat="1" applyFont="1" applyBorder="1">
      <alignment/>
      <protection/>
    </xf>
    <xf numFmtId="3" fontId="25" fillId="0" borderId="63" xfId="67" applyNumberFormat="1" applyFont="1" applyBorder="1">
      <alignment/>
      <protection/>
    </xf>
    <xf numFmtId="3" fontId="24" fillId="0" borderId="32" xfId="67" applyNumberFormat="1" applyFont="1" applyBorder="1">
      <alignment/>
      <protection/>
    </xf>
    <xf numFmtId="3" fontId="24" fillId="0" borderId="63" xfId="67" applyNumberFormat="1" applyFont="1" applyBorder="1">
      <alignment/>
      <protection/>
    </xf>
    <xf numFmtId="3" fontId="24" fillId="0" borderId="72" xfId="67" applyNumberFormat="1" applyFont="1" applyBorder="1" applyAlignment="1">
      <alignment horizontal="left" wrapText="1"/>
      <protection/>
    </xf>
    <xf numFmtId="0" fontId="43" fillId="0" borderId="73" xfId="0" applyFont="1" applyBorder="1" applyAlignment="1">
      <alignment horizontal="left" wrapText="1"/>
    </xf>
    <xf numFmtId="0" fontId="43" fillId="0" borderId="71" xfId="0" applyFont="1" applyBorder="1" applyAlignment="1">
      <alignment horizontal="left" wrapText="1"/>
    </xf>
    <xf numFmtId="3" fontId="24" fillId="0" borderId="18" xfId="67" applyNumberFormat="1" applyFont="1" applyBorder="1" applyAlignment="1">
      <alignment wrapText="1"/>
      <protection/>
    </xf>
    <xf numFmtId="3" fontId="25" fillId="0" borderId="12" xfId="67" applyNumberFormat="1" applyFont="1" applyBorder="1" applyAlignment="1">
      <alignment horizontal="left" wrapText="1" indent="1"/>
      <protection/>
    </xf>
    <xf numFmtId="3" fontId="24" fillId="0" borderId="21" xfId="67" applyNumberFormat="1" applyFont="1" applyBorder="1" applyAlignment="1">
      <alignment horizontal="left" wrapText="1"/>
      <protection/>
    </xf>
    <xf numFmtId="3" fontId="24" fillId="0" borderId="40" xfId="67" applyNumberFormat="1" applyFont="1" applyBorder="1" applyAlignment="1">
      <alignment horizontal="left" wrapText="1"/>
      <protection/>
    </xf>
    <xf numFmtId="3" fontId="24" fillId="0" borderId="64" xfId="67" applyNumberFormat="1" applyFont="1" applyBorder="1" applyAlignment="1">
      <alignment horizontal="left" wrapText="1"/>
      <protection/>
    </xf>
    <xf numFmtId="3" fontId="24" fillId="0" borderId="10" xfId="67" applyNumberFormat="1" applyFont="1" applyBorder="1" applyAlignment="1">
      <alignment wrapText="1"/>
      <protection/>
    </xf>
    <xf numFmtId="3" fontId="0" fillId="0" borderId="49" xfId="66" applyNumberFormat="1" applyFont="1" applyBorder="1">
      <alignment/>
      <protection/>
    </xf>
    <xf numFmtId="3" fontId="19" fillId="0" borderId="49" xfId="66" applyNumberFormat="1" applyFont="1" applyBorder="1">
      <alignment/>
      <protection/>
    </xf>
    <xf numFmtId="3" fontId="0" fillId="0" borderId="42" xfId="66" applyNumberFormat="1" applyFont="1" applyBorder="1">
      <alignment/>
      <protection/>
    </xf>
    <xf numFmtId="3" fontId="20" fillId="0" borderId="74" xfId="66" applyNumberFormat="1" applyFont="1" applyBorder="1" applyAlignment="1">
      <alignment horizontal="center" wrapText="1"/>
      <protection/>
    </xf>
    <xf numFmtId="3" fontId="0" fillId="0" borderId="49" xfId="66" applyNumberFormat="1" applyFont="1" applyBorder="1">
      <alignment/>
      <protection/>
    </xf>
    <xf numFmtId="3" fontId="0" fillId="0" borderId="14" xfId="66" applyNumberFormat="1" applyFont="1" applyBorder="1">
      <alignment/>
      <protection/>
    </xf>
    <xf numFmtId="3" fontId="0" fillId="0" borderId="41" xfId="66" applyNumberFormat="1" applyFont="1" applyBorder="1">
      <alignment/>
      <protection/>
    </xf>
    <xf numFmtId="3" fontId="20" fillId="0" borderId="16" xfId="66" applyNumberFormat="1" applyFont="1" applyBorder="1" applyAlignment="1">
      <alignment horizontal="distributed" vertical="center" wrapText="1"/>
      <protection/>
    </xf>
    <xf numFmtId="3" fontId="18" fillId="0" borderId="20" xfId="66" applyNumberFormat="1" applyFont="1" applyBorder="1">
      <alignment/>
      <protection/>
    </xf>
    <xf numFmtId="3" fontId="18" fillId="0" borderId="24" xfId="66" applyNumberFormat="1" applyFont="1" applyBorder="1">
      <alignment/>
      <protection/>
    </xf>
    <xf numFmtId="3" fontId="18" fillId="0" borderId="14" xfId="66" applyNumberFormat="1" applyFont="1" applyBorder="1">
      <alignment/>
      <protection/>
    </xf>
    <xf numFmtId="3" fontId="18" fillId="0" borderId="12" xfId="66" applyNumberFormat="1" applyFont="1" applyBorder="1">
      <alignment/>
      <protection/>
    </xf>
    <xf numFmtId="3" fontId="42" fillId="0" borderId="23" xfId="66" applyNumberFormat="1" applyFont="1" applyBorder="1" applyAlignment="1">
      <alignment horizontal="left"/>
      <protection/>
    </xf>
    <xf numFmtId="3" fontId="42" fillId="0" borderId="15" xfId="66" applyNumberFormat="1" applyFont="1" applyBorder="1">
      <alignment/>
      <protection/>
    </xf>
    <xf numFmtId="3" fontId="42" fillId="0" borderId="17" xfId="66" applyNumberFormat="1" applyFont="1" applyBorder="1">
      <alignment/>
      <protection/>
    </xf>
    <xf numFmtId="3" fontId="42" fillId="0" borderId="75" xfId="66" applyNumberFormat="1" applyFont="1" applyBorder="1">
      <alignment/>
      <protection/>
    </xf>
    <xf numFmtId="3" fontId="42" fillId="0" borderId="12" xfId="66" applyNumberFormat="1" applyFont="1" applyBorder="1" applyAlignment="1">
      <alignment horizontal="left"/>
      <protection/>
    </xf>
    <xf numFmtId="3" fontId="42" fillId="0" borderId="13" xfId="66" applyNumberFormat="1" applyFont="1" applyBorder="1">
      <alignment/>
      <protection/>
    </xf>
    <xf numFmtId="3" fontId="42" fillId="0" borderId="14" xfId="66" applyNumberFormat="1" applyFont="1" applyBorder="1">
      <alignment/>
      <protection/>
    </xf>
    <xf numFmtId="3" fontId="42" fillId="0" borderId="49" xfId="66" applyNumberFormat="1" applyFont="1" applyBorder="1">
      <alignment/>
      <protection/>
    </xf>
    <xf numFmtId="3" fontId="42" fillId="0" borderId="47" xfId="66" applyNumberFormat="1" applyFont="1" applyBorder="1">
      <alignment/>
      <protection/>
    </xf>
    <xf numFmtId="3" fontId="42" fillId="0" borderId="24" xfId="66" applyNumberFormat="1" applyFont="1" applyBorder="1">
      <alignment/>
      <protection/>
    </xf>
    <xf numFmtId="3" fontId="44" fillId="0" borderId="14" xfId="66" applyNumberFormat="1" applyFont="1" applyBorder="1">
      <alignment/>
      <protection/>
    </xf>
    <xf numFmtId="3" fontId="42" fillId="0" borderId="12" xfId="66" applyNumberFormat="1" applyFont="1" applyBorder="1" applyAlignment="1">
      <alignment horizontal="right"/>
      <protection/>
    </xf>
    <xf numFmtId="3" fontId="44" fillId="0" borderId="13" xfId="66" applyNumberFormat="1" applyFont="1" applyBorder="1">
      <alignment/>
      <protection/>
    </xf>
    <xf numFmtId="0" fontId="42" fillId="0" borderId="14" xfId="0" applyFont="1" applyBorder="1" applyAlignment="1">
      <alignment/>
    </xf>
    <xf numFmtId="0" fontId="42" fillId="0" borderId="0" xfId="0" applyFont="1" applyAlignment="1">
      <alignment/>
    </xf>
    <xf numFmtId="0" fontId="42" fillId="0" borderId="37" xfId="0" applyFont="1" applyBorder="1" applyAlignment="1">
      <alignment/>
    </xf>
    <xf numFmtId="3" fontId="44" fillId="0" borderId="76" xfId="66" applyNumberFormat="1" applyFont="1" applyBorder="1">
      <alignment/>
      <protection/>
    </xf>
    <xf numFmtId="3" fontId="42" fillId="0" borderId="0" xfId="66" applyNumberFormat="1" applyFont="1" applyBorder="1">
      <alignment/>
      <protection/>
    </xf>
    <xf numFmtId="3" fontId="42" fillId="0" borderId="76" xfId="66" applyNumberFormat="1" applyFont="1" applyBorder="1">
      <alignment/>
      <protection/>
    </xf>
    <xf numFmtId="3" fontId="42" fillId="0" borderId="37" xfId="66" applyNumberFormat="1" applyFont="1" applyBorder="1">
      <alignment/>
      <protection/>
    </xf>
    <xf numFmtId="3" fontId="44" fillId="0" borderId="13" xfId="66" applyNumberFormat="1" applyFont="1" applyBorder="1" applyAlignment="1">
      <alignment horizontal="center"/>
      <protection/>
    </xf>
    <xf numFmtId="3" fontId="44" fillId="0" borderId="17" xfId="66" applyNumberFormat="1" applyFont="1" applyBorder="1">
      <alignment/>
      <protection/>
    </xf>
    <xf numFmtId="0" fontId="42" fillId="0" borderId="76" xfId="0" applyFont="1" applyBorder="1" applyAlignment="1">
      <alignment/>
    </xf>
    <xf numFmtId="3" fontId="44" fillId="0" borderId="24" xfId="66" applyNumberFormat="1" applyFont="1" applyBorder="1" applyAlignment="1">
      <alignment horizontal="center"/>
      <protection/>
    </xf>
    <xf numFmtId="3" fontId="18" fillId="0" borderId="13" xfId="66" applyNumberFormat="1" applyFont="1" applyBorder="1">
      <alignment/>
      <protection/>
    </xf>
    <xf numFmtId="3" fontId="44" fillId="0" borderId="37" xfId="66" applyNumberFormat="1" applyFont="1" applyBorder="1">
      <alignment/>
      <protection/>
    </xf>
    <xf numFmtId="3" fontId="44" fillId="0" borderId="0" xfId="66" applyNumberFormat="1" applyFont="1" applyBorder="1">
      <alignment/>
      <protection/>
    </xf>
    <xf numFmtId="3" fontId="44" fillId="0" borderId="77" xfId="66" applyNumberFormat="1" applyFont="1" applyBorder="1">
      <alignment/>
      <protection/>
    </xf>
    <xf numFmtId="3" fontId="18" fillId="0" borderId="17" xfId="66" applyNumberFormat="1" applyFont="1" applyBorder="1" applyAlignment="1">
      <alignment/>
      <protection/>
    </xf>
    <xf numFmtId="3" fontId="46" fillId="0" borderId="14" xfId="66" applyNumberFormat="1" applyFont="1" applyBorder="1">
      <alignment/>
      <protection/>
    </xf>
    <xf numFmtId="3" fontId="44" fillId="0" borderId="49" xfId="66" applyNumberFormat="1" applyFont="1" applyBorder="1">
      <alignment/>
      <protection/>
    </xf>
    <xf numFmtId="3" fontId="42" fillId="0" borderId="39" xfId="66" applyNumberFormat="1" applyFont="1" applyBorder="1" applyAlignment="1">
      <alignment horizontal="right"/>
      <protection/>
    </xf>
    <xf numFmtId="3" fontId="44" fillId="0" borderId="45" xfId="66" applyNumberFormat="1" applyFont="1" applyBorder="1">
      <alignment/>
      <protection/>
    </xf>
    <xf numFmtId="3" fontId="44" fillId="0" borderId="78" xfId="66" applyNumberFormat="1" applyFont="1" applyBorder="1">
      <alignment/>
      <protection/>
    </xf>
    <xf numFmtId="3" fontId="18" fillId="0" borderId="10" xfId="66" applyNumberFormat="1" applyFont="1" applyBorder="1">
      <alignment/>
      <protection/>
    </xf>
    <xf numFmtId="3" fontId="18" fillId="0" borderId="18" xfId="66" applyNumberFormat="1" applyFont="1" applyBorder="1">
      <alignment/>
      <protection/>
    </xf>
    <xf numFmtId="3" fontId="42" fillId="0" borderId="25" xfId="66" applyNumberFormat="1" applyFont="1" applyBorder="1">
      <alignment/>
      <protection/>
    </xf>
    <xf numFmtId="3" fontId="42" fillId="0" borderId="58" xfId="66" applyNumberFormat="1" applyFont="1" applyBorder="1">
      <alignment/>
      <protection/>
    </xf>
    <xf numFmtId="3" fontId="47" fillId="0" borderId="58" xfId="61" applyNumberFormat="1" applyFont="1" applyBorder="1" applyAlignment="1">
      <alignment/>
      <protection/>
    </xf>
    <xf numFmtId="3" fontId="47" fillId="0" borderId="57" xfId="61" applyNumberFormat="1" applyFont="1" applyBorder="1" applyAlignment="1">
      <alignment/>
      <protection/>
    </xf>
    <xf numFmtId="3" fontId="18" fillId="0" borderId="21" xfId="66" applyNumberFormat="1" applyFont="1" applyBorder="1">
      <alignment/>
      <protection/>
    </xf>
    <xf numFmtId="3" fontId="42" fillId="0" borderId="26" xfId="66" applyNumberFormat="1" applyFont="1" applyBorder="1">
      <alignment/>
      <protection/>
    </xf>
    <xf numFmtId="3" fontId="42" fillId="0" borderId="68" xfId="66" applyNumberFormat="1" applyFont="1" applyBorder="1">
      <alignment/>
      <protection/>
    </xf>
    <xf numFmtId="3" fontId="47" fillId="0" borderId="68" xfId="61" applyNumberFormat="1" applyFont="1" applyBorder="1" applyAlignment="1">
      <alignment/>
      <protection/>
    </xf>
    <xf numFmtId="3" fontId="18" fillId="0" borderId="32" xfId="66" applyNumberFormat="1" applyFont="1" applyBorder="1">
      <alignment/>
      <protection/>
    </xf>
    <xf numFmtId="3" fontId="42" fillId="0" borderId="16" xfId="66" applyNumberFormat="1" applyFont="1" applyBorder="1">
      <alignment/>
      <protection/>
    </xf>
    <xf numFmtId="3" fontId="42" fillId="0" borderId="23" xfId="66" applyNumberFormat="1" applyFont="1" applyBorder="1" applyAlignment="1">
      <alignment horizontal="right"/>
      <protection/>
    </xf>
    <xf numFmtId="3" fontId="42" fillId="0" borderId="42" xfId="66" applyNumberFormat="1" applyFont="1" applyBorder="1">
      <alignment/>
      <protection/>
    </xf>
    <xf numFmtId="3" fontId="42" fillId="0" borderId="21" xfId="66" applyNumberFormat="1" applyFont="1" applyBorder="1" applyAlignment="1">
      <alignment horizontal="right"/>
      <protection/>
    </xf>
    <xf numFmtId="3" fontId="42" fillId="0" borderId="79" xfId="66" applyNumberFormat="1" applyFont="1" applyBorder="1">
      <alignment/>
      <protection/>
    </xf>
    <xf numFmtId="3" fontId="42" fillId="0" borderId="62" xfId="66" applyNumberFormat="1" applyFont="1" applyBorder="1">
      <alignment/>
      <protection/>
    </xf>
    <xf numFmtId="3" fontId="42" fillId="0" borderId="73" xfId="66" applyNumberFormat="1" applyFont="1" applyBorder="1">
      <alignment/>
      <protection/>
    </xf>
    <xf numFmtId="3" fontId="42" fillId="0" borderId="27" xfId="66" applyNumberFormat="1" applyFont="1" applyBorder="1">
      <alignment/>
      <protection/>
    </xf>
    <xf numFmtId="3" fontId="42" fillId="0" borderId="13" xfId="66" applyNumberFormat="1" applyFont="1" applyBorder="1" applyAlignment="1">
      <alignment wrapText="1"/>
      <protection/>
    </xf>
    <xf numFmtId="3" fontId="44" fillId="0" borderId="13" xfId="66" applyNumberFormat="1" applyFont="1" applyBorder="1" applyAlignment="1">
      <alignment wrapText="1"/>
      <protection/>
    </xf>
    <xf numFmtId="3" fontId="44" fillId="0" borderId="24" xfId="66" applyNumberFormat="1" applyFont="1" applyBorder="1" applyAlignment="1">
      <alignment wrapText="1"/>
      <protection/>
    </xf>
    <xf numFmtId="3" fontId="44" fillId="0" borderId="45" xfId="66" applyNumberFormat="1" applyFont="1" applyBorder="1" applyAlignment="1">
      <alignment wrapText="1"/>
      <protection/>
    </xf>
    <xf numFmtId="3" fontId="18" fillId="0" borderId="23" xfId="66" applyNumberFormat="1" applyFont="1" applyBorder="1">
      <alignment/>
      <protection/>
    </xf>
    <xf numFmtId="3" fontId="18" fillId="0" borderId="15" xfId="66" applyNumberFormat="1" applyFont="1" applyBorder="1">
      <alignment/>
      <protection/>
    </xf>
    <xf numFmtId="3" fontId="18" fillId="0" borderId="10" xfId="66" applyNumberFormat="1" applyFont="1" applyBorder="1" applyAlignment="1">
      <alignment horizontal="left"/>
      <protection/>
    </xf>
    <xf numFmtId="3" fontId="45" fillId="0" borderId="11" xfId="66" applyNumberFormat="1" applyFont="1" applyBorder="1" applyAlignment="1">
      <alignment wrapText="1"/>
      <protection/>
    </xf>
    <xf numFmtId="0" fontId="27" fillId="0" borderId="18" xfId="67" applyFont="1" applyBorder="1">
      <alignment/>
      <protection/>
    </xf>
    <xf numFmtId="0" fontId="27" fillId="0" borderId="25" xfId="67" applyFont="1" applyBorder="1" applyAlignment="1">
      <alignment horizontal="center" wrapText="1"/>
      <protection/>
    </xf>
    <xf numFmtId="0" fontId="27" fillId="0" borderId="39" xfId="67" applyFont="1" applyBorder="1">
      <alignment/>
      <protection/>
    </xf>
    <xf numFmtId="0" fontId="27" fillId="0" borderId="31" xfId="67" applyFont="1" applyBorder="1" applyAlignment="1">
      <alignment horizontal="center"/>
      <protection/>
    </xf>
    <xf numFmtId="0" fontId="48" fillId="0" borderId="10" xfId="67" applyFont="1" applyBorder="1">
      <alignment/>
      <protection/>
    </xf>
    <xf numFmtId="0" fontId="27" fillId="0" borderId="32" xfId="67" applyFont="1" applyBorder="1" applyAlignment="1">
      <alignment horizontal="center"/>
      <protection/>
    </xf>
    <xf numFmtId="0" fontId="27" fillId="0" borderId="23" xfId="67" applyFont="1" applyBorder="1">
      <alignment/>
      <protection/>
    </xf>
    <xf numFmtId="3" fontId="27" fillId="0" borderId="29" xfId="67" applyNumberFormat="1" applyFont="1" applyBorder="1">
      <alignment/>
      <protection/>
    </xf>
    <xf numFmtId="0" fontId="27" fillId="0" borderId="12" xfId="67" applyFont="1" applyBorder="1">
      <alignment/>
      <protection/>
    </xf>
    <xf numFmtId="3" fontId="27" fillId="0" borderId="24" xfId="67" applyNumberFormat="1" applyFont="1" applyBorder="1">
      <alignment/>
      <protection/>
    </xf>
    <xf numFmtId="0" fontId="26" fillId="0" borderId="10" xfId="67" applyFont="1" applyBorder="1">
      <alignment/>
      <protection/>
    </xf>
    <xf numFmtId="3" fontId="26" fillId="0" borderId="32" xfId="67" applyNumberFormat="1" applyFont="1" applyBorder="1">
      <alignment/>
      <protection/>
    </xf>
    <xf numFmtId="0" fontId="27" fillId="0" borderId="0" xfId="67" applyFont="1" applyBorder="1">
      <alignment/>
      <protection/>
    </xf>
    <xf numFmtId="3" fontId="27" fillId="0" borderId="0" xfId="67" applyNumberFormat="1" applyFont="1" applyBorder="1">
      <alignment/>
      <protection/>
    </xf>
    <xf numFmtId="0" fontId="27" fillId="0" borderId="0" xfId="67" applyFont="1">
      <alignment/>
      <protection/>
    </xf>
    <xf numFmtId="0" fontId="27" fillId="0" borderId="32" xfId="67" applyFont="1" applyBorder="1">
      <alignment/>
      <protection/>
    </xf>
    <xf numFmtId="3" fontId="27" fillId="0" borderId="29" xfId="67" applyNumberFormat="1" applyFont="1" applyFill="1" applyBorder="1">
      <alignment/>
      <protection/>
    </xf>
    <xf numFmtId="0" fontId="27" fillId="0" borderId="34" xfId="67" applyFont="1" applyBorder="1">
      <alignment/>
      <protection/>
    </xf>
    <xf numFmtId="3" fontId="27" fillId="0" borderId="35" xfId="67" applyNumberFormat="1" applyFont="1" applyFill="1" applyBorder="1">
      <alignment/>
      <protection/>
    </xf>
    <xf numFmtId="3" fontId="27" fillId="0" borderId="31" xfId="67" applyNumberFormat="1" applyFont="1" applyFill="1" applyBorder="1">
      <alignment/>
      <protection/>
    </xf>
    <xf numFmtId="0" fontId="27" fillId="0" borderId="21" xfId="67" applyFont="1" applyBorder="1">
      <alignment/>
      <protection/>
    </xf>
    <xf numFmtId="3" fontId="27" fillId="0" borderId="26" xfId="67" applyNumberFormat="1" applyFont="1" applyBorder="1">
      <alignment/>
      <protection/>
    </xf>
    <xf numFmtId="0" fontId="26" fillId="0" borderId="44" xfId="67" applyFont="1" applyBorder="1">
      <alignment/>
      <protection/>
    </xf>
    <xf numFmtId="3" fontId="26" fillId="0" borderId="43" xfId="67" applyNumberFormat="1" applyFont="1" applyBorder="1">
      <alignment/>
      <protection/>
    </xf>
    <xf numFmtId="0" fontId="26" fillId="0" borderId="80" xfId="67" applyFont="1" applyBorder="1">
      <alignment/>
      <protection/>
    </xf>
    <xf numFmtId="3" fontId="26" fillId="0" borderId="16" xfId="67" applyNumberFormat="1" applyFont="1" applyBorder="1">
      <alignment/>
      <protection/>
    </xf>
    <xf numFmtId="0" fontId="18" fillId="0" borderId="0" xfId="67" applyFont="1" applyAlignment="1">
      <alignment horizontal="center" wrapText="1"/>
      <protection/>
    </xf>
    <xf numFmtId="0" fontId="0" fillId="0" borderId="0" xfId="67" applyFont="1">
      <alignment/>
      <protection/>
    </xf>
    <xf numFmtId="3" fontId="18" fillId="0" borderId="0" xfId="66" applyNumberFormat="1" applyFont="1" applyBorder="1" applyAlignment="1">
      <alignment horizontal="center" vertical="distributed" wrapText="1"/>
      <protection/>
    </xf>
    <xf numFmtId="3" fontId="0" fillId="0" borderId="69" xfId="66" applyNumberFormat="1" applyFont="1" applyBorder="1" applyAlignment="1">
      <alignment horizontal="right" shrinkToFit="1"/>
      <protection/>
    </xf>
    <xf numFmtId="3" fontId="18" fillId="0" borderId="54" xfId="66" applyNumberFormat="1" applyFont="1" applyBorder="1" applyAlignment="1">
      <alignment horizontal="center"/>
      <protection/>
    </xf>
    <xf numFmtId="3" fontId="18" fillId="0" borderId="37" xfId="66" applyNumberFormat="1" applyFont="1" applyBorder="1" applyAlignment="1">
      <alignment horizontal="center"/>
      <protection/>
    </xf>
    <xf numFmtId="3" fontId="18" fillId="0" borderId="62" xfId="66" applyNumberFormat="1" applyFont="1" applyBorder="1" applyAlignment="1">
      <alignment horizontal="center"/>
      <protection/>
    </xf>
    <xf numFmtId="0" fontId="24" fillId="0" borderId="80" xfId="63" applyFont="1" applyBorder="1" applyAlignment="1">
      <alignment horizontal="center" vertical="center" wrapText="1"/>
      <protection/>
    </xf>
    <xf numFmtId="0" fontId="24" fillId="0" borderId="33" xfId="63" applyFont="1" applyBorder="1" applyAlignment="1">
      <alignment horizontal="center" vertical="center" wrapText="1"/>
      <protection/>
    </xf>
    <xf numFmtId="0" fontId="24" fillId="0" borderId="80" xfId="63" applyFont="1" applyBorder="1" applyAlignment="1">
      <alignment horizontal="center" vertical="center"/>
      <protection/>
    </xf>
    <xf numFmtId="0" fontId="24" fillId="0" borderId="33" xfId="63" applyFont="1" applyBorder="1" applyAlignment="1">
      <alignment horizontal="center" vertical="center"/>
      <protection/>
    </xf>
    <xf numFmtId="0" fontId="26" fillId="0" borderId="80" xfId="63" applyFont="1" applyBorder="1" applyAlignment="1">
      <alignment horizontal="center" vertical="center" wrapText="1"/>
      <protection/>
    </xf>
    <xf numFmtId="0" fontId="26" fillId="0" borderId="33" xfId="63" applyFont="1" applyBorder="1" applyAlignment="1">
      <alignment horizontal="center" vertical="center" wrapText="1"/>
      <protection/>
    </xf>
    <xf numFmtId="0" fontId="23" fillId="0" borderId="0" xfId="63" applyFont="1" applyAlignment="1">
      <alignment horizontal="center" vertical="center"/>
      <protection/>
    </xf>
    <xf numFmtId="0" fontId="24" fillId="0" borderId="16" xfId="63" applyFont="1" applyBorder="1" applyAlignment="1">
      <alignment horizontal="center" vertical="center"/>
      <protection/>
    </xf>
    <xf numFmtId="0" fontId="24" fillId="0" borderId="81" xfId="63" applyFont="1" applyBorder="1" applyAlignment="1">
      <alignment horizontal="center" vertical="center" wrapText="1"/>
      <protection/>
    </xf>
    <xf numFmtId="0" fontId="24" fillId="0" borderId="56" xfId="63" applyFont="1" applyBorder="1" applyAlignment="1">
      <alignment horizontal="center" vertical="center" wrapText="1"/>
      <protection/>
    </xf>
    <xf numFmtId="0" fontId="24" fillId="0" borderId="40" xfId="63" applyFont="1" applyBorder="1" applyAlignment="1">
      <alignment horizontal="center" vertical="center" wrapText="1"/>
      <protection/>
    </xf>
    <xf numFmtId="0" fontId="24" fillId="0" borderId="41" xfId="63" applyFont="1" applyBorder="1" applyAlignment="1">
      <alignment horizontal="center" vertical="center" wrapText="1"/>
      <protection/>
    </xf>
    <xf numFmtId="3" fontId="0" fillId="0" borderId="0" xfId="66" applyNumberFormat="1" applyFont="1" applyBorder="1" applyAlignment="1">
      <alignment horizontal="right" shrinkToFit="1"/>
      <protection/>
    </xf>
    <xf numFmtId="0" fontId="24" fillId="0" borderId="81" xfId="63" applyFont="1" applyBorder="1" applyAlignment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0" fillId="0" borderId="13" xfId="64" applyFont="1" applyBorder="1" applyAlignment="1">
      <alignment horizontal="center" vertical="center"/>
      <protection/>
    </xf>
    <xf numFmtId="0" fontId="30" fillId="0" borderId="51" xfId="64" applyFont="1" applyBorder="1" applyAlignment="1">
      <alignment horizontal="center" vertical="center"/>
      <protection/>
    </xf>
    <xf numFmtId="0" fontId="26" fillId="0" borderId="13" xfId="64" applyFont="1" applyBorder="1" applyAlignment="1">
      <alignment horizontal="center" vertical="center" wrapText="1"/>
      <protection/>
    </xf>
    <xf numFmtId="0" fontId="26" fillId="0" borderId="51" xfId="64" applyFont="1" applyBorder="1" applyAlignment="1">
      <alignment horizontal="center" vertical="center" wrapText="1"/>
      <protection/>
    </xf>
    <xf numFmtId="0" fontId="26" fillId="0" borderId="13" xfId="64" applyFont="1" applyBorder="1" applyAlignment="1">
      <alignment horizontal="center" vertical="center"/>
      <protection/>
    </xf>
    <xf numFmtId="0" fontId="26" fillId="0" borderId="51" xfId="64" applyFont="1" applyBorder="1" applyAlignment="1">
      <alignment horizontal="center" vertical="center"/>
      <protection/>
    </xf>
    <xf numFmtId="0" fontId="30" fillId="0" borderId="49" xfId="64" applyFont="1" applyBorder="1" applyAlignment="1">
      <alignment horizontal="center" vertical="center"/>
      <protection/>
    </xf>
    <xf numFmtId="0" fontId="28" fillId="0" borderId="0" xfId="64" applyFont="1" applyAlignment="1">
      <alignment horizontal="center" vertical="center"/>
      <protection/>
    </xf>
    <xf numFmtId="0" fontId="24" fillId="0" borderId="18" xfId="64" applyFont="1" applyBorder="1" applyAlignment="1">
      <alignment horizontal="center" vertical="center"/>
      <protection/>
    </xf>
    <xf numFmtId="0" fontId="24" fillId="0" borderId="19" xfId="64" applyFont="1" applyBorder="1" applyAlignment="1">
      <alignment horizontal="center" vertical="center"/>
      <protection/>
    </xf>
    <xf numFmtId="0" fontId="24" fillId="0" borderId="55" xfId="64" applyFont="1" applyBorder="1" applyAlignment="1">
      <alignment horizontal="center" vertical="center"/>
      <protection/>
    </xf>
    <xf numFmtId="0" fontId="26" fillId="0" borderId="25" xfId="64" applyFont="1" applyBorder="1" applyAlignment="1">
      <alignment horizontal="center" vertical="center" wrapText="1"/>
      <protection/>
    </xf>
    <xf numFmtId="0" fontId="26" fillId="0" borderId="24" xfId="64" applyFont="1" applyBorder="1" applyAlignment="1">
      <alignment horizontal="center" vertical="center" wrapText="1"/>
      <protection/>
    </xf>
    <xf numFmtId="0" fontId="26" fillId="0" borderId="12" xfId="64" applyFont="1" applyBorder="1" applyAlignment="1">
      <alignment horizontal="center" vertical="center"/>
      <protection/>
    </xf>
    <xf numFmtId="0" fontId="26" fillId="0" borderId="20" xfId="64" applyFont="1" applyBorder="1" applyAlignment="1">
      <alignment horizontal="center" vertical="center"/>
      <protection/>
    </xf>
    <xf numFmtId="0" fontId="24" fillId="0" borderId="20" xfId="64" applyFont="1" applyBorder="1" applyAlignment="1">
      <alignment horizontal="center" vertical="center"/>
      <protection/>
    </xf>
    <xf numFmtId="0" fontId="24" fillId="0" borderId="13" xfId="64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6" fillId="0" borderId="45" xfId="64" applyFont="1" applyBorder="1" applyAlignment="1">
      <alignment horizontal="center" vertical="center"/>
      <protection/>
    </xf>
    <xf numFmtId="0" fontId="0" fillId="0" borderId="82" xfId="0" applyBorder="1" applyAlignment="1">
      <alignment horizontal="center" vertical="center"/>
    </xf>
    <xf numFmtId="0" fontId="26" fillId="0" borderId="15" xfId="64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26" fillId="0" borderId="45" xfId="64" applyFont="1" applyBorder="1" applyAlignment="1">
      <alignment horizontal="center" vertical="center" wrapText="1"/>
      <protection/>
    </xf>
    <xf numFmtId="0" fontId="26" fillId="0" borderId="82" xfId="64" applyFont="1" applyBorder="1" applyAlignment="1">
      <alignment horizontal="center" vertical="center" wrapText="1"/>
      <protection/>
    </xf>
    <xf numFmtId="0" fontId="24" fillId="0" borderId="10" xfId="58" applyFont="1" applyBorder="1" applyAlignment="1">
      <alignment horizontal="center" vertical="center" wrapText="1"/>
      <protection/>
    </xf>
    <xf numFmtId="0" fontId="24" fillId="0" borderId="63" xfId="58" applyFont="1" applyBorder="1" applyAlignment="1">
      <alignment horizontal="center" vertical="center" wrapText="1"/>
      <protection/>
    </xf>
    <xf numFmtId="0" fontId="23" fillId="0" borderId="18" xfId="58" applyFont="1" applyBorder="1" applyAlignment="1">
      <alignment horizontal="center" vertical="center" wrapText="1"/>
      <protection/>
    </xf>
    <xf numFmtId="0" fontId="23" fillId="0" borderId="21" xfId="58" applyFont="1" applyBorder="1" applyAlignment="1">
      <alignment horizontal="center" vertical="center" wrapText="1"/>
      <protection/>
    </xf>
    <xf numFmtId="0" fontId="23" fillId="0" borderId="19" xfId="58" applyFont="1" applyBorder="1" applyAlignment="1">
      <alignment horizontal="center" vertical="center" wrapText="1"/>
      <protection/>
    </xf>
    <xf numFmtId="0" fontId="23" fillId="0" borderId="22" xfId="58" applyFont="1" applyBorder="1" applyAlignment="1">
      <alignment horizontal="center" vertical="center" wrapText="1"/>
      <protection/>
    </xf>
    <xf numFmtId="0" fontId="24" fillId="0" borderId="23" xfId="58" applyFont="1" applyBorder="1" applyAlignment="1">
      <alignment horizontal="center" vertical="center" wrapText="1"/>
      <protection/>
    </xf>
    <xf numFmtId="0" fontId="24" fillId="0" borderId="28" xfId="58" applyFont="1" applyBorder="1" applyAlignment="1">
      <alignment horizontal="center" vertical="center" wrapText="1"/>
      <protection/>
    </xf>
    <xf numFmtId="0" fontId="24" fillId="0" borderId="29" xfId="58" applyFont="1" applyBorder="1" applyAlignment="1">
      <alignment horizontal="center" vertical="center" wrapText="1"/>
      <protection/>
    </xf>
    <xf numFmtId="0" fontId="24" fillId="0" borderId="54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3" fillId="0" borderId="0" xfId="58" applyFont="1" applyAlignment="1">
      <alignment horizontal="center" vertical="center" wrapText="1"/>
      <protection/>
    </xf>
    <xf numFmtId="0" fontId="23" fillId="0" borderId="0" xfId="58" applyFont="1" applyBorder="1" applyAlignment="1">
      <alignment horizontal="center" vertical="center" wrapText="1"/>
      <protection/>
    </xf>
    <xf numFmtId="0" fontId="22" fillId="0" borderId="0" xfId="58" applyAlignment="1">
      <alignment horizontal="center" vertical="center" wrapText="1"/>
      <protection/>
    </xf>
    <xf numFmtId="3" fontId="28" fillId="0" borderId="25" xfId="58" applyNumberFormat="1" applyFont="1" applyBorder="1" applyAlignment="1">
      <alignment horizontal="center" vertical="center" wrapText="1"/>
      <protection/>
    </xf>
    <xf numFmtId="3" fontId="28" fillId="0" borderId="26" xfId="58" applyNumberFormat="1" applyFont="1" applyBorder="1" applyAlignment="1">
      <alignment horizontal="center" vertical="center" wrapText="1"/>
      <protection/>
    </xf>
    <xf numFmtId="0" fontId="24" fillId="0" borderId="54" xfId="57" applyFont="1" applyBorder="1" applyAlignment="1">
      <alignment horizontal="center" vertical="center" wrapText="1"/>
      <protection/>
    </xf>
    <xf numFmtId="0" fontId="24" fillId="0" borderId="62" xfId="57" applyFont="1" applyBorder="1" applyAlignment="1">
      <alignment horizontal="center" vertical="center" wrapText="1"/>
      <protection/>
    </xf>
    <xf numFmtId="0" fontId="23" fillId="0" borderId="0" xfId="57" applyFont="1" applyAlignment="1">
      <alignment horizontal="center" vertical="center"/>
      <protection/>
    </xf>
    <xf numFmtId="3" fontId="24" fillId="0" borderId="28" xfId="57" applyNumberFormat="1" applyFont="1" applyBorder="1" applyAlignment="1">
      <alignment horizontal="left" vertical="center"/>
      <protection/>
    </xf>
    <xf numFmtId="3" fontId="24" fillId="0" borderId="20" xfId="57" applyNumberFormat="1" applyFont="1" applyBorder="1" applyAlignment="1">
      <alignment horizontal="left" vertical="center"/>
      <protection/>
    </xf>
    <xf numFmtId="0" fontId="23" fillId="0" borderId="0" xfId="57" applyFont="1" applyBorder="1" applyAlignment="1">
      <alignment horizontal="center" vertical="center"/>
      <protection/>
    </xf>
    <xf numFmtId="0" fontId="31" fillId="0" borderId="0" xfId="57" applyFont="1" applyAlignment="1">
      <alignment horizontal="center" vertical="center"/>
      <protection/>
    </xf>
    <xf numFmtId="0" fontId="24" fillId="0" borderId="18" xfId="57" applyFont="1" applyBorder="1" applyAlignment="1">
      <alignment horizontal="center" vertical="center"/>
      <protection/>
    </xf>
    <xf numFmtId="0" fontId="24" fillId="0" borderId="21" xfId="57" applyFont="1" applyBorder="1" applyAlignment="1">
      <alignment horizontal="center" vertical="center"/>
      <protection/>
    </xf>
    <xf numFmtId="3" fontId="24" fillId="0" borderId="66" xfId="57" applyNumberFormat="1" applyFont="1" applyBorder="1" applyAlignment="1">
      <alignment horizontal="center" vertical="center" wrapText="1"/>
      <protection/>
    </xf>
    <xf numFmtId="3" fontId="24" fillId="0" borderId="43" xfId="57" applyNumberFormat="1" applyFont="1" applyBorder="1" applyAlignment="1">
      <alignment horizontal="center" vertical="center" wrapText="1"/>
      <protection/>
    </xf>
    <xf numFmtId="0" fontId="24" fillId="0" borderId="19" xfId="57" applyFont="1" applyBorder="1" applyAlignment="1">
      <alignment horizontal="center" vertical="center"/>
      <protection/>
    </xf>
    <xf numFmtId="0" fontId="24" fillId="0" borderId="22" xfId="57" applyFont="1" applyBorder="1" applyAlignment="1">
      <alignment horizontal="center" vertical="center"/>
      <protection/>
    </xf>
    <xf numFmtId="3" fontId="33" fillId="0" borderId="0" xfId="68" applyNumberFormat="1" applyFont="1" applyBorder="1" applyAlignment="1">
      <alignment horizontal="right" vertical="center"/>
      <protection/>
    </xf>
    <xf numFmtId="0" fontId="24" fillId="0" borderId="55" xfId="57" applyFont="1" applyBorder="1" applyAlignment="1">
      <alignment horizontal="center" vertical="center"/>
      <protection/>
    </xf>
    <xf numFmtId="0" fontId="24" fillId="0" borderId="50" xfId="57" applyFont="1" applyBorder="1" applyAlignment="1">
      <alignment horizontal="center" vertical="center"/>
      <protection/>
    </xf>
    <xf numFmtId="0" fontId="24" fillId="0" borderId="0" xfId="59" applyFont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center" vertical="center" wrapText="1"/>
      <protection/>
    </xf>
    <xf numFmtId="0" fontId="23" fillId="0" borderId="63" xfId="57" applyFont="1" applyBorder="1" applyAlignment="1">
      <alignment horizontal="center" vertical="center" wrapText="1"/>
      <protection/>
    </xf>
    <xf numFmtId="3" fontId="24" fillId="0" borderId="30" xfId="57" applyNumberFormat="1" applyFont="1" applyBorder="1" applyAlignment="1">
      <alignment horizontal="left" vertical="center"/>
      <protection/>
    </xf>
    <xf numFmtId="0" fontId="24" fillId="0" borderId="23" xfId="57" applyFont="1" applyBorder="1" applyAlignment="1">
      <alignment horizontal="center" vertical="center"/>
      <protection/>
    </xf>
    <xf numFmtId="0" fontId="24" fillId="0" borderId="28" xfId="57" applyFont="1" applyBorder="1" applyAlignment="1">
      <alignment horizontal="center" vertical="center"/>
      <protection/>
    </xf>
    <xf numFmtId="0" fontId="24" fillId="0" borderId="29" xfId="57" applyFont="1" applyBorder="1" applyAlignment="1">
      <alignment horizontal="center" vertical="center"/>
      <protection/>
    </xf>
    <xf numFmtId="3" fontId="25" fillId="0" borderId="83" xfId="57" applyNumberFormat="1" applyFont="1" applyBorder="1" applyAlignment="1">
      <alignment horizontal="left" vertical="center"/>
      <protection/>
    </xf>
    <xf numFmtId="3" fontId="25" fillId="0" borderId="64" xfId="57" applyNumberFormat="1" applyFont="1" applyBorder="1" applyAlignment="1">
      <alignment horizontal="left" vertical="center"/>
      <protection/>
    </xf>
    <xf numFmtId="0" fontId="23" fillId="0" borderId="18" xfId="65" applyFont="1" applyBorder="1" applyAlignment="1">
      <alignment horizontal="center" vertical="center"/>
      <protection/>
    </xf>
    <xf numFmtId="0" fontId="23" fillId="0" borderId="21" xfId="65" applyFont="1" applyBorder="1" applyAlignment="1">
      <alignment horizontal="center" vertical="center"/>
      <protection/>
    </xf>
    <xf numFmtId="0" fontId="24" fillId="0" borderId="25" xfId="65" applyFont="1" applyBorder="1" applyAlignment="1">
      <alignment horizontal="center" vertical="center" wrapText="1"/>
      <protection/>
    </xf>
    <xf numFmtId="0" fontId="24" fillId="0" borderId="26" xfId="65" applyFont="1" applyBorder="1" applyAlignment="1">
      <alignment horizontal="center" vertical="center" wrapText="1"/>
      <protection/>
    </xf>
    <xf numFmtId="3" fontId="0" fillId="0" borderId="0" xfId="66" applyNumberFormat="1" applyFont="1" applyBorder="1" applyAlignment="1">
      <alignment horizontal="center" shrinkToFit="1"/>
      <protection/>
    </xf>
    <xf numFmtId="0" fontId="0" fillId="0" borderId="0" xfId="0" applyAlignment="1">
      <alignment/>
    </xf>
    <xf numFmtId="0" fontId="23" fillId="0" borderId="0" xfId="65" applyFont="1" applyAlignment="1">
      <alignment horizontal="center" wrapText="1"/>
      <protection/>
    </xf>
    <xf numFmtId="0" fontId="23" fillId="0" borderId="0" xfId="65" applyFont="1" applyBorder="1" applyAlignment="1">
      <alignment horizontal="center" wrapText="1"/>
      <protection/>
    </xf>
    <xf numFmtId="0" fontId="39" fillId="0" borderId="34" xfId="60" applyFont="1" applyBorder="1" applyAlignment="1">
      <alignment horizontal="left" vertical="center"/>
      <protection/>
    </xf>
    <xf numFmtId="0" fontId="39" fillId="0" borderId="52" xfId="60" applyFont="1" applyBorder="1" applyAlignment="1">
      <alignment horizontal="left" vertical="center"/>
      <protection/>
    </xf>
    <xf numFmtId="0" fontId="39" fillId="0" borderId="44" xfId="60" applyFont="1" applyBorder="1" applyAlignment="1">
      <alignment horizontal="left" vertical="center"/>
      <protection/>
    </xf>
    <xf numFmtId="0" fontId="39" fillId="0" borderId="39" xfId="60" applyFont="1" applyBorder="1" applyAlignment="1">
      <alignment horizontal="left" vertical="center"/>
      <protection/>
    </xf>
    <xf numFmtId="0" fontId="39" fillId="0" borderId="23" xfId="60" applyFont="1" applyBorder="1" applyAlignment="1">
      <alignment horizontal="left" vertical="center"/>
      <protection/>
    </xf>
    <xf numFmtId="0" fontId="39" fillId="0" borderId="39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39" fillId="0" borderId="39" xfId="60" applyFont="1" applyFill="1" applyBorder="1" applyAlignment="1">
      <alignment horizontal="left" vertical="center" wrapText="1"/>
      <protection/>
    </xf>
    <xf numFmtId="0" fontId="0" fillId="0" borderId="23" xfId="0" applyBorder="1" applyAlignment="1">
      <alignment horizontal="left" vertical="center" wrapText="1"/>
    </xf>
    <xf numFmtId="0" fontId="39" fillId="0" borderId="39" xfId="60" applyFont="1" applyFill="1" applyBorder="1" applyAlignment="1">
      <alignment horizontal="left" vertical="center"/>
      <protection/>
    </xf>
    <xf numFmtId="0" fontId="39" fillId="0" borderId="44" xfId="60" applyFont="1" applyFill="1" applyBorder="1" applyAlignment="1">
      <alignment horizontal="left" vertical="center"/>
      <protection/>
    </xf>
    <xf numFmtId="0" fontId="39" fillId="0" borderId="54" xfId="60" applyFont="1" applyBorder="1" applyAlignment="1">
      <alignment horizontal="left" vertical="center"/>
      <protection/>
    </xf>
    <xf numFmtId="0" fontId="39" fillId="0" borderId="62" xfId="60" applyFont="1" applyBorder="1" applyAlignment="1">
      <alignment horizontal="left" vertical="center"/>
      <protection/>
    </xf>
    <xf numFmtId="3" fontId="42" fillId="0" borderId="0" xfId="66" applyNumberFormat="1" applyFont="1" applyBorder="1" applyAlignment="1">
      <alignment horizontal="center" shrinkToFit="1"/>
      <protection/>
    </xf>
    <xf numFmtId="0" fontId="42" fillId="0" borderId="0" xfId="0" applyFont="1" applyAlignment="1">
      <alignment horizontal="center"/>
    </xf>
    <xf numFmtId="0" fontId="23" fillId="0" borderId="0" xfId="60" applyFont="1" applyBorder="1" applyAlignment="1">
      <alignment horizontal="center" vertical="center"/>
      <protection/>
    </xf>
    <xf numFmtId="0" fontId="23" fillId="0" borderId="0" xfId="60" applyFont="1" applyAlignment="1">
      <alignment horizontal="center" vertical="center"/>
      <protection/>
    </xf>
    <xf numFmtId="0" fontId="39" fillId="0" borderId="23" xfId="60" applyFont="1" applyFill="1" applyBorder="1" applyAlignment="1">
      <alignment horizontal="left" vertical="center"/>
      <protection/>
    </xf>
    <xf numFmtId="3" fontId="39" fillId="0" borderId="0" xfId="67" applyNumberFormat="1" applyFont="1" applyBorder="1" applyAlignment="1">
      <alignment horizontal="center" vertical="center" wrapText="1"/>
      <protection/>
    </xf>
    <xf numFmtId="3" fontId="29" fillId="0" borderId="69" xfId="67" applyNumberFormat="1" applyFont="1" applyBorder="1" applyAlignment="1">
      <alignment horizontal="center" vertical="center"/>
      <protection/>
    </xf>
    <xf numFmtId="0" fontId="18" fillId="0" borderId="0" xfId="67" applyFont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4.sz.mell." xfId="57"/>
    <cellStyle name="Normál_Munka10" xfId="58"/>
    <cellStyle name="Normál_Munka11" xfId="59"/>
    <cellStyle name="Normál_Munka13" xfId="60"/>
    <cellStyle name="Normál_Munka2" xfId="61"/>
    <cellStyle name="Normál_Munka3" xfId="62"/>
    <cellStyle name="Normál_Munka6" xfId="63"/>
    <cellStyle name="Normál_Munka7" xfId="64"/>
    <cellStyle name="Normál_Munka8" xfId="65"/>
    <cellStyle name="Normál_Munkafüzet1" xfId="66"/>
    <cellStyle name="Normál_Pü-2013 költségv." xfId="67"/>
    <cellStyle name="Normál_Pü-2013 költségv._4.sz.mell.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3">
      <selection activeCell="H17" sqref="H17"/>
    </sheetView>
  </sheetViews>
  <sheetFormatPr defaultColWidth="9.140625" defaultRowHeight="12.75"/>
  <cols>
    <col min="1" max="1" width="6.421875" style="0" bestFit="1" customWidth="1"/>
    <col min="2" max="2" width="48.421875" style="0" customWidth="1"/>
    <col min="3" max="3" width="9.7109375" style="0" bestFit="1" customWidth="1"/>
    <col min="4" max="5" width="9.57421875" style="0" customWidth="1"/>
    <col min="6" max="6" width="10.8515625" style="0" bestFit="1" customWidth="1"/>
  </cols>
  <sheetData>
    <row r="1" spans="1:6" ht="37.5" customHeight="1">
      <c r="A1" s="391" t="s">
        <v>89</v>
      </c>
      <c r="B1" s="391"/>
      <c r="C1" s="391"/>
      <c r="D1" s="391"/>
      <c r="E1" s="391"/>
      <c r="F1" s="391"/>
    </row>
    <row r="2" spans="1:6" ht="34.5" customHeight="1" thickBot="1">
      <c r="A2" s="1"/>
      <c r="B2" s="392" t="s">
        <v>83</v>
      </c>
      <c r="C2" s="392"/>
      <c r="D2" s="392"/>
      <c r="E2" s="392"/>
      <c r="F2" s="392"/>
    </row>
    <row r="3" spans="1:6" ht="24" thickBot="1">
      <c r="A3" s="2" t="s">
        <v>77</v>
      </c>
      <c r="B3" s="3" t="s">
        <v>87</v>
      </c>
      <c r="C3" s="23" t="s">
        <v>84</v>
      </c>
      <c r="D3" s="293" t="s">
        <v>294</v>
      </c>
      <c r="E3" s="23" t="s">
        <v>295</v>
      </c>
      <c r="F3" s="23" t="s">
        <v>259</v>
      </c>
    </row>
    <row r="4" spans="1:6" ht="12.75" customHeight="1">
      <c r="A4" s="163"/>
      <c r="B4" s="164"/>
      <c r="C4" s="165" t="s">
        <v>264</v>
      </c>
      <c r="D4" s="165"/>
      <c r="E4" s="165"/>
      <c r="F4" s="165"/>
    </row>
    <row r="5" spans="1:6" ht="12.75">
      <c r="A5" s="24" t="s">
        <v>9</v>
      </c>
      <c r="B5" s="101" t="s">
        <v>173</v>
      </c>
      <c r="C5" s="103">
        <f>C6+C10+C11</f>
        <v>70888</v>
      </c>
      <c r="D5" s="103">
        <f>D6+D10+D11</f>
        <v>65986</v>
      </c>
      <c r="E5" s="103">
        <f>E6+E10+E11</f>
        <v>58843</v>
      </c>
      <c r="F5" s="103">
        <f>F6+F10+F11</f>
        <v>87464</v>
      </c>
    </row>
    <row r="6" spans="1:6" ht="12.75">
      <c r="A6" s="111" t="s">
        <v>177</v>
      </c>
      <c r="B6" s="25" t="s">
        <v>170</v>
      </c>
      <c r="C6" s="6">
        <f>SUM(C7:C9)</f>
        <v>29801</v>
      </c>
      <c r="D6" s="291">
        <f>SUM(D7:D9)</f>
        <v>37432</v>
      </c>
      <c r="E6" s="6">
        <f>SUM(E7:E9)</f>
        <v>30256</v>
      </c>
      <c r="F6" s="6">
        <f>SUM(F7:F9)</f>
        <v>30520</v>
      </c>
    </row>
    <row r="7" spans="1:6" ht="12.75">
      <c r="A7" s="7" t="s">
        <v>1</v>
      </c>
      <c r="B7" s="9" t="s">
        <v>179</v>
      </c>
      <c r="C7" s="8">
        <v>29801</v>
      </c>
      <c r="D7" s="294">
        <v>26511</v>
      </c>
      <c r="E7" s="295">
        <v>27177</v>
      </c>
      <c r="F7" s="8">
        <v>29801</v>
      </c>
    </row>
    <row r="8" spans="1:6" ht="12.75">
      <c r="A8" s="7" t="s">
        <v>2</v>
      </c>
      <c r="B8" s="9" t="s">
        <v>171</v>
      </c>
      <c r="C8" s="8"/>
      <c r="D8" s="294">
        <v>2421</v>
      </c>
      <c r="E8" s="295">
        <v>713</v>
      </c>
      <c r="F8" s="8">
        <v>719</v>
      </c>
    </row>
    <row r="9" spans="1:6" ht="12.75">
      <c r="A9" s="7" t="s">
        <v>4</v>
      </c>
      <c r="B9" s="9" t="s">
        <v>172</v>
      </c>
      <c r="C9" s="8"/>
      <c r="D9" s="294">
        <v>8500</v>
      </c>
      <c r="E9" s="10">
        <v>2366</v>
      </c>
      <c r="F9" s="8"/>
    </row>
    <row r="10" spans="1:6" ht="12.75">
      <c r="A10" s="104" t="s">
        <v>178</v>
      </c>
      <c r="B10" s="102" t="s">
        <v>214</v>
      </c>
      <c r="C10" s="10">
        <v>40887</v>
      </c>
      <c r="D10" s="290">
        <v>28554</v>
      </c>
      <c r="E10" s="10">
        <v>28587</v>
      </c>
      <c r="F10" s="10">
        <v>56784</v>
      </c>
    </row>
    <row r="11" spans="1:6" ht="12.75">
      <c r="A11" s="104" t="s">
        <v>180</v>
      </c>
      <c r="B11" s="102" t="s">
        <v>215</v>
      </c>
      <c r="C11" s="8">
        <v>200</v>
      </c>
      <c r="D11" s="294"/>
      <c r="E11" s="10"/>
      <c r="F11" s="8">
        <v>160</v>
      </c>
    </row>
    <row r="12" spans="1:6" ht="12.75">
      <c r="A12" s="27" t="s">
        <v>10</v>
      </c>
      <c r="B12" s="11" t="s">
        <v>216</v>
      </c>
      <c r="C12" s="6">
        <f>SUM(C13:C14)</f>
        <v>0</v>
      </c>
      <c r="D12" s="6">
        <f>SUM(D13:D14)</f>
        <v>10030</v>
      </c>
      <c r="E12" s="6">
        <f>SUM(E13:E14)</f>
        <v>18057</v>
      </c>
      <c r="F12" s="6">
        <f>SUM(F13:F14)</f>
        <v>0</v>
      </c>
    </row>
    <row r="13" spans="1:6" ht="12.75">
      <c r="A13" s="104" t="s">
        <v>181</v>
      </c>
      <c r="B13" s="102" t="s">
        <v>182</v>
      </c>
      <c r="C13" s="8"/>
      <c r="D13" s="294">
        <v>2596</v>
      </c>
      <c r="E13" s="10"/>
      <c r="F13" s="8"/>
    </row>
    <row r="14" spans="1:6" ht="12.75">
      <c r="A14" s="104" t="s">
        <v>183</v>
      </c>
      <c r="B14" s="102" t="s">
        <v>217</v>
      </c>
      <c r="C14" s="8"/>
      <c r="D14" s="294">
        <v>7434</v>
      </c>
      <c r="E14" s="10">
        <v>18057</v>
      </c>
      <c r="F14" s="8"/>
    </row>
    <row r="15" spans="1:6" ht="12.75">
      <c r="A15" s="104"/>
      <c r="B15" s="110" t="s">
        <v>205</v>
      </c>
      <c r="C15" s="8"/>
      <c r="D15" s="294"/>
      <c r="E15" s="10">
        <v>45</v>
      </c>
      <c r="F15" s="8"/>
    </row>
    <row r="16" spans="1:6" ht="12.75">
      <c r="A16" s="4" t="s">
        <v>11</v>
      </c>
      <c r="B16" s="5" t="s">
        <v>65</v>
      </c>
      <c r="C16" s="6">
        <f>SUM(C17:C19)</f>
        <v>2085</v>
      </c>
      <c r="D16" s="6">
        <f>SUM(D17:D19)</f>
        <v>15725</v>
      </c>
      <c r="E16" s="6">
        <f>SUM(E17:E19)</f>
        <v>3119</v>
      </c>
      <c r="F16" s="6">
        <f>SUM(F17:F19)</f>
        <v>2095</v>
      </c>
    </row>
    <row r="17" spans="1:6" ht="12.75">
      <c r="A17" s="7" t="s">
        <v>1</v>
      </c>
      <c r="B17" s="9" t="s">
        <v>66</v>
      </c>
      <c r="C17" s="8">
        <v>1600</v>
      </c>
      <c r="D17" s="290">
        <v>1577</v>
      </c>
      <c r="E17" s="295">
        <v>1933</v>
      </c>
      <c r="F17" s="10">
        <v>1600</v>
      </c>
    </row>
    <row r="18" spans="1:6" ht="12.75">
      <c r="A18" s="7" t="s">
        <v>2</v>
      </c>
      <c r="B18" s="9" t="s">
        <v>67</v>
      </c>
      <c r="C18" s="8">
        <v>400</v>
      </c>
      <c r="D18" s="294">
        <v>14075</v>
      </c>
      <c r="E18" s="295">
        <v>776</v>
      </c>
      <c r="F18" s="8">
        <v>400</v>
      </c>
    </row>
    <row r="19" spans="1:6" ht="12.75">
      <c r="A19" s="7" t="s">
        <v>4</v>
      </c>
      <c r="B19" s="9" t="s">
        <v>174</v>
      </c>
      <c r="C19" s="8">
        <v>85</v>
      </c>
      <c r="D19" s="294">
        <v>73</v>
      </c>
      <c r="E19" s="295">
        <v>410</v>
      </c>
      <c r="F19" s="8">
        <v>95</v>
      </c>
    </row>
    <row r="20" spans="1:6" ht="12.75">
      <c r="A20" s="4" t="s">
        <v>12</v>
      </c>
      <c r="B20" s="5" t="s">
        <v>167</v>
      </c>
      <c r="C20" s="6">
        <v>2474</v>
      </c>
      <c r="D20" s="291">
        <v>696</v>
      </c>
      <c r="E20" s="6">
        <v>4844</v>
      </c>
      <c r="F20" s="6">
        <v>6474</v>
      </c>
    </row>
    <row r="21" spans="1:6" ht="12.75">
      <c r="A21" s="4" t="s">
        <v>13</v>
      </c>
      <c r="B21" s="5" t="s">
        <v>218</v>
      </c>
      <c r="C21" s="6">
        <f>SUM(C22:C23)</f>
        <v>900</v>
      </c>
      <c r="D21" s="6">
        <f>SUM(D22:D23)</f>
        <v>99</v>
      </c>
      <c r="E21" s="6">
        <f>SUM(E22:E23)</f>
        <v>0</v>
      </c>
      <c r="F21" s="6">
        <f>SUM(F22:F23)</f>
        <v>900</v>
      </c>
    </row>
    <row r="22" spans="1:6" ht="12.75">
      <c r="A22" s="104" t="s">
        <v>211</v>
      </c>
      <c r="B22" s="9" t="s">
        <v>252</v>
      </c>
      <c r="C22" s="8">
        <v>900</v>
      </c>
      <c r="D22" s="294">
        <v>99</v>
      </c>
      <c r="E22" s="295"/>
      <c r="F22" s="8">
        <v>900</v>
      </c>
    </row>
    <row r="23" spans="1:6" ht="12.75">
      <c r="A23" s="104" t="s">
        <v>212</v>
      </c>
      <c r="B23" s="9" t="s">
        <v>253</v>
      </c>
      <c r="C23" s="8"/>
      <c r="D23" s="294"/>
      <c r="E23" s="295"/>
      <c r="F23" s="8"/>
    </row>
    <row r="24" spans="1:6" ht="12.75">
      <c r="A24" s="27" t="s">
        <v>14</v>
      </c>
      <c r="B24" s="5" t="s">
        <v>213</v>
      </c>
      <c r="C24" s="6">
        <v>0</v>
      </c>
      <c r="D24" s="6">
        <v>0</v>
      </c>
      <c r="E24" s="6">
        <v>0</v>
      </c>
      <c r="F24" s="6">
        <v>0</v>
      </c>
    </row>
    <row r="25" spans="1:6" ht="12.75">
      <c r="A25" s="4" t="s">
        <v>15</v>
      </c>
      <c r="B25" s="5" t="s">
        <v>68</v>
      </c>
      <c r="C25" s="6">
        <f>SUM(C26:C28)</f>
        <v>0</v>
      </c>
      <c r="D25" s="6">
        <f>SUM(D26:D28)</f>
        <v>0</v>
      </c>
      <c r="E25" s="6">
        <f>SUM(E26:E28)</f>
        <v>0</v>
      </c>
      <c r="F25" s="6">
        <f>SUM(F26:F28)</f>
        <v>0</v>
      </c>
    </row>
    <row r="26" spans="1:6" ht="12.75">
      <c r="A26" s="7" t="s">
        <v>1</v>
      </c>
      <c r="B26" s="9" t="s">
        <v>185</v>
      </c>
      <c r="C26" s="8"/>
      <c r="D26" s="294"/>
      <c r="E26" s="295"/>
      <c r="F26" s="8"/>
    </row>
    <row r="27" spans="1:6" ht="12.75">
      <c r="A27" s="7" t="s">
        <v>2</v>
      </c>
      <c r="B27" s="9" t="s">
        <v>186</v>
      </c>
      <c r="C27" s="8"/>
      <c r="D27" s="294"/>
      <c r="E27" s="295"/>
      <c r="F27" s="8"/>
    </row>
    <row r="28" spans="1:6" ht="13.5" thickBot="1">
      <c r="A28" s="105" t="s">
        <v>4</v>
      </c>
      <c r="B28" s="106" t="s">
        <v>69</v>
      </c>
      <c r="C28" s="30"/>
      <c r="D28" s="294"/>
      <c r="E28" s="295"/>
      <c r="F28" s="8"/>
    </row>
    <row r="29" spans="1:6" ht="18.75" customHeight="1" thickBot="1">
      <c r="A29" s="15" t="s">
        <v>16</v>
      </c>
      <c r="B29" s="108" t="s">
        <v>70</v>
      </c>
      <c r="C29" s="12">
        <f>C5+C12+C16+C20+C21+C24+C25</f>
        <v>76347</v>
      </c>
      <c r="D29" s="12">
        <f>D5+D12+D16+D20+D21+D24+D25</f>
        <v>92536</v>
      </c>
      <c r="E29" s="12">
        <f>E5+E12+E16+E20+E21+E24+E25</f>
        <v>84863</v>
      </c>
      <c r="F29" s="12">
        <f>F5+F12+F16+F20+F21+F24+F25</f>
        <v>96933</v>
      </c>
    </row>
    <row r="30" spans="1:6" ht="12.75">
      <c r="A30" s="107" t="s">
        <v>17</v>
      </c>
      <c r="B30" s="11" t="s">
        <v>189</v>
      </c>
      <c r="C30" s="13">
        <f>C31+C34</f>
        <v>7159</v>
      </c>
      <c r="D30" s="13">
        <f>D31+D34</f>
        <v>14071</v>
      </c>
      <c r="E30" s="13">
        <f>E31+E34</f>
        <v>0</v>
      </c>
      <c r="F30" s="13">
        <v>7159</v>
      </c>
    </row>
    <row r="31" spans="1:6" ht="12.75">
      <c r="A31" s="107" t="s">
        <v>193</v>
      </c>
      <c r="B31" s="11" t="s">
        <v>227</v>
      </c>
      <c r="C31" s="13">
        <f>SUM(C32:C33)</f>
        <v>0</v>
      </c>
      <c r="D31" s="13">
        <f>SUM(D32:D33)</f>
        <v>6547</v>
      </c>
      <c r="E31" s="13">
        <f>SUM(E32:E33)</f>
        <v>0</v>
      </c>
      <c r="F31" s="13"/>
    </row>
    <row r="32" spans="1:6" ht="12.75">
      <c r="A32" s="107"/>
      <c r="B32" s="9" t="s">
        <v>196</v>
      </c>
      <c r="C32" s="13"/>
      <c r="D32" s="291"/>
      <c r="E32" s="6"/>
      <c r="F32" s="6"/>
    </row>
    <row r="33" spans="1:6" ht="12.75">
      <c r="A33" s="107"/>
      <c r="B33" s="9" t="s">
        <v>45</v>
      </c>
      <c r="C33" s="13"/>
      <c r="D33" s="290">
        <v>6547</v>
      </c>
      <c r="E33" s="6"/>
      <c r="F33" s="10"/>
    </row>
    <row r="34" spans="1:6" ht="12.75">
      <c r="A34" s="107" t="s">
        <v>194</v>
      </c>
      <c r="B34" s="11" t="s">
        <v>195</v>
      </c>
      <c r="C34" s="13">
        <f>SUM(C35:C36)</f>
        <v>7159</v>
      </c>
      <c r="D34" s="13">
        <f>SUM(D35:D36)</f>
        <v>7524</v>
      </c>
      <c r="E34" s="13">
        <f>SUM(E35:E36)</f>
        <v>0</v>
      </c>
      <c r="F34" s="13">
        <v>7159</v>
      </c>
    </row>
    <row r="35" spans="1:6" ht="25.5">
      <c r="A35" s="7" t="s">
        <v>1</v>
      </c>
      <c r="B35" s="14" t="s">
        <v>197</v>
      </c>
      <c r="C35" s="10">
        <v>300</v>
      </c>
      <c r="D35" s="294"/>
      <c r="E35" s="295"/>
      <c r="F35" s="8">
        <v>300</v>
      </c>
    </row>
    <row r="36" spans="1:6" ht="26.25" thickBot="1">
      <c r="A36" s="7" t="s">
        <v>2</v>
      </c>
      <c r="B36" s="109" t="s">
        <v>228</v>
      </c>
      <c r="C36" s="10">
        <v>6859</v>
      </c>
      <c r="D36" s="294">
        <v>7524</v>
      </c>
      <c r="E36" s="295"/>
      <c r="F36" s="8">
        <v>6859</v>
      </c>
    </row>
    <row r="37" spans="1:6" ht="16.5" thickBot="1">
      <c r="A37" s="15" t="s">
        <v>18</v>
      </c>
      <c r="B37" s="3" t="s">
        <v>209</v>
      </c>
      <c r="C37" s="16">
        <f>C29+C30</f>
        <v>83506</v>
      </c>
      <c r="D37" s="16">
        <f>D29+D30</f>
        <v>106607</v>
      </c>
      <c r="E37" s="16">
        <f>E29+E30</f>
        <v>84863</v>
      </c>
      <c r="F37" s="16">
        <f>F29+F30</f>
        <v>104092</v>
      </c>
    </row>
    <row r="38" spans="1:6" ht="12.75" customHeight="1">
      <c r="A38" s="17"/>
      <c r="B38" s="18" t="s">
        <v>188</v>
      </c>
      <c r="C38" s="28">
        <v>64965</v>
      </c>
      <c r="D38" s="393"/>
      <c r="E38" s="292">
        <v>74676</v>
      </c>
      <c r="F38" s="28">
        <v>68975</v>
      </c>
    </row>
    <row r="39" spans="1:6" ht="12.75" customHeight="1">
      <c r="A39" s="4"/>
      <c r="B39" s="19" t="s">
        <v>78</v>
      </c>
      <c r="C39" s="26">
        <v>3350</v>
      </c>
      <c r="D39" s="394"/>
      <c r="E39" s="295">
        <v>1771</v>
      </c>
      <c r="F39" s="26">
        <v>3350</v>
      </c>
    </row>
    <row r="40" spans="1:6" ht="13.5" customHeight="1" thickBot="1">
      <c r="A40" s="21"/>
      <c r="B40" s="22" t="s">
        <v>79</v>
      </c>
      <c r="C40" s="29">
        <v>15191</v>
      </c>
      <c r="D40" s="395"/>
      <c r="E40" s="296">
        <v>8416</v>
      </c>
      <c r="F40" s="29">
        <v>15191</v>
      </c>
    </row>
  </sheetData>
  <sheetProtection/>
  <mergeCells count="3">
    <mergeCell ref="A1:F1"/>
    <mergeCell ref="B2:F2"/>
    <mergeCell ref="D38:D4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41"/>
  <sheetViews>
    <sheetView zoomScalePageLayoutView="0" workbookViewId="0" topLeftCell="A1">
      <selection activeCell="F9" sqref="F9"/>
    </sheetView>
  </sheetViews>
  <sheetFormatPr defaultColWidth="9.140625" defaultRowHeight="12.75"/>
  <cols>
    <col min="2" max="2" width="35.421875" style="0" customWidth="1"/>
    <col min="3" max="4" width="17.28125" style="0" customWidth="1"/>
  </cols>
  <sheetData>
    <row r="2" spans="2:7" ht="45" customHeight="1">
      <c r="B2" s="506" t="s">
        <v>322</v>
      </c>
      <c r="C2" s="506"/>
      <c r="D2" s="507"/>
      <c r="E2" s="507"/>
      <c r="F2" s="389"/>
      <c r="G2" s="389"/>
    </row>
    <row r="4" spans="3:4" ht="12.75">
      <c r="C4" s="390" t="s">
        <v>323</v>
      </c>
      <c r="D4" s="390"/>
    </row>
    <row r="5" ht="33" customHeight="1" thickBot="1"/>
    <row r="6" spans="2:4" ht="40.5" customHeight="1" thickBot="1">
      <c r="B6" s="363" t="s">
        <v>297</v>
      </c>
      <c r="C6" s="364" t="s">
        <v>298</v>
      </c>
      <c r="D6" s="364" t="s">
        <v>324</v>
      </c>
    </row>
    <row r="7" spans="2:4" ht="14.25" customHeight="1">
      <c r="B7" s="380"/>
      <c r="C7" s="178" t="s">
        <v>264</v>
      </c>
      <c r="D7" s="178" t="s">
        <v>264</v>
      </c>
    </row>
    <row r="8" spans="2:4" ht="16.5" thickBot="1">
      <c r="B8" s="365"/>
      <c r="C8" s="366" t="s">
        <v>299</v>
      </c>
      <c r="D8" s="366" t="s">
        <v>299</v>
      </c>
    </row>
    <row r="9" spans="2:4" ht="16.5" thickBot="1">
      <c r="B9" s="367" t="s">
        <v>300</v>
      </c>
      <c r="C9" s="368" t="s">
        <v>0</v>
      </c>
      <c r="D9" s="368" t="s">
        <v>0</v>
      </c>
    </row>
    <row r="10" spans="2:4" ht="15.75">
      <c r="B10" s="369" t="s">
        <v>301</v>
      </c>
      <c r="C10" s="370">
        <v>3240</v>
      </c>
      <c r="D10" s="370">
        <v>3240</v>
      </c>
    </row>
    <row r="11" spans="2:4" ht="16.5" thickBot="1">
      <c r="B11" s="371" t="s">
        <v>302</v>
      </c>
      <c r="C11" s="372">
        <v>567</v>
      </c>
      <c r="D11" s="372">
        <v>567</v>
      </c>
    </row>
    <row r="12" spans="2:4" ht="16.5" thickBot="1">
      <c r="B12" s="373" t="s">
        <v>21</v>
      </c>
      <c r="C12" s="374">
        <v>3807</v>
      </c>
      <c r="D12" s="374">
        <v>3807</v>
      </c>
    </row>
    <row r="13" spans="2:4" ht="15.75">
      <c r="B13" s="375"/>
      <c r="C13" s="376"/>
      <c r="D13" s="376"/>
    </row>
    <row r="14" spans="2:4" ht="16.5" thickBot="1">
      <c r="B14" s="377"/>
      <c r="C14" s="377"/>
      <c r="D14" s="377"/>
    </row>
    <row r="15" spans="2:4" ht="16.5" thickBot="1">
      <c r="B15" s="367" t="s">
        <v>303</v>
      </c>
      <c r="C15" s="378"/>
      <c r="D15" s="378"/>
    </row>
    <row r="16" spans="2:4" ht="15.75">
      <c r="B16" s="369" t="s">
        <v>304</v>
      </c>
      <c r="C16" s="379">
        <v>1231</v>
      </c>
      <c r="D16" s="379">
        <v>1231</v>
      </c>
    </row>
    <row r="17" spans="2:4" ht="15.75">
      <c r="B17" s="380" t="s">
        <v>305</v>
      </c>
      <c r="C17" s="381">
        <v>308</v>
      </c>
      <c r="D17" s="381">
        <v>308</v>
      </c>
    </row>
    <row r="18" spans="2:4" ht="16.5" thickBot="1">
      <c r="B18" s="365" t="s">
        <v>306</v>
      </c>
      <c r="C18" s="382">
        <v>10944</v>
      </c>
      <c r="D18" s="382">
        <v>10944</v>
      </c>
    </row>
    <row r="19" spans="2:4" ht="16.5" thickBot="1">
      <c r="B19" s="373" t="s">
        <v>21</v>
      </c>
      <c r="C19" s="374">
        <v>12483</v>
      </c>
      <c r="D19" s="374">
        <v>12483</v>
      </c>
    </row>
    <row r="20" spans="2:4" ht="15.75">
      <c r="B20" s="375"/>
      <c r="C20" s="376"/>
      <c r="D20" s="376"/>
    </row>
    <row r="21" spans="2:4" ht="16.5" thickBot="1">
      <c r="B21" s="377"/>
      <c r="C21" s="377"/>
      <c r="D21" s="377"/>
    </row>
    <row r="22" spans="2:4" ht="16.5" thickBot="1">
      <c r="B22" s="367" t="s">
        <v>307</v>
      </c>
      <c r="C22" s="378"/>
      <c r="D22" s="378"/>
    </row>
    <row r="23" spans="2:4" ht="15.75">
      <c r="B23" s="369" t="s">
        <v>308</v>
      </c>
      <c r="C23" s="370"/>
      <c r="D23" s="370"/>
    </row>
    <row r="24" spans="2:4" ht="15.75">
      <c r="B24" s="371" t="s">
        <v>309</v>
      </c>
      <c r="C24" s="372">
        <v>350</v>
      </c>
      <c r="D24" s="372">
        <v>350</v>
      </c>
    </row>
    <row r="25" spans="2:4" ht="15.75">
      <c r="B25" s="371" t="s">
        <v>310</v>
      </c>
      <c r="C25" s="372">
        <v>40</v>
      </c>
      <c r="D25" s="372">
        <v>40</v>
      </c>
    </row>
    <row r="26" spans="2:4" ht="15.75">
      <c r="B26" s="371" t="s">
        <v>311</v>
      </c>
      <c r="C26" s="372">
        <v>400</v>
      </c>
      <c r="D26" s="372">
        <v>400</v>
      </c>
    </row>
    <row r="27" spans="2:4" ht="16.5" thickBot="1">
      <c r="B27" s="383" t="s">
        <v>312</v>
      </c>
      <c r="C27" s="384">
        <v>400</v>
      </c>
      <c r="D27" s="384">
        <v>400</v>
      </c>
    </row>
    <row r="28" spans="2:4" ht="16.5" thickBot="1">
      <c r="B28" s="385" t="s">
        <v>313</v>
      </c>
      <c r="C28" s="386">
        <v>1190</v>
      </c>
      <c r="D28" s="386">
        <v>1190</v>
      </c>
    </row>
    <row r="29" spans="2:4" ht="15.75">
      <c r="B29" s="369" t="s">
        <v>314</v>
      </c>
      <c r="C29" s="370">
        <v>320</v>
      </c>
      <c r="D29" s="370">
        <v>320</v>
      </c>
    </row>
    <row r="30" spans="2:4" ht="15.75">
      <c r="B30" s="371" t="s">
        <v>315</v>
      </c>
      <c r="C30" s="372">
        <v>60</v>
      </c>
      <c r="D30" s="372">
        <v>60</v>
      </c>
    </row>
    <row r="31" spans="2:4" ht="16.5" thickBot="1">
      <c r="B31" s="371" t="s">
        <v>316</v>
      </c>
      <c r="C31" s="372">
        <v>160</v>
      </c>
      <c r="D31" s="372">
        <v>160</v>
      </c>
    </row>
    <row r="32" spans="2:4" ht="16.5" thickBot="1">
      <c r="B32" s="373" t="s">
        <v>21</v>
      </c>
      <c r="C32" s="374">
        <v>540</v>
      </c>
      <c r="D32" s="374">
        <v>540</v>
      </c>
    </row>
    <row r="33" spans="2:4" ht="15.75">
      <c r="B33" s="377"/>
      <c r="C33" s="377"/>
      <c r="D33" s="377"/>
    </row>
    <row r="34" spans="2:4" ht="16.5" thickBot="1">
      <c r="B34" s="377"/>
      <c r="C34" s="377"/>
      <c r="D34" s="377"/>
    </row>
    <row r="35" spans="2:4" ht="16.5" thickBot="1">
      <c r="B35" s="367" t="s">
        <v>317</v>
      </c>
      <c r="C35" s="378"/>
      <c r="D35" s="378"/>
    </row>
    <row r="36" spans="2:4" ht="15.75">
      <c r="B36" s="371" t="s">
        <v>318</v>
      </c>
      <c r="C36" s="372">
        <v>580</v>
      </c>
      <c r="D36" s="372">
        <v>580</v>
      </c>
    </row>
    <row r="37" spans="2:4" ht="15.75">
      <c r="B37" s="371" t="s">
        <v>319</v>
      </c>
      <c r="C37" s="372">
        <v>600</v>
      </c>
      <c r="D37" s="372">
        <v>713</v>
      </c>
    </row>
    <row r="38" spans="2:4" ht="15.75">
      <c r="B38" s="371" t="s">
        <v>320</v>
      </c>
      <c r="C38" s="372">
        <v>50</v>
      </c>
      <c r="D38" s="372">
        <v>50</v>
      </c>
    </row>
    <row r="39" spans="2:4" ht="16.5" thickBot="1">
      <c r="B39" s="385" t="s">
        <v>21</v>
      </c>
      <c r="C39" s="386">
        <v>1230</v>
      </c>
      <c r="D39" s="386">
        <f>SUM(D36:D38)</f>
        <v>1343</v>
      </c>
    </row>
    <row r="40" spans="2:4" ht="16.5" thickBot="1">
      <c r="B40" s="377"/>
      <c r="C40" s="377"/>
      <c r="D40" s="377"/>
    </row>
    <row r="41" spans="2:4" ht="16.5" thickBot="1">
      <c r="B41" s="387" t="s">
        <v>321</v>
      </c>
      <c r="C41" s="388">
        <v>19250</v>
      </c>
      <c r="D41" s="388">
        <f>SUM(D12+D19+D28+D32+D39)</f>
        <v>19363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6.421875" style="0" bestFit="1" customWidth="1"/>
    <col min="2" max="2" width="50.8515625" style="0" customWidth="1"/>
    <col min="3" max="5" width="10.00390625" style="0" customWidth="1"/>
    <col min="6" max="6" width="10.421875" style="0" customWidth="1"/>
  </cols>
  <sheetData>
    <row r="1" spans="1:6" ht="32.25" customHeight="1" thickBot="1">
      <c r="A1" s="20"/>
      <c r="B1" s="20"/>
      <c r="C1" s="20"/>
      <c r="D1" s="20"/>
      <c r="E1" s="20"/>
      <c r="F1" s="20"/>
    </row>
    <row r="2" spans="1:6" ht="23.25" thickBot="1">
      <c r="A2" s="2" t="s">
        <v>77</v>
      </c>
      <c r="B2" s="3" t="s">
        <v>169</v>
      </c>
      <c r="C2" s="23" t="s">
        <v>84</v>
      </c>
      <c r="D2" s="293" t="s">
        <v>294</v>
      </c>
      <c r="E2" s="297" t="s">
        <v>295</v>
      </c>
      <c r="F2" s="23" t="s">
        <v>259</v>
      </c>
    </row>
    <row r="3" spans="1:6" ht="13.5" customHeight="1">
      <c r="A3" s="160"/>
      <c r="B3" s="161"/>
      <c r="C3" s="162" t="s">
        <v>264</v>
      </c>
      <c r="D3" s="165"/>
      <c r="E3" s="165"/>
      <c r="F3" s="162"/>
    </row>
    <row r="4" spans="1:6" ht="15.75">
      <c r="A4" s="298" t="s">
        <v>9</v>
      </c>
      <c r="B4" s="299" t="s">
        <v>265</v>
      </c>
      <c r="C4" s="300">
        <f>SUM(C5:C9)</f>
        <v>83206</v>
      </c>
      <c r="D4" s="300">
        <f>SUM(D5:D9)</f>
        <v>69712</v>
      </c>
      <c r="E4" s="300">
        <f>SUM(E5:E9)</f>
        <v>74362</v>
      </c>
      <c r="F4" s="301">
        <f>SUM(F5:F9)</f>
        <v>83111</v>
      </c>
    </row>
    <row r="5" spans="1:6" ht="15">
      <c r="A5" s="302" t="s">
        <v>177</v>
      </c>
      <c r="B5" s="303" t="s">
        <v>61</v>
      </c>
      <c r="C5" s="304">
        <v>35315</v>
      </c>
      <c r="D5" s="305">
        <v>21644</v>
      </c>
      <c r="E5" s="304">
        <v>28425</v>
      </c>
      <c r="F5" s="304">
        <v>37256</v>
      </c>
    </row>
    <row r="6" spans="1:6" ht="30">
      <c r="A6" s="306" t="s">
        <v>178</v>
      </c>
      <c r="B6" s="355" t="s">
        <v>190</v>
      </c>
      <c r="C6" s="308">
        <v>6009</v>
      </c>
      <c r="D6" s="309">
        <v>3443</v>
      </c>
      <c r="E6" s="308">
        <v>4455</v>
      </c>
      <c r="F6" s="308">
        <v>6259</v>
      </c>
    </row>
    <row r="7" spans="1:6" ht="15">
      <c r="A7" s="306" t="s">
        <v>180</v>
      </c>
      <c r="B7" s="307" t="s">
        <v>80</v>
      </c>
      <c r="C7" s="308">
        <v>16144</v>
      </c>
      <c r="D7" s="308">
        <v>10761</v>
      </c>
      <c r="E7" s="310">
        <v>17332</v>
      </c>
      <c r="F7" s="308">
        <v>13053</v>
      </c>
    </row>
    <row r="8" spans="1:6" ht="15">
      <c r="A8" s="306" t="s">
        <v>192</v>
      </c>
      <c r="B8" s="311" t="s">
        <v>147</v>
      </c>
      <c r="C8" s="310">
        <v>19250</v>
      </c>
      <c r="D8" s="308">
        <v>12920</v>
      </c>
      <c r="E8" s="310">
        <v>11383</v>
      </c>
      <c r="F8" s="308">
        <v>19363</v>
      </c>
    </row>
    <row r="9" spans="1:6" ht="15">
      <c r="A9" s="306" t="s">
        <v>204</v>
      </c>
      <c r="B9" s="311" t="s">
        <v>191</v>
      </c>
      <c r="C9" s="312">
        <f>SUM(C11:C14)</f>
        <v>6488</v>
      </c>
      <c r="D9" s="312">
        <f>SUM(D10:D14)</f>
        <v>20944</v>
      </c>
      <c r="E9" s="312">
        <f>SUM(E10:E14)</f>
        <v>12767</v>
      </c>
      <c r="F9" s="312">
        <f>SUM(F10:F14)</f>
        <v>7180</v>
      </c>
    </row>
    <row r="10" spans="1:6" ht="30">
      <c r="A10" s="313" t="s">
        <v>1</v>
      </c>
      <c r="B10" s="356" t="s">
        <v>223</v>
      </c>
      <c r="C10" s="315"/>
      <c r="D10" s="316"/>
      <c r="E10" s="312">
        <v>200</v>
      </c>
      <c r="F10" s="317"/>
    </row>
    <row r="11" spans="1:6" ht="30">
      <c r="A11" s="313" t="s">
        <v>2</v>
      </c>
      <c r="B11" s="356" t="s">
        <v>224</v>
      </c>
      <c r="C11" s="308">
        <v>3023</v>
      </c>
      <c r="D11" s="309">
        <v>18579</v>
      </c>
      <c r="E11" s="308">
        <v>10313</v>
      </c>
      <c r="F11" s="308">
        <v>3503</v>
      </c>
    </row>
    <row r="12" spans="1:6" ht="30">
      <c r="A12" s="313" t="s">
        <v>4</v>
      </c>
      <c r="B12" s="356" t="s">
        <v>222</v>
      </c>
      <c r="C12" s="308">
        <v>900</v>
      </c>
      <c r="D12" s="308"/>
      <c r="E12" s="318"/>
      <c r="F12" s="308">
        <v>900</v>
      </c>
    </row>
    <row r="13" spans="1:6" ht="30">
      <c r="A13" s="313" t="s">
        <v>5</v>
      </c>
      <c r="B13" s="356" t="s">
        <v>221</v>
      </c>
      <c r="C13" s="308">
        <v>2065</v>
      </c>
      <c r="D13" s="319">
        <v>2365</v>
      </c>
      <c r="E13" s="320">
        <v>2254</v>
      </c>
      <c r="F13" s="321">
        <v>2081</v>
      </c>
    </row>
    <row r="14" spans="1:6" ht="15">
      <c r="A14" s="313" t="s">
        <v>6</v>
      </c>
      <c r="B14" s="314" t="s">
        <v>175</v>
      </c>
      <c r="C14" s="312">
        <f>SUM(C15:C16)</f>
        <v>500</v>
      </c>
      <c r="D14" s="315"/>
      <c r="E14" s="318"/>
      <c r="F14" s="315">
        <f>SUM(F15:F16)</f>
        <v>696</v>
      </c>
    </row>
    <row r="15" spans="1:6" ht="15">
      <c r="A15" s="313"/>
      <c r="B15" s="322" t="s">
        <v>199</v>
      </c>
      <c r="C15" s="323">
        <v>450</v>
      </c>
      <c r="D15" s="324"/>
      <c r="E15" s="318"/>
      <c r="F15" s="324">
        <v>646</v>
      </c>
    </row>
    <row r="16" spans="1:6" ht="15">
      <c r="A16" s="313"/>
      <c r="B16" s="325" t="s">
        <v>198</v>
      </c>
      <c r="C16" s="312">
        <v>50</v>
      </c>
      <c r="D16" s="315"/>
      <c r="E16" s="312"/>
      <c r="F16" s="315">
        <v>50</v>
      </c>
    </row>
    <row r="17" spans="1:6" ht="15.75">
      <c r="A17" s="301" t="s">
        <v>10</v>
      </c>
      <c r="B17" s="326" t="s">
        <v>256</v>
      </c>
      <c r="C17" s="300">
        <f>SUM(C18:C20)</f>
        <v>300</v>
      </c>
      <c r="D17" s="300">
        <f>SUM(D18:D20)</f>
        <v>14867</v>
      </c>
      <c r="E17" s="300">
        <f>SUM(E18:E20)</f>
        <v>20256</v>
      </c>
      <c r="F17" s="300">
        <f>SUM(F18:F20)</f>
        <v>20981</v>
      </c>
    </row>
    <row r="18" spans="1:6" ht="15">
      <c r="A18" s="306" t="s">
        <v>181</v>
      </c>
      <c r="B18" s="307" t="s">
        <v>176</v>
      </c>
      <c r="C18" s="304"/>
      <c r="D18" s="305">
        <v>14641</v>
      </c>
      <c r="E18" s="304">
        <v>20256</v>
      </c>
      <c r="F18" s="304">
        <v>19767</v>
      </c>
    </row>
    <row r="19" spans="1:6" ht="15">
      <c r="A19" s="306" t="s">
        <v>183</v>
      </c>
      <c r="B19" s="307" t="s">
        <v>71</v>
      </c>
      <c r="C19" s="308"/>
      <c r="D19" s="309"/>
      <c r="E19" s="308"/>
      <c r="F19" s="308">
        <v>914</v>
      </c>
    </row>
    <row r="20" spans="1:6" ht="15">
      <c r="A20" s="306" t="s">
        <v>184</v>
      </c>
      <c r="B20" s="311" t="s">
        <v>72</v>
      </c>
      <c r="C20" s="310">
        <f>SUM(C21:C23)</f>
        <v>300</v>
      </c>
      <c r="D20" s="310">
        <f>SUM(D21:D23)</f>
        <v>226</v>
      </c>
      <c r="E20" s="310">
        <f>SUM(E21:E23)</f>
        <v>0</v>
      </c>
      <c r="F20" s="308">
        <v>300</v>
      </c>
    </row>
    <row r="21" spans="1:6" ht="30">
      <c r="A21" s="313" t="s">
        <v>1</v>
      </c>
      <c r="B21" s="357" t="s">
        <v>257</v>
      </c>
      <c r="C21" s="327"/>
      <c r="D21" s="328"/>
      <c r="E21" s="327"/>
      <c r="F21" s="327"/>
    </row>
    <row r="22" spans="1:6" ht="30">
      <c r="A22" s="313" t="s">
        <v>2</v>
      </c>
      <c r="B22" s="356" t="s">
        <v>225</v>
      </c>
      <c r="C22" s="312"/>
      <c r="D22" s="312">
        <v>226</v>
      </c>
      <c r="E22" s="312"/>
      <c r="F22" s="312"/>
    </row>
    <row r="23" spans="1:6" ht="30.75" thickBot="1">
      <c r="A23" s="333" t="s">
        <v>4</v>
      </c>
      <c r="B23" s="358" t="s">
        <v>226</v>
      </c>
      <c r="C23" s="318">
        <v>300</v>
      </c>
      <c r="D23" s="329"/>
      <c r="E23" s="318"/>
      <c r="F23" s="318">
        <v>300</v>
      </c>
    </row>
    <row r="24" spans="1:6" ht="39" customHeight="1" thickBot="1">
      <c r="A24" s="361" t="s">
        <v>11</v>
      </c>
      <c r="B24" s="362" t="s">
        <v>296</v>
      </c>
      <c r="C24" s="16">
        <f>C4+C17</f>
        <v>83506</v>
      </c>
      <c r="D24" s="16">
        <f>D4+D17</f>
        <v>84579</v>
      </c>
      <c r="E24" s="16">
        <f>E4+E17</f>
        <v>94618</v>
      </c>
      <c r="F24" s="16">
        <f>F4+F17</f>
        <v>104092</v>
      </c>
    </row>
    <row r="25" spans="1:6" ht="15.75">
      <c r="A25" s="359" t="s">
        <v>12</v>
      </c>
      <c r="B25" s="360" t="s">
        <v>200</v>
      </c>
      <c r="C25" s="330">
        <f>C26</f>
        <v>0</v>
      </c>
      <c r="D25" s="330">
        <f>D26</f>
        <v>10961</v>
      </c>
      <c r="E25" s="330">
        <f>E26</f>
        <v>0</v>
      </c>
      <c r="F25" s="330">
        <f>F26</f>
        <v>0</v>
      </c>
    </row>
    <row r="26" spans="1:6" ht="15.75">
      <c r="A26" s="301" t="s">
        <v>187</v>
      </c>
      <c r="B26" s="326" t="s">
        <v>220</v>
      </c>
      <c r="C26" s="330">
        <f>SUM(C27:C28)</f>
        <v>0</v>
      </c>
      <c r="D26" s="330">
        <f>SUM(D27:D28)</f>
        <v>10961</v>
      </c>
      <c r="E26" s="330">
        <f>SUM(E27:E28)</f>
        <v>0</v>
      </c>
      <c r="F26" s="330">
        <f>SUM(F27:F28)</f>
        <v>0</v>
      </c>
    </row>
    <row r="27" spans="1:6" ht="15.75">
      <c r="A27" s="313" t="s">
        <v>1</v>
      </c>
      <c r="B27" s="314" t="s">
        <v>201</v>
      </c>
      <c r="C27" s="331"/>
      <c r="D27" s="332"/>
      <c r="E27" s="312"/>
      <c r="F27" s="312"/>
    </row>
    <row r="28" spans="1:6" ht="15.75" thickBot="1">
      <c r="A28" s="333" t="s">
        <v>2</v>
      </c>
      <c r="B28" s="334" t="s">
        <v>73</v>
      </c>
      <c r="C28" s="318"/>
      <c r="D28" s="335">
        <v>10961</v>
      </c>
      <c r="E28" s="318"/>
      <c r="F28" s="318"/>
    </row>
    <row r="29" spans="1:6" ht="16.5" thickBot="1">
      <c r="A29" s="336" t="s">
        <v>13</v>
      </c>
      <c r="B29" s="3" t="s">
        <v>210</v>
      </c>
      <c r="C29" s="16">
        <f>SUM(C24:C25)</f>
        <v>83506</v>
      </c>
      <c r="D29" s="16">
        <f>SUM(D24:D25)</f>
        <v>95540</v>
      </c>
      <c r="E29" s="16">
        <f>SUM(E24:E25)</f>
        <v>94618</v>
      </c>
      <c r="F29" s="16">
        <f>SUM(F24:F25)</f>
        <v>104092</v>
      </c>
    </row>
    <row r="30" spans="1:6" ht="18.75" customHeight="1">
      <c r="A30" s="337"/>
      <c r="B30" s="338" t="s">
        <v>188</v>
      </c>
      <c r="C30" s="339">
        <v>66048</v>
      </c>
      <c r="D30" s="393"/>
      <c r="E30" s="340">
        <v>83454</v>
      </c>
      <c r="F30" s="339">
        <v>70058</v>
      </c>
    </row>
    <row r="31" spans="1:6" ht="18.75" customHeight="1">
      <c r="A31" s="301"/>
      <c r="B31" s="311" t="s">
        <v>78</v>
      </c>
      <c r="C31" s="310">
        <v>11757</v>
      </c>
      <c r="D31" s="394"/>
      <c r="E31" s="341">
        <v>1207</v>
      </c>
      <c r="F31" s="310">
        <v>11757</v>
      </c>
    </row>
    <row r="32" spans="1:6" ht="18.75" customHeight="1" thickBot="1">
      <c r="A32" s="342"/>
      <c r="B32" s="343" t="s">
        <v>79</v>
      </c>
      <c r="C32" s="344">
        <v>5701</v>
      </c>
      <c r="D32" s="395"/>
      <c r="E32" s="345">
        <v>9957</v>
      </c>
      <c r="F32" s="344">
        <v>5701</v>
      </c>
    </row>
    <row r="33" spans="1:6" ht="16.5" thickBot="1">
      <c r="A33" s="336" t="s">
        <v>14</v>
      </c>
      <c r="B33" s="346" t="s">
        <v>74</v>
      </c>
      <c r="C33" s="347">
        <f>SUM(C34:C35)</f>
        <v>31</v>
      </c>
      <c r="D33" s="347">
        <f>SUM(D34:D35)</f>
        <v>21</v>
      </c>
      <c r="E33" s="347">
        <f>SUM(E34:E35)</f>
        <v>28</v>
      </c>
      <c r="F33" s="347">
        <f>SUM(F34:F35)</f>
        <v>38</v>
      </c>
    </row>
    <row r="34" spans="1:6" ht="15">
      <c r="A34" s="348" t="s">
        <v>1</v>
      </c>
      <c r="B34" s="303" t="s">
        <v>75</v>
      </c>
      <c r="C34" s="349">
        <v>2</v>
      </c>
      <c r="D34" s="305">
        <v>2</v>
      </c>
      <c r="E34" s="304">
        <v>2</v>
      </c>
      <c r="F34" s="304">
        <v>2</v>
      </c>
    </row>
    <row r="35" spans="1:6" ht="15.75" thickBot="1">
      <c r="A35" s="350" t="s">
        <v>2</v>
      </c>
      <c r="B35" s="351" t="s">
        <v>76</v>
      </c>
      <c r="C35" s="352">
        <v>29</v>
      </c>
      <c r="D35" s="353">
        <v>19</v>
      </c>
      <c r="E35" s="354">
        <v>26</v>
      </c>
      <c r="F35" s="354">
        <v>36</v>
      </c>
    </row>
  </sheetData>
  <sheetProtection/>
  <mergeCells count="1">
    <mergeCell ref="D30:D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9"/>
  <sheetViews>
    <sheetView view="pageBreakPreview" zoomScale="60" zoomScalePageLayoutView="0" workbookViewId="0" topLeftCell="A1">
      <pane xSplit="2" ySplit="9" topLeftCell="K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14" sqref="W14"/>
    </sheetView>
  </sheetViews>
  <sheetFormatPr defaultColWidth="9.140625" defaultRowHeight="12.75"/>
  <cols>
    <col min="2" max="2" width="23.421875" style="0" customWidth="1"/>
    <col min="3" max="4" width="19.00390625" style="0" customWidth="1"/>
    <col min="5" max="21" width="20.7109375" style="0" customWidth="1"/>
    <col min="22" max="22" width="17.140625" style="0" customWidth="1"/>
  </cols>
  <sheetData>
    <row r="1" spans="1:21" ht="25.5">
      <c r="A1" s="402" t="s">
        <v>143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</row>
    <row r="2" spans="1:22" ht="18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408" t="s">
        <v>154</v>
      </c>
      <c r="R2" s="408"/>
      <c r="S2" s="408"/>
      <c r="T2" s="408"/>
      <c r="U2" s="408"/>
      <c r="V2" s="99"/>
    </row>
    <row r="3" spans="1:21" ht="19.5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 t="s">
        <v>52</v>
      </c>
    </row>
    <row r="4" spans="1:22" ht="19.5" thickBot="1">
      <c r="A4" s="403" t="s">
        <v>53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398"/>
      <c r="V4" s="142"/>
    </row>
    <row r="5" spans="1:23" ht="19.5" thickBot="1">
      <c r="A5" s="404" t="s">
        <v>97</v>
      </c>
      <c r="B5" s="405"/>
      <c r="C5" s="409" t="s">
        <v>54</v>
      </c>
      <c r="D5" s="410"/>
      <c r="E5" s="403" t="s">
        <v>34</v>
      </c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398"/>
      <c r="V5" s="142"/>
      <c r="W5" s="166"/>
    </row>
    <row r="6" spans="1:23" ht="78.75" customHeight="1" thickBot="1">
      <c r="A6" s="406"/>
      <c r="B6" s="407"/>
      <c r="C6" s="411"/>
      <c r="D6" s="412"/>
      <c r="E6" s="396" t="s">
        <v>55</v>
      </c>
      <c r="F6" s="397"/>
      <c r="G6" s="396" t="s">
        <v>3</v>
      </c>
      <c r="H6" s="397"/>
      <c r="I6" s="396" t="s">
        <v>160</v>
      </c>
      <c r="J6" s="397"/>
      <c r="K6" s="396" t="s">
        <v>82</v>
      </c>
      <c r="L6" s="397"/>
      <c r="M6" s="396" t="s">
        <v>165</v>
      </c>
      <c r="N6" s="397"/>
      <c r="O6" s="396" t="s">
        <v>202</v>
      </c>
      <c r="P6" s="397"/>
      <c r="Q6" s="396" t="s">
        <v>56</v>
      </c>
      <c r="R6" s="397"/>
      <c r="S6" s="396" t="s">
        <v>57</v>
      </c>
      <c r="T6" s="397"/>
      <c r="U6" s="396" t="s">
        <v>58</v>
      </c>
      <c r="V6" s="397"/>
      <c r="W6" s="166"/>
    </row>
    <row r="7" spans="1:22" ht="53.25" customHeight="1" thickBot="1">
      <c r="A7" s="129"/>
      <c r="B7" s="130"/>
      <c r="C7" s="34" t="s">
        <v>262</v>
      </c>
      <c r="D7" s="34" t="s">
        <v>260</v>
      </c>
      <c r="E7" s="34" t="s">
        <v>262</v>
      </c>
      <c r="F7" s="34" t="s">
        <v>260</v>
      </c>
      <c r="G7" s="34" t="s">
        <v>262</v>
      </c>
      <c r="H7" s="34" t="s">
        <v>260</v>
      </c>
      <c r="I7" s="34" t="s">
        <v>262</v>
      </c>
      <c r="J7" s="34" t="s">
        <v>260</v>
      </c>
      <c r="K7" s="34" t="s">
        <v>262</v>
      </c>
      <c r="L7" s="34" t="s">
        <v>260</v>
      </c>
      <c r="M7" s="34" t="s">
        <v>262</v>
      </c>
      <c r="N7" s="34" t="s">
        <v>260</v>
      </c>
      <c r="O7" s="34" t="s">
        <v>262</v>
      </c>
      <c r="P7" s="34" t="s">
        <v>260</v>
      </c>
      <c r="Q7" s="34" t="s">
        <v>262</v>
      </c>
      <c r="R7" s="34" t="s">
        <v>260</v>
      </c>
      <c r="S7" s="34" t="s">
        <v>262</v>
      </c>
      <c r="T7" s="34" t="s">
        <v>260</v>
      </c>
      <c r="U7" s="34" t="s">
        <v>262</v>
      </c>
      <c r="V7" s="34" t="s">
        <v>260</v>
      </c>
    </row>
    <row r="8" spans="1:22" ht="21.75" customHeight="1" thickBot="1">
      <c r="A8" s="129"/>
      <c r="B8" s="130"/>
      <c r="C8" s="162" t="s">
        <v>264</v>
      </c>
      <c r="D8" s="152"/>
      <c r="E8" s="162" t="s">
        <v>264</v>
      </c>
      <c r="F8" s="152"/>
      <c r="G8" s="162" t="s">
        <v>264</v>
      </c>
      <c r="H8" s="152"/>
      <c r="I8" s="162" t="s">
        <v>264</v>
      </c>
      <c r="J8" s="152"/>
      <c r="K8" s="162" t="s">
        <v>264</v>
      </c>
      <c r="L8" s="152"/>
      <c r="M8" s="162" t="s">
        <v>264</v>
      </c>
      <c r="N8" s="152"/>
      <c r="O8" s="162" t="s">
        <v>264</v>
      </c>
      <c r="P8" s="152"/>
      <c r="Q8" s="162" t="s">
        <v>264</v>
      </c>
      <c r="R8" s="152"/>
      <c r="S8" s="162" t="s">
        <v>264</v>
      </c>
      <c r="T8" s="152"/>
      <c r="U8" s="162" t="s">
        <v>264</v>
      </c>
      <c r="V8" s="152"/>
    </row>
    <row r="9" spans="1:41" ht="19.5" thickBot="1">
      <c r="A9" s="33"/>
      <c r="B9" s="33"/>
      <c r="C9" s="398">
        <v>1</v>
      </c>
      <c r="D9" s="399"/>
      <c r="E9" s="398">
        <v>2</v>
      </c>
      <c r="F9" s="399"/>
      <c r="G9" s="398">
        <v>3</v>
      </c>
      <c r="H9" s="399"/>
      <c r="I9" s="398">
        <v>4</v>
      </c>
      <c r="J9" s="399"/>
      <c r="K9" s="398">
        <v>5</v>
      </c>
      <c r="L9" s="399"/>
      <c r="M9" s="398">
        <v>6</v>
      </c>
      <c r="N9" s="399"/>
      <c r="O9" s="398">
        <v>7</v>
      </c>
      <c r="P9" s="399"/>
      <c r="Q9" s="398">
        <v>8</v>
      </c>
      <c r="R9" s="399"/>
      <c r="S9" s="398">
        <v>9</v>
      </c>
      <c r="T9" s="399"/>
      <c r="U9" s="398">
        <v>10</v>
      </c>
      <c r="V9" s="399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</row>
    <row r="10" spans="1:32" ht="64.5" customHeight="1" thickBot="1">
      <c r="A10" s="93" t="s">
        <v>98</v>
      </c>
      <c r="B10" s="35" t="s">
        <v>99</v>
      </c>
      <c r="C10" s="112">
        <f>SUM(E10+G10+G10+I10+K10+K10+M10+O10+Q10+S10+U10)</f>
        <v>7264</v>
      </c>
      <c r="D10" s="112">
        <f>SUM(F10+H10+J10+L10+N10+P10+R10+T10+V10)</f>
        <v>7274</v>
      </c>
      <c r="E10" s="113">
        <v>20</v>
      </c>
      <c r="F10" s="113">
        <v>20</v>
      </c>
      <c r="G10" s="113"/>
      <c r="H10" s="113"/>
      <c r="I10" s="113">
        <v>85</v>
      </c>
      <c r="J10" s="113">
        <v>95</v>
      </c>
      <c r="K10" s="113"/>
      <c r="L10" s="113"/>
      <c r="M10" s="113"/>
      <c r="N10" s="113"/>
      <c r="O10" s="113"/>
      <c r="P10" s="113"/>
      <c r="Q10" s="113"/>
      <c r="R10" s="113"/>
      <c r="S10" s="113">
        <v>7159</v>
      </c>
      <c r="T10" s="113">
        <v>7159</v>
      </c>
      <c r="U10" s="113"/>
      <c r="V10" s="133"/>
      <c r="X10" s="92"/>
      <c r="AD10" s="92"/>
      <c r="AE10" s="92"/>
      <c r="AF10" s="92"/>
    </row>
    <row r="11" spans="1:22" ht="64.5" customHeight="1" thickBot="1">
      <c r="A11" s="93" t="s">
        <v>106</v>
      </c>
      <c r="B11" s="35" t="s">
        <v>107</v>
      </c>
      <c r="C11" s="112">
        <f aca="true" t="shared" si="0" ref="C11:C18">SUM(E11+G11+G11+I11+K11+K11+M11+O11+Q11+S11+U11)</f>
        <v>10</v>
      </c>
      <c r="D11" s="112">
        <f aca="true" t="shared" si="1" ref="D11:D18">SUM(F11+H11+J11+L11+N11+P11+R11+T11+V11)</f>
        <v>10</v>
      </c>
      <c r="E11" s="113">
        <v>10</v>
      </c>
      <c r="F11" s="113">
        <v>10</v>
      </c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32"/>
    </row>
    <row r="12" spans="1:22" ht="64.5" customHeight="1" thickBot="1">
      <c r="A12" s="93" t="s">
        <v>110</v>
      </c>
      <c r="B12" s="35" t="s">
        <v>145</v>
      </c>
      <c r="C12" s="112">
        <f t="shared" si="0"/>
        <v>29801</v>
      </c>
      <c r="D12" s="112">
        <f t="shared" si="1"/>
        <v>30520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>
        <v>29801</v>
      </c>
      <c r="R12" s="113">
        <v>30520</v>
      </c>
      <c r="S12" s="113"/>
      <c r="T12" s="113"/>
      <c r="U12" s="113"/>
      <c r="V12" s="132"/>
    </row>
    <row r="13" spans="1:22" ht="64.5" customHeight="1" thickBot="1">
      <c r="A13" s="93" t="s">
        <v>102</v>
      </c>
      <c r="B13" s="35" t="s">
        <v>103</v>
      </c>
      <c r="C13" s="112">
        <f t="shared" si="0"/>
        <v>42887</v>
      </c>
      <c r="D13" s="112">
        <f t="shared" si="1"/>
        <v>62784</v>
      </c>
      <c r="E13" s="113">
        <v>2000</v>
      </c>
      <c r="F13" s="113">
        <v>6000</v>
      </c>
      <c r="G13" s="113"/>
      <c r="H13" s="113"/>
      <c r="I13" s="113"/>
      <c r="J13" s="113"/>
      <c r="K13" s="113"/>
      <c r="L13" s="113"/>
      <c r="M13" s="113">
        <v>40887</v>
      </c>
      <c r="N13" s="113">
        <v>56784</v>
      </c>
      <c r="O13" s="113"/>
      <c r="P13" s="113"/>
      <c r="Q13" s="113"/>
      <c r="R13" s="113"/>
      <c r="S13" s="113"/>
      <c r="T13" s="113"/>
      <c r="U13" s="113"/>
      <c r="V13" s="133"/>
    </row>
    <row r="14" spans="1:22" ht="64.5" customHeight="1" thickBot="1">
      <c r="A14" s="93" t="s">
        <v>100</v>
      </c>
      <c r="B14" s="35" t="s">
        <v>101</v>
      </c>
      <c r="C14" s="112">
        <f t="shared" si="0"/>
        <v>1100</v>
      </c>
      <c r="D14" s="112">
        <f t="shared" si="1"/>
        <v>1060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>
        <v>1100</v>
      </c>
      <c r="V14" s="113">
        <v>1060</v>
      </c>
    </row>
    <row r="15" spans="1:22" ht="64.5" customHeight="1" thickBot="1">
      <c r="A15" s="93" t="s">
        <v>111</v>
      </c>
      <c r="B15" s="35" t="s">
        <v>112</v>
      </c>
      <c r="C15" s="112">
        <f t="shared" si="0"/>
        <v>152</v>
      </c>
      <c r="D15" s="112">
        <f t="shared" si="1"/>
        <v>152</v>
      </c>
      <c r="E15" s="113">
        <v>152</v>
      </c>
      <c r="F15" s="113">
        <v>152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32"/>
    </row>
    <row r="16" spans="1:22" ht="64.5" customHeight="1" thickBot="1">
      <c r="A16" s="93" t="s">
        <v>104</v>
      </c>
      <c r="B16" s="35" t="s">
        <v>105</v>
      </c>
      <c r="C16" s="112">
        <f t="shared" si="0"/>
        <v>12</v>
      </c>
      <c r="D16" s="112">
        <f t="shared" si="1"/>
        <v>12</v>
      </c>
      <c r="E16" s="113">
        <v>12</v>
      </c>
      <c r="F16" s="113">
        <v>12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33"/>
    </row>
    <row r="17" spans="1:22" ht="64.5" customHeight="1" thickBot="1">
      <c r="A17" s="93" t="s">
        <v>108</v>
      </c>
      <c r="B17" s="35" t="s">
        <v>109</v>
      </c>
      <c r="C17" s="112">
        <v>2000</v>
      </c>
      <c r="D17" s="112">
        <f t="shared" si="1"/>
        <v>2000</v>
      </c>
      <c r="E17" s="113"/>
      <c r="F17" s="113"/>
      <c r="G17" s="113">
        <v>1600</v>
      </c>
      <c r="H17" s="113">
        <v>1600</v>
      </c>
      <c r="I17" s="113"/>
      <c r="J17" s="113"/>
      <c r="K17" s="113">
        <v>400</v>
      </c>
      <c r="L17" s="113">
        <v>400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33"/>
    </row>
    <row r="18" spans="1:22" ht="64.5" customHeight="1" thickBot="1">
      <c r="A18" s="93" t="s">
        <v>114</v>
      </c>
      <c r="B18" s="94" t="s">
        <v>115</v>
      </c>
      <c r="C18" s="112">
        <f t="shared" si="0"/>
        <v>280</v>
      </c>
      <c r="D18" s="112">
        <f t="shared" si="1"/>
        <v>280</v>
      </c>
      <c r="E18" s="113">
        <v>280</v>
      </c>
      <c r="F18" s="113">
        <v>280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32"/>
    </row>
    <row r="19" spans="1:22" ht="16.5" thickBot="1">
      <c r="A19" s="400" t="s">
        <v>37</v>
      </c>
      <c r="B19" s="401"/>
      <c r="C19" s="36">
        <f>SUM(C10:C18)</f>
        <v>83506</v>
      </c>
      <c r="D19" s="36">
        <f>SUM(D10:D18)</f>
        <v>104092</v>
      </c>
      <c r="E19" s="36">
        <f aca="true" t="shared" si="2" ref="E19:V19">SUM(E10:E18)</f>
        <v>2474</v>
      </c>
      <c r="F19" s="36">
        <f t="shared" si="2"/>
        <v>6474</v>
      </c>
      <c r="G19" s="36">
        <f t="shared" si="2"/>
        <v>1600</v>
      </c>
      <c r="H19" s="36">
        <f t="shared" si="2"/>
        <v>1600</v>
      </c>
      <c r="I19" s="36">
        <f t="shared" si="2"/>
        <v>85</v>
      </c>
      <c r="J19" s="36">
        <f t="shared" si="2"/>
        <v>95</v>
      </c>
      <c r="K19" s="36">
        <f t="shared" si="2"/>
        <v>400</v>
      </c>
      <c r="L19" s="36">
        <f t="shared" si="2"/>
        <v>400</v>
      </c>
      <c r="M19" s="36">
        <f t="shared" si="2"/>
        <v>40887</v>
      </c>
      <c r="N19" s="36">
        <f t="shared" si="2"/>
        <v>56784</v>
      </c>
      <c r="O19" s="36">
        <f t="shared" si="2"/>
        <v>0</v>
      </c>
      <c r="P19" s="36">
        <f t="shared" si="2"/>
        <v>0</v>
      </c>
      <c r="Q19" s="36">
        <f t="shared" si="2"/>
        <v>29801</v>
      </c>
      <c r="R19" s="36">
        <f t="shared" si="2"/>
        <v>30520</v>
      </c>
      <c r="S19" s="36">
        <f t="shared" si="2"/>
        <v>7159</v>
      </c>
      <c r="T19" s="36">
        <f t="shared" si="2"/>
        <v>7159</v>
      </c>
      <c r="U19" s="36">
        <f t="shared" si="2"/>
        <v>1100</v>
      </c>
      <c r="V19" s="36">
        <f t="shared" si="2"/>
        <v>1060</v>
      </c>
    </row>
  </sheetData>
  <sheetProtection/>
  <mergeCells count="26">
    <mergeCell ref="A19:B19"/>
    <mergeCell ref="A1:U1"/>
    <mergeCell ref="A4:U4"/>
    <mergeCell ref="A5:B6"/>
    <mergeCell ref="E5:U5"/>
    <mergeCell ref="Q2:U2"/>
    <mergeCell ref="C5:D6"/>
    <mergeCell ref="E6:F6"/>
    <mergeCell ref="G6:H6"/>
    <mergeCell ref="U9:V9"/>
    <mergeCell ref="I6:J6"/>
    <mergeCell ref="K6:L6"/>
    <mergeCell ref="M6:N6"/>
    <mergeCell ref="O6:P6"/>
    <mergeCell ref="Q6:R6"/>
    <mergeCell ref="S6:T6"/>
    <mergeCell ref="U6:V6"/>
    <mergeCell ref="C9:D9"/>
    <mergeCell ref="E9:F9"/>
    <mergeCell ref="G9:H9"/>
    <mergeCell ref="I9:J9"/>
    <mergeCell ref="K9:L9"/>
    <mergeCell ref="M9:N9"/>
    <mergeCell ref="O9:P9"/>
    <mergeCell ref="Q9:R9"/>
    <mergeCell ref="S9:T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44" r:id="rId1"/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1">
      <pane xSplit="3" ySplit="10" topLeftCell="D2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13" sqref="N13"/>
    </sheetView>
  </sheetViews>
  <sheetFormatPr defaultColWidth="9.140625" defaultRowHeight="12.75"/>
  <cols>
    <col min="2" max="2" width="25.8515625" style="0" customWidth="1"/>
    <col min="3" max="4" width="14.140625" style="0" customWidth="1"/>
    <col min="5" max="6" width="12.57421875" style="0" customWidth="1"/>
    <col min="7" max="7" width="16.57421875" style="0" customWidth="1"/>
    <col min="8" max="8" width="15.421875" style="0" customWidth="1"/>
    <col min="9" max="9" width="12.421875" style="0" customWidth="1"/>
    <col min="10" max="10" width="12.140625" style="0" customWidth="1"/>
    <col min="11" max="12" width="14.8515625" style="0" customWidth="1"/>
    <col min="13" max="18" width="11.57421875" style="0" customWidth="1"/>
    <col min="19" max="20" width="13.140625" style="0" customWidth="1"/>
    <col min="21" max="22" width="13.00390625" style="0" customWidth="1"/>
    <col min="23" max="23" width="12.57421875" style="0" customWidth="1"/>
    <col min="24" max="24" width="12.421875" style="0" customWidth="1"/>
    <col min="25" max="25" width="6.57421875" style="0" customWidth="1"/>
  </cols>
  <sheetData>
    <row r="1" spans="1:25" ht="29.25" customHeight="1">
      <c r="A1" s="420" t="s">
        <v>144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124"/>
      <c r="Y1" s="37"/>
    </row>
    <row r="2" spans="1:25" ht="29.2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37"/>
    </row>
    <row r="3" spans="1:26" ht="18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430" t="s">
        <v>255</v>
      </c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</row>
    <row r="4" spans="1:25" ht="19.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9"/>
      <c r="X4" s="39"/>
      <c r="Y4" s="39" t="s">
        <v>0</v>
      </c>
    </row>
    <row r="5" spans="1:25" ht="18.75">
      <c r="A5" s="421" t="s">
        <v>38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3"/>
      <c r="X5" s="148"/>
      <c r="Y5" s="424" t="s">
        <v>43</v>
      </c>
    </row>
    <row r="6" spans="1:25" ht="18.75">
      <c r="A6" s="426" t="s">
        <v>156</v>
      </c>
      <c r="B6" s="427"/>
      <c r="C6" s="431" t="s">
        <v>39</v>
      </c>
      <c r="D6" s="432"/>
      <c r="E6" s="428" t="s">
        <v>34</v>
      </c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9"/>
      <c r="X6" s="149"/>
      <c r="Y6" s="425"/>
    </row>
    <row r="7" spans="1:25" ht="68.25" customHeight="1">
      <c r="A7" s="426"/>
      <c r="B7" s="427"/>
      <c r="C7" s="433"/>
      <c r="D7" s="434"/>
      <c r="E7" s="435" t="s">
        <v>42</v>
      </c>
      <c r="F7" s="436"/>
      <c r="G7" s="435" t="s">
        <v>146</v>
      </c>
      <c r="H7" s="416"/>
      <c r="I7" s="415" t="s">
        <v>40</v>
      </c>
      <c r="J7" s="416"/>
      <c r="K7" s="415" t="s">
        <v>165</v>
      </c>
      <c r="L7" s="416"/>
      <c r="M7" s="415" t="s">
        <v>147</v>
      </c>
      <c r="N7" s="416"/>
      <c r="O7" s="417" t="s">
        <v>176</v>
      </c>
      <c r="P7" s="418"/>
      <c r="Q7" s="417" t="s">
        <v>241</v>
      </c>
      <c r="R7" s="418"/>
      <c r="S7" s="415" t="s">
        <v>166</v>
      </c>
      <c r="T7" s="416"/>
      <c r="U7" s="415" t="s">
        <v>168</v>
      </c>
      <c r="V7" s="416"/>
      <c r="W7" s="415" t="s">
        <v>41</v>
      </c>
      <c r="X7" s="416"/>
      <c r="Y7" s="425"/>
    </row>
    <row r="8" spans="1:25" ht="44.25" customHeight="1">
      <c r="A8" s="40"/>
      <c r="B8" s="41"/>
      <c r="C8" s="42" t="s">
        <v>263</v>
      </c>
      <c r="D8" s="153" t="s">
        <v>260</v>
      </c>
      <c r="E8" s="42" t="s">
        <v>263</v>
      </c>
      <c r="F8" s="154" t="s">
        <v>260</v>
      </c>
      <c r="G8" s="42" t="s">
        <v>263</v>
      </c>
      <c r="H8" s="42" t="s">
        <v>260</v>
      </c>
      <c r="I8" s="42" t="s">
        <v>263</v>
      </c>
      <c r="J8" s="42" t="s">
        <v>260</v>
      </c>
      <c r="K8" s="42" t="s">
        <v>263</v>
      </c>
      <c r="L8" s="42" t="s">
        <v>260</v>
      </c>
      <c r="M8" s="42" t="s">
        <v>263</v>
      </c>
      <c r="N8" s="154" t="s">
        <v>260</v>
      </c>
      <c r="O8" s="42" t="s">
        <v>263</v>
      </c>
      <c r="P8" s="42" t="s">
        <v>260</v>
      </c>
      <c r="Q8" s="42" t="s">
        <v>263</v>
      </c>
      <c r="R8" s="42" t="s">
        <v>260</v>
      </c>
      <c r="S8" s="42" t="s">
        <v>263</v>
      </c>
      <c r="T8" s="42" t="s">
        <v>260</v>
      </c>
      <c r="U8" s="42" t="s">
        <v>263</v>
      </c>
      <c r="V8" s="42" t="s">
        <v>260</v>
      </c>
      <c r="W8" s="42" t="s">
        <v>263</v>
      </c>
      <c r="X8" s="42" t="s">
        <v>260</v>
      </c>
      <c r="Y8" s="146"/>
    </row>
    <row r="9" spans="1:25" ht="16.5" customHeight="1">
      <c r="A9" s="40"/>
      <c r="B9" s="41"/>
      <c r="C9" s="168" t="s">
        <v>264</v>
      </c>
      <c r="D9" s="154"/>
      <c r="E9" s="167" t="s">
        <v>264</v>
      </c>
      <c r="F9" s="42"/>
      <c r="G9" s="168" t="s">
        <v>264</v>
      </c>
      <c r="H9" s="154"/>
      <c r="I9" s="168" t="s">
        <v>264</v>
      </c>
      <c r="J9" s="42"/>
      <c r="K9" s="168" t="s">
        <v>264</v>
      </c>
      <c r="L9" s="42"/>
      <c r="M9" s="170" t="s">
        <v>264</v>
      </c>
      <c r="N9" s="42"/>
      <c r="O9" s="168" t="s">
        <v>264</v>
      </c>
      <c r="P9" s="42"/>
      <c r="Q9" s="168" t="s">
        <v>264</v>
      </c>
      <c r="R9" s="42"/>
      <c r="S9" s="168" t="s">
        <v>264</v>
      </c>
      <c r="T9" s="171"/>
      <c r="U9" s="172" t="s">
        <v>264</v>
      </c>
      <c r="V9" s="153"/>
      <c r="W9" s="173" t="s">
        <v>264</v>
      </c>
      <c r="X9" s="42"/>
      <c r="Y9" s="146"/>
    </row>
    <row r="10" spans="1:25" ht="15.75">
      <c r="A10" s="40"/>
      <c r="B10" s="41"/>
      <c r="C10" s="413">
        <v>1</v>
      </c>
      <c r="D10" s="414"/>
      <c r="E10" s="413">
        <v>2</v>
      </c>
      <c r="F10" s="414"/>
      <c r="G10" s="413">
        <v>3</v>
      </c>
      <c r="H10" s="414"/>
      <c r="I10" s="419">
        <v>4</v>
      </c>
      <c r="J10" s="414"/>
      <c r="K10" s="413">
        <v>5</v>
      </c>
      <c r="L10" s="414"/>
      <c r="M10" s="413">
        <v>6</v>
      </c>
      <c r="N10" s="414"/>
      <c r="O10" s="413">
        <v>7</v>
      </c>
      <c r="P10" s="414"/>
      <c r="Q10" s="413">
        <v>8</v>
      </c>
      <c r="R10" s="414"/>
      <c r="S10" s="413">
        <v>9</v>
      </c>
      <c r="T10" s="414"/>
      <c r="U10" s="413">
        <v>10</v>
      </c>
      <c r="V10" s="414"/>
      <c r="W10" s="413">
        <v>11</v>
      </c>
      <c r="X10" s="414"/>
      <c r="Y10" s="147">
        <v>12</v>
      </c>
    </row>
    <row r="11" spans="1:25" ht="51" customHeight="1">
      <c r="A11" s="95" t="s">
        <v>98</v>
      </c>
      <c r="B11" s="43" t="s">
        <v>116</v>
      </c>
      <c r="C11" s="114">
        <f>SUM(E11+G11+I11+K11+M11+S11+U11+W11)</f>
        <v>9765</v>
      </c>
      <c r="D11" s="114">
        <f>SUM(F11+H11+J11+L11+N11+P11+R11+T11+V11+X11)</f>
        <v>10015</v>
      </c>
      <c r="E11" s="115">
        <v>4152</v>
      </c>
      <c r="F11" s="115">
        <v>4152</v>
      </c>
      <c r="G11" s="115">
        <v>1484</v>
      </c>
      <c r="H11" s="115">
        <v>1484</v>
      </c>
      <c r="I11" s="115">
        <v>2166</v>
      </c>
      <c r="J11" s="115">
        <v>2052</v>
      </c>
      <c r="K11" s="115">
        <v>1963</v>
      </c>
      <c r="L11" s="115">
        <v>2327</v>
      </c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43"/>
      <c r="Y11" s="145">
        <v>1</v>
      </c>
    </row>
    <row r="12" spans="1:25" ht="39" customHeight="1">
      <c r="A12" s="95" t="s">
        <v>106</v>
      </c>
      <c r="B12" s="43" t="s">
        <v>81</v>
      </c>
      <c r="C12" s="114">
        <f aca="true" t="shared" si="0" ref="C12:C36">SUM(E12+G12+I12+K12+M12+S12+U12+W12)</f>
        <v>14</v>
      </c>
      <c r="D12" s="114">
        <f aca="true" t="shared" si="1" ref="D12:D36">SUM(F12+H12+J12+L12+N12+P12+R12+T12+V12+X12)</f>
        <v>14</v>
      </c>
      <c r="E12" s="115"/>
      <c r="F12" s="115"/>
      <c r="G12" s="115"/>
      <c r="H12" s="115"/>
      <c r="I12" s="115">
        <v>14</v>
      </c>
      <c r="J12" s="115">
        <v>14</v>
      </c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43"/>
      <c r="Y12" s="116"/>
    </row>
    <row r="13" spans="1:25" ht="40.5" customHeight="1">
      <c r="A13" s="95" t="s">
        <v>102</v>
      </c>
      <c r="B13" s="43" t="s">
        <v>103</v>
      </c>
      <c r="C13" s="114">
        <f t="shared" si="0"/>
        <v>41887</v>
      </c>
      <c r="D13" s="114">
        <f t="shared" si="1"/>
        <v>61682</v>
      </c>
      <c r="E13" s="115">
        <v>28647</v>
      </c>
      <c r="F13" s="115">
        <v>30588</v>
      </c>
      <c r="G13" s="115">
        <v>3840</v>
      </c>
      <c r="H13" s="115">
        <v>4090</v>
      </c>
      <c r="I13" s="115">
        <v>9400</v>
      </c>
      <c r="J13" s="115">
        <v>6423</v>
      </c>
      <c r="K13" s="115"/>
      <c r="L13" s="115"/>
      <c r="M13" s="115"/>
      <c r="N13" s="115"/>
      <c r="O13" s="115"/>
      <c r="P13" s="115">
        <v>19667</v>
      </c>
      <c r="Q13" s="115"/>
      <c r="R13" s="115">
        <v>914</v>
      </c>
      <c r="S13" s="115"/>
      <c r="T13" s="115"/>
      <c r="U13" s="115"/>
      <c r="V13" s="115"/>
      <c r="W13" s="115"/>
      <c r="X13" s="143"/>
      <c r="Y13" s="116">
        <v>36</v>
      </c>
    </row>
    <row r="14" spans="1:25" ht="32.25" customHeight="1">
      <c r="A14" s="95" t="s">
        <v>117</v>
      </c>
      <c r="B14" s="43" t="s">
        <v>118</v>
      </c>
      <c r="C14" s="114">
        <f t="shared" si="0"/>
        <v>222</v>
      </c>
      <c r="D14" s="114">
        <f t="shared" si="1"/>
        <v>222</v>
      </c>
      <c r="E14" s="115"/>
      <c r="F14" s="115"/>
      <c r="G14" s="115"/>
      <c r="H14" s="115"/>
      <c r="I14" s="115">
        <v>222</v>
      </c>
      <c r="J14" s="115">
        <v>222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43"/>
      <c r="Y14" s="116"/>
    </row>
    <row r="15" spans="1:25" ht="40.5" customHeight="1">
      <c r="A15" s="95" t="s">
        <v>119</v>
      </c>
      <c r="B15" s="43" t="s">
        <v>120</v>
      </c>
      <c r="C15" s="114">
        <f t="shared" si="0"/>
        <v>313</v>
      </c>
      <c r="D15" s="114">
        <f t="shared" si="1"/>
        <v>313</v>
      </c>
      <c r="E15" s="115"/>
      <c r="F15" s="115"/>
      <c r="G15" s="115"/>
      <c r="H15" s="115"/>
      <c r="I15" s="115"/>
      <c r="J15" s="115"/>
      <c r="K15" s="115">
        <v>13</v>
      </c>
      <c r="L15" s="115">
        <v>13</v>
      </c>
      <c r="M15" s="115"/>
      <c r="N15" s="115"/>
      <c r="O15" s="115"/>
      <c r="P15" s="115"/>
      <c r="Q15" s="115"/>
      <c r="R15" s="115"/>
      <c r="S15" s="115">
        <v>300</v>
      </c>
      <c r="T15" s="115">
        <v>300</v>
      </c>
      <c r="U15" s="115"/>
      <c r="V15" s="115"/>
      <c r="W15" s="115"/>
      <c r="X15" s="143"/>
      <c r="Y15" s="116"/>
    </row>
    <row r="16" spans="1:25" ht="33.75" customHeight="1">
      <c r="A16" s="95" t="s">
        <v>121</v>
      </c>
      <c r="B16" s="43" t="s">
        <v>122</v>
      </c>
      <c r="C16" s="114">
        <f t="shared" si="0"/>
        <v>134</v>
      </c>
      <c r="D16" s="114">
        <f t="shared" si="1"/>
        <v>140</v>
      </c>
      <c r="E16" s="115"/>
      <c r="F16" s="115"/>
      <c r="G16" s="115"/>
      <c r="H16" s="115"/>
      <c r="I16" s="115"/>
      <c r="J16" s="115"/>
      <c r="K16" s="115">
        <v>134</v>
      </c>
      <c r="L16" s="115">
        <v>140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43"/>
      <c r="Y16" s="116"/>
    </row>
    <row r="17" spans="1:25" ht="27" customHeight="1">
      <c r="A17" s="95" t="s">
        <v>124</v>
      </c>
      <c r="B17" s="43" t="s">
        <v>35</v>
      </c>
      <c r="C17" s="114">
        <f t="shared" si="0"/>
        <v>828</v>
      </c>
      <c r="D17" s="114">
        <f t="shared" si="1"/>
        <v>828</v>
      </c>
      <c r="E17" s="115"/>
      <c r="F17" s="115"/>
      <c r="G17" s="115"/>
      <c r="H17" s="115"/>
      <c r="I17" s="115">
        <v>828</v>
      </c>
      <c r="J17" s="115">
        <v>828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43"/>
      <c r="Y17" s="116"/>
    </row>
    <row r="18" spans="1:25" ht="51.75" customHeight="1">
      <c r="A18" s="95" t="s">
        <v>100</v>
      </c>
      <c r="B18" s="43" t="s">
        <v>123</v>
      </c>
      <c r="C18" s="114">
        <f t="shared" si="0"/>
        <v>2528</v>
      </c>
      <c r="D18" s="114">
        <f t="shared" si="1"/>
        <v>2628</v>
      </c>
      <c r="E18" s="115"/>
      <c r="F18" s="115"/>
      <c r="G18" s="115"/>
      <c r="H18" s="115"/>
      <c r="I18" s="115">
        <v>1613</v>
      </c>
      <c r="J18" s="115">
        <v>1613</v>
      </c>
      <c r="K18" s="115">
        <v>15</v>
      </c>
      <c r="L18" s="115">
        <v>15</v>
      </c>
      <c r="M18" s="115"/>
      <c r="N18" s="115"/>
      <c r="O18" s="115"/>
      <c r="P18" s="115">
        <v>100</v>
      </c>
      <c r="Q18" s="115"/>
      <c r="R18" s="115"/>
      <c r="S18" s="115"/>
      <c r="T18" s="115"/>
      <c r="U18" s="115">
        <v>900</v>
      </c>
      <c r="V18" s="115">
        <v>900</v>
      </c>
      <c r="W18" s="115"/>
      <c r="X18" s="143"/>
      <c r="Y18" s="116"/>
    </row>
    <row r="19" spans="1:25" ht="31.5" customHeight="1">
      <c r="A19" s="95" t="s">
        <v>111</v>
      </c>
      <c r="B19" s="43" t="s">
        <v>112</v>
      </c>
      <c r="C19" s="114">
        <f t="shared" si="0"/>
        <v>1029</v>
      </c>
      <c r="D19" s="114">
        <f t="shared" si="1"/>
        <v>1029</v>
      </c>
      <c r="E19" s="115"/>
      <c r="F19" s="115"/>
      <c r="G19" s="115"/>
      <c r="H19" s="115"/>
      <c r="I19" s="115">
        <v>167</v>
      </c>
      <c r="J19" s="115">
        <v>167</v>
      </c>
      <c r="K19" s="115">
        <v>862</v>
      </c>
      <c r="L19" s="115">
        <v>862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43"/>
      <c r="Y19" s="116"/>
    </row>
    <row r="20" spans="1:25" ht="32.25" customHeight="1">
      <c r="A20" s="95" t="s">
        <v>131</v>
      </c>
      <c r="B20" s="43" t="s">
        <v>44</v>
      </c>
      <c r="C20" s="114">
        <f t="shared" si="0"/>
        <v>656</v>
      </c>
      <c r="D20" s="114">
        <f t="shared" si="1"/>
        <v>656</v>
      </c>
      <c r="E20" s="115"/>
      <c r="F20" s="115"/>
      <c r="G20" s="115"/>
      <c r="H20" s="115"/>
      <c r="I20" s="115"/>
      <c r="J20" s="115"/>
      <c r="K20" s="115">
        <v>656</v>
      </c>
      <c r="L20" s="115">
        <v>656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43"/>
      <c r="Y20" s="116"/>
    </row>
    <row r="21" spans="1:25" ht="30" customHeight="1">
      <c r="A21" s="95" t="s">
        <v>129</v>
      </c>
      <c r="B21" s="43" t="s">
        <v>130</v>
      </c>
      <c r="C21" s="114">
        <f t="shared" si="0"/>
        <v>1041</v>
      </c>
      <c r="D21" s="114">
        <f t="shared" si="1"/>
        <v>1051</v>
      </c>
      <c r="E21" s="115"/>
      <c r="F21" s="115"/>
      <c r="G21" s="115"/>
      <c r="H21" s="115"/>
      <c r="I21" s="115"/>
      <c r="J21" s="115"/>
      <c r="K21" s="115">
        <v>1041</v>
      </c>
      <c r="L21" s="115">
        <v>1051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43"/>
      <c r="Y21" s="116"/>
    </row>
    <row r="22" spans="1:25" ht="27.75" customHeight="1">
      <c r="A22" s="95" t="s">
        <v>125</v>
      </c>
      <c r="B22" s="43" t="s">
        <v>126</v>
      </c>
      <c r="C22" s="114">
        <f t="shared" si="0"/>
        <v>406</v>
      </c>
      <c r="D22" s="114">
        <f t="shared" si="1"/>
        <v>406</v>
      </c>
      <c r="E22" s="115">
        <v>250</v>
      </c>
      <c r="F22" s="115">
        <v>250</v>
      </c>
      <c r="G22" s="115">
        <v>61</v>
      </c>
      <c r="H22" s="115">
        <v>61</v>
      </c>
      <c r="I22" s="115">
        <v>95</v>
      </c>
      <c r="J22" s="115">
        <v>95</v>
      </c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43"/>
      <c r="Y22" s="116"/>
    </row>
    <row r="23" spans="1:25" ht="49.5" customHeight="1">
      <c r="A23" s="95" t="s">
        <v>104</v>
      </c>
      <c r="B23" s="43" t="s">
        <v>105</v>
      </c>
      <c r="C23" s="114">
        <f t="shared" si="0"/>
        <v>64</v>
      </c>
      <c r="D23" s="114">
        <f t="shared" si="1"/>
        <v>64</v>
      </c>
      <c r="E23" s="115"/>
      <c r="F23" s="115"/>
      <c r="G23" s="115"/>
      <c r="H23" s="115"/>
      <c r="I23" s="115">
        <v>64</v>
      </c>
      <c r="J23" s="115">
        <v>64</v>
      </c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43"/>
      <c r="Y23" s="116"/>
    </row>
    <row r="24" spans="1:25" ht="37.5" customHeight="1">
      <c r="A24" s="95" t="s">
        <v>127</v>
      </c>
      <c r="B24" s="43" t="s">
        <v>128</v>
      </c>
      <c r="C24" s="114">
        <f t="shared" si="0"/>
        <v>200</v>
      </c>
      <c r="D24" s="114">
        <f t="shared" si="1"/>
        <v>200</v>
      </c>
      <c r="E24" s="115"/>
      <c r="F24" s="115"/>
      <c r="G24" s="115"/>
      <c r="H24" s="115"/>
      <c r="I24" s="115"/>
      <c r="J24" s="115"/>
      <c r="K24" s="115">
        <v>200</v>
      </c>
      <c r="L24" s="115">
        <v>200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43"/>
      <c r="Y24" s="116"/>
    </row>
    <row r="25" spans="1:25" ht="46.5" customHeight="1">
      <c r="A25" s="95" t="s">
        <v>149</v>
      </c>
      <c r="B25" s="43" t="s">
        <v>150</v>
      </c>
      <c r="C25" s="114">
        <f t="shared" si="0"/>
        <v>60</v>
      </c>
      <c r="D25" s="114">
        <f t="shared" si="1"/>
        <v>60</v>
      </c>
      <c r="E25" s="115"/>
      <c r="F25" s="115"/>
      <c r="G25" s="115"/>
      <c r="H25" s="115"/>
      <c r="I25" s="115"/>
      <c r="J25" s="115"/>
      <c r="K25" s="115"/>
      <c r="L25" s="115"/>
      <c r="M25" s="115">
        <v>60</v>
      </c>
      <c r="N25" s="115">
        <v>60</v>
      </c>
      <c r="O25" s="115"/>
      <c r="P25" s="115"/>
      <c r="Q25" s="115"/>
      <c r="R25" s="115"/>
      <c r="S25" s="115"/>
      <c r="T25" s="115"/>
      <c r="U25" s="115"/>
      <c r="V25" s="115"/>
      <c r="W25" s="115"/>
      <c r="X25" s="143"/>
      <c r="Y25" s="116"/>
    </row>
    <row r="26" spans="1:25" ht="49.5" customHeight="1">
      <c r="A26" s="95" t="s">
        <v>151</v>
      </c>
      <c r="B26" s="43" t="s">
        <v>152</v>
      </c>
      <c r="C26" s="114">
        <f t="shared" si="0"/>
        <v>40</v>
      </c>
      <c r="D26" s="114">
        <f t="shared" si="1"/>
        <v>40</v>
      </c>
      <c r="E26" s="115"/>
      <c r="F26" s="115"/>
      <c r="G26" s="115"/>
      <c r="H26" s="115"/>
      <c r="I26" s="115"/>
      <c r="J26" s="115"/>
      <c r="K26" s="115"/>
      <c r="L26" s="115"/>
      <c r="M26" s="115">
        <v>40</v>
      </c>
      <c r="N26" s="115">
        <v>40</v>
      </c>
      <c r="O26" s="115"/>
      <c r="P26" s="115"/>
      <c r="Q26" s="115"/>
      <c r="R26" s="115"/>
      <c r="S26" s="115"/>
      <c r="T26" s="115"/>
      <c r="U26" s="115"/>
      <c r="V26" s="115"/>
      <c r="W26" s="115"/>
      <c r="X26" s="143"/>
      <c r="Y26" s="116"/>
    </row>
    <row r="27" spans="1:25" ht="28.5" customHeight="1">
      <c r="A27" s="95" t="s">
        <v>132</v>
      </c>
      <c r="B27" s="43" t="s">
        <v>50</v>
      </c>
      <c r="C27" s="114">
        <f t="shared" si="0"/>
        <v>99</v>
      </c>
      <c r="D27" s="114">
        <f t="shared" si="1"/>
        <v>160</v>
      </c>
      <c r="E27" s="115"/>
      <c r="F27" s="115"/>
      <c r="G27" s="115"/>
      <c r="H27" s="115"/>
      <c r="I27" s="115"/>
      <c r="J27" s="115"/>
      <c r="K27" s="115">
        <v>99</v>
      </c>
      <c r="L27" s="115">
        <v>160</v>
      </c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43"/>
      <c r="Y27" s="116"/>
    </row>
    <row r="28" spans="1:25" ht="31.5" customHeight="1">
      <c r="A28" s="95" t="s">
        <v>137</v>
      </c>
      <c r="B28" s="43" t="s">
        <v>138</v>
      </c>
      <c r="C28" s="114">
        <f t="shared" si="0"/>
        <v>12175</v>
      </c>
      <c r="D28" s="114">
        <f t="shared" si="1"/>
        <v>12175</v>
      </c>
      <c r="E28" s="115"/>
      <c r="F28" s="115"/>
      <c r="G28" s="115"/>
      <c r="H28" s="115"/>
      <c r="I28" s="115"/>
      <c r="J28" s="115"/>
      <c r="K28" s="115"/>
      <c r="L28" s="115"/>
      <c r="M28" s="115">
        <v>12175</v>
      </c>
      <c r="N28" s="115">
        <v>12175</v>
      </c>
      <c r="O28" s="115"/>
      <c r="P28" s="115"/>
      <c r="Q28" s="115"/>
      <c r="R28" s="115"/>
      <c r="S28" s="115"/>
      <c r="T28" s="115"/>
      <c r="U28" s="115"/>
      <c r="V28" s="115"/>
      <c r="W28" s="115"/>
      <c r="X28" s="143"/>
      <c r="Y28" s="116"/>
    </row>
    <row r="29" spans="1:25" ht="34.5" customHeight="1">
      <c r="A29" s="95" t="s">
        <v>135</v>
      </c>
      <c r="B29" s="43" t="s">
        <v>136</v>
      </c>
      <c r="C29" s="114">
        <f t="shared" si="0"/>
        <v>3240</v>
      </c>
      <c r="D29" s="114">
        <f t="shared" si="1"/>
        <v>3240</v>
      </c>
      <c r="E29" s="115"/>
      <c r="F29" s="115"/>
      <c r="G29" s="115"/>
      <c r="H29" s="115"/>
      <c r="I29" s="115"/>
      <c r="J29" s="115"/>
      <c r="K29" s="115"/>
      <c r="L29" s="115"/>
      <c r="M29" s="115">
        <v>3240</v>
      </c>
      <c r="N29" s="115">
        <v>3240</v>
      </c>
      <c r="O29" s="115"/>
      <c r="P29" s="115"/>
      <c r="Q29" s="115"/>
      <c r="R29" s="115"/>
      <c r="S29" s="115"/>
      <c r="T29" s="115"/>
      <c r="U29" s="115"/>
      <c r="V29" s="115"/>
      <c r="W29" s="115"/>
      <c r="X29" s="143"/>
      <c r="Y29" s="116"/>
    </row>
    <row r="30" spans="1:25" ht="28.5" customHeight="1">
      <c r="A30" s="95" t="s">
        <v>134</v>
      </c>
      <c r="B30" s="43" t="s">
        <v>46</v>
      </c>
      <c r="C30" s="114">
        <f t="shared" si="0"/>
        <v>160</v>
      </c>
      <c r="D30" s="114">
        <f t="shared" si="1"/>
        <v>160</v>
      </c>
      <c r="E30" s="115"/>
      <c r="F30" s="115"/>
      <c r="G30" s="115"/>
      <c r="H30" s="115"/>
      <c r="I30" s="115"/>
      <c r="J30" s="115"/>
      <c r="K30" s="115"/>
      <c r="L30" s="115"/>
      <c r="M30" s="115">
        <v>160</v>
      </c>
      <c r="N30" s="115">
        <v>160</v>
      </c>
      <c r="O30" s="115"/>
      <c r="P30" s="115"/>
      <c r="Q30" s="115"/>
      <c r="R30" s="115"/>
      <c r="S30" s="115"/>
      <c r="T30" s="115"/>
      <c r="U30" s="115"/>
      <c r="V30" s="115"/>
      <c r="W30" s="115"/>
      <c r="X30" s="143"/>
      <c r="Y30" s="116"/>
    </row>
    <row r="31" spans="1:25" ht="28.5" customHeight="1">
      <c r="A31" s="95" t="s">
        <v>148</v>
      </c>
      <c r="B31" s="43" t="s">
        <v>36</v>
      </c>
      <c r="C31" s="114">
        <f t="shared" si="0"/>
        <v>105</v>
      </c>
      <c r="D31" s="114">
        <f t="shared" si="1"/>
        <v>160</v>
      </c>
      <c r="E31" s="115"/>
      <c r="F31" s="115"/>
      <c r="G31" s="115"/>
      <c r="H31" s="115"/>
      <c r="I31" s="115"/>
      <c r="J31" s="115"/>
      <c r="K31" s="115">
        <v>105</v>
      </c>
      <c r="L31" s="115">
        <v>160</v>
      </c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43"/>
      <c r="Y31" s="116"/>
    </row>
    <row r="32" spans="1:25" ht="47.25" customHeight="1">
      <c r="A32" s="95" t="s">
        <v>113</v>
      </c>
      <c r="B32" s="43" t="s">
        <v>133</v>
      </c>
      <c r="C32" s="114">
        <f t="shared" si="0"/>
        <v>4465</v>
      </c>
      <c r="D32" s="114">
        <f t="shared" si="1"/>
        <v>4465</v>
      </c>
      <c r="E32" s="115">
        <v>2266</v>
      </c>
      <c r="F32" s="115">
        <v>2266</v>
      </c>
      <c r="G32" s="115">
        <v>624</v>
      </c>
      <c r="H32" s="115">
        <v>624</v>
      </c>
      <c r="I32" s="115">
        <v>1575</v>
      </c>
      <c r="J32" s="115">
        <v>1575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43"/>
      <c r="Y32" s="116">
        <v>1</v>
      </c>
    </row>
    <row r="33" spans="1:25" ht="30" customHeight="1">
      <c r="A33" s="95" t="s">
        <v>139</v>
      </c>
      <c r="B33" s="43" t="s">
        <v>140</v>
      </c>
      <c r="C33" s="114">
        <f t="shared" si="0"/>
        <v>308</v>
      </c>
      <c r="D33" s="114">
        <f t="shared" si="1"/>
        <v>308</v>
      </c>
      <c r="E33" s="115"/>
      <c r="F33" s="115"/>
      <c r="G33" s="115"/>
      <c r="H33" s="115"/>
      <c r="I33" s="115"/>
      <c r="J33" s="115"/>
      <c r="K33" s="115"/>
      <c r="L33" s="115"/>
      <c r="M33" s="115">
        <v>308</v>
      </c>
      <c r="N33" s="115">
        <v>308</v>
      </c>
      <c r="O33" s="115"/>
      <c r="P33" s="115"/>
      <c r="Q33" s="115"/>
      <c r="R33" s="115"/>
      <c r="S33" s="115"/>
      <c r="T33" s="115"/>
      <c r="U33" s="115"/>
      <c r="V33" s="115"/>
      <c r="W33" s="115"/>
      <c r="X33" s="143"/>
      <c r="Y33" s="116"/>
    </row>
    <row r="34" spans="1:25" ht="47.25" customHeight="1">
      <c r="A34" s="95" t="s">
        <v>141</v>
      </c>
      <c r="B34" s="43" t="s">
        <v>142</v>
      </c>
      <c r="C34" s="114">
        <f t="shared" si="0"/>
        <v>1230</v>
      </c>
      <c r="D34" s="114">
        <f t="shared" si="1"/>
        <v>1230</v>
      </c>
      <c r="E34" s="115"/>
      <c r="F34" s="115"/>
      <c r="G34" s="115"/>
      <c r="H34" s="115"/>
      <c r="I34" s="115"/>
      <c r="J34" s="115"/>
      <c r="K34" s="115"/>
      <c r="L34" s="115"/>
      <c r="M34" s="115">
        <v>1230</v>
      </c>
      <c r="N34" s="115">
        <v>1230</v>
      </c>
      <c r="O34" s="115"/>
      <c r="P34" s="115"/>
      <c r="Q34" s="115"/>
      <c r="R34" s="115"/>
      <c r="S34" s="115"/>
      <c r="T34" s="115"/>
      <c r="U34" s="115"/>
      <c r="V34" s="115"/>
      <c r="W34" s="115"/>
      <c r="X34" s="143"/>
      <c r="Y34" s="116"/>
    </row>
    <row r="35" spans="1:25" ht="52.5" customHeight="1">
      <c r="A35" s="40">
        <v>107060</v>
      </c>
      <c r="B35" s="43" t="s">
        <v>115</v>
      </c>
      <c r="C35" s="114">
        <f t="shared" si="0"/>
        <v>2037</v>
      </c>
      <c r="D35" s="114">
        <f t="shared" si="1"/>
        <v>2150</v>
      </c>
      <c r="E35" s="115"/>
      <c r="F35" s="115"/>
      <c r="G35" s="115"/>
      <c r="H35" s="115"/>
      <c r="I35" s="115"/>
      <c r="J35" s="115"/>
      <c r="K35" s="115"/>
      <c r="L35" s="115"/>
      <c r="M35" s="115">
        <v>2037</v>
      </c>
      <c r="N35" s="115">
        <v>2150</v>
      </c>
      <c r="O35" s="115"/>
      <c r="P35" s="115"/>
      <c r="Q35" s="115"/>
      <c r="R35" s="115"/>
      <c r="S35" s="115"/>
      <c r="T35" s="115"/>
      <c r="U35" s="115"/>
      <c r="V35" s="115"/>
      <c r="W35" s="115"/>
      <c r="X35" s="143"/>
      <c r="Y35" s="116"/>
    </row>
    <row r="36" spans="1:25" ht="52.5" customHeight="1">
      <c r="A36" s="125">
        <v>900070</v>
      </c>
      <c r="B36" s="126" t="s">
        <v>258</v>
      </c>
      <c r="C36" s="114">
        <f t="shared" si="0"/>
        <v>500</v>
      </c>
      <c r="D36" s="114">
        <f t="shared" si="1"/>
        <v>696</v>
      </c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>
        <v>500</v>
      </c>
      <c r="X36" s="144">
        <v>696</v>
      </c>
      <c r="Y36" s="128"/>
    </row>
    <row r="37" spans="1:25" ht="21" thickBot="1">
      <c r="A37" s="44"/>
      <c r="B37" s="45" t="s">
        <v>37</v>
      </c>
      <c r="C37" s="117">
        <f>SUM(C11:C36)</f>
        <v>83506</v>
      </c>
      <c r="D37" s="117">
        <f>SUM(D11:D36)</f>
        <v>104092</v>
      </c>
      <c r="E37" s="118">
        <f>SUM(E11:E35)</f>
        <v>35315</v>
      </c>
      <c r="F37" s="118">
        <f>SUM(F11:F35)</f>
        <v>37256</v>
      </c>
      <c r="G37" s="118">
        <f aca="true" t="shared" si="2" ref="G37:V37">SUM(G11:G35)</f>
        <v>6009</v>
      </c>
      <c r="H37" s="118">
        <f t="shared" si="2"/>
        <v>6259</v>
      </c>
      <c r="I37" s="118">
        <f t="shared" si="2"/>
        <v>16144</v>
      </c>
      <c r="J37" s="118">
        <f t="shared" si="2"/>
        <v>13053</v>
      </c>
      <c r="K37" s="118">
        <f>SUM(K11:K35)</f>
        <v>5088</v>
      </c>
      <c r="L37" s="118">
        <f>SUM(L11:L35)</f>
        <v>5584</v>
      </c>
      <c r="M37" s="118">
        <f t="shared" si="2"/>
        <v>19250</v>
      </c>
      <c r="N37" s="118">
        <f t="shared" si="2"/>
        <v>19363</v>
      </c>
      <c r="O37" s="118">
        <f t="shared" si="2"/>
        <v>0</v>
      </c>
      <c r="P37" s="118">
        <f t="shared" si="2"/>
        <v>19767</v>
      </c>
      <c r="Q37" s="118">
        <f t="shared" si="2"/>
        <v>0</v>
      </c>
      <c r="R37" s="118">
        <f t="shared" si="2"/>
        <v>914</v>
      </c>
      <c r="S37" s="118">
        <f t="shared" si="2"/>
        <v>300</v>
      </c>
      <c r="T37" s="118">
        <f t="shared" si="2"/>
        <v>300</v>
      </c>
      <c r="U37" s="118">
        <f t="shared" si="2"/>
        <v>900</v>
      </c>
      <c r="V37" s="118">
        <f t="shared" si="2"/>
        <v>900</v>
      </c>
      <c r="W37" s="118">
        <f>SUM(W11:W36)</f>
        <v>500</v>
      </c>
      <c r="X37" s="118">
        <f>SUM(X11:X36)</f>
        <v>696</v>
      </c>
      <c r="Y37" s="119">
        <f>SUM(Y11:Y36)</f>
        <v>38</v>
      </c>
    </row>
    <row r="40" ht="12.75">
      <c r="U40" t="s">
        <v>90</v>
      </c>
    </row>
  </sheetData>
  <sheetProtection/>
  <mergeCells count="28">
    <mergeCell ref="A1:W1"/>
    <mergeCell ref="A5:W5"/>
    <mergeCell ref="Y5:Y7"/>
    <mergeCell ref="A6:B7"/>
    <mergeCell ref="E6:W6"/>
    <mergeCell ref="K3:Z3"/>
    <mergeCell ref="C6:D7"/>
    <mergeCell ref="E7:F7"/>
    <mergeCell ref="G7:H7"/>
    <mergeCell ref="C10:D10"/>
    <mergeCell ref="E10:F10"/>
    <mergeCell ref="G10:H10"/>
    <mergeCell ref="I10:J10"/>
    <mergeCell ref="K10:L10"/>
    <mergeCell ref="O7:P7"/>
    <mergeCell ref="I7:J7"/>
    <mergeCell ref="K7:L7"/>
    <mergeCell ref="M7:N7"/>
    <mergeCell ref="M10:N10"/>
    <mergeCell ref="O10:P10"/>
    <mergeCell ref="W7:X7"/>
    <mergeCell ref="Q7:R7"/>
    <mergeCell ref="S10:T10"/>
    <mergeCell ref="U10:V10"/>
    <mergeCell ref="W10:X10"/>
    <mergeCell ref="S7:T7"/>
    <mergeCell ref="U7:V7"/>
    <mergeCell ref="Q10:R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3">
      <selection activeCell="F29" sqref="F29"/>
    </sheetView>
  </sheetViews>
  <sheetFormatPr defaultColWidth="9.140625" defaultRowHeight="12.75"/>
  <cols>
    <col min="2" max="2" width="65.421875" style="0" customWidth="1"/>
    <col min="3" max="3" width="20.421875" style="0" customWidth="1"/>
    <col min="4" max="4" width="17.7109375" style="0" customWidth="1"/>
  </cols>
  <sheetData>
    <row r="1" spans="1:3" ht="25.5">
      <c r="A1" s="448" t="s">
        <v>88</v>
      </c>
      <c r="B1" s="448"/>
      <c r="C1" s="448"/>
    </row>
    <row r="2" spans="1:3" ht="51" customHeight="1">
      <c r="A2" s="449" t="s">
        <v>59</v>
      </c>
      <c r="B2" s="449"/>
      <c r="C2" s="450"/>
    </row>
    <row r="3" spans="1:3" ht="12.75">
      <c r="A3" s="47"/>
      <c r="B3" s="47"/>
      <c r="C3" s="47"/>
    </row>
    <row r="4" spans="1:3" ht="12.75">
      <c r="A4" s="47"/>
      <c r="B4" s="47"/>
      <c r="C4" s="47"/>
    </row>
    <row r="5" spans="1:5" ht="15.75">
      <c r="A5" s="46"/>
      <c r="B5" s="408" t="s">
        <v>157</v>
      </c>
      <c r="C5" s="408"/>
      <c r="D5" s="99"/>
      <c r="E5" s="99"/>
    </row>
    <row r="6" spans="1:3" ht="16.5" thickBot="1">
      <c r="A6" s="46"/>
      <c r="B6" s="46"/>
      <c r="C6" s="48" t="s">
        <v>0</v>
      </c>
    </row>
    <row r="7" spans="1:4" ht="12.75">
      <c r="A7" s="439" t="s">
        <v>47</v>
      </c>
      <c r="B7" s="441" t="s">
        <v>33</v>
      </c>
      <c r="C7" s="451" t="s">
        <v>85</v>
      </c>
      <c r="D7" s="446" t="s">
        <v>260</v>
      </c>
    </row>
    <row r="8" spans="1:4" ht="49.5" customHeight="1" thickBot="1">
      <c r="A8" s="440"/>
      <c r="B8" s="442"/>
      <c r="C8" s="452"/>
      <c r="D8" s="447"/>
    </row>
    <row r="9" spans="1:4" ht="15.75" customHeight="1">
      <c r="A9" s="155"/>
      <c r="B9" s="156"/>
      <c r="C9" s="169" t="s">
        <v>264</v>
      </c>
      <c r="D9" s="174"/>
    </row>
    <row r="10" spans="1:4" ht="30" customHeight="1">
      <c r="A10" s="157" t="s">
        <v>1</v>
      </c>
      <c r="B10" s="52" t="s">
        <v>163</v>
      </c>
      <c r="C10" s="53">
        <v>29801</v>
      </c>
      <c r="D10" s="53">
        <v>30520</v>
      </c>
    </row>
    <row r="11" spans="1:4" ht="40.5" customHeight="1">
      <c r="A11" s="122" t="s">
        <v>2</v>
      </c>
      <c r="B11" s="52" t="s">
        <v>246</v>
      </c>
      <c r="C11" s="53">
        <v>200</v>
      </c>
      <c r="D11" s="53">
        <v>160</v>
      </c>
    </row>
    <row r="12" spans="1:4" ht="30" customHeight="1">
      <c r="A12" s="123" t="s">
        <v>4</v>
      </c>
      <c r="B12" s="52" t="s">
        <v>248</v>
      </c>
      <c r="C12" s="53">
        <v>40887</v>
      </c>
      <c r="D12" s="53">
        <v>56784</v>
      </c>
    </row>
    <row r="13" spans="1:4" ht="30" customHeight="1">
      <c r="A13" s="51" t="s">
        <v>5</v>
      </c>
      <c r="B13" s="49" t="s">
        <v>245</v>
      </c>
      <c r="C13" s="50">
        <v>2085</v>
      </c>
      <c r="D13" s="50">
        <v>2095</v>
      </c>
    </row>
    <row r="14" spans="1:4" ht="30" customHeight="1">
      <c r="A14" s="51" t="s">
        <v>6</v>
      </c>
      <c r="B14" s="49" t="s">
        <v>162</v>
      </c>
      <c r="C14" s="50">
        <v>2474</v>
      </c>
      <c r="D14" s="50">
        <v>6474</v>
      </c>
    </row>
    <row r="15" spans="1:4" ht="39" customHeight="1">
      <c r="A15" s="51" t="s">
        <v>7</v>
      </c>
      <c r="B15" s="52" t="s">
        <v>247</v>
      </c>
      <c r="C15" s="53">
        <v>900</v>
      </c>
      <c r="D15" s="53">
        <v>900</v>
      </c>
    </row>
    <row r="16" spans="1:4" ht="30" customHeight="1">
      <c r="A16" s="51" t="s">
        <v>8</v>
      </c>
      <c r="B16" s="52" t="s">
        <v>249</v>
      </c>
      <c r="C16" s="53">
        <v>0</v>
      </c>
      <c r="D16" s="53">
        <v>0</v>
      </c>
    </row>
    <row r="17" spans="1:4" ht="30" customHeight="1" thickBot="1">
      <c r="A17" s="51" t="s">
        <v>62</v>
      </c>
      <c r="B17" s="54" t="s">
        <v>60</v>
      </c>
      <c r="C17" s="55">
        <v>6859</v>
      </c>
      <c r="D17" s="55">
        <v>6859</v>
      </c>
    </row>
    <row r="18" spans="1:4" ht="30" customHeight="1" thickBot="1">
      <c r="A18" s="437" t="s">
        <v>63</v>
      </c>
      <c r="B18" s="438"/>
      <c r="C18" s="56">
        <f>SUM(C10:C17)</f>
        <v>83206</v>
      </c>
      <c r="D18" s="56">
        <f>SUM(D10:D17)</f>
        <v>103792</v>
      </c>
    </row>
    <row r="19" spans="1:5" ht="30" customHeight="1">
      <c r="A19" s="443"/>
      <c r="B19" s="444"/>
      <c r="C19" s="445"/>
      <c r="D19" s="134"/>
      <c r="E19" t="s">
        <v>159</v>
      </c>
    </row>
    <row r="20" spans="1:4" ht="30" customHeight="1">
      <c r="A20" s="51" t="s">
        <v>1</v>
      </c>
      <c r="B20" s="52" t="s">
        <v>61</v>
      </c>
      <c r="C20" s="57">
        <v>35315</v>
      </c>
      <c r="D20" s="57">
        <v>37256</v>
      </c>
    </row>
    <row r="21" spans="1:4" ht="30" customHeight="1">
      <c r="A21" s="51" t="s">
        <v>2</v>
      </c>
      <c r="B21" s="52" t="s">
        <v>164</v>
      </c>
      <c r="C21" s="57">
        <v>6009</v>
      </c>
      <c r="D21" s="57">
        <v>6259</v>
      </c>
    </row>
    <row r="22" spans="1:4" ht="30" customHeight="1">
      <c r="A22" s="51" t="s">
        <v>4</v>
      </c>
      <c r="B22" s="52" t="s">
        <v>80</v>
      </c>
      <c r="C22" s="57">
        <v>16144</v>
      </c>
      <c r="D22" s="57">
        <v>13053</v>
      </c>
    </row>
    <row r="23" spans="1:4" ht="30" customHeight="1">
      <c r="A23" s="51" t="s">
        <v>5</v>
      </c>
      <c r="B23" s="52" t="s">
        <v>147</v>
      </c>
      <c r="C23" s="57">
        <v>19250</v>
      </c>
      <c r="D23" s="57">
        <v>19363</v>
      </c>
    </row>
    <row r="24" spans="1:4" ht="30" customHeight="1">
      <c r="A24" s="51" t="s">
        <v>6</v>
      </c>
      <c r="B24" s="52" t="s">
        <v>250</v>
      </c>
      <c r="C24" s="57">
        <v>3023</v>
      </c>
      <c r="D24" s="57">
        <v>3503</v>
      </c>
    </row>
    <row r="25" spans="1:4" ht="30" customHeight="1">
      <c r="A25" s="51" t="s">
        <v>7</v>
      </c>
      <c r="B25" s="52" t="s">
        <v>251</v>
      </c>
      <c r="C25" s="57">
        <v>2065</v>
      </c>
      <c r="D25" s="57">
        <v>2081</v>
      </c>
    </row>
    <row r="26" spans="1:4" ht="47.25" customHeight="1">
      <c r="A26" s="51" t="s">
        <v>8</v>
      </c>
      <c r="B26" s="52" t="s">
        <v>254</v>
      </c>
      <c r="C26" s="57">
        <v>900</v>
      </c>
      <c r="D26" s="57">
        <v>900</v>
      </c>
    </row>
    <row r="27" spans="1:4" ht="30" customHeight="1" thickBot="1">
      <c r="A27" s="51" t="s">
        <v>62</v>
      </c>
      <c r="B27" s="54" t="s">
        <v>48</v>
      </c>
      <c r="C27" s="58">
        <v>500</v>
      </c>
      <c r="D27" s="58">
        <v>696</v>
      </c>
    </row>
    <row r="28" spans="1:4" ht="30" customHeight="1" thickBot="1">
      <c r="A28" s="437" t="s">
        <v>64</v>
      </c>
      <c r="B28" s="438"/>
      <c r="C28" s="59">
        <f>SUM(C20:C27)</f>
        <v>83206</v>
      </c>
      <c r="D28" s="59">
        <f>SUM(D20:D27)</f>
        <v>83111</v>
      </c>
    </row>
  </sheetData>
  <sheetProtection/>
  <mergeCells count="10">
    <mergeCell ref="A28:B28"/>
    <mergeCell ref="A7:A8"/>
    <mergeCell ref="B7:B8"/>
    <mergeCell ref="A19:C19"/>
    <mergeCell ref="D7:D8"/>
    <mergeCell ref="A1:C1"/>
    <mergeCell ref="B5:C5"/>
    <mergeCell ref="A2:C2"/>
    <mergeCell ref="C7:C8"/>
    <mergeCell ref="A18:B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12" sqref="G12"/>
    </sheetView>
  </sheetViews>
  <sheetFormatPr defaultColWidth="9.140625" defaultRowHeight="12.75"/>
  <cols>
    <col min="2" max="2" width="48.57421875" style="0" customWidth="1"/>
    <col min="3" max="3" width="21.7109375" style="0" customWidth="1"/>
    <col min="4" max="4" width="15.00390625" style="0" customWidth="1"/>
    <col min="5" max="5" width="14.8515625" style="0" customWidth="1"/>
  </cols>
  <sheetData>
    <row r="1" spans="1:5" ht="69" customHeight="1">
      <c r="A1" s="455" t="s">
        <v>88</v>
      </c>
      <c r="B1" s="455"/>
      <c r="C1" s="455"/>
      <c r="D1" s="455"/>
      <c r="E1" s="79"/>
    </row>
    <row r="2" spans="1:5" ht="25.5">
      <c r="A2" s="458" t="s">
        <v>91</v>
      </c>
      <c r="B2" s="458"/>
      <c r="C2" s="458"/>
      <c r="D2" s="459"/>
      <c r="E2" s="79"/>
    </row>
    <row r="3" spans="1:5" ht="18.75">
      <c r="A3" s="79"/>
      <c r="B3" s="79"/>
      <c r="C3" s="79"/>
      <c r="D3" s="80"/>
      <c r="E3" s="79"/>
    </row>
    <row r="4" spans="1:5" ht="18.75">
      <c r="A4" s="81"/>
      <c r="B4" s="466" t="s">
        <v>96</v>
      </c>
      <c r="C4" s="466"/>
      <c r="D4" s="466"/>
      <c r="E4" s="98"/>
    </row>
    <row r="5" spans="1:5" ht="19.5" thickBot="1">
      <c r="A5" s="81"/>
      <c r="B5" s="81"/>
      <c r="C5" s="81"/>
      <c r="D5" s="82" t="s">
        <v>0</v>
      </c>
      <c r="E5" s="79"/>
    </row>
    <row r="6" spans="1:5" ht="12.75">
      <c r="A6" s="460" t="s">
        <v>47</v>
      </c>
      <c r="B6" s="464" t="s">
        <v>33</v>
      </c>
      <c r="C6" s="464"/>
      <c r="D6" s="462" t="s">
        <v>85</v>
      </c>
      <c r="E6" s="453" t="s">
        <v>259</v>
      </c>
    </row>
    <row r="7" spans="1:5" ht="46.5" customHeight="1" thickBot="1">
      <c r="A7" s="461"/>
      <c r="B7" s="465"/>
      <c r="C7" s="465"/>
      <c r="D7" s="463"/>
      <c r="E7" s="454"/>
    </row>
    <row r="8" spans="1:5" ht="17.25" customHeight="1">
      <c r="A8" s="131"/>
      <c r="B8" s="467"/>
      <c r="C8" s="468"/>
      <c r="D8" s="178" t="s">
        <v>264</v>
      </c>
      <c r="E8" s="177"/>
    </row>
    <row r="9" spans="1:5" ht="30" customHeight="1">
      <c r="A9" s="158" t="s">
        <v>1</v>
      </c>
      <c r="B9" s="456" t="s">
        <v>176</v>
      </c>
      <c r="C9" s="456"/>
      <c r="D9" s="175"/>
      <c r="E9" s="176">
        <v>19767</v>
      </c>
    </row>
    <row r="10" spans="1:5" ht="30" customHeight="1">
      <c r="A10" s="85" t="s">
        <v>92</v>
      </c>
      <c r="B10" s="457" t="s">
        <v>241</v>
      </c>
      <c r="C10" s="457"/>
      <c r="D10" s="86"/>
      <c r="E10" s="138">
        <v>914</v>
      </c>
    </row>
    <row r="11" spans="1:5" ht="30" customHeight="1">
      <c r="A11" s="141" t="s">
        <v>4</v>
      </c>
      <c r="B11" s="457" t="s">
        <v>166</v>
      </c>
      <c r="C11" s="457"/>
      <c r="D11" s="86">
        <v>300</v>
      </c>
      <c r="E11" s="86">
        <v>300</v>
      </c>
    </row>
    <row r="12" spans="1:5" ht="30" customHeight="1" thickBot="1">
      <c r="A12" s="140" t="s">
        <v>93</v>
      </c>
      <c r="B12" s="476" t="s">
        <v>219</v>
      </c>
      <c r="C12" s="477"/>
      <c r="D12" s="139">
        <v>300</v>
      </c>
      <c r="E12" s="139">
        <v>300</v>
      </c>
    </row>
    <row r="13" spans="1:5" ht="30" customHeight="1" thickBot="1">
      <c r="A13" s="470" t="s">
        <v>94</v>
      </c>
      <c r="B13" s="471"/>
      <c r="C13" s="471"/>
      <c r="D13" s="84">
        <f>SUM(D9:D11)</f>
        <v>300</v>
      </c>
      <c r="E13" s="84">
        <f>SUM(E9:E11)</f>
        <v>20981</v>
      </c>
    </row>
    <row r="14" spans="1:5" ht="30" customHeight="1">
      <c r="A14" s="473"/>
      <c r="B14" s="474"/>
      <c r="C14" s="474"/>
      <c r="D14" s="475"/>
      <c r="E14" s="136"/>
    </row>
    <row r="15" spans="1:5" ht="30" customHeight="1">
      <c r="A15" s="85" t="s">
        <v>1</v>
      </c>
      <c r="B15" s="472" t="s">
        <v>242</v>
      </c>
      <c r="C15" s="472"/>
      <c r="D15" s="87"/>
      <c r="E15" s="135"/>
    </row>
    <row r="16" spans="1:5" ht="30" customHeight="1">
      <c r="A16" s="85" t="s">
        <v>2</v>
      </c>
      <c r="B16" s="457" t="s">
        <v>244</v>
      </c>
      <c r="C16" s="457"/>
      <c r="D16" s="86"/>
      <c r="E16" s="137"/>
    </row>
    <row r="17" spans="1:5" ht="30" customHeight="1" thickBot="1">
      <c r="A17" s="85" t="s">
        <v>4</v>
      </c>
      <c r="B17" s="457" t="s">
        <v>243</v>
      </c>
      <c r="C17" s="457"/>
      <c r="D17" s="86">
        <v>300</v>
      </c>
      <c r="E17" s="86">
        <v>300</v>
      </c>
    </row>
    <row r="18" spans="1:5" ht="30" customHeight="1" thickBot="1">
      <c r="A18" s="470" t="s">
        <v>95</v>
      </c>
      <c r="B18" s="471"/>
      <c r="C18" s="471"/>
      <c r="D18" s="83">
        <f>SUM(D16:D17)</f>
        <v>300</v>
      </c>
      <c r="E18" s="83">
        <f>SUM(E16:E17)</f>
        <v>300</v>
      </c>
    </row>
    <row r="19" spans="1:3" ht="30" customHeight="1">
      <c r="A19" s="88"/>
      <c r="B19" s="89"/>
      <c r="C19" s="90"/>
    </row>
    <row r="20" spans="1:3" ht="35.25" customHeight="1">
      <c r="A20" s="88"/>
      <c r="B20" s="89"/>
      <c r="C20" s="90"/>
    </row>
    <row r="21" spans="1:3" ht="30" customHeight="1">
      <c r="A21" s="88"/>
      <c r="B21" s="89"/>
      <c r="C21" s="90"/>
    </row>
    <row r="22" spans="1:3" ht="30" customHeight="1">
      <c r="A22" s="88"/>
      <c r="B22" s="89"/>
      <c r="C22" s="90"/>
    </row>
    <row r="23" spans="1:3" ht="30" customHeight="1">
      <c r="A23" s="88"/>
      <c r="B23" s="89"/>
      <c r="C23" s="90"/>
    </row>
    <row r="24" spans="1:3" ht="30" customHeight="1">
      <c r="A24" s="469"/>
      <c r="B24" s="469"/>
      <c r="C24" s="91"/>
    </row>
    <row r="25" spans="1:3" ht="12.75">
      <c r="A25" s="92"/>
      <c r="B25" s="92"/>
      <c r="C25" s="92"/>
    </row>
  </sheetData>
  <sheetProtection/>
  <mergeCells count="19">
    <mergeCell ref="A24:B24"/>
    <mergeCell ref="B17:C17"/>
    <mergeCell ref="A18:C18"/>
    <mergeCell ref="B11:C11"/>
    <mergeCell ref="B15:C15"/>
    <mergeCell ref="B16:C16"/>
    <mergeCell ref="A14:D14"/>
    <mergeCell ref="A13:C13"/>
    <mergeCell ref="B12:C12"/>
    <mergeCell ref="E6:E7"/>
    <mergeCell ref="A1:D1"/>
    <mergeCell ref="B9:C9"/>
    <mergeCell ref="B10:C10"/>
    <mergeCell ref="A2:D2"/>
    <mergeCell ref="A6:A7"/>
    <mergeCell ref="D6:D7"/>
    <mergeCell ref="B6:C7"/>
    <mergeCell ref="B4:D4"/>
    <mergeCell ref="B8:C8"/>
  </mergeCell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E18" sqref="E18"/>
    </sheetView>
  </sheetViews>
  <sheetFormatPr defaultColWidth="9.140625" defaultRowHeight="12.75"/>
  <cols>
    <col min="1" max="1" width="59.28125" style="0" customWidth="1"/>
    <col min="2" max="2" width="22.8515625" style="0" customWidth="1"/>
    <col min="3" max="3" width="15.57421875" style="0" customWidth="1"/>
  </cols>
  <sheetData>
    <row r="1" spans="1:2" ht="56.25" customHeight="1">
      <c r="A1" s="484" t="s">
        <v>88</v>
      </c>
      <c r="B1" s="484"/>
    </row>
    <row r="2" spans="1:2" ht="49.5" customHeight="1">
      <c r="A2" s="485" t="s">
        <v>86</v>
      </c>
      <c r="B2" s="485"/>
    </row>
    <row r="3" spans="1:2" ht="33" customHeight="1">
      <c r="A3" s="485" t="s">
        <v>32</v>
      </c>
      <c r="B3" s="485"/>
    </row>
    <row r="4" spans="1:2" ht="25.5">
      <c r="A4" s="60"/>
      <c r="B4" s="61"/>
    </row>
    <row r="5" spans="1:4" ht="12.75">
      <c r="A5" s="482" t="s">
        <v>158</v>
      </c>
      <c r="B5" s="483"/>
      <c r="C5" s="483"/>
      <c r="D5" s="483"/>
    </row>
    <row r="6" spans="1:2" ht="27" thickBot="1">
      <c r="A6" s="62"/>
      <c r="B6" s="63" t="s">
        <v>0</v>
      </c>
    </row>
    <row r="7" spans="1:3" ht="12.75">
      <c r="A7" s="478" t="s">
        <v>33</v>
      </c>
      <c r="B7" s="480" t="s">
        <v>261</v>
      </c>
      <c r="C7" s="446" t="s">
        <v>260</v>
      </c>
    </row>
    <row r="8" spans="1:3" ht="36" customHeight="1" thickBot="1">
      <c r="A8" s="479"/>
      <c r="B8" s="481"/>
      <c r="C8" s="447"/>
    </row>
    <row r="9" spans="1:3" ht="15.75" customHeight="1">
      <c r="A9" s="159"/>
      <c r="B9" s="178" t="s">
        <v>264</v>
      </c>
      <c r="C9" s="181"/>
    </row>
    <row r="10" spans="1:3" ht="19.5" thickBot="1">
      <c r="A10" s="179" t="s">
        <v>49</v>
      </c>
      <c r="B10" s="180">
        <f>B11+B14+B19</f>
        <v>3023</v>
      </c>
      <c r="C10" s="180">
        <f>SUM(C11+C14+C18+C19)</f>
        <v>3503</v>
      </c>
    </row>
    <row r="11" spans="1:3" ht="18.75">
      <c r="A11" s="65" t="s">
        <v>230</v>
      </c>
      <c r="B11" s="66">
        <f>SUM(B12:B13)</f>
        <v>2106</v>
      </c>
      <c r="C11" s="66">
        <f>SUM(C12:C13)</f>
        <v>2106</v>
      </c>
    </row>
    <row r="12" spans="1:3" ht="18.75">
      <c r="A12" s="70" t="s">
        <v>229</v>
      </c>
      <c r="B12" s="68">
        <v>200</v>
      </c>
      <c r="C12" s="68">
        <v>200</v>
      </c>
    </row>
    <row r="13" spans="1:3" ht="18.75">
      <c r="A13" s="70" t="s">
        <v>231</v>
      </c>
      <c r="B13" s="68">
        <v>1906</v>
      </c>
      <c r="C13" s="68">
        <v>1906</v>
      </c>
    </row>
    <row r="14" spans="1:3" ht="18.75">
      <c r="A14" s="65" t="s">
        <v>232</v>
      </c>
      <c r="B14" s="66">
        <f>SUM(B15:B17)</f>
        <v>860</v>
      </c>
      <c r="C14" s="66">
        <f>SUM(C15:C17)</f>
        <v>976</v>
      </c>
    </row>
    <row r="15" spans="1:3" ht="18.75">
      <c r="A15" s="67" t="s">
        <v>233</v>
      </c>
      <c r="B15" s="68">
        <v>105</v>
      </c>
      <c r="C15" s="68">
        <v>160</v>
      </c>
    </row>
    <row r="16" spans="1:3" ht="18.75">
      <c r="A16" s="70" t="s">
        <v>237</v>
      </c>
      <c r="B16" s="68">
        <v>99</v>
      </c>
      <c r="C16" s="68">
        <v>160</v>
      </c>
    </row>
    <row r="17" spans="1:3" ht="18.75">
      <c r="A17" s="70" t="s">
        <v>238</v>
      </c>
      <c r="B17" s="68">
        <v>656</v>
      </c>
      <c r="C17" s="68">
        <v>656</v>
      </c>
    </row>
    <row r="18" spans="1:3" ht="18.75">
      <c r="A18" s="221" t="s">
        <v>266</v>
      </c>
      <c r="B18" s="97"/>
      <c r="C18" s="222">
        <v>364</v>
      </c>
    </row>
    <row r="19" spans="1:3" ht="19.5" thickBot="1">
      <c r="A19" s="120" t="s">
        <v>153</v>
      </c>
      <c r="B19" s="121">
        <v>57</v>
      </c>
      <c r="C19" s="121">
        <v>57</v>
      </c>
    </row>
    <row r="20" spans="1:3" ht="19.5" thickBot="1">
      <c r="A20" s="71" t="s">
        <v>203</v>
      </c>
      <c r="B20" s="72">
        <f>SUM(B21:B26)</f>
        <v>2065</v>
      </c>
      <c r="C20" s="72">
        <f>SUM(C21:C26)</f>
        <v>2081</v>
      </c>
    </row>
    <row r="21" spans="1:3" ht="18.75">
      <c r="A21" s="69" t="s">
        <v>236</v>
      </c>
      <c r="B21" s="68">
        <v>1041</v>
      </c>
      <c r="C21" s="68">
        <v>1051</v>
      </c>
    </row>
    <row r="22" spans="1:3" ht="18.75">
      <c r="A22" s="96" t="s">
        <v>161</v>
      </c>
      <c r="B22" s="97">
        <v>862</v>
      </c>
      <c r="C22" s="97">
        <v>862</v>
      </c>
    </row>
    <row r="23" spans="1:3" ht="18.75">
      <c r="A23" s="70" t="s">
        <v>239</v>
      </c>
      <c r="B23" s="68">
        <v>13</v>
      </c>
      <c r="C23" s="68">
        <v>13</v>
      </c>
    </row>
    <row r="24" spans="1:3" ht="18.75">
      <c r="A24" s="70" t="s">
        <v>293</v>
      </c>
      <c r="B24" s="68"/>
      <c r="C24" s="68">
        <v>6</v>
      </c>
    </row>
    <row r="25" spans="1:3" ht="18.75">
      <c r="A25" s="69" t="s">
        <v>235</v>
      </c>
      <c r="B25" s="68">
        <v>134</v>
      </c>
      <c r="C25" s="68">
        <v>134</v>
      </c>
    </row>
    <row r="26" spans="1:3" ht="19.5" thickBot="1">
      <c r="A26" s="100" t="s">
        <v>234</v>
      </c>
      <c r="B26" s="97">
        <v>15</v>
      </c>
      <c r="C26" s="151">
        <v>15</v>
      </c>
    </row>
    <row r="27" spans="1:3" ht="19.5" thickBot="1">
      <c r="A27" s="73" t="s">
        <v>51</v>
      </c>
      <c r="B27" s="64">
        <f>SUM(B10+B20)</f>
        <v>5088</v>
      </c>
      <c r="C27" s="64">
        <f>SUM(C10+C20)</f>
        <v>5584</v>
      </c>
    </row>
  </sheetData>
  <sheetProtection/>
  <mergeCells count="7">
    <mergeCell ref="A7:A8"/>
    <mergeCell ref="B7:B8"/>
    <mergeCell ref="A5:D5"/>
    <mergeCell ref="A1:B1"/>
    <mergeCell ref="A2:B2"/>
    <mergeCell ref="A3:B3"/>
    <mergeCell ref="C7:C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PageLayoutView="0" workbookViewId="0" topLeftCell="I13">
      <selection activeCell="S22" sqref="S22"/>
    </sheetView>
  </sheetViews>
  <sheetFormatPr defaultColWidth="9.140625" defaultRowHeight="12.75"/>
  <cols>
    <col min="1" max="1" width="67.00390625" style="0" customWidth="1"/>
    <col min="2" max="2" width="25.7109375" style="0" customWidth="1"/>
    <col min="3" max="3" width="25.7109375" style="220" customWidth="1"/>
    <col min="4" max="16" width="25.7109375" style="0" customWidth="1"/>
  </cols>
  <sheetData>
    <row r="1" spans="1:16" ht="25.5">
      <c r="A1" s="502" t="s">
        <v>207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74"/>
      <c r="P1" s="74"/>
    </row>
    <row r="2" spans="1:16" ht="25.5">
      <c r="A2" s="501" t="s">
        <v>208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75"/>
      <c r="P2" s="75"/>
    </row>
    <row r="3" spans="1:18" ht="25.5">
      <c r="A3" s="76"/>
      <c r="B3" s="76"/>
      <c r="C3" s="209"/>
      <c r="D3" s="76"/>
      <c r="E3" s="76"/>
      <c r="F3" s="76"/>
      <c r="G3" s="76"/>
      <c r="H3" s="76"/>
      <c r="I3" s="76"/>
      <c r="J3" s="499" t="s">
        <v>155</v>
      </c>
      <c r="K3" s="500"/>
      <c r="L3" s="500"/>
      <c r="M3" s="500"/>
      <c r="N3" s="500"/>
      <c r="O3" s="500"/>
      <c r="P3" s="500"/>
      <c r="Q3" s="500"/>
      <c r="R3" s="500"/>
    </row>
    <row r="4" spans="1:16" ht="26.25" thickBot="1">
      <c r="A4" s="78"/>
      <c r="B4" s="78"/>
      <c r="C4" s="209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7" t="s">
        <v>0</v>
      </c>
    </row>
    <row r="5" spans="1:16" ht="27.75" thickBot="1">
      <c r="A5" s="207" t="s">
        <v>22</v>
      </c>
      <c r="B5" s="150"/>
      <c r="C5" s="210"/>
      <c r="D5" s="187" t="s">
        <v>9</v>
      </c>
      <c r="E5" s="187" t="s">
        <v>10</v>
      </c>
      <c r="F5" s="187" t="s">
        <v>11</v>
      </c>
      <c r="G5" s="187" t="s">
        <v>12</v>
      </c>
      <c r="H5" s="187" t="s">
        <v>13</v>
      </c>
      <c r="I5" s="187" t="s">
        <v>14</v>
      </c>
      <c r="J5" s="187" t="s">
        <v>15</v>
      </c>
      <c r="K5" s="187" t="s">
        <v>16</v>
      </c>
      <c r="L5" s="187" t="s">
        <v>17</v>
      </c>
      <c r="M5" s="187" t="s">
        <v>18</v>
      </c>
      <c r="N5" s="187" t="s">
        <v>19</v>
      </c>
      <c r="O5" s="187" t="s">
        <v>20</v>
      </c>
      <c r="P5" s="188" t="s">
        <v>21</v>
      </c>
    </row>
    <row r="6" spans="1:16" ht="49.5" customHeight="1">
      <c r="A6" s="487" t="s">
        <v>167</v>
      </c>
      <c r="B6" s="182" t="s">
        <v>262</v>
      </c>
      <c r="C6" s="211" t="s">
        <v>264</v>
      </c>
      <c r="D6" s="189">
        <v>200</v>
      </c>
      <c r="E6" s="189">
        <v>200</v>
      </c>
      <c r="F6" s="189">
        <v>200</v>
      </c>
      <c r="G6" s="189">
        <v>200</v>
      </c>
      <c r="H6" s="189">
        <v>210</v>
      </c>
      <c r="I6" s="189">
        <v>210</v>
      </c>
      <c r="J6" s="189">
        <v>210</v>
      </c>
      <c r="K6" s="189">
        <v>210</v>
      </c>
      <c r="L6" s="189">
        <v>230</v>
      </c>
      <c r="M6" s="189">
        <v>200</v>
      </c>
      <c r="N6" s="189">
        <v>200</v>
      </c>
      <c r="O6" s="189">
        <v>204</v>
      </c>
      <c r="P6" s="190">
        <f aca="true" t="shared" si="0" ref="P6:P15">SUM(D6:O6)</f>
        <v>2474</v>
      </c>
    </row>
    <row r="7" spans="1:16" ht="49.5" customHeight="1">
      <c r="A7" s="490"/>
      <c r="B7" s="183" t="s">
        <v>260</v>
      </c>
      <c r="C7" s="212"/>
      <c r="D7" s="189">
        <v>200</v>
      </c>
      <c r="E7" s="189">
        <v>400</v>
      </c>
      <c r="F7" s="189">
        <v>800</v>
      </c>
      <c r="G7" s="189">
        <v>950</v>
      </c>
      <c r="H7" s="189">
        <v>950</v>
      </c>
      <c r="I7" s="189">
        <v>950</v>
      </c>
      <c r="J7" s="189">
        <v>300</v>
      </c>
      <c r="K7" s="189">
        <v>464</v>
      </c>
      <c r="L7" s="189">
        <v>400</v>
      </c>
      <c r="M7" s="189">
        <v>380</v>
      </c>
      <c r="N7" s="189">
        <v>350</v>
      </c>
      <c r="O7" s="189">
        <v>330</v>
      </c>
      <c r="P7" s="190">
        <f t="shared" si="0"/>
        <v>6474</v>
      </c>
    </row>
    <row r="8" spans="1:16" ht="49.5" customHeight="1">
      <c r="A8" s="495" t="s">
        <v>3</v>
      </c>
      <c r="B8" s="182" t="s">
        <v>262</v>
      </c>
      <c r="C8" s="213" t="s">
        <v>264</v>
      </c>
      <c r="D8" s="191">
        <v>30</v>
      </c>
      <c r="E8" s="191">
        <v>80</v>
      </c>
      <c r="F8" s="191">
        <v>550</v>
      </c>
      <c r="G8" s="191">
        <v>60</v>
      </c>
      <c r="H8" s="191">
        <v>30</v>
      </c>
      <c r="I8" s="191">
        <v>30</v>
      </c>
      <c r="J8" s="191">
        <v>40</v>
      </c>
      <c r="K8" s="191">
        <v>80</v>
      </c>
      <c r="L8" s="191">
        <v>550</v>
      </c>
      <c r="M8" s="191">
        <v>60</v>
      </c>
      <c r="N8" s="191">
        <v>50</v>
      </c>
      <c r="O8" s="191">
        <v>40</v>
      </c>
      <c r="P8" s="192">
        <f t="shared" si="0"/>
        <v>1600</v>
      </c>
    </row>
    <row r="9" spans="1:16" ht="49.5" customHeight="1">
      <c r="A9" s="503"/>
      <c r="B9" s="183" t="s">
        <v>260</v>
      </c>
      <c r="C9" s="212"/>
      <c r="D9" s="191">
        <v>30</v>
      </c>
      <c r="E9" s="191">
        <v>80</v>
      </c>
      <c r="F9" s="191">
        <v>550</v>
      </c>
      <c r="G9" s="191">
        <v>60</v>
      </c>
      <c r="H9" s="191">
        <v>30</v>
      </c>
      <c r="I9" s="191">
        <v>30</v>
      </c>
      <c r="J9" s="191">
        <v>40</v>
      </c>
      <c r="K9" s="191">
        <v>80</v>
      </c>
      <c r="L9" s="191">
        <v>550</v>
      </c>
      <c r="M9" s="191">
        <v>60</v>
      </c>
      <c r="N9" s="191">
        <v>50</v>
      </c>
      <c r="O9" s="191">
        <v>40</v>
      </c>
      <c r="P9" s="192">
        <f t="shared" si="0"/>
        <v>1600</v>
      </c>
    </row>
    <row r="10" spans="1:16" ht="49.5" customHeight="1">
      <c r="A10" s="495" t="s">
        <v>165</v>
      </c>
      <c r="B10" s="182" t="s">
        <v>262</v>
      </c>
      <c r="C10" s="213" t="s">
        <v>264</v>
      </c>
      <c r="D10" s="191">
        <v>0</v>
      </c>
      <c r="E10" s="191">
        <v>6200</v>
      </c>
      <c r="F10" s="191">
        <v>4300</v>
      </c>
      <c r="G10" s="191">
        <v>3500</v>
      </c>
      <c r="H10" s="191">
        <v>3100</v>
      </c>
      <c r="I10" s="191">
        <v>3200</v>
      </c>
      <c r="J10" s="191">
        <v>3400</v>
      </c>
      <c r="K10" s="191">
        <v>3300</v>
      </c>
      <c r="L10" s="191">
        <v>3300</v>
      </c>
      <c r="M10" s="191">
        <v>3200</v>
      </c>
      <c r="N10" s="191">
        <v>3679</v>
      </c>
      <c r="O10" s="191">
        <v>3708</v>
      </c>
      <c r="P10" s="192">
        <f t="shared" si="0"/>
        <v>40887</v>
      </c>
    </row>
    <row r="11" spans="1:16" ht="49.5" customHeight="1">
      <c r="A11" s="503"/>
      <c r="B11" s="183" t="s">
        <v>260</v>
      </c>
      <c r="C11" s="212"/>
      <c r="D11" s="191">
        <v>0</v>
      </c>
      <c r="E11" s="191">
        <v>7500</v>
      </c>
      <c r="F11" s="191">
        <v>5600</v>
      </c>
      <c r="G11" s="191">
        <v>5100</v>
      </c>
      <c r="H11" s="191">
        <v>4800</v>
      </c>
      <c r="I11" s="191">
        <v>4700</v>
      </c>
      <c r="J11" s="191">
        <v>4700</v>
      </c>
      <c r="K11" s="191">
        <v>4800</v>
      </c>
      <c r="L11" s="191">
        <v>4760</v>
      </c>
      <c r="M11" s="191">
        <v>4500</v>
      </c>
      <c r="N11" s="191">
        <v>4979</v>
      </c>
      <c r="O11" s="191">
        <v>5305</v>
      </c>
      <c r="P11" s="192">
        <f t="shared" si="0"/>
        <v>56744</v>
      </c>
    </row>
    <row r="12" spans="1:16" ht="49.5" customHeight="1">
      <c r="A12" s="493" t="s">
        <v>206</v>
      </c>
      <c r="B12" s="182" t="s">
        <v>262</v>
      </c>
      <c r="C12" s="213" t="s">
        <v>264</v>
      </c>
      <c r="D12" s="191">
        <v>1000</v>
      </c>
      <c r="E12" s="191">
        <v>2535</v>
      </c>
      <c r="F12" s="191">
        <v>2674</v>
      </c>
      <c r="G12" s="191">
        <v>2535</v>
      </c>
      <c r="H12" s="191">
        <v>2535</v>
      </c>
      <c r="I12" s="191">
        <v>2535</v>
      </c>
      <c r="J12" s="191">
        <v>2534</v>
      </c>
      <c r="K12" s="191">
        <v>2535</v>
      </c>
      <c r="L12" s="191">
        <v>2684</v>
      </c>
      <c r="M12" s="191">
        <v>2535</v>
      </c>
      <c r="N12" s="191">
        <v>3663</v>
      </c>
      <c r="O12" s="191">
        <v>2521</v>
      </c>
      <c r="P12" s="192">
        <f t="shared" si="0"/>
        <v>30286</v>
      </c>
    </row>
    <row r="13" spans="1:16" ht="49.5" customHeight="1">
      <c r="A13" s="494"/>
      <c r="B13" s="183" t="s">
        <v>260</v>
      </c>
      <c r="C13" s="212"/>
      <c r="D13" s="191">
        <v>1200</v>
      </c>
      <c r="E13" s="191">
        <v>2735</v>
      </c>
      <c r="F13" s="191">
        <v>3074</v>
      </c>
      <c r="G13" s="191">
        <v>3100</v>
      </c>
      <c r="H13" s="193">
        <v>2800</v>
      </c>
      <c r="I13" s="191">
        <v>2700</v>
      </c>
      <c r="J13" s="191">
        <v>2534</v>
      </c>
      <c r="K13" s="191">
        <v>2435</v>
      </c>
      <c r="L13" s="191">
        <v>2684</v>
      </c>
      <c r="M13" s="191">
        <v>2535</v>
      </c>
      <c r="N13" s="191">
        <v>2863</v>
      </c>
      <c r="O13" s="191">
        <v>2355</v>
      </c>
      <c r="P13" s="192">
        <f t="shared" si="0"/>
        <v>31015</v>
      </c>
    </row>
    <row r="14" spans="1:16" ht="49.5" customHeight="1">
      <c r="A14" s="495" t="s">
        <v>23</v>
      </c>
      <c r="B14" s="182" t="s">
        <v>262</v>
      </c>
      <c r="C14" s="213" t="s">
        <v>264</v>
      </c>
      <c r="D14" s="191">
        <v>7159</v>
      </c>
      <c r="E14" s="191">
        <v>900</v>
      </c>
      <c r="F14" s="191"/>
      <c r="G14" s="191"/>
      <c r="H14" s="191"/>
      <c r="I14" s="191"/>
      <c r="J14" s="191">
        <v>200</v>
      </c>
      <c r="K14" s="191"/>
      <c r="L14" s="191"/>
      <c r="M14" s="191"/>
      <c r="N14" s="191"/>
      <c r="O14" s="191"/>
      <c r="P14" s="192">
        <f t="shared" si="0"/>
        <v>8259</v>
      </c>
    </row>
    <row r="15" spans="1:16" ht="49.5" customHeight="1" thickBot="1">
      <c r="A15" s="496"/>
      <c r="B15" s="183" t="s">
        <v>260</v>
      </c>
      <c r="C15" s="214"/>
      <c r="D15" s="191">
        <v>7159</v>
      </c>
      <c r="E15" s="194">
        <v>900</v>
      </c>
      <c r="F15" s="194"/>
      <c r="G15" s="194"/>
      <c r="H15" s="194"/>
      <c r="I15" s="194"/>
      <c r="J15" s="194">
        <v>200</v>
      </c>
      <c r="K15" s="194"/>
      <c r="L15" s="194"/>
      <c r="M15" s="194"/>
      <c r="N15" s="194">
        <v>0</v>
      </c>
      <c r="O15" s="194"/>
      <c r="P15" s="195">
        <f t="shared" si="0"/>
        <v>8259</v>
      </c>
    </row>
    <row r="16" spans="1:16" ht="49.5" customHeight="1">
      <c r="A16" s="497" t="s">
        <v>24</v>
      </c>
      <c r="B16" s="182" t="s">
        <v>262</v>
      </c>
      <c r="C16" s="213" t="s">
        <v>264</v>
      </c>
      <c r="D16" s="196">
        <f aca="true" t="shared" si="1" ref="D16:O16">SUM(D6:D14)</f>
        <v>9819</v>
      </c>
      <c r="E16" s="196">
        <f>SUM(E6:E15)</f>
        <v>21530</v>
      </c>
      <c r="F16" s="196">
        <f t="shared" si="1"/>
        <v>17748</v>
      </c>
      <c r="G16" s="196">
        <f t="shared" si="1"/>
        <v>15505</v>
      </c>
      <c r="H16" s="196">
        <f t="shared" si="1"/>
        <v>14455</v>
      </c>
      <c r="I16" s="196">
        <f t="shared" si="1"/>
        <v>14355</v>
      </c>
      <c r="J16" s="196">
        <f>SUM(J6:J15)</f>
        <v>14158</v>
      </c>
      <c r="K16" s="196">
        <f t="shared" si="1"/>
        <v>13904</v>
      </c>
      <c r="L16" s="196">
        <f t="shared" si="1"/>
        <v>15158</v>
      </c>
      <c r="M16" s="196">
        <f t="shared" si="1"/>
        <v>13470</v>
      </c>
      <c r="N16" s="196">
        <f>SUM(N6:N15)</f>
        <v>15834</v>
      </c>
      <c r="O16" s="196">
        <f t="shared" si="1"/>
        <v>14503</v>
      </c>
      <c r="P16" s="197">
        <f>SUM(P6+P8+P10+P12+P14)</f>
        <v>83506</v>
      </c>
    </row>
    <row r="17" spans="1:16" ht="49.5" customHeight="1" thickBot="1">
      <c r="A17" s="498"/>
      <c r="B17" s="184" t="s">
        <v>260</v>
      </c>
      <c r="C17" s="215"/>
      <c r="D17" s="198">
        <f>SUM(D7+D9+D11+D13+D15)</f>
        <v>8589</v>
      </c>
      <c r="E17" s="198">
        <f aca="true" t="shared" si="2" ref="E17:N17">SUM(E7+E9+E11+E13+E15)</f>
        <v>11615</v>
      </c>
      <c r="F17" s="198">
        <f t="shared" si="2"/>
        <v>10024</v>
      </c>
      <c r="G17" s="198">
        <f t="shared" si="2"/>
        <v>9210</v>
      </c>
      <c r="H17" s="198">
        <f t="shared" si="2"/>
        <v>8580</v>
      </c>
      <c r="I17" s="198">
        <f t="shared" si="2"/>
        <v>8380</v>
      </c>
      <c r="J17" s="198">
        <f t="shared" si="2"/>
        <v>7774</v>
      </c>
      <c r="K17" s="198">
        <f t="shared" si="2"/>
        <v>7779</v>
      </c>
      <c r="L17" s="198">
        <f t="shared" si="2"/>
        <v>8394</v>
      </c>
      <c r="M17" s="198">
        <f t="shared" si="2"/>
        <v>7475</v>
      </c>
      <c r="N17" s="198">
        <f t="shared" si="2"/>
        <v>8242</v>
      </c>
      <c r="O17" s="198">
        <f>SUM(O7+O9+O11+O13+O15)</f>
        <v>8030</v>
      </c>
      <c r="P17" s="199">
        <f>SUM(P7+P9+P11+P13+P15)</f>
        <v>104092</v>
      </c>
    </row>
    <row r="18" spans="1:16" ht="49.5" customHeight="1">
      <c r="A18" s="208" t="s">
        <v>25</v>
      </c>
      <c r="B18" s="185"/>
      <c r="C18" s="216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1"/>
    </row>
    <row r="19" spans="1:16" ht="49.5" customHeight="1">
      <c r="A19" s="489" t="s">
        <v>61</v>
      </c>
      <c r="B19" s="182" t="s">
        <v>262</v>
      </c>
      <c r="C19" s="213" t="s">
        <v>264</v>
      </c>
      <c r="D19" s="191">
        <v>2943</v>
      </c>
      <c r="E19" s="191">
        <v>2943</v>
      </c>
      <c r="F19" s="191">
        <v>2943</v>
      </c>
      <c r="G19" s="191">
        <v>2943</v>
      </c>
      <c r="H19" s="191">
        <v>2943</v>
      </c>
      <c r="I19" s="191">
        <v>2943</v>
      </c>
      <c r="J19" s="191">
        <v>2943</v>
      </c>
      <c r="K19" s="191">
        <v>2943</v>
      </c>
      <c r="L19" s="191">
        <v>2943</v>
      </c>
      <c r="M19" s="191">
        <v>2943</v>
      </c>
      <c r="N19" s="191">
        <v>2943</v>
      </c>
      <c r="O19" s="191">
        <v>2942</v>
      </c>
      <c r="P19" s="192">
        <f aca="true" t="shared" si="3" ref="P19:P36">SUM(D19:O19)</f>
        <v>35315</v>
      </c>
    </row>
    <row r="20" spans="1:16" ht="49.5" customHeight="1">
      <c r="A20" s="490"/>
      <c r="B20" s="183" t="s">
        <v>260</v>
      </c>
      <c r="C20" s="212"/>
      <c r="D20" s="191">
        <v>3105</v>
      </c>
      <c r="E20" s="191">
        <v>3105</v>
      </c>
      <c r="F20" s="191">
        <v>3105</v>
      </c>
      <c r="G20" s="191">
        <v>3105</v>
      </c>
      <c r="H20" s="191">
        <v>3105</v>
      </c>
      <c r="I20" s="191">
        <v>3105</v>
      </c>
      <c r="J20" s="191">
        <v>3105</v>
      </c>
      <c r="K20" s="191">
        <v>3105</v>
      </c>
      <c r="L20" s="191">
        <v>3105</v>
      </c>
      <c r="M20" s="191">
        <v>3105</v>
      </c>
      <c r="N20" s="191">
        <v>3105</v>
      </c>
      <c r="O20" s="191">
        <v>3101</v>
      </c>
      <c r="P20" s="192">
        <f t="shared" si="3"/>
        <v>37256</v>
      </c>
    </row>
    <row r="21" spans="1:16" ht="49.5" customHeight="1">
      <c r="A21" s="489" t="s">
        <v>26</v>
      </c>
      <c r="B21" s="182" t="s">
        <v>262</v>
      </c>
      <c r="C21" s="213" t="s">
        <v>264</v>
      </c>
      <c r="D21" s="191">
        <v>501</v>
      </c>
      <c r="E21" s="191">
        <v>501</v>
      </c>
      <c r="F21" s="191">
        <v>501</v>
      </c>
      <c r="G21" s="191">
        <v>501</v>
      </c>
      <c r="H21" s="191">
        <v>501</v>
      </c>
      <c r="I21" s="191">
        <v>501</v>
      </c>
      <c r="J21" s="191">
        <v>501</v>
      </c>
      <c r="K21" s="191">
        <v>501</v>
      </c>
      <c r="L21" s="191">
        <v>501</v>
      </c>
      <c r="M21" s="191">
        <v>500</v>
      </c>
      <c r="N21" s="191">
        <v>500</v>
      </c>
      <c r="O21" s="191">
        <v>500</v>
      </c>
      <c r="P21" s="192">
        <f t="shared" si="3"/>
        <v>6009</v>
      </c>
    </row>
    <row r="22" spans="1:16" ht="49.5" customHeight="1">
      <c r="A22" s="490"/>
      <c r="B22" s="183" t="s">
        <v>260</v>
      </c>
      <c r="C22" s="212"/>
      <c r="D22" s="191">
        <v>522</v>
      </c>
      <c r="E22" s="191">
        <v>522</v>
      </c>
      <c r="F22" s="191">
        <v>522</v>
      </c>
      <c r="G22" s="191">
        <v>522</v>
      </c>
      <c r="H22" s="191">
        <v>522</v>
      </c>
      <c r="I22" s="191">
        <v>522</v>
      </c>
      <c r="J22" s="191">
        <v>522</v>
      </c>
      <c r="K22" s="191">
        <v>522</v>
      </c>
      <c r="L22" s="191">
        <v>522</v>
      </c>
      <c r="M22" s="191">
        <v>521</v>
      </c>
      <c r="N22" s="191">
        <v>521</v>
      </c>
      <c r="O22" s="191">
        <v>519</v>
      </c>
      <c r="P22" s="192">
        <f t="shared" si="3"/>
        <v>6259</v>
      </c>
    </row>
    <row r="23" spans="1:16" ht="49.5" customHeight="1">
      <c r="A23" s="489" t="s">
        <v>40</v>
      </c>
      <c r="B23" s="182" t="s">
        <v>262</v>
      </c>
      <c r="C23" s="213" t="s">
        <v>264</v>
      </c>
      <c r="D23" s="191">
        <v>1100</v>
      </c>
      <c r="E23" s="191">
        <v>1100</v>
      </c>
      <c r="F23" s="191">
        <v>1800</v>
      </c>
      <c r="G23" s="191">
        <v>1622</v>
      </c>
      <c r="H23" s="191">
        <v>1000</v>
      </c>
      <c r="I23" s="191">
        <v>1000</v>
      </c>
      <c r="J23" s="191">
        <v>1100</v>
      </c>
      <c r="K23" s="191">
        <v>1200</v>
      </c>
      <c r="L23" s="191">
        <v>1222</v>
      </c>
      <c r="M23" s="191">
        <v>1600</v>
      </c>
      <c r="N23" s="191">
        <v>1700</v>
      </c>
      <c r="O23" s="191">
        <v>1700</v>
      </c>
      <c r="P23" s="192">
        <f t="shared" si="3"/>
        <v>16144</v>
      </c>
    </row>
    <row r="24" spans="1:16" ht="49.5" customHeight="1">
      <c r="A24" s="490"/>
      <c r="B24" s="183" t="s">
        <v>260</v>
      </c>
      <c r="C24" s="212"/>
      <c r="D24" s="191">
        <v>800</v>
      </c>
      <c r="E24" s="191">
        <v>700</v>
      </c>
      <c r="F24" s="191">
        <v>1500</v>
      </c>
      <c r="G24" s="191">
        <v>1222</v>
      </c>
      <c r="H24" s="191">
        <v>800</v>
      </c>
      <c r="I24" s="191">
        <v>800</v>
      </c>
      <c r="J24" s="191">
        <v>700</v>
      </c>
      <c r="K24" s="191">
        <v>800</v>
      </c>
      <c r="L24" s="191">
        <v>1022</v>
      </c>
      <c r="M24" s="191">
        <v>1100</v>
      </c>
      <c r="N24" s="191">
        <v>1100</v>
      </c>
      <c r="O24" s="191">
        <v>2509</v>
      </c>
      <c r="P24" s="192">
        <f t="shared" si="3"/>
        <v>13053</v>
      </c>
    </row>
    <row r="25" spans="1:16" ht="49.5" customHeight="1">
      <c r="A25" s="489" t="s">
        <v>147</v>
      </c>
      <c r="B25" s="182" t="s">
        <v>262</v>
      </c>
      <c r="C25" s="213" t="s">
        <v>264</v>
      </c>
      <c r="D25" s="191">
        <v>1500</v>
      </c>
      <c r="E25" s="191">
        <v>1500</v>
      </c>
      <c r="F25" s="191">
        <v>2100</v>
      </c>
      <c r="G25" s="191">
        <v>1200</v>
      </c>
      <c r="H25" s="191">
        <v>1550</v>
      </c>
      <c r="I25" s="191">
        <v>1550</v>
      </c>
      <c r="J25" s="191">
        <v>1400</v>
      </c>
      <c r="K25" s="191">
        <v>200</v>
      </c>
      <c r="L25" s="191">
        <v>1600</v>
      </c>
      <c r="M25" s="191">
        <v>2150</v>
      </c>
      <c r="N25" s="191">
        <v>2300</v>
      </c>
      <c r="O25" s="191">
        <v>2200</v>
      </c>
      <c r="P25" s="192">
        <f t="shared" si="3"/>
        <v>19250</v>
      </c>
    </row>
    <row r="26" spans="1:16" ht="49.5" customHeight="1">
      <c r="A26" s="490"/>
      <c r="B26" s="183" t="s">
        <v>260</v>
      </c>
      <c r="C26" s="212"/>
      <c r="D26" s="191">
        <v>1500</v>
      </c>
      <c r="E26" s="191">
        <v>1500</v>
      </c>
      <c r="F26" s="191">
        <v>2100</v>
      </c>
      <c r="G26" s="191">
        <v>1200</v>
      </c>
      <c r="H26" s="191">
        <v>1550</v>
      </c>
      <c r="I26" s="191">
        <v>1550</v>
      </c>
      <c r="J26" s="191">
        <v>1400</v>
      </c>
      <c r="K26" s="191">
        <v>313</v>
      </c>
      <c r="L26" s="191">
        <v>1600</v>
      </c>
      <c r="M26" s="191">
        <v>2150</v>
      </c>
      <c r="N26" s="191">
        <v>2300</v>
      </c>
      <c r="O26" s="191">
        <v>2200</v>
      </c>
      <c r="P26" s="192">
        <f t="shared" si="3"/>
        <v>19363</v>
      </c>
    </row>
    <row r="27" spans="1:16" ht="49.5" customHeight="1">
      <c r="A27" s="489" t="s">
        <v>240</v>
      </c>
      <c r="B27" s="182" t="s">
        <v>262</v>
      </c>
      <c r="C27" s="213" t="s">
        <v>264</v>
      </c>
      <c r="D27" s="191">
        <v>420</v>
      </c>
      <c r="E27" s="191">
        <v>420</v>
      </c>
      <c r="F27" s="191">
        <v>420</v>
      </c>
      <c r="G27" s="191">
        <v>430</v>
      </c>
      <c r="H27" s="191">
        <v>430</v>
      </c>
      <c r="I27" s="191">
        <v>430</v>
      </c>
      <c r="J27" s="191">
        <v>430</v>
      </c>
      <c r="K27" s="191">
        <v>428</v>
      </c>
      <c r="L27" s="191">
        <v>420</v>
      </c>
      <c r="M27" s="191">
        <v>420</v>
      </c>
      <c r="N27" s="191">
        <v>420</v>
      </c>
      <c r="O27" s="191">
        <v>1320</v>
      </c>
      <c r="P27" s="192">
        <f t="shared" si="3"/>
        <v>5988</v>
      </c>
    </row>
    <row r="28" spans="1:16" ht="49.5" customHeight="1">
      <c r="A28" s="490"/>
      <c r="B28" s="183" t="s">
        <v>260</v>
      </c>
      <c r="C28" s="212"/>
      <c r="D28" s="191">
        <v>450</v>
      </c>
      <c r="E28" s="191">
        <v>500</v>
      </c>
      <c r="F28" s="191">
        <v>420</v>
      </c>
      <c r="G28" s="191">
        <v>430</v>
      </c>
      <c r="H28" s="191">
        <v>440</v>
      </c>
      <c r="I28" s="191">
        <v>420</v>
      </c>
      <c r="J28" s="191">
        <v>430</v>
      </c>
      <c r="K28" s="191">
        <v>600</v>
      </c>
      <c r="L28" s="191">
        <v>620</v>
      </c>
      <c r="M28" s="191">
        <v>420</v>
      </c>
      <c r="N28" s="191">
        <v>420</v>
      </c>
      <c r="O28" s="191">
        <v>1334</v>
      </c>
      <c r="P28" s="192">
        <f t="shared" si="3"/>
        <v>6484</v>
      </c>
    </row>
    <row r="29" spans="1:16" ht="49.5" customHeight="1">
      <c r="A29" s="489" t="s">
        <v>27</v>
      </c>
      <c r="B29" s="182" t="s">
        <v>262</v>
      </c>
      <c r="C29" s="213" t="s">
        <v>264</v>
      </c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>
        <v>500</v>
      </c>
      <c r="P29" s="192">
        <f t="shared" si="3"/>
        <v>500</v>
      </c>
    </row>
    <row r="30" spans="1:16" ht="49.5" customHeight="1">
      <c r="A30" s="490"/>
      <c r="B30" s="183" t="s">
        <v>260</v>
      </c>
      <c r="C30" s="212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>
        <v>696</v>
      </c>
      <c r="P30" s="192">
        <f t="shared" si="3"/>
        <v>696</v>
      </c>
    </row>
    <row r="31" spans="1:16" ht="49.5" customHeight="1">
      <c r="A31" s="491" t="s">
        <v>176</v>
      </c>
      <c r="B31" s="182" t="s">
        <v>262</v>
      </c>
      <c r="C31" s="213" t="s">
        <v>264</v>
      </c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2">
        <f t="shared" si="3"/>
        <v>0</v>
      </c>
    </row>
    <row r="32" spans="1:16" ht="49.5" customHeight="1">
      <c r="A32" s="492"/>
      <c r="B32" s="183" t="s">
        <v>260</v>
      </c>
      <c r="C32" s="212"/>
      <c r="D32" s="193">
        <v>2030</v>
      </c>
      <c r="E32" s="193"/>
      <c r="F32" s="193"/>
      <c r="G32" s="193"/>
      <c r="H32" s="193">
        <v>4470</v>
      </c>
      <c r="I32" s="193"/>
      <c r="J32" s="193"/>
      <c r="K32" s="193">
        <v>5000</v>
      </c>
      <c r="L32" s="193">
        <v>6500</v>
      </c>
      <c r="M32" s="193">
        <v>1767</v>
      </c>
      <c r="N32" s="193"/>
      <c r="O32" s="193"/>
      <c r="P32" s="192">
        <f t="shared" si="3"/>
        <v>19767</v>
      </c>
    </row>
    <row r="33" spans="1:16" ht="49.5" customHeight="1">
      <c r="A33" s="491" t="s">
        <v>241</v>
      </c>
      <c r="B33" s="182" t="s">
        <v>262</v>
      </c>
      <c r="C33" s="213" t="s">
        <v>264</v>
      </c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2">
        <f t="shared" si="3"/>
        <v>0</v>
      </c>
    </row>
    <row r="34" spans="1:16" ht="49.5" customHeight="1">
      <c r="A34" s="492"/>
      <c r="B34" s="183" t="s">
        <v>260</v>
      </c>
      <c r="C34" s="212"/>
      <c r="D34" s="193">
        <v>914</v>
      </c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2">
        <f t="shared" si="3"/>
        <v>914</v>
      </c>
    </row>
    <row r="35" spans="1:16" ht="49.5" customHeight="1">
      <c r="A35" s="489" t="s">
        <v>28</v>
      </c>
      <c r="B35" s="182" t="s">
        <v>262</v>
      </c>
      <c r="C35" s="213" t="s">
        <v>264</v>
      </c>
      <c r="D35" s="191"/>
      <c r="E35" s="191"/>
      <c r="F35" s="191">
        <v>300</v>
      </c>
      <c r="G35" s="191"/>
      <c r="H35" s="191"/>
      <c r="I35" s="191"/>
      <c r="J35" s="191"/>
      <c r="K35" s="191"/>
      <c r="L35" s="191"/>
      <c r="M35" s="191"/>
      <c r="N35" s="191"/>
      <c r="O35" s="191"/>
      <c r="P35" s="192">
        <f t="shared" si="3"/>
        <v>300</v>
      </c>
    </row>
    <row r="36" spans="1:16" ht="49.5" customHeight="1" thickBot="1">
      <c r="A36" s="488"/>
      <c r="B36" s="186" t="s">
        <v>260</v>
      </c>
      <c r="C36" s="217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>
        <v>300</v>
      </c>
      <c r="P36" s="192">
        <f t="shared" si="3"/>
        <v>300</v>
      </c>
    </row>
    <row r="37" spans="1:16" ht="49.5" customHeight="1">
      <c r="A37" s="487" t="s">
        <v>29</v>
      </c>
      <c r="B37" s="182" t="s">
        <v>262</v>
      </c>
      <c r="C37" s="211" t="s">
        <v>264</v>
      </c>
      <c r="D37" s="196">
        <f>SUM(D19:D35)</f>
        <v>15785</v>
      </c>
      <c r="E37" s="196">
        <f aca="true" t="shared" si="4" ref="E37:O37">SUM(E19:E35)</f>
        <v>12791</v>
      </c>
      <c r="F37" s="196">
        <f t="shared" si="4"/>
        <v>15711</v>
      </c>
      <c r="G37" s="196">
        <f t="shared" si="4"/>
        <v>13175</v>
      </c>
      <c r="H37" s="196">
        <f t="shared" si="4"/>
        <v>17311</v>
      </c>
      <c r="I37" s="196">
        <f t="shared" si="4"/>
        <v>12821</v>
      </c>
      <c r="J37" s="196">
        <f t="shared" si="4"/>
        <v>12531</v>
      </c>
      <c r="K37" s="196">
        <f t="shared" si="4"/>
        <v>15612</v>
      </c>
      <c r="L37" s="196">
        <f t="shared" si="4"/>
        <v>20055</v>
      </c>
      <c r="M37" s="196">
        <f t="shared" si="4"/>
        <v>16676</v>
      </c>
      <c r="N37" s="196">
        <f>SUM(N19:N35)</f>
        <v>15309</v>
      </c>
      <c r="O37" s="196">
        <f t="shared" si="4"/>
        <v>19521</v>
      </c>
      <c r="P37" s="197">
        <f>SUM(P19+P21+P23+P25+P27+P29+P31+P33+P35)</f>
        <v>83506</v>
      </c>
    </row>
    <row r="38" spans="1:16" ht="49.5" customHeight="1" thickBot="1">
      <c r="A38" s="488"/>
      <c r="B38" s="186" t="s">
        <v>260</v>
      </c>
      <c r="C38" s="218"/>
      <c r="D38" s="198">
        <f>SUM(D20+D22+D24+D26+D28+D30+D32+D34+D36)</f>
        <v>9321</v>
      </c>
      <c r="E38" s="198">
        <f aca="true" t="shared" si="5" ref="E38:O38">SUM(E20+E22+E24+E26+E28+E30+E32+E34+E36)</f>
        <v>6327</v>
      </c>
      <c r="F38" s="198">
        <f t="shared" si="5"/>
        <v>7647</v>
      </c>
      <c r="G38" s="198">
        <f t="shared" si="5"/>
        <v>6479</v>
      </c>
      <c r="H38" s="198">
        <f t="shared" si="5"/>
        <v>10887</v>
      </c>
      <c r="I38" s="198">
        <f t="shared" si="5"/>
        <v>6397</v>
      </c>
      <c r="J38" s="198">
        <f t="shared" si="5"/>
        <v>6157</v>
      </c>
      <c r="K38" s="198">
        <f t="shared" si="5"/>
        <v>10340</v>
      </c>
      <c r="L38" s="198">
        <f t="shared" si="5"/>
        <v>13369</v>
      </c>
      <c r="M38" s="198">
        <f t="shared" si="5"/>
        <v>9063</v>
      </c>
      <c r="N38" s="198">
        <f t="shared" si="5"/>
        <v>7446</v>
      </c>
      <c r="O38" s="198">
        <f t="shared" si="5"/>
        <v>10659</v>
      </c>
      <c r="P38" s="199">
        <f>SUM(P20+P22+P24+P26+P28+P30+P32+P34+P36)</f>
        <v>104092</v>
      </c>
    </row>
    <row r="39" spans="1:16" ht="49.5" customHeight="1">
      <c r="A39" s="486" t="s">
        <v>30</v>
      </c>
      <c r="B39" s="182" t="s">
        <v>262</v>
      </c>
      <c r="C39" s="219"/>
      <c r="D39" s="202">
        <f>SUM(D16-D37)</f>
        <v>-5966</v>
      </c>
      <c r="E39" s="202">
        <f aca="true" t="shared" si="6" ref="E39:O39">SUM(E16-E37)</f>
        <v>8739</v>
      </c>
      <c r="F39" s="202">
        <f t="shared" si="6"/>
        <v>2037</v>
      </c>
      <c r="G39" s="202">
        <f t="shared" si="6"/>
        <v>2330</v>
      </c>
      <c r="H39" s="202">
        <f t="shared" si="6"/>
        <v>-2856</v>
      </c>
      <c r="I39" s="202">
        <f t="shared" si="6"/>
        <v>1534</v>
      </c>
      <c r="J39" s="202">
        <f t="shared" si="6"/>
        <v>1627</v>
      </c>
      <c r="K39" s="202">
        <f t="shared" si="6"/>
        <v>-1708</v>
      </c>
      <c r="L39" s="202">
        <f t="shared" si="6"/>
        <v>-4897</v>
      </c>
      <c r="M39" s="202">
        <f t="shared" si="6"/>
        <v>-3206</v>
      </c>
      <c r="N39" s="202">
        <f t="shared" si="6"/>
        <v>525</v>
      </c>
      <c r="O39" s="202">
        <f t="shared" si="6"/>
        <v>-5018</v>
      </c>
      <c r="P39" s="197">
        <v>0</v>
      </c>
    </row>
    <row r="40" spans="1:16" ht="49.5" customHeight="1" thickBot="1">
      <c r="A40" s="486"/>
      <c r="B40" s="186" t="s">
        <v>260</v>
      </c>
      <c r="C40" s="217"/>
      <c r="D40" s="202">
        <f>SUM(D17-D38)</f>
        <v>-732</v>
      </c>
      <c r="E40" s="203">
        <f aca="true" t="shared" si="7" ref="E40:O40">SUM(E17-E38)</f>
        <v>5288</v>
      </c>
      <c r="F40" s="203">
        <f t="shared" si="7"/>
        <v>2377</v>
      </c>
      <c r="G40" s="203">
        <f t="shared" si="7"/>
        <v>2731</v>
      </c>
      <c r="H40" s="203">
        <f t="shared" si="7"/>
        <v>-2307</v>
      </c>
      <c r="I40" s="203">
        <f t="shared" si="7"/>
        <v>1983</v>
      </c>
      <c r="J40" s="203">
        <f t="shared" si="7"/>
        <v>1617</v>
      </c>
      <c r="K40" s="203">
        <f t="shared" si="7"/>
        <v>-2561</v>
      </c>
      <c r="L40" s="203">
        <f t="shared" si="7"/>
        <v>-4975</v>
      </c>
      <c r="M40" s="203">
        <f t="shared" si="7"/>
        <v>-1588</v>
      </c>
      <c r="N40" s="203">
        <f t="shared" si="7"/>
        <v>796</v>
      </c>
      <c r="O40" s="204">
        <f t="shared" si="7"/>
        <v>-2629</v>
      </c>
      <c r="P40" s="205">
        <f>SUM(P17-P38)</f>
        <v>0</v>
      </c>
    </row>
    <row r="41" spans="1:16" ht="49.5" customHeight="1" thickBot="1">
      <c r="A41" s="487" t="s">
        <v>31</v>
      </c>
      <c r="B41" s="182" t="s">
        <v>262</v>
      </c>
      <c r="C41" s="211" t="s">
        <v>264</v>
      </c>
      <c r="D41" s="196">
        <f>D39</f>
        <v>-5966</v>
      </c>
      <c r="E41" s="196">
        <f>D41+E39</f>
        <v>2773</v>
      </c>
      <c r="F41" s="196">
        <f>E41+F39</f>
        <v>4810</v>
      </c>
      <c r="G41" s="196">
        <f aca="true" t="shared" si="8" ref="G41:O41">F41+G39</f>
        <v>7140</v>
      </c>
      <c r="H41" s="196">
        <f t="shared" si="8"/>
        <v>4284</v>
      </c>
      <c r="I41" s="196">
        <f t="shared" si="8"/>
        <v>5818</v>
      </c>
      <c r="J41" s="196">
        <f t="shared" si="8"/>
        <v>7445</v>
      </c>
      <c r="K41" s="196">
        <f t="shared" si="8"/>
        <v>5737</v>
      </c>
      <c r="L41" s="196">
        <f t="shared" si="8"/>
        <v>840</v>
      </c>
      <c r="M41" s="196">
        <f t="shared" si="8"/>
        <v>-2366</v>
      </c>
      <c r="N41" s="196">
        <f t="shared" si="8"/>
        <v>-1841</v>
      </c>
      <c r="O41" s="196">
        <f t="shared" si="8"/>
        <v>-6859</v>
      </c>
      <c r="P41" s="197">
        <v>0</v>
      </c>
    </row>
    <row r="42" spans="1:16" ht="49.5" customHeight="1" thickBot="1">
      <c r="A42" s="488"/>
      <c r="B42" s="186" t="s">
        <v>260</v>
      </c>
      <c r="C42" s="214"/>
      <c r="D42" s="198">
        <f>SUM(D40)</f>
        <v>-732</v>
      </c>
      <c r="E42" s="198">
        <f>SUM(E40+D42)</f>
        <v>4556</v>
      </c>
      <c r="F42" s="198">
        <f>SUM(F40+E42)</f>
        <v>6933</v>
      </c>
      <c r="G42" s="198">
        <f>SUM(G40+E42)</f>
        <v>7287</v>
      </c>
      <c r="H42" s="198">
        <f aca="true" t="shared" si="9" ref="H42:O42">SUM(H40+G42)</f>
        <v>4980</v>
      </c>
      <c r="I42" s="198">
        <f t="shared" si="9"/>
        <v>6963</v>
      </c>
      <c r="J42" s="206">
        <f t="shared" si="9"/>
        <v>8580</v>
      </c>
      <c r="K42" s="206">
        <f t="shared" si="9"/>
        <v>6019</v>
      </c>
      <c r="L42" s="206">
        <f t="shared" si="9"/>
        <v>1044</v>
      </c>
      <c r="M42" s="206">
        <f t="shared" si="9"/>
        <v>-544</v>
      </c>
      <c r="N42" s="206">
        <f t="shared" si="9"/>
        <v>252</v>
      </c>
      <c r="O42" s="206">
        <f t="shared" si="9"/>
        <v>-2377</v>
      </c>
      <c r="P42" s="206">
        <f>SUM(P40)</f>
        <v>0</v>
      </c>
    </row>
  </sheetData>
  <sheetProtection/>
  <mergeCells count="21">
    <mergeCell ref="J3:R3"/>
    <mergeCell ref="A2:N2"/>
    <mergeCell ref="A1:N1"/>
    <mergeCell ref="A6:A7"/>
    <mergeCell ref="A8:A9"/>
    <mergeCell ref="A10:A11"/>
    <mergeCell ref="A12:A13"/>
    <mergeCell ref="A14:A15"/>
    <mergeCell ref="A16:A17"/>
    <mergeCell ref="A19:A20"/>
    <mergeCell ref="A21:A22"/>
    <mergeCell ref="A23:A24"/>
    <mergeCell ref="A39:A40"/>
    <mergeCell ref="A41:A42"/>
    <mergeCell ref="A25:A26"/>
    <mergeCell ref="A27:A28"/>
    <mergeCell ref="A29:A30"/>
    <mergeCell ref="A31:A32"/>
    <mergeCell ref="A35:A36"/>
    <mergeCell ref="A37:A38"/>
    <mergeCell ref="A33:A3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2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F5" sqref="F5"/>
    </sheetView>
  </sheetViews>
  <sheetFormatPr defaultColWidth="9.140625" defaultRowHeight="12.75"/>
  <cols>
    <col min="1" max="1" width="4.28125" style="0" customWidth="1"/>
    <col min="2" max="2" width="6.8515625" style="0" customWidth="1"/>
    <col min="3" max="3" width="54.28125" style="0" customWidth="1"/>
    <col min="4" max="4" width="14.00390625" style="0" customWidth="1"/>
    <col min="5" max="5" width="16.140625" style="0" customWidth="1"/>
    <col min="6" max="7" width="19.00390625" style="0" customWidth="1"/>
  </cols>
  <sheetData>
    <row r="1" spans="1:7" ht="60.75" customHeight="1">
      <c r="A1" s="223"/>
      <c r="B1" s="223"/>
      <c r="C1" s="504" t="s">
        <v>267</v>
      </c>
      <c r="D1" s="504"/>
      <c r="E1" s="504"/>
      <c r="F1" s="504"/>
      <c r="G1" s="504"/>
    </row>
    <row r="2" spans="1:7" ht="27">
      <c r="A2" s="223"/>
      <c r="B2" s="223"/>
      <c r="C2" s="224"/>
      <c r="D2" s="224"/>
      <c r="E2" s="224"/>
      <c r="F2" s="224"/>
      <c r="G2" s="224"/>
    </row>
    <row r="3" spans="1:7" ht="27.75" thickBot="1">
      <c r="A3" s="223"/>
      <c r="B3" s="223"/>
      <c r="C3" s="225"/>
      <c r="D3" s="505" t="s">
        <v>288</v>
      </c>
      <c r="E3" s="505"/>
      <c r="F3" s="505"/>
      <c r="G3" s="226"/>
    </row>
    <row r="4" spans="1:7" ht="59.25" customHeight="1" thickBot="1">
      <c r="A4" s="223"/>
      <c r="B4" s="223"/>
      <c r="C4" s="227" t="s">
        <v>268</v>
      </c>
      <c r="D4" s="228" t="s">
        <v>269</v>
      </c>
      <c r="E4" s="228" t="s">
        <v>270</v>
      </c>
      <c r="F4" s="229" t="s">
        <v>271</v>
      </c>
      <c r="G4" s="229" t="s">
        <v>259</v>
      </c>
    </row>
    <row r="5" spans="1:7" ht="22.5" customHeight="1">
      <c r="A5" s="223"/>
      <c r="B5" s="223"/>
      <c r="C5" s="233"/>
      <c r="D5" s="234"/>
      <c r="E5" s="234"/>
      <c r="F5" s="178" t="s">
        <v>264</v>
      </c>
      <c r="G5" s="232"/>
    </row>
    <row r="6" spans="1:7" ht="38.25" thickBot="1">
      <c r="A6" s="223"/>
      <c r="B6" s="223"/>
      <c r="C6" s="281" t="s">
        <v>272</v>
      </c>
      <c r="D6" s="282"/>
      <c r="E6" s="282"/>
      <c r="F6" s="283"/>
      <c r="G6" s="249"/>
    </row>
    <row r="7" spans="1:7" ht="37.5">
      <c r="A7" s="223"/>
      <c r="B7" s="223"/>
      <c r="C7" s="284" t="s">
        <v>273</v>
      </c>
      <c r="D7" s="250"/>
      <c r="E7" s="250"/>
      <c r="F7" s="251">
        <f>SUM(F9:F12)</f>
        <v>5370470</v>
      </c>
      <c r="G7" s="251">
        <f>SUM(G9:G12)</f>
        <v>5370470</v>
      </c>
    </row>
    <row r="8" spans="1:7" ht="18.75">
      <c r="A8" s="223"/>
      <c r="B8" s="223"/>
      <c r="C8" s="252" t="s">
        <v>34</v>
      </c>
      <c r="D8" s="253"/>
      <c r="E8" s="253"/>
      <c r="F8" s="254"/>
      <c r="G8" s="254"/>
    </row>
    <row r="9" spans="1:7" ht="37.5">
      <c r="A9" s="223"/>
      <c r="B9" s="223"/>
      <c r="C9" s="285" t="s">
        <v>274</v>
      </c>
      <c r="D9" s="255"/>
      <c r="E9" s="255"/>
      <c r="F9" s="256">
        <v>2415090</v>
      </c>
      <c r="G9" s="256">
        <v>2415090</v>
      </c>
    </row>
    <row r="10" spans="1:7" ht="18.75">
      <c r="A10" s="223"/>
      <c r="B10" s="223"/>
      <c r="C10" s="257" t="s">
        <v>275</v>
      </c>
      <c r="D10" s="258">
        <v>1</v>
      </c>
      <c r="E10" s="258"/>
      <c r="F10" s="256">
        <v>1897440</v>
      </c>
      <c r="G10" s="256">
        <v>1897440</v>
      </c>
    </row>
    <row r="11" spans="1:7" ht="18.75">
      <c r="A11" s="223"/>
      <c r="B11" s="223"/>
      <c r="C11" s="257" t="s">
        <v>276</v>
      </c>
      <c r="D11" s="258">
        <v>1</v>
      </c>
      <c r="E11" s="258">
        <v>100000</v>
      </c>
      <c r="F11" s="256">
        <v>100000</v>
      </c>
      <c r="G11" s="256">
        <v>100000</v>
      </c>
    </row>
    <row r="12" spans="1:7" ht="18.75">
      <c r="A12" s="223"/>
      <c r="B12" s="223"/>
      <c r="C12" s="257" t="s">
        <v>277</v>
      </c>
      <c r="D12" s="258">
        <v>1</v>
      </c>
      <c r="E12" s="258"/>
      <c r="F12" s="256">
        <v>957940</v>
      </c>
      <c r="G12" s="256">
        <v>957940</v>
      </c>
    </row>
    <row r="13" spans="1:7" ht="38.25" thickBot="1">
      <c r="A13" s="223"/>
      <c r="B13" s="223"/>
      <c r="C13" s="286" t="s">
        <v>278</v>
      </c>
      <c r="D13" s="259"/>
      <c r="E13" s="260">
        <v>4000000</v>
      </c>
      <c r="F13" s="261">
        <v>4000000</v>
      </c>
      <c r="G13" s="261">
        <v>4000000</v>
      </c>
    </row>
    <row r="14" spans="1:7" ht="38.25" thickBot="1">
      <c r="A14" s="223"/>
      <c r="B14" s="223"/>
      <c r="C14" s="287" t="s">
        <v>272</v>
      </c>
      <c r="D14" s="288"/>
      <c r="E14" s="262"/>
      <c r="F14" s="263">
        <f>SUM(F7+F13)</f>
        <v>9370470</v>
      </c>
      <c r="G14" s="263">
        <f>SUM(G7+G13)</f>
        <v>9370470</v>
      </c>
    </row>
    <row r="15" spans="1:7" ht="18.75">
      <c r="A15" s="223"/>
      <c r="B15" s="223"/>
      <c r="C15" s="264"/>
      <c r="D15" s="264"/>
      <c r="E15" s="264"/>
      <c r="F15" s="265"/>
      <c r="G15" s="265"/>
    </row>
    <row r="16" spans="1:7" ht="19.5" thickBot="1">
      <c r="A16" s="223"/>
      <c r="B16" s="230"/>
      <c r="C16" s="265" t="s">
        <v>279</v>
      </c>
      <c r="D16" s="264"/>
      <c r="E16" s="264"/>
      <c r="F16" s="265"/>
      <c r="G16" s="265"/>
    </row>
    <row r="17" spans="1:7" ht="18.75">
      <c r="A17" s="223"/>
      <c r="B17" s="230"/>
      <c r="C17" s="237" t="s">
        <v>280</v>
      </c>
      <c r="D17" s="238">
        <v>1</v>
      </c>
      <c r="E17" s="238">
        <v>3789219</v>
      </c>
      <c r="F17" s="266">
        <v>3789219</v>
      </c>
      <c r="G17" s="266">
        <v>3789219</v>
      </c>
    </row>
    <row r="18" spans="1:7" ht="18.75">
      <c r="A18" s="223"/>
      <c r="B18" s="230"/>
      <c r="C18" s="267" t="s">
        <v>281</v>
      </c>
      <c r="D18" s="268"/>
      <c r="E18" s="268"/>
      <c r="F18" s="269">
        <v>600000</v>
      </c>
      <c r="G18" s="269">
        <v>600000</v>
      </c>
    </row>
    <row r="19" spans="1:7" ht="18.75">
      <c r="A19" s="223"/>
      <c r="B19" s="230"/>
      <c r="C19" s="270" t="s">
        <v>282</v>
      </c>
      <c r="D19" s="271">
        <v>1</v>
      </c>
      <c r="E19" s="272">
        <v>2500000</v>
      </c>
      <c r="F19" s="272">
        <v>2500000</v>
      </c>
      <c r="G19" s="272">
        <v>2500000</v>
      </c>
    </row>
    <row r="20" spans="1:7" ht="18.75">
      <c r="A20" s="223"/>
      <c r="B20" s="230"/>
      <c r="C20" s="273" t="s">
        <v>283</v>
      </c>
      <c r="D20" s="274">
        <v>1</v>
      </c>
      <c r="E20" s="274">
        <v>2500000</v>
      </c>
      <c r="F20" s="275">
        <v>13106000</v>
      </c>
      <c r="G20" s="275">
        <v>13106000</v>
      </c>
    </row>
    <row r="21" spans="1:7" ht="19.5" thickBot="1">
      <c r="A21" s="223"/>
      <c r="B21" s="230"/>
      <c r="C21" s="276" t="s">
        <v>284</v>
      </c>
      <c r="D21" s="277"/>
      <c r="E21" s="277"/>
      <c r="F21" s="277">
        <f>SUM(F17:F20)</f>
        <v>19995219</v>
      </c>
      <c r="G21" s="277">
        <f>SUM(G17:G20)</f>
        <v>19995219</v>
      </c>
    </row>
    <row r="22" spans="1:7" ht="18.75">
      <c r="A22" s="223"/>
      <c r="B22" s="230"/>
      <c r="C22" s="264"/>
      <c r="D22" s="264"/>
      <c r="E22" s="264"/>
      <c r="F22" s="265"/>
      <c r="G22" s="265"/>
    </row>
    <row r="23" spans="1:7" ht="18.75">
      <c r="A23" s="223"/>
      <c r="B23" s="231"/>
      <c r="C23" s="236"/>
      <c r="D23" s="236"/>
      <c r="E23" s="236"/>
      <c r="F23" s="235"/>
      <c r="G23" s="235"/>
    </row>
    <row r="24" spans="1:7" ht="19.5" thickBot="1">
      <c r="A24" s="223"/>
      <c r="B24" s="231"/>
      <c r="C24" s="235" t="s">
        <v>285</v>
      </c>
      <c r="D24" s="236"/>
      <c r="E24" s="236"/>
      <c r="F24" s="236"/>
      <c r="G24" s="236"/>
    </row>
    <row r="25" spans="1:7" ht="38.25" thickBot="1">
      <c r="A25" s="223"/>
      <c r="B25" s="231"/>
      <c r="C25" s="289" t="s">
        <v>286</v>
      </c>
      <c r="D25" s="278">
        <v>382</v>
      </c>
      <c r="E25" s="278">
        <v>1140</v>
      </c>
      <c r="F25" s="279">
        <f>D25*E25</f>
        <v>435480</v>
      </c>
      <c r="G25" s="279">
        <v>435480</v>
      </c>
    </row>
    <row r="26" spans="1:7" ht="18.75">
      <c r="A26" s="223"/>
      <c r="B26" s="231"/>
      <c r="C26" s="235"/>
      <c r="D26" s="236"/>
      <c r="E26" s="236"/>
      <c r="F26" s="235"/>
      <c r="G26" s="235"/>
    </row>
    <row r="27" spans="1:7" ht="18.75">
      <c r="A27" s="223"/>
      <c r="B27" s="231"/>
      <c r="C27" s="235"/>
      <c r="D27" s="236"/>
      <c r="E27" s="236"/>
      <c r="F27" s="235"/>
      <c r="G27" s="235"/>
    </row>
    <row r="28" spans="1:7" ht="19.5" thickBot="1">
      <c r="A28" s="223"/>
      <c r="B28" s="231"/>
      <c r="C28" s="235" t="s">
        <v>289</v>
      </c>
      <c r="D28" s="236"/>
      <c r="E28" s="236"/>
      <c r="F28" s="235"/>
      <c r="G28" s="235"/>
    </row>
    <row r="29" spans="1:7" ht="18.75">
      <c r="A29" s="223"/>
      <c r="B29" s="231"/>
      <c r="C29" s="237" t="s">
        <v>292</v>
      </c>
      <c r="D29" s="238"/>
      <c r="E29" s="238"/>
      <c r="F29" s="239">
        <v>0</v>
      </c>
      <c r="G29" s="239">
        <v>712800</v>
      </c>
    </row>
    <row r="30" spans="1:7" ht="19.5" thickBot="1">
      <c r="A30" s="223"/>
      <c r="B30" s="231"/>
      <c r="C30" s="240" t="s">
        <v>290</v>
      </c>
      <c r="D30" s="241"/>
      <c r="E30" s="241"/>
      <c r="F30" s="242">
        <v>0</v>
      </c>
      <c r="G30" s="242">
        <v>5800</v>
      </c>
    </row>
    <row r="31" spans="1:7" ht="19.5" thickBot="1">
      <c r="A31" s="223"/>
      <c r="B31" s="231"/>
      <c r="C31" s="243" t="s">
        <v>291</v>
      </c>
      <c r="D31" s="244"/>
      <c r="E31" s="244"/>
      <c r="F31" s="245">
        <f>SUM(F29:F30)</f>
        <v>0</v>
      </c>
      <c r="G31" s="245">
        <f>SUM(G29:G30)</f>
        <v>718600</v>
      </c>
    </row>
    <row r="32" spans="1:7" ht="18.75">
      <c r="A32" s="223"/>
      <c r="B32" s="231"/>
      <c r="C32" s="247"/>
      <c r="D32" s="248"/>
      <c r="E32" s="248"/>
      <c r="F32" s="247"/>
      <c r="G32" s="247"/>
    </row>
    <row r="33" spans="1:10" ht="19.5" thickBot="1">
      <c r="A33" s="223"/>
      <c r="B33" s="231"/>
      <c r="C33" s="246"/>
      <c r="D33" s="244"/>
      <c r="E33" s="244"/>
      <c r="F33" s="246"/>
      <c r="G33" s="246"/>
      <c r="J33" s="92"/>
    </row>
    <row r="34" spans="1:7" ht="38.25" thickBot="1">
      <c r="A34" s="223"/>
      <c r="B34" s="231"/>
      <c r="C34" s="289" t="s">
        <v>287</v>
      </c>
      <c r="D34" s="280"/>
      <c r="E34" s="280"/>
      <c r="F34" s="279">
        <f>SUM(F14+F21+F25+F31)</f>
        <v>29801169</v>
      </c>
      <c r="G34" s="279">
        <f>SUM(G14+G21+G25+G31)</f>
        <v>30519769</v>
      </c>
    </row>
    <row r="35" ht="12.75">
      <c r="I35" s="92"/>
    </row>
  </sheetData>
  <sheetProtection/>
  <mergeCells count="2">
    <mergeCell ref="C1:G1"/>
    <mergeCell ref="D3:F3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Tab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Barczáné</dc:creator>
  <cp:keywords/>
  <dc:description/>
  <cp:lastModifiedBy>pu2</cp:lastModifiedBy>
  <cp:lastPrinted>2014-09-05T07:00:34Z</cp:lastPrinted>
  <dcterms:created xsi:type="dcterms:W3CDTF">2014-01-07T09:36:49Z</dcterms:created>
  <dcterms:modified xsi:type="dcterms:W3CDTF">2014-09-05T07:01:03Z</dcterms:modified>
  <cp:category/>
  <cp:version/>
  <cp:contentType/>
  <cp:contentStatus/>
</cp:coreProperties>
</file>