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.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Köt. önként v. kiadás" sheetId="6" r:id="rId6"/>
    <sheet name="ellátottak juttatásai " sheetId="7" r:id="rId7"/>
    <sheet name="Pe. átadások" sheetId="8" r:id="rId8"/>
    <sheet name="8.beruházás" sheetId="9" r:id="rId9"/>
    <sheet name="9.felújítás" sheetId="10" r:id="rId10"/>
    <sheet name="10.közgazd. mérleg" sheetId="11" r:id="rId11"/>
    <sheet name="11.előirányzat felh.ü." sheetId="12" r:id="rId12"/>
    <sheet name="12.részvények" sheetId="13" r:id="rId13"/>
    <sheet name="13.Közvtett tám." sheetId="14" r:id="rId14"/>
    <sheet name="14.Adósságot" sheetId="15" r:id="rId15"/>
    <sheet name="Munka1" sheetId="16" r:id="rId16"/>
  </sheets>
  <definedNames/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7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<sst xmlns="http://schemas.openxmlformats.org/spreadsheetml/2006/main" count="858" uniqueCount="494">
  <si>
    <t>tervezett</t>
  </si>
  <si>
    <t>%-a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</si>
  <si>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</si>
  <si>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</si>
  <si>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</si>
  <si>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</si>
  <si>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Eseti társadalom, szociálpolitikai és egyéb társadalombiztosítási</t>
  </si>
  <si>
    <t>Működési célú szociális támogatások összesen:</t>
  </si>
  <si>
    <t>PORPÁC KÖZSÉG ÖNKORMÁNYZATA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</si>
  <si>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</si>
  <si>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</si>
  <si>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</si>
  <si>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</si>
  <si>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</si>
  <si>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</si>
  <si>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</si>
  <si>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</si>
  <si>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</si>
  <si>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</si>
  <si>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</si>
  <si>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</si>
  <si>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</si>
  <si>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</si>
  <si>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</si>
  <si>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</si>
  <si>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</si>
  <si>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</si>
  <si>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</si>
  <si>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</si>
  <si>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</si>
  <si>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</si>
  <si>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</si>
  <si>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</si>
  <si>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</si>
  <si>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</si>
  <si>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</si>
  <si>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</si>
  <si>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</si>
  <si>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</si>
  <si>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</si>
  <si>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</si>
  <si>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</si>
  <si>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</si>
  <si>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</si>
  <si>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</si>
  <si>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</si>
  <si>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</si>
  <si>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</si>
  <si>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</si>
  <si>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</si>
  <si>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</si>
  <si>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</si>
  <si>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</si>
  <si>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</si>
  <si>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</si>
  <si>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</si>
  <si>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</si>
  <si>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</si>
  <si>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</si>
  <si>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</si>
  <si>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</si>
  <si>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</si>
  <si>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</si>
  <si>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</si>
  <si>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</si>
  <si>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</si>
  <si>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</si>
  <si>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</si>
  <si>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</si>
  <si>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</si>
  <si>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</si>
  <si>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</si>
  <si>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</si>
  <si>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</si>
  <si>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</si>
  <si>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</si>
  <si>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</si>
  <si>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</si>
  <si>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</si>
  <si>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</si>
  <si>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</si>
  <si>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</si>
  <si>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</si>
  <si>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</si>
  <si>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</si>
  <si>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</si>
  <si>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</si>
  <si>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</si>
  <si>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</si>
  <si>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</si>
  <si>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</si>
  <si>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</si>
  <si>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</si>
  <si>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</si>
  <si>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</si>
  <si>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</si>
  <si>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</si>
  <si>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</si>
  <si>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</si>
  <si>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</si>
  <si>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</si>
  <si>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</si>
  <si>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</si>
  <si>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</si>
  <si>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</si>
  <si>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</si>
  <si>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</si>
  <si>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</si>
  <si>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</si>
  <si>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</si>
  <si>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</si>
  <si>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</si>
  <si>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</si>
  <si>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</si>
  <si>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</si>
  <si>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</si>
  <si>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</si>
  <si>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</si>
  <si>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</si>
  <si>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</si>
  <si>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</si>
  <si>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</si>
  <si>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</si>
  <si>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</si>
  <si>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</si>
  <si>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</si>
  <si>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</si>
  <si>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</si>
  <si>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</si>
  <si>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</si>
  <si>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</si>
  <si>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</si>
  <si>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</si>
  <si>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II.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</si>
  <si>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</si>
  <si>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</si>
  <si>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</si>
  <si>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</si>
  <si>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</si>
  <si>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</si>
  <si>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</si>
  <si>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</si>
  <si>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</si>
  <si>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</si>
  <si>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</si>
  <si>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</si>
  <si>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</si>
  <si>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</si>
  <si>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</si>
  <si>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</si>
  <si>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</si>
  <si>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</si>
  <si>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</si>
  <si>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</si>
  <si>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</si>
  <si>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</si>
  <si>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</si>
  <si>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</si>
  <si>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</si>
  <si>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</si>
  <si>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</si>
  <si>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</si>
  <si>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</si>
  <si>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</si>
  <si>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</si>
  <si>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</si>
  <si>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</si>
  <si>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</si>
  <si>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</si>
  <si>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</si>
  <si>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</si>
  <si>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</si>
  <si>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</si>
  <si>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</si>
  <si>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</si>
  <si>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</si>
  <si>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</si>
  <si>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</si>
  <si>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</si>
  <si>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</si>
  <si>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</si>
  <si>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</si>
  <si>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</si>
  <si>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</si>
  <si>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</si>
  <si>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</si>
  <si>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</si>
  <si>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</si>
  <si>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</si>
  <si>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</si>
  <si>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</si>
  <si>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</si>
  <si>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</si>
  <si>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</si>
  <si>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</si>
  <si>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</si>
  <si>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</si>
  <si>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</si>
  <si>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</si>
  <si>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</si>
  <si>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</si>
  <si>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</si>
  <si>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</si>
  <si>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</si>
  <si>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</si>
  <si>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</si>
  <si>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</si>
  <si>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</si>
  <si>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</si>
  <si>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>III.Települési önkormányzatok szociális, gyermekjóléti és gyermekétkeztetési feladatainak támogatása</t>
  </si>
  <si>
    <t>IV.Települési önkormányzatok kulturális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</si>
  <si>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</si>
  <si>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</si>
  <si>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</si>
  <si>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</si>
  <si>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</si>
  <si>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</si>
  <si>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</si>
  <si>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</si>
  <si>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A Képviselő-testület döntésén alapuló szociális ellátások:</t>
  </si>
  <si>
    <t>Időskorúak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</si>
  <si>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</si>
  <si>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</si>
  <si>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</si>
  <si>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</si>
  <si>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</si>
  <si>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</si>
  <si>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</si>
  <si>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</si>
  <si>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</si>
  <si>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</si>
  <si>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</si>
  <si>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</si>
  <si>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</si>
  <si>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</si>
  <si>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</si>
  <si>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</si>
  <si>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</si>
  <si>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</si>
  <si>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</si>
  <si>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</si>
  <si>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</si>
  <si>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</si>
  <si>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</si>
  <si>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Ft</t>
  </si>
  <si>
    <t>Összesen:</t>
  </si>
  <si>
    <t xml:space="preserve"> 2. Méltányossági eljárás</t>
  </si>
  <si>
    <t xml:space="preserve"> - fizetési halasztás</t>
  </si>
  <si>
    <t>-</t>
  </si>
  <si>
    <t xml:space="preserve"> - részletfizetés</t>
  </si>
  <si>
    <t xml:space="preserve"> - elengedés</t>
  </si>
  <si>
    <t xml:space="preserve"> összesen:</t>
  </si>
  <si>
    <t>2. Gépjárműadó</t>
  </si>
  <si>
    <t>Összesen   Ft</t>
  </si>
  <si>
    <t>költségvetési szerv, társadalmi szervezet</t>
  </si>
  <si>
    <t>Gjt. 5.§.a-b.pont</t>
  </si>
  <si>
    <t>egyház</t>
  </si>
  <si>
    <t>Gjt. 5.§. d. pont</t>
  </si>
  <si>
    <t>súlyos mozgáskorlátozottak</t>
  </si>
  <si>
    <t>Gjt. 5.§. f. pont</t>
  </si>
  <si>
    <t>adóalanyok</t>
  </si>
  <si>
    <t>Gjt. 6.§. (2) bek.</t>
  </si>
  <si>
    <t>Gjt. 6.§.(3) bek.</t>
  </si>
  <si>
    <t>Gjt. 6.§.(2) bek.</t>
  </si>
  <si>
    <t>Gjt. 6.§. 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</si>
  <si>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</si>
  <si>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</si>
  <si>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</si>
  <si>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</si>
  <si>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 Ft)</t>
  </si>
  <si>
    <t>összesen                  ( Ft)</t>
  </si>
  <si>
    <t>magánszemély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</si>
  <si>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</si>
  <si>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</si>
  <si>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</si>
  <si>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3. ellátottak térítési díjának, illetve kártérítésének méltányossági alapon történő elengedésének összege</t>
  </si>
  <si>
    <t>4. egyéb nyújtott kedvezmény vagy kölcsön elengedésének összege</t>
  </si>
  <si>
    <t>részvényei, részesedései, értékpapírjai</t>
  </si>
  <si>
    <t>Részvények, részesedések</t>
  </si>
  <si>
    <t>25% alatti részesedés:</t>
  </si>
  <si>
    <t>VASI-VÍZ Rt.</t>
  </si>
  <si>
    <t>Ft</t>
  </si>
  <si>
    <t>Részesedések, részvények mindösszesen: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</si>
  <si>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</si>
  <si>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</si>
  <si>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</si>
  <si>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</si>
  <si>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</si>
  <si>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</si>
  <si>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</si>
  <si>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</si>
  <si>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</si>
  <si>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</si>
  <si>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</si>
  <si>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</si>
  <si>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</si>
  <si>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</si>
  <si>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</si>
  <si>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</si>
  <si>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</si>
  <si>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</si>
  <si>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</si>
  <si>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</si>
  <si>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</si>
  <si>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</si>
  <si>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</si>
  <si>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</si>
  <si>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</si>
  <si>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</si>
  <si>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</si>
  <si>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</si>
  <si>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</si>
  <si>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</si>
  <si>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</si>
  <si>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</si>
  <si>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</si>
  <si>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</si>
  <si>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</si>
  <si>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</si>
  <si>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</si>
  <si>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</si>
  <si>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</si>
  <si>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</si>
  <si>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</si>
  <si>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</si>
  <si>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</si>
  <si>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</si>
  <si>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</si>
  <si>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</si>
  <si>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</si>
  <si>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</si>
  <si>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</si>
  <si>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</si>
  <si>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</si>
  <si>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</si>
  <si>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</si>
  <si>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</si>
  <si>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</si>
  <si>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</si>
  <si>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</si>
  <si>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</si>
  <si>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</si>
  <si>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</si>
  <si>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</si>
  <si>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</si>
  <si>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</si>
  <si>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</si>
  <si>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</si>
  <si>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</si>
  <si>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</si>
  <si>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</si>
  <si>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Falugondnoki, tanyaondnoki szolgálat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</si>
  <si>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</si>
  <si>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</si>
  <si>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</si>
  <si>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</si>
  <si>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>megnevezés</t>
  </si>
  <si>
    <t>Saját bevétel és adósságot keletkeztető ügyletből eredő fizetési kötelezettség összegei</t>
  </si>
  <si>
    <t>helyi adók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</si>
  <si>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</si>
  <si>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</si>
  <si>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</si>
  <si>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</si>
  <si>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önkormányzat saját bevételei:</t>
  </si>
  <si>
    <t>saját bevételek  50 %-a</t>
  </si>
  <si>
    <t>fizetési kötelezettség összesen</t>
  </si>
  <si>
    <t xml:space="preserve"> -    </t>
  </si>
  <si>
    <t>Fizetési kötelezettséggel csökkentett saját bevétel összege</t>
  </si>
  <si>
    <t>év</t>
  </si>
  <si>
    <t>sor-            szám</t>
  </si>
  <si>
    <t>Porpác község Önkormányzat saját bevételeinek, valamint az adósságot keletkeztető ügyleteiből eredő</t>
  </si>
  <si>
    <t>fizetési kötezettségeinek bemutatása</t>
  </si>
  <si>
    <t>kezesség- illetve garancia vállalással kapcsolatos megtérülések</t>
  </si>
  <si>
    <t>felvett, átvállalt hitel, kölcsön és annak aktuális tőketartozása</t>
  </si>
  <si>
    <t xml:space="preserve"> hitelviszonyt megtestesítő értékpapír forgalomba hozatala </t>
  </si>
  <si>
    <t xml:space="preserve"> váltó kibocsátása </t>
  </si>
  <si>
    <t xml:space="preserve"> pénzügyi lízing megkötése </t>
  </si>
  <si>
    <t xml:space="preserve">visszavásárlási kötelezettség kikötésével megkötött adásvételi  szerződés </t>
  </si>
  <si>
    <t xml:space="preserve"> háromszázhatvanöt nap időtartamú halasztott fizetés, részletfizetés,</t>
  </si>
  <si>
    <t xml:space="preserve"> Ft </t>
  </si>
  <si>
    <t>adatok  Ft-ban</t>
  </si>
  <si>
    <t>(  Ft-ban)</t>
  </si>
  <si>
    <t>( Ft-ban)</t>
  </si>
  <si>
    <t>Települési tanévkedési támogatás</t>
  </si>
  <si>
    <t>Gyermekek egyszeri támogatása ( év végi)</t>
  </si>
  <si>
    <t>Időskorúak egyszeri támogatása( év végi)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</si>
  <si>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</si>
  <si>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</si>
  <si>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</si>
  <si>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</si>
  <si>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</si>
  <si>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BERUHÁZÁSI KIADÁSOK</t>
  </si>
  <si>
    <t>sorszám</t>
  </si>
  <si>
    <t>tervezett  előirányzat    ( Ft)</t>
  </si>
  <si>
    <t>063020 Víztermelés-,  kezelés-, ellátás</t>
  </si>
  <si>
    <t>Porpác,Bögöt ívóvízminőség-javtása pályázat építési munkák költségei</t>
  </si>
  <si>
    <t>Beruházási célú előzetesen felszámított általános forgalmi adó</t>
  </si>
  <si>
    <t xml:space="preserve">Összesen: </t>
  </si>
  <si>
    <t>082044 Könyvtári szolgáltatások</t>
  </si>
  <si>
    <t>Könyvtári infrasturktúra megújítására eszközvásárlás</t>
  </si>
  <si>
    <t>BERUHÁZÁSOK ÖSSZESEN:</t>
  </si>
  <si>
    <t>FELÚJÍTÁSI KIADÁSOK</t>
  </si>
  <si>
    <t>FELÚJÍTÁSOK ÖSSZESEN:</t>
  </si>
  <si>
    <t>1.1</t>
  </si>
  <si>
    <t>1.1.1.</t>
  </si>
  <si>
    <t>tervezett  előirányzat            ( Ft)</t>
  </si>
  <si>
    <t>1.1.</t>
  </si>
  <si>
    <t>066020 Város és községgazdálkodási egyéb szolgáltatások</t>
  </si>
  <si>
    <t>2.2.</t>
  </si>
  <si>
    <t>3.1.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</si>
  <si>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</si>
  <si>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</si>
  <si>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</si>
  <si>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</si>
  <si>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</si>
  <si>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</si>
  <si>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</si>
  <si>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</si>
  <si>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</si>
  <si>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</si>
  <si>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</si>
  <si>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</si>
  <si>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</si>
  <si>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</si>
  <si>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</si>
  <si>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</si>
  <si>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</si>
  <si>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</si>
  <si>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</si>
  <si>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</si>
  <si>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</si>
  <si>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</si>
  <si>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</si>
  <si>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</si>
  <si>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</si>
  <si>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</si>
  <si>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</si>
  <si>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</si>
  <si>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</si>
  <si>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</si>
  <si>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3.2.</t>
  </si>
  <si>
    <t>3.3.</t>
  </si>
  <si>
    <t>3.4.</t>
  </si>
  <si>
    <t>1.1.2.</t>
  </si>
  <si>
    <t>1.7.</t>
  </si>
  <si>
    <t>1.6.</t>
  </si>
  <si>
    <t>1.5.</t>
  </si>
  <si>
    <t>Polgármesteri illetmény támogatása</t>
  </si>
  <si>
    <t>Egyéb felhalmozási célú önkormányzati támogatások bevételei összesen:</t>
  </si>
  <si>
    <t xml:space="preserve">Egyéb felhalmozási célú önkormányzati támogatások </t>
  </si>
  <si>
    <t>2068/2017.(XII.28.) Korm.hat. Működési célú kiegészítő támogatás</t>
  </si>
  <si>
    <t>041233</t>
  </si>
  <si>
    <t>Hosszabb időtartamú közfoglalkoztatás</t>
  </si>
  <si>
    <t>1.1.3.</t>
  </si>
  <si>
    <t>104037</t>
  </si>
  <si>
    <t>Intézményen kívüli gyermekétkeztetés</t>
  </si>
  <si>
    <t>2019. év</t>
  </si>
  <si>
    <t>TÖOSZ tagdíj</t>
  </si>
  <si>
    <t>2022.</t>
  </si>
  <si>
    <t>2021.</t>
  </si>
  <si>
    <t>2020.</t>
  </si>
  <si>
    <t>egyszeri gyermekvédelmi  nem pénzbeni támogatás</t>
  </si>
  <si>
    <t>2020. év</t>
  </si>
  <si>
    <t>Víziközmű használati díj</t>
  </si>
  <si>
    <t>2020.év</t>
  </si>
  <si>
    <t>Kistérségi társulásnak orvosi ügyelethez</t>
  </si>
  <si>
    <t>TOP-2.1.3-16 Belterületi csapadékvíz elvezetése pályázat tervdokumentáció</t>
  </si>
  <si>
    <t>107055 Falugondnoki, tanyagondnoki szolgálat</t>
  </si>
  <si>
    <t>Egyéb informatikai eszköz, kisértékű tárgyi eszköz beszerzése</t>
  </si>
  <si>
    <t>3.1.1.</t>
  </si>
  <si>
    <t xml:space="preserve"> 2020. évi előirányzat-felhasználási ütemterve</t>
  </si>
  <si>
    <t>2020. évre</t>
  </si>
  <si>
    <t xml:space="preserve">2020. évi </t>
  </si>
  <si>
    <t>2019. december 31.</t>
  </si>
  <si>
    <t>Kistérségi tagdíj</t>
  </si>
  <si>
    <t>Sághegy LEADER tagdíj</t>
  </si>
  <si>
    <t>1.1.4.</t>
  </si>
  <si>
    <t>1.1.5.</t>
  </si>
  <si>
    <t>2021-2023. év</t>
  </si>
  <si>
    <t>10. melléklet az 2/2020.(II.11.) sz. önkormányzati rendelethez</t>
  </si>
  <si>
    <t>1. sz. melléklet a 2/2020.(II.11.) önkormányzati rendelethez</t>
  </si>
  <si>
    <t>2. sz. melléklet a 2/2020.(II.11.) önkormányzati rendelethez</t>
  </si>
  <si>
    <t>3. sz. melléklet a 2/2020.(II.11.) önkormányzati rendelethez</t>
  </si>
  <si>
    <t>4. sz. melléklet  a 2./2020.( II.11.) önkormányzati rendelethez</t>
  </si>
  <si>
    <t>5. sz. melléklet a 2/2020.(II.11.) sz. önkormányzati rendelethez</t>
  </si>
  <si>
    <t>6. sz. melléklet a 2/2020. (II.11.) sz. önkormányzati rendelethez</t>
  </si>
  <si>
    <t>7. sz . melléklet a 2/2020.(II.11.) sz. önkormányzati rendelethez</t>
  </si>
  <si>
    <t>8 sz. melléklet a 2/2020.(II.11.) sz. önkormányzati rendelethez</t>
  </si>
  <si>
    <t>9 sz. melléklet a 2/2020.(II.11.) sz. önkormányzati rendelethez</t>
  </si>
  <si>
    <t>11. melléklet a 2/2020. (II.11) önkormányzati rendelethez</t>
  </si>
  <si>
    <t>12. melléklet a 2/2020. (II.11.)  önkormányzati rendelethez</t>
  </si>
  <si>
    <t>13. melléklet  a 2/2020. (II.11.) önkormányzati rendelethez</t>
  </si>
  <si>
    <t>14. melléklet  a 2/2020. (II.11.) önkormányzati rendelethez</t>
  </si>
  <si>
    <t>Porpác Község Önkormányzata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</si>
</sst>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  <numFmt numFmtId="181" formatCode="[$¥€-2]\ #\ ##,000_);[Red]\([$€-2]\ #\ ##,000\)"/>
  </numFmts>
  <fonts count="85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sz val="9"/>
      <name val="Tahoma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 Narrow"/>
      <family val="2"/>
    </font>
    <font>
      <u val="singleAccounting"/>
      <sz val="12"/>
      <name val="Arial Narrow"/>
      <family val="2"/>
    </font>
    <font>
      <i/>
      <sz val="10"/>
      <name val="Times New Roman"/>
      <family val="1"/>
    </font>
    <font>
      <b/>
      <sz val="18"/>
      <name val="Arial Narrow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1" borderId="7" applyNumberFormat="0" applyFon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8" applyNumberFormat="0" applyAlignment="0" applyProtection="0"/>
    <xf numFmtId="0" fontId="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0" fillId="0" borderId="0" applyFont="0" applyFill="0" applyBorder="0" applyAlignment="0" applyProtection="0"/>
  </cellStyleXfs>
  <cellXfs count="6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3" applyFont="1">
      <alignment/>
      <protection/>
    </xf>
    <xf numFmtId="0" fontId="8" fillId="0" borderId="0" xfId="63" applyFont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6" applyFont="1" applyAlignme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/>
      <protection/>
    </xf>
    <xf numFmtId="0" fontId="18" fillId="0" borderId="0" xfId="63" applyFont="1">
      <alignment/>
      <protection/>
    </xf>
    <xf numFmtId="0" fontId="16" fillId="0" borderId="0" xfId="63" applyFont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63" applyFont="1" applyAlignment="1">
      <alignment horizontal="center"/>
      <protection/>
    </xf>
    <xf numFmtId="168" fontId="16" fillId="0" borderId="0" xfId="40" applyNumberFormat="1" applyFont="1" applyAlignment="1">
      <alignment horizontal="center"/>
    </xf>
    <xf numFmtId="168" fontId="16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168" fontId="16" fillId="0" borderId="0" xfId="40" applyNumberFormat="1" applyFont="1" applyAlignment="1">
      <alignment horizontal="right"/>
    </xf>
    <xf numFmtId="0" fontId="16" fillId="0" borderId="0" xfId="63" applyFont="1" applyBorder="1">
      <alignment/>
      <protection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168" fontId="14" fillId="0" borderId="0" xfId="4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58" applyFont="1">
      <alignment/>
      <protection/>
    </xf>
    <xf numFmtId="168" fontId="8" fillId="0" borderId="0" xfId="40" applyNumberFormat="1" applyFont="1" applyAlignment="1">
      <alignment/>
    </xf>
    <xf numFmtId="0" fontId="16" fillId="0" borderId="0" xfId="58" applyFont="1">
      <alignment/>
      <protection/>
    </xf>
    <xf numFmtId="168" fontId="16" fillId="0" borderId="0" xfId="40" applyNumberFormat="1" applyFont="1" applyAlignment="1">
      <alignment/>
    </xf>
    <xf numFmtId="0" fontId="16" fillId="0" borderId="0" xfId="58" applyFont="1" applyAlignment="1">
      <alignment horizontal="right"/>
      <protection/>
    </xf>
    <xf numFmtId="0" fontId="17" fillId="0" borderId="0" xfId="0" applyFont="1" applyAlignment="1">
      <alignment/>
    </xf>
    <xf numFmtId="0" fontId="14" fillId="0" borderId="10" xfId="58" applyFont="1" applyBorder="1" applyAlignment="1">
      <alignment/>
      <protection/>
    </xf>
    <xf numFmtId="0" fontId="14" fillId="0" borderId="10" xfId="58" applyFont="1" applyBorder="1" applyAlignment="1">
      <alignment horizontal="center"/>
      <protection/>
    </xf>
    <xf numFmtId="168" fontId="14" fillId="0" borderId="10" xfId="40" applyNumberFormat="1" applyFont="1" applyBorder="1" applyAlignment="1">
      <alignment horizontal="center"/>
    </xf>
    <xf numFmtId="0" fontId="14" fillId="0" borderId="11" xfId="58" applyFont="1" applyBorder="1">
      <alignment/>
      <protection/>
    </xf>
    <xf numFmtId="0" fontId="14" fillId="0" borderId="11" xfId="58" applyFont="1" applyBorder="1" applyAlignment="1">
      <alignment horizontal="center"/>
      <protection/>
    </xf>
    <xf numFmtId="168" fontId="14" fillId="0" borderId="11" xfId="40" applyNumberFormat="1" applyFont="1" applyBorder="1" applyAlignment="1">
      <alignment horizontal="center"/>
    </xf>
    <xf numFmtId="0" fontId="14" fillId="0" borderId="12" xfId="58" applyFont="1" applyBorder="1">
      <alignment/>
      <protection/>
    </xf>
    <xf numFmtId="0" fontId="14" fillId="0" borderId="12" xfId="58" applyFont="1" applyBorder="1" applyAlignment="1">
      <alignment horizontal="center"/>
      <protection/>
    </xf>
    <xf numFmtId="168" fontId="14" fillId="0" borderId="12" xfId="40" applyNumberFormat="1" applyFont="1" applyBorder="1" applyAlignment="1">
      <alignment horizontal="center"/>
    </xf>
    <xf numFmtId="0" fontId="16" fillId="0" borderId="0" xfId="58" applyFont="1" applyBorder="1" applyAlignment="1">
      <alignment horizontal="right"/>
      <protection/>
    </xf>
    <xf numFmtId="0" fontId="16" fillId="0" borderId="0" xfId="58" applyFont="1" applyBorder="1" applyAlignment="1">
      <alignment/>
      <protection/>
    </xf>
    <xf numFmtId="168" fontId="16" fillId="0" borderId="0" xfId="40" applyNumberFormat="1" applyFont="1" applyBorder="1" applyAlignment="1">
      <alignment/>
    </xf>
    <xf numFmtId="0" fontId="16" fillId="0" borderId="0" xfId="58" applyFont="1" applyBorder="1" applyAlignment="1">
      <alignment wrapText="1"/>
      <protection/>
    </xf>
    <xf numFmtId="0" fontId="16" fillId="0" borderId="13" xfId="58" applyFont="1" applyBorder="1" applyAlignment="1">
      <alignment horizontal="right"/>
      <protection/>
    </xf>
    <xf numFmtId="168" fontId="16" fillId="0" borderId="13" xfId="40" applyNumberFormat="1" applyFont="1" applyBorder="1" applyAlignment="1">
      <alignment/>
    </xf>
    <xf numFmtId="0" fontId="26" fillId="0" borderId="0" xfId="0" applyFont="1" applyAlignment="1">
      <alignment/>
    </xf>
    <xf numFmtId="0" fontId="16" fillId="0" borderId="0" xfId="58" applyFont="1" applyAlignment="1">
      <alignment/>
      <protection/>
    </xf>
    <xf numFmtId="0" fontId="14" fillId="0" borderId="14" xfId="58" applyFont="1" applyBorder="1" applyAlignment="1">
      <alignment horizontal="right"/>
      <protection/>
    </xf>
    <xf numFmtId="0" fontId="14" fillId="0" borderId="14" xfId="58" applyFont="1" applyBorder="1">
      <alignment/>
      <protection/>
    </xf>
    <xf numFmtId="168" fontId="14" fillId="0" borderId="14" xfId="40" applyNumberFormat="1" applyFont="1" applyBorder="1" applyAlignment="1">
      <alignment/>
    </xf>
    <xf numFmtId="0" fontId="14" fillId="0" borderId="0" xfId="58" applyFont="1" applyBorder="1" applyAlignment="1">
      <alignment horizontal="right"/>
      <protection/>
    </xf>
    <xf numFmtId="0" fontId="14" fillId="0" borderId="0" xfId="58" applyFont="1" applyBorder="1">
      <alignment/>
      <protection/>
    </xf>
    <xf numFmtId="168" fontId="14" fillId="0" borderId="0" xfId="40" applyNumberFormat="1" applyFont="1" applyBorder="1" applyAlignment="1">
      <alignment/>
    </xf>
    <xf numFmtId="0" fontId="14" fillId="0" borderId="0" xfId="59" applyFont="1" applyBorder="1" applyAlignment="1">
      <alignment horizontal="center"/>
      <protection/>
    </xf>
    <xf numFmtId="0" fontId="26" fillId="0" borderId="13" xfId="0" applyFont="1" applyBorder="1" applyAlignment="1">
      <alignment/>
    </xf>
    <xf numFmtId="168" fontId="14" fillId="0" borderId="13" xfId="40" applyNumberFormat="1" applyFont="1" applyBorder="1" applyAlignment="1">
      <alignment/>
    </xf>
    <xf numFmtId="0" fontId="14" fillId="0" borderId="14" xfId="59" applyFont="1" applyBorder="1" applyAlignment="1">
      <alignment horizontal="right"/>
      <protection/>
    </xf>
    <xf numFmtId="0" fontId="14" fillId="0" borderId="14" xfId="59" applyFont="1" applyBorder="1">
      <alignment/>
      <protection/>
    </xf>
    <xf numFmtId="168" fontId="14" fillId="0" borderId="14" xfId="59" applyNumberFormat="1" applyFont="1" applyBorder="1" applyAlignment="1">
      <alignment/>
      <protection/>
    </xf>
    <xf numFmtId="0" fontId="14" fillId="0" borderId="0" xfId="58" applyFont="1" applyAlignment="1">
      <alignment/>
      <protection/>
    </xf>
    <xf numFmtId="0" fontId="14" fillId="0" borderId="13" xfId="58" applyFont="1" applyBorder="1" applyAlignment="1">
      <alignment horizontal="right"/>
      <protection/>
    </xf>
    <xf numFmtId="0" fontId="14" fillId="0" borderId="13" xfId="58" applyFont="1" applyBorder="1" applyAlignment="1">
      <alignment/>
      <protection/>
    </xf>
    <xf numFmtId="0" fontId="16" fillId="0" borderId="0" xfId="60" applyFont="1">
      <alignment/>
      <protection/>
    </xf>
    <xf numFmtId="0" fontId="24" fillId="0" borderId="0" xfId="60" applyFont="1">
      <alignment/>
      <protection/>
    </xf>
    <xf numFmtId="0" fontId="14" fillId="0" borderId="0" xfId="60" applyFont="1">
      <alignment/>
      <protection/>
    </xf>
    <xf numFmtId="0" fontId="16" fillId="0" borderId="0" xfId="60" applyFont="1" applyAlignment="1">
      <alignment wrapText="1"/>
      <protection/>
    </xf>
    <xf numFmtId="168" fontId="16" fillId="0" borderId="0" xfId="40" applyNumberFormat="1" applyFont="1" applyAlignment="1">
      <alignment wrapText="1"/>
    </xf>
    <xf numFmtId="0" fontId="16" fillId="0" borderId="0" xfId="60" applyFont="1" applyAlignment="1">
      <alignment horizontal="left"/>
      <protection/>
    </xf>
    <xf numFmtId="0" fontId="14" fillId="0" borderId="0" xfId="58" applyFont="1">
      <alignment/>
      <protection/>
    </xf>
    <xf numFmtId="168" fontId="14" fillId="0" borderId="0" xfId="40" applyNumberFormat="1" applyFont="1" applyAlignment="1">
      <alignment horizontal="right"/>
    </xf>
    <xf numFmtId="0" fontId="14" fillId="0" borderId="0" xfId="60" applyFont="1" applyAlignment="1">
      <alignment horizontal="left" wrapText="1"/>
      <protection/>
    </xf>
    <xf numFmtId="0" fontId="27" fillId="0" borderId="0" xfId="63" applyFont="1" applyAlignment="1">
      <alignment horizontal="center"/>
      <protection/>
    </xf>
    <xf numFmtId="0" fontId="18" fillId="0" borderId="15" xfId="63" applyFont="1" applyBorder="1" applyAlignment="1" quotePrefix="1">
      <alignment horizontal="center" vertical="center" wrapText="1"/>
      <protection/>
    </xf>
    <xf numFmtId="0" fontId="18" fillId="0" borderId="16" xfId="63" applyFont="1" applyBorder="1" applyAlignment="1">
      <alignment horizontal="left" wrapText="1"/>
      <protection/>
    </xf>
    <xf numFmtId="0" fontId="18" fillId="0" borderId="17" xfId="63" applyFont="1" applyBorder="1" applyAlignment="1" quotePrefix="1">
      <alignment horizontal="center" vertical="center" wrapText="1"/>
      <protection/>
    </xf>
    <xf numFmtId="0" fontId="18" fillId="0" borderId="18" xfId="63" applyFont="1" applyBorder="1" applyAlignment="1">
      <alignment horizontal="left" wrapText="1"/>
      <protection/>
    </xf>
    <xf numFmtId="0" fontId="18" fillId="0" borderId="19" xfId="63" applyFont="1" applyBorder="1" applyAlignment="1" quotePrefix="1">
      <alignment horizontal="center" vertical="center" wrapText="1"/>
      <protection/>
    </xf>
    <xf numFmtId="0" fontId="18" fillId="0" borderId="20" xfId="63" applyFont="1" applyBorder="1" applyAlignment="1">
      <alignment horizontal="left" wrapText="1"/>
      <protection/>
    </xf>
    <xf numFmtId="0" fontId="18" fillId="0" borderId="18" xfId="63" applyFont="1" applyBorder="1">
      <alignment/>
      <protection/>
    </xf>
    <xf numFmtId="0" fontId="18" fillId="0" borderId="18" xfId="63" applyFont="1" applyBorder="1" applyAlignment="1">
      <alignment wrapText="1"/>
      <protection/>
    </xf>
    <xf numFmtId="0" fontId="16" fillId="0" borderId="21" xfId="63" applyFont="1" applyBorder="1">
      <alignment/>
      <protection/>
    </xf>
    <xf numFmtId="0" fontId="14" fillId="0" borderId="12" xfId="63" applyFont="1" applyBorder="1">
      <alignment/>
      <protection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30" fillId="0" borderId="0" xfId="40" applyNumberFormat="1" applyFont="1" applyAlignment="1">
      <alignment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32" fillId="0" borderId="0" xfId="40" applyNumberFormat="1" applyFont="1" applyAlignment="1">
      <alignment wrapText="1"/>
    </xf>
    <xf numFmtId="168" fontId="32" fillId="0" borderId="0" xfId="40" applyNumberFormat="1" applyFont="1" applyAlignment="1">
      <alignment/>
    </xf>
    <xf numFmtId="164" fontId="32" fillId="0" borderId="0" xfId="0" applyNumberFormat="1" applyFont="1" applyAlignment="1">
      <alignment/>
    </xf>
    <xf numFmtId="0" fontId="26" fillId="0" borderId="0" xfId="0" applyFont="1" applyAlignment="1" quotePrefix="1">
      <alignment/>
    </xf>
    <xf numFmtId="0" fontId="9" fillId="0" borderId="0" xfId="0" applyFont="1" applyAlignment="1">
      <alignment horizontal="left" wrapText="1"/>
    </xf>
    <xf numFmtId="0" fontId="11" fillId="0" borderId="10" xfId="58" applyFont="1" applyBorder="1" applyAlignment="1">
      <alignment horizontal="center"/>
      <protection/>
    </xf>
    <xf numFmtId="0" fontId="9" fillId="0" borderId="0" xfId="61" applyFont="1" applyAlignment="1">
      <alignment horizontal="left" wrapText="1"/>
      <protection/>
    </xf>
    <xf numFmtId="0" fontId="11" fillId="0" borderId="0" xfId="58" applyFont="1" applyBorder="1" applyAlignment="1">
      <alignment horizontal="center" vertical="center"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left"/>
      <protection/>
    </xf>
    <xf numFmtId="0" fontId="9" fillId="0" borderId="0" xfId="61" applyFont="1" applyAlignment="1">
      <alignment vertical="justify"/>
      <protection/>
    </xf>
    <xf numFmtId="0" fontId="11" fillId="0" borderId="0" xfId="61" applyFont="1" applyAlignment="1">
      <alignment horizontal="left"/>
      <protection/>
    </xf>
    <xf numFmtId="0" fontId="11" fillId="0" borderId="0" xfId="58" applyFont="1" applyBorder="1" applyAlignment="1">
      <alignment horizontal="left" vertical="center"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8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8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3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4" applyFont="1">
      <alignment/>
      <protection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6" fillId="0" borderId="0" xfId="64" applyFont="1">
      <alignment/>
      <protection/>
    </xf>
    <xf numFmtId="0" fontId="8" fillId="0" borderId="0" xfId="64" applyFont="1">
      <alignment/>
      <protection/>
    </xf>
    <xf numFmtId="0" fontId="18" fillId="0" borderId="0" xfId="64" applyFont="1" applyAlignment="1">
      <alignment horizontal="center"/>
      <protection/>
    </xf>
    <xf numFmtId="0" fontId="11" fillId="0" borderId="0" xfId="64" applyFont="1" applyBorder="1">
      <alignment/>
      <protection/>
    </xf>
    <xf numFmtId="0" fontId="12" fillId="0" borderId="0" xfId="64" applyFont="1">
      <alignment/>
      <protection/>
    </xf>
    <xf numFmtId="0" fontId="4" fillId="0" borderId="0" xfId="63" applyFont="1">
      <alignment/>
      <protection/>
    </xf>
    <xf numFmtId="168" fontId="8" fillId="0" borderId="0" xfId="63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3" applyFont="1" applyAlignment="1">
      <alignment wrapText="1"/>
      <protection/>
    </xf>
    <xf numFmtId="0" fontId="8" fillId="0" borderId="0" xfId="63" applyFont="1" applyAlignment="1">
      <alignment wrapText="1"/>
      <protection/>
    </xf>
    <xf numFmtId="0" fontId="16" fillId="0" borderId="0" xfId="58" applyFont="1" applyBorder="1" applyAlignment="1">
      <alignment horizontal="center"/>
      <protection/>
    </xf>
    <xf numFmtId="0" fontId="16" fillId="0" borderId="0" xfId="0" applyFont="1" applyAlignment="1">
      <alignment horizontal="right"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37" fillId="0" borderId="0" xfId="40" applyNumberFormat="1" applyFont="1" applyAlignment="1">
      <alignment horizontal="center"/>
    </xf>
    <xf numFmtId="168" fontId="38" fillId="0" borderId="0" xfId="40" applyNumberFormat="1" applyFont="1" applyAlignment="1">
      <alignment/>
    </xf>
    <xf numFmtId="0" fontId="8" fillId="0" borderId="0" xfId="0" applyFont="1" applyAlignment="1">
      <alignment horizontal="left"/>
    </xf>
    <xf numFmtId="168" fontId="5" fillId="0" borderId="0" xfId="4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5" fillId="0" borderId="23" xfId="4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8" fontId="37" fillId="0" borderId="0" xfId="4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57" applyFont="1">
      <alignment/>
      <protection/>
    </xf>
    <xf numFmtId="0" fontId="14" fillId="0" borderId="0" xfId="57" applyFont="1" applyAlignment="1">
      <alignment horizontal="centerContinuous"/>
      <protection/>
    </xf>
    <xf numFmtId="0" fontId="14" fillId="0" borderId="0" xfId="57" applyFont="1">
      <alignment/>
      <protection/>
    </xf>
    <xf numFmtId="0" fontId="24" fillId="0" borderId="0" xfId="57" applyFont="1" applyAlignment="1">
      <alignment/>
      <protection/>
    </xf>
    <xf numFmtId="41" fontId="14" fillId="0" borderId="0" xfId="57" applyNumberFormat="1" applyFont="1" applyAlignment="1">
      <alignment horizontal="centerContinuous"/>
      <protection/>
    </xf>
    <xf numFmtId="0" fontId="39" fillId="0" borderId="0" xfId="57" applyFont="1" applyAlignment="1">
      <alignment/>
      <protection/>
    </xf>
    <xf numFmtId="41" fontId="19" fillId="0" borderId="0" xfId="57" applyNumberFormat="1" applyFont="1" applyAlignment="1">
      <alignment horizontal="centerContinuous"/>
      <protection/>
    </xf>
    <xf numFmtId="0" fontId="18" fillId="0" borderId="0" xfId="57" applyFont="1">
      <alignment/>
      <protection/>
    </xf>
    <xf numFmtId="41" fontId="40" fillId="0" borderId="0" xfId="57" applyNumberFormat="1" applyFont="1">
      <alignment/>
      <protection/>
    </xf>
    <xf numFmtId="41" fontId="14" fillId="0" borderId="0" xfId="57" applyNumberFormat="1" applyFont="1">
      <alignment/>
      <protection/>
    </xf>
    <xf numFmtId="0" fontId="24" fillId="0" borderId="0" xfId="57" applyFont="1">
      <alignment/>
      <protection/>
    </xf>
    <xf numFmtId="41" fontId="40" fillId="0" borderId="0" xfId="57" applyNumberFormat="1" applyFont="1" applyBorder="1">
      <alignment/>
      <protection/>
    </xf>
    <xf numFmtId="0" fontId="8" fillId="0" borderId="0" xfId="57" applyFont="1">
      <alignment/>
      <protection/>
    </xf>
    <xf numFmtId="0" fontId="16" fillId="0" borderId="0" xfId="62" applyFont="1">
      <alignment/>
      <protection/>
    </xf>
    <xf numFmtId="0" fontId="16" fillId="0" borderId="0" xfId="63" applyFont="1" applyAlignment="1">
      <alignment horizontal="center"/>
      <protection/>
    </xf>
    <xf numFmtId="0" fontId="14" fillId="0" borderId="0" xfId="63" applyFont="1" applyAlignment="1">
      <alignment horizontal="center"/>
      <protection/>
    </xf>
    <xf numFmtId="0" fontId="16" fillId="0" borderId="0" xfId="63" applyFont="1" applyAlignment="1">
      <alignment horizontal="right"/>
      <protection/>
    </xf>
    <xf numFmtId="0" fontId="17" fillId="0" borderId="0" xfId="63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16" fillId="0" borderId="15" xfId="63" applyFont="1" applyBorder="1" applyAlignment="1" quotePrefix="1">
      <alignment horizontal="center" vertical="center" wrapText="1"/>
      <protection/>
    </xf>
    <xf numFmtId="0" fontId="16" fillId="0" borderId="16" xfId="63" applyFont="1" applyBorder="1" applyAlignment="1">
      <alignment horizontal="left" wrapText="1"/>
      <protection/>
    </xf>
    <xf numFmtId="41" fontId="16" fillId="0" borderId="16" xfId="63" applyNumberFormat="1" applyFont="1" applyBorder="1" applyAlignment="1">
      <alignment horizontal="right"/>
      <protection/>
    </xf>
    <xf numFmtId="0" fontId="16" fillId="0" borderId="0" xfId="63" applyFont="1" applyBorder="1" applyAlignment="1">
      <alignment horizontal="right"/>
      <protection/>
    </xf>
    <xf numFmtId="0" fontId="17" fillId="0" borderId="0" xfId="63" applyFont="1" applyBorder="1">
      <alignment/>
      <protection/>
    </xf>
    <xf numFmtId="0" fontId="16" fillId="0" borderId="0" xfId="63" applyFont="1" applyBorder="1" applyAlignment="1">
      <alignment/>
      <protection/>
    </xf>
    <xf numFmtId="0" fontId="16" fillId="0" borderId="17" xfId="63" applyFont="1" applyBorder="1" applyAlignment="1" quotePrefix="1">
      <alignment horizontal="center" vertical="center" wrapText="1"/>
      <protection/>
    </xf>
    <xf numFmtId="0" fontId="16" fillId="0" borderId="18" xfId="63" applyFont="1" applyBorder="1" applyAlignment="1">
      <alignment horizontal="left" wrapText="1"/>
      <protection/>
    </xf>
    <xf numFmtId="41" fontId="16" fillId="0" borderId="18" xfId="63" applyNumberFormat="1" applyFont="1" applyBorder="1" applyAlignment="1">
      <alignment horizontal="right"/>
      <protection/>
    </xf>
    <xf numFmtId="41" fontId="16" fillId="0" borderId="24" xfId="63" applyNumberFormat="1" applyFont="1" applyBorder="1" applyAlignment="1">
      <alignment horizontal="right"/>
      <protection/>
    </xf>
    <xf numFmtId="0" fontId="16" fillId="0" borderId="25" xfId="63" applyFont="1" applyBorder="1">
      <alignment/>
      <protection/>
    </xf>
    <xf numFmtId="0" fontId="14" fillId="0" borderId="14" xfId="63" applyFont="1" applyBorder="1">
      <alignment/>
      <protection/>
    </xf>
    <xf numFmtId="41" fontId="14" fillId="0" borderId="26" xfId="63" applyNumberFormat="1" applyFont="1" applyBorder="1" applyAlignment="1">
      <alignment horizontal="right"/>
      <protection/>
    </xf>
    <xf numFmtId="41" fontId="14" fillId="0" borderId="27" xfId="63" applyNumberFormat="1" applyFont="1" applyBorder="1" applyAlignment="1">
      <alignment horizontal="right"/>
      <protection/>
    </xf>
    <xf numFmtId="41" fontId="14" fillId="0" borderId="14" xfId="63" applyNumberFormat="1" applyFont="1" applyBorder="1" applyAlignment="1">
      <alignment horizontal="right"/>
      <protection/>
    </xf>
    <xf numFmtId="0" fontId="17" fillId="0" borderId="0" xfId="63" applyFont="1" applyBorder="1" applyAlignment="1">
      <alignment horizontal="right"/>
      <protection/>
    </xf>
    <xf numFmtId="0" fontId="16" fillId="0" borderId="0" xfId="62" applyFont="1" applyBorder="1">
      <alignment/>
      <protection/>
    </xf>
    <xf numFmtId="0" fontId="16" fillId="0" borderId="0" xfId="62" applyFont="1" applyAlignment="1">
      <alignment horizontal="left" indent="14"/>
      <protection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16" fillId="0" borderId="16" xfId="63" applyFont="1" applyBorder="1" applyAlignment="1" quotePrefix="1">
      <alignment horizontal="center" vertical="center" wrapText="1"/>
      <protection/>
    </xf>
    <xf numFmtId="0" fontId="16" fillId="0" borderId="28" xfId="63" applyFont="1" applyBorder="1" applyAlignment="1">
      <alignment horizontal="left" wrapText="1"/>
      <protection/>
    </xf>
    <xf numFmtId="41" fontId="16" fillId="0" borderId="29" xfId="63" applyNumberFormat="1" applyFont="1" applyBorder="1" applyAlignment="1">
      <alignment horizontal="right"/>
      <protection/>
    </xf>
    <xf numFmtId="41" fontId="16" fillId="0" borderId="30" xfId="63" applyNumberFormat="1" applyFont="1" applyBorder="1" applyAlignment="1">
      <alignment horizontal="right"/>
      <protection/>
    </xf>
    <xf numFmtId="41" fontId="16" fillId="0" borderId="31" xfId="63" applyNumberFormat="1" applyFont="1" applyBorder="1" applyAlignment="1">
      <alignment horizontal="right"/>
      <protection/>
    </xf>
    <xf numFmtId="0" fontId="16" fillId="0" borderId="18" xfId="63" applyFont="1" applyBorder="1" applyAlignment="1" quotePrefix="1">
      <alignment horizontal="center" vertical="center" wrapText="1"/>
      <protection/>
    </xf>
    <xf numFmtId="41" fontId="16" fillId="0" borderId="32" xfId="63" applyNumberFormat="1" applyFont="1" applyBorder="1" applyAlignment="1">
      <alignment horizontal="right"/>
      <protection/>
    </xf>
    <xf numFmtId="41" fontId="16" fillId="0" borderId="13" xfId="63" applyNumberFormat="1" applyFont="1" applyBorder="1" applyAlignment="1">
      <alignment horizontal="right"/>
      <protection/>
    </xf>
    <xf numFmtId="41" fontId="16" fillId="0" borderId="33" xfId="63" applyNumberFormat="1" applyFont="1" applyBorder="1" applyAlignment="1">
      <alignment horizontal="right"/>
      <protection/>
    </xf>
    <xf numFmtId="0" fontId="16" fillId="0" borderId="17" xfId="63" applyFont="1" applyBorder="1" applyAlignment="1">
      <alignment wrapText="1"/>
      <protection/>
    </xf>
    <xf numFmtId="41" fontId="16" fillId="0" borderId="34" xfId="63" applyNumberFormat="1" applyFont="1" applyBorder="1" applyAlignment="1">
      <alignment horizontal="right"/>
      <protection/>
    </xf>
    <xf numFmtId="41" fontId="16" fillId="0" borderId="35" xfId="63" applyNumberFormat="1" applyFont="1" applyBorder="1" applyAlignment="1">
      <alignment horizontal="right"/>
      <protection/>
    </xf>
    <xf numFmtId="41" fontId="16" fillId="0" borderId="36" xfId="63" applyNumberFormat="1" applyFont="1" applyBorder="1" applyAlignment="1">
      <alignment horizontal="right"/>
      <protection/>
    </xf>
    <xf numFmtId="0" fontId="14" fillId="0" borderId="25" xfId="63" applyFont="1" applyBorder="1">
      <alignment/>
      <protection/>
    </xf>
    <xf numFmtId="41" fontId="14" fillId="0" borderId="25" xfId="63" applyNumberFormat="1" applyFont="1" applyBorder="1" applyAlignment="1">
      <alignment horizontal="right"/>
      <protection/>
    </xf>
    <xf numFmtId="168" fontId="37" fillId="0" borderId="0" xfId="40" applyNumberFormat="1" applyFont="1" applyAlignment="1">
      <alignment/>
    </xf>
    <xf numFmtId="168" fontId="37" fillId="0" borderId="0" xfId="40" applyNumberFormat="1" applyFont="1" applyBorder="1" applyAlignment="1">
      <alignment/>
    </xf>
    <xf numFmtId="168" fontId="5" fillId="0" borderId="0" xfId="4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37" xfId="0" applyFont="1" applyBorder="1" applyAlignment="1">
      <alignment/>
    </xf>
    <xf numFmtId="168" fontId="37" fillId="0" borderId="10" xfId="40" applyNumberFormat="1" applyFont="1" applyBorder="1" applyAlignment="1">
      <alignment/>
    </xf>
    <xf numFmtId="168" fontId="37" fillId="0" borderId="38" xfId="40" applyNumberFormat="1" applyFont="1" applyBorder="1" applyAlignment="1">
      <alignment/>
    </xf>
    <xf numFmtId="168" fontId="37" fillId="0" borderId="39" xfId="40" applyNumberFormat="1" applyFont="1" applyBorder="1" applyAlignment="1">
      <alignment/>
    </xf>
    <xf numFmtId="168" fontId="37" fillId="0" borderId="40" xfId="40" applyNumberFormat="1" applyFont="1" applyBorder="1" applyAlignment="1">
      <alignment/>
    </xf>
    <xf numFmtId="168" fontId="5" fillId="0" borderId="40" xfId="40" applyNumberFormat="1" applyFont="1" applyBorder="1" applyAlignment="1">
      <alignment/>
    </xf>
    <xf numFmtId="168" fontId="5" fillId="0" borderId="39" xfId="40" applyNumberFormat="1" applyFont="1" applyBorder="1" applyAlignment="1">
      <alignment/>
    </xf>
    <xf numFmtId="168" fontId="5" fillId="0" borderId="10" xfId="4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1" xfId="0" applyFont="1" applyBorder="1" applyAlignment="1">
      <alignment horizontal="center"/>
    </xf>
    <xf numFmtId="168" fontId="5" fillId="0" borderId="11" xfId="40" applyNumberFormat="1" applyFont="1" applyBorder="1" applyAlignment="1">
      <alignment horizontal="center"/>
    </xf>
    <xf numFmtId="168" fontId="5" fillId="0" borderId="42" xfId="40" applyNumberFormat="1" applyFont="1" applyBorder="1" applyAlignment="1">
      <alignment horizontal="center"/>
    </xf>
    <xf numFmtId="168" fontId="5" fillId="0" borderId="43" xfId="40" applyNumberFormat="1" applyFont="1" applyBorder="1" applyAlignment="1">
      <alignment horizontal="center"/>
    </xf>
    <xf numFmtId="168" fontId="5" fillId="0" borderId="44" xfId="40" applyNumberFormat="1" applyFont="1" applyBorder="1" applyAlignment="1">
      <alignment horizontal="center"/>
    </xf>
    <xf numFmtId="168" fontId="37" fillId="0" borderId="11" xfId="4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168" fontId="5" fillId="0" borderId="12" xfId="40" applyNumberFormat="1" applyFont="1" applyBorder="1" applyAlignment="1">
      <alignment/>
    </xf>
    <xf numFmtId="168" fontId="5" fillId="0" borderId="45" xfId="40" applyNumberFormat="1" applyFont="1" applyBorder="1" applyAlignment="1">
      <alignment/>
    </xf>
    <xf numFmtId="168" fontId="5" fillId="0" borderId="46" xfId="40" applyNumberFormat="1" applyFont="1" applyBorder="1" applyAlignment="1">
      <alignment/>
    </xf>
    <xf numFmtId="168" fontId="5" fillId="0" borderId="47" xfId="40" applyNumberFormat="1" applyFont="1" applyBorder="1" applyAlignment="1">
      <alignment/>
    </xf>
    <xf numFmtId="0" fontId="5" fillId="0" borderId="48" xfId="0" applyFont="1" applyBorder="1" applyAlignment="1">
      <alignment/>
    </xf>
    <xf numFmtId="0" fontId="37" fillId="0" borderId="0" xfId="0" applyFont="1" applyBorder="1" applyAlignment="1">
      <alignment/>
    </xf>
    <xf numFmtId="168" fontId="5" fillId="0" borderId="44" xfId="40" applyNumberFormat="1" applyFont="1" applyBorder="1" applyAlignment="1">
      <alignment/>
    </xf>
    <xf numFmtId="168" fontId="5" fillId="0" borderId="42" xfId="40" applyNumberFormat="1" applyFont="1" applyBorder="1" applyAlignment="1">
      <alignment/>
    </xf>
    <xf numFmtId="168" fontId="5" fillId="0" borderId="43" xfId="40" applyNumberFormat="1" applyFont="1" applyBorder="1" applyAlignment="1">
      <alignment/>
    </xf>
    <xf numFmtId="168" fontId="5" fillId="0" borderId="49" xfId="40" applyNumberFormat="1" applyFont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168" fontId="5" fillId="0" borderId="33" xfId="4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0" fillId="0" borderId="13" xfId="40" applyNumberFormat="1" applyFont="1" applyFill="1" applyBorder="1" applyAlignment="1">
      <alignment/>
    </xf>
    <xf numFmtId="168" fontId="0" fillId="0" borderId="51" xfId="40" applyNumberFormat="1" applyFont="1" applyFill="1" applyBorder="1" applyAlignment="1">
      <alignment/>
    </xf>
    <xf numFmtId="168" fontId="5" fillId="0" borderId="13" xfId="40" applyNumberFormat="1" applyFont="1" applyFill="1" applyBorder="1" applyAlignment="1">
      <alignment/>
    </xf>
    <xf numFmtId="168" fontId="5" fillId="0" borderId="51" xfId="40" applyNumberFormat="1" applyFont="1" applyFill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37" fillId="0" borderId="14" xfId="0" applyFont="1" applyBorder="1" applyAlignment="1">
      <alignment/>
    </xf>
    <xf numFmtId="168" fontId="37" fillId="0" borderId="53" xfId="40" applyNumberFormat="1" applyFont="1" applyBorder="1" applyAlignment="1">
      <alignment/>
    </xf>
    <xf numFmtId="168" fontId="37" fillId="0" borderId="14" xfId="40" applyNumberFormat="1" applyFont="1" applyBorder="1" applyAlignment="1">
      <alignment/>
    </xf>
    <xf numFmtId="0" fontId="5" fillId="0" borderId="48" xfId="0" applyFont="1" applyBorder="1" applyAlignment="1">
      <alignment horizontal="center"/>
    </xf>
    <xf numFmtId="0" fontId="37" fillId="0" borderId="30" xfId="0" applyFont="1" applyBorder="1" applyAlignment="1">
      <alignment/>
    </xf>
    <xf numFmtId="168" fontId="5" fillId="0" borderId="54" xfId="40" applyNumberFormat="1" applyFont="1" applyBorder="1" applyAlignment="1">
      <alignment/>
    </xf>
    <xf numFmtId="168" fontId="5" fillId="0" borderId="51" xfId="40" applyNumberFormat="1" applyFont="1" applyBorder="1" applyAlignment="1">
      <alignment/>
    </xf>
    <xf numFmtId="0" fontId="5" fillId="0" borderId="14" xfId="0" applyFont="1" applyBorder="1" applyAlignment="1">
      <alignment/>
    </xf>
    <xf numFmtId="0" fontId="37" fillId="0" borderId="25" xfId="0" applyFont="1" applyBorder="1" applyAlignment="1">
      <alignment/>
    </xf>
    <xf numFmtId="168" fontId="5" fillId="0" borderId="55" xfId="40" applyNumberFormat="1" applyFont="1" applyBorder="1" applyAlignment="1">
      <alignment/>
    </xf>
    <xf numFmtId="168" fontId="5" fillId="0" borderId="56" xfId="40" applyNumberFormat="1" applyFont="1" applyBorder="1" applyAlignment="1">
      <alignment/>
    </xf>
    <xf numFmtId="0" fontId="0" fillId="0" borderId="0" xfId="0" applyFont="1" applyAlignment="1">
      <alignment/>
    </xf>
    <xf numFmtId="0" fontId="28" fillId="0" borderId="0" xfId="63" applyFont="1" applyFill="1" applyBorder="1">
      <alignment/>
      <protection/>
    </xf>
    <xf numFmtId="0" fontId="16" fillId="0" borderId="0" xfId="63" applyFont="1" applyAlignment="1">
      <alignment horizontal="center" vertical="center"/>
      <protection/>
    </xf>
    <xf numFmtId="0" fontId="11" fillId="0" borderId="0" xfId="58" applyFont="1" applyAlignment="1">
      <alignment horizontal="left" wrapText="1"/>
      <protection/>
    </xf>
    <xf numFmtId="0" fontId="11" fillId="0" borderId="0" xfId="58" applyFont="1" applyAlignment="1">
      <alignment horizontal="center" vertical="center"/>
      <protection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16" fillId="0" borderId="0" xfId="63" applyFont="1" applyBorder="1" quotePrefix="1">
      <alignment/>
      <protection/>
    </xf>
    <xf numFmtId="0" fontId="14" fillId="0" borderId="0" xfId="60" applyFont="1" applyAlignment="1">
      <alignment/>
      <protection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0" fontId="0" fillId="0" borderId="57" xfId="0" applyBorder="1" applyAlignment="1">
      <alignment/>
    </xf>
    <xf numFmtId="0" fontId="43" fillId="0" borderId="57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3" fontId="19" fillId="0" borderId="23" xfId="63" applyNumberFormat="1" applyFont="1" applyBorder="1" applyAlignment="1">
      <alignment horizontal="right"/>
      <protection/>
    </xf>
    <xf numFmtId="3" fontId="18" fillId="0" borderId="50" xfId="63" applyNumberFormat="1" applyFont="1" applyBorder="1" applyAlignment="1">
      <alignment horizontal="right"/>
      <protection/>
    </xf>
    <xf numFmtId="3" fontId="18" fillId="0" borderId="13" xfId="63" applyNumberFormat="1" applyFont="1" applyBorder="1" applyAlignment="1">
      <alignment horizontal="right"/>
      <protection/>
    </xf>
    <xf numFmtId="3" fontId="28" fillId="0" borderId="33" xfId="63" applyNumberFormat="1" applyFont="1" applyBorder="1">
      <alignment/>
      <protection/>
    </xf>
    <xf numFmtId="3" fontId="18" fillId="0" borderId="50" xfId="63" applyNumberFormat="1" applyFont="1" applyBorder="1">
      <alignment/>
      <protection/>
    </xf>
    <xf numFmtId="3" fontId="18" fillId="0" borderId="13" xfId="63" applyNumberFormat="1" applyFont="1" applyBorder="1">
      <alignment/>
      <protection/>
    </xf>
    <xf numFmtId="3" fontId="27" fillId="0" borderId="58" xfId="63" applyNumberFormat="1" applyFont="1" applyBorder="1">
      <alignment/>
      <protection/>
    </xf>
    <xf numFmtId="3" fontId="18" fillId="0" borderId="51" xfId="63" applyNumberFormat="1" applyFont="1" applyBorder="1">
      <alignment/>
      <protection/>
    </xf>
    <xf numFmtId="3" fontId="18" fillId="0" borderId="15" xfId="63" applyNumberFormat="1" applyFont="1" applyBorder="1">
      <alignment/>
      <protection/>
    </xf>
    <xf numFmtId="3" fontId="15" fillId="0" borderId="18" xfId="0" applyNumberFormat="1" applyFont="1" applyBorder="1" applyAlignment="1">
      <alignment/>
    </xf>
    <xf numFmtId="3" fontId="19" fillId="0" borderId="58" xfId="63" applyNumberFormat="1" applyFont="1" applyBorder="1" applyAlignment="1">
      <alignment horizontal="right"/>
      <protection/>
    </xf>
    <xf numFmtId="3" fontId="18" fillId="0" borderId="19" xfId="63" applyNumberFormat="1" applyFont="1" applyBorder="1">
      <alignment/>
      <protection/>
    </xf>
    <xf numFmtId="3" fontId="18" fillId="0" borderId="17" xfId="63" applyNumberFormat="1" applyFont="1" applyBorder="1">
      <alignment/>
      <protection/>
    </xf>
    <xf numFmtId="3" fontId="27" fillId="0" borderId="32" xfId="63" applyNumberFormat="1" applyFont="1" applyBorder="1">
      <alignment/>
      <protection/>
    </xf>
    <xf numFmtId="3" fontId="18" fillId="0" borderId="52" xfId="63" applyNumberFormat="1" applyFont="1" applyBorder="1" applyAlignment="1">
      <alignment horizontal="right"/>
      <protection/>
    </xf>
    <xf numFmtId="3" fontId="18" fillId="0" borderId="35" xfId="63" applyNumberFormat="1" applyFont="1" applyBorder="1" applyAlignment="1">
      <alignment horizontal="right"/>
      <protection/>
    </xf>
    <xf numFmtId="3" fontId="18" fillId="0" borderId="52" xfId="63" applyNumberFormat="1" applyFont="1" applyBorder="1">
      <alignment/>
      <protection/>
    </xf>
    <xf numFmtId="3" fontId="18" fillId="0" borderId="35" xfId="63" applyNumberFormat="1" applyFont="1" applyBorder="1">
      <alignment/>
      <protection/>
    </xf>
    <xf numFmtId="3" fontId="15" fillId="0" borderId="59" xfId="0" applyNumberFormat="1" applyFont="1" applyBorder="1" applyAlignment="1">
      <alignment/>
    </xf>
    <xf numFmtId="3" fontId="19" fillId="0" borderId="60" xfId="63" applyNumberFormat="1" applyFont="1" applyBorder="1" applyAlignment="1">
      <alignment horizontal="right"/>
      <protection/>
    </xf>
    <xf numFmtId="3" fontId="18" fillId="0" borderId="61" xfId="63" applyNumberFormat="1" applyFont="1" applyBorder="1" applyAlignment="1">
      <alignment horizontal="right"/>
      <protection/>
    </xf>
    <xf numFmtId="3" fontId="18" fillId="0" borderId="57" xfId="63" applyNumberFormat="1" applyFont="1" applyBorder="1" applyAlignment="1">
      <alignment horizontal="right"/>
      <protection/>
    </xf>
    <xf numFmtId="3" fontId="28" fillId="0" borderId="62" xfId="63" applyNumberFormat="1" applyFont="1" applyBorder="1">
      <alignment/>
      <protection/>
    </xf>
    <xf numFmtId="3" fontId="18" fillId="0" borderId="61" xfId="63" applyNumberFormat="1" applyFont="1" applyBorder="1">
      <alignment/>
      <protection/>
    </xf>
    <xf numFmtId="3" fontId="18" fillId="0" borderId="57" xfId="63" applyNumberFormat="1" applyFont="1" applyBorder="1">
      <alignment/>
      <protection/>
    </xf>
    <xf numFmtId="3" fontId="14" fillId="0" borderId="26" xfId="63" applyNumberFormat="1" applyFont="1" applyBorder="1" applyAlignment="1">
      <alignment horizontal="right"/>
      <protection/>
    </xf>
    <xf numFmtId="3" fontId="14" fillId="0" borderId="25" xfId="63" applyNumberFormat="1" applyFont="1" applyBorder="1" applyAlignment="1">
      <alignment horizontal="right"/>
      <protection/>
    </xf>
    <xf numFmtId="3" fontId="29" fillId="0" borderId="14" xfId="63" applyNumberFormat="1" applyFont="1" applyBorder="1">
      <alignment/>
      <protection/>
    </xf>
    <xf numFmtId="3" fontId="14" fillId="0" borderId="14" xfId="0" applyNumberFormat="1" applyFont="1" applyBorder="1" applyAlignment="1">
      <alignment/>
    </xf>
    <xf numFmtId="168" fontId="8" fillId="0" borderId="23" xfId="4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23" xfId="0" applyNumberFormat="1" applyBorder="1" applyAlignment="1">
      <alignment/>
    </xf>
    <xf numFmtId="41" fontId="44" fillId="0" borderId="0" xfId="0" applyNumberFormat="1" applyFont="1" applyAlignment="1">
      <alignment/>
    </xf>
    <xf numFmtId="41" fontId="45" fillId="0" borderId="0" xfId="0" applyNumberFormat="1" applyFont="1" applyAlignment="1">
      <alignment/>
    </xf>
    <xf numFmtId="41" fontId="45" fillId="0" borderId="0" xfId="0" applyNumberFormat="1" applyFont="1" applyAlignment="1">
      <alignment horizontal="center"/>
    </xf>
    <xf numFmtId="41" fontId="0" fillId="0" borderId="60" xfId="0" applyNumberFormat="1" applyBorder="1" applyAlignment="1">
      <alignment horizontal="center"/>
    </xf>
    <xf numFmtId="0" fontId="43" fillId="0" borderId="0" xfId="0" applyFont="1" applyAlignment="1">
      <alignment horizontal="center"/>
    </xf>
    <xf numFmtId="16" fontId="0" fillId="0" borderId="0" xfId="0" applyNumberFormat="1" applyAlignment="1" quotePrefix="1">
      <alignment/>
    </xf>
    <xf numFmtId="14" fontId="0" fillId="0" borderId="0" xfId="0" applyNumberFormat="1" applyAlignment="1" quotePrefix="1">
      <alignment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3" fontId="0" fillId="0" borderId="23" xfId="0" applyNumberFormat="1" applyFon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16" fillId="0" borderId="63" xfId="63" applyNumberFormat="1" applyFont="1" applyBorder="1" applyAlignment="1">
      <alignment horizontal="right" vertical="center"/>
      <protection/>
    </xf>
    <xf numFmtId="41" fontId="16" fillId="0" borderId="16" xfId="63" applyNumberFormat="1" applyFont="1" applyBorder="1" applyAlignment="1">
      <alignment horizontal="right" vertical="center"/>
      <protection/>
    </xf>
    <xf numFmtId="41" fontId="16" fillId="0" borderId="64" xfId="63" applyNumberFormat="1" applyFont="1" applyBorder="1" applyAlignment="1">
      <alignment horizontal="right" vertical="center"/>
      <protection/>
    </xf>
    <xf numFmtId="41" fontId="16" fillId="0" borderId="58" xfId="63" applyNumberFormat="1" applyFont="1" applyBorder="1" applyAlignment="1">
      <alignment horizontal="right" vertical="center"/>
      <protection/>
    </xf>
    <xf numFmtId="41" fontId="16" fillId="0" borderId="18" xfId="63" applyNumberFormat="1" applyFont="1" applyBorder="1" applyAlignment="1">
      <alignment horizontal="right" vertical="center"/>
      <protection/>
    </xf>
    <xf numFmtId="41" fontId="16" fillId="0" borderId="65" xfId="63" applyNumberFormat="1" applyFont="1" applyBorder="1" applyAlignment="1">
      <alignment horizontal="right" vertical="center"/>
      <protection/>
    </xf>
    <xf numFmtId="41" fontId="16" fillId="0" borderId="59" xfId="63" applyNumberFormat="1" applyFont="1" applyBorder="1" applyAlignment="1">
      <alignment horizontal="right" vertical="center"/>
      <protection/>
    </xf>
    <xf numFmtId="41" fontId="16" fillId="0" borderId="24" xfId="63" applyNumberFormat="1" applyFont="1" applyBorder="1" applyAlignment="1">
      <alignment horizontal="right" vertical="center"/>
      <protection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66" xfId="63" applyFont="1" applyBorder="1" applyAlignment="1" quotePrefix="1">
      <alignment horizontal="center" vertical="center" wrapText="1"/>
      <protection/>
    </xf>
    <xf numFmtId="0" fontId="18" fillId="0" borderId="24" xfId="63" applyFont="1" applyBorder="1" applyAlignment="1">
      <alignment wrapText="1"/>
      <protection/>
    </xf>
    <xf numFmtId="0" fontId="18" fillId="0" borderId="18" xfId="63" applyFont="1" applyBorder="1" applyAlignment="1">
      <alignment horizontal="left" vertical="center" wrapText="1"/>
      <protection/>
    </xf>
    <xf numFmtId="3" fontId="19" fillId="0" borderId="58" xfId="63" applyNumberFormat="1" applyFont="1" applyBorder="1" applyAlignment="1">
      <alignment horizontal="right" vertical="center"/>
      <protection/>
    </xf>
    <xf numFmtId="3" fontId="18" fillId="0" borderId="50" xfId="63" applyNumberFormat="1" applyFont="1" applyBorder="1" applyAlignment="1">
      <alignment horizontal="right" vertical="center"/>
      <protection/>
    </xf>
    <xf numFmtId="3" fontId="18" fillId="0" borderId="13" xfId="63" applyNumberFormat="1" applyFont="1" applyBorder="1" applyAlignment="1">
      <alignment horizontal="right" vertical="center"/>
      <protection/>
    </xf>
    <xf numFmtId="3" fontId="18" fillId="0" borderId="13" xfId="63" applyNumberFormat="1" applyFont="1" applyBorder="1" applyAlignment="1">
      <alignment vertical="center"/>
      <protection/>
    </xf>
    <xf numFmtId="3" fontId="28" fillId="0" borderId="33" xfId="63" applyNumberFormat="1" applyFont="1" applyBorder="1" applyAlignment="1">
      <alignment vertical="center"/>
      <protection/>
    </xf>
    <xf numFmtId="3" fontId="18" fillId="0" borderId="50" xfId="63" applyNumberFormat="1" applyFont="1" applyBorder="1" applyAlignment="1">
      <alignment vertical="center"/>
      <protection/>
    </xf>
    <xf numFmtId="3" fontId="27" fillId="0" borderId="58" xfId="63" applyNumberFormat="1" applyFont="1" applyBorder="1" applyAlignment="1">
      <alignment vertical="center"/>
      <protection/>
    </xf>
    <xf numFmtId="3" fontId="18" fillId="0" borderId="51" xfId="63" applyNumberFormat="1" applyFont="1" applyBorder="1" applyAlignment="1">
      <alignment vertical="center"/>
      <protection/>
    </xf>
    <xf numFmtId="3" fontId="18" fillId="0" borderId="17" xfId="63" applyNumberFormat="1" applyFont="1" applyBorder="1" applyAlignment="1">
      <alignment vertical="center"/>
      <protection/>
    </xf>
    <xf numFmtId="3" fontId="15" fillId="0" borderId="18" xfId="0" applyNumberFormat="1" applyFont="1" applyBorder="1" applyAlignment="1">
      <alignment vertical="center"/>
    </xf>
    <xf numFmtId="49" fontId="11" fillId="0" borderId="0" xfId="64" applyNumberFormat="1" applyFont="1">
      <alignment/>
      <protection/>
    </xf>
    <xf numFmtId="49" fontId="8" fillId="0" borderId="0" xfId="64" applyNumberFormat="1" applyFont="1">
      <alignment/>
      <protection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64" applyNumberFormat="1" applyFont="1" applyAlignment="1">
      <alignment horizontal="center" vertical="center"/>
      <protection/>
    </xf>
    <xf numFmtId="49" fontId="11" fillId="0" borderId="0" xfId="64" applyNumberFormat="1" applyFont="1" applyBorder="1" applyAlignment="1">
      <alignment horizontal="center" vertical="center"/>
      <protection/>
    </xf>
    <xf numFmtId="49" fontId="12" fillId="0" borderId="0" xfId="64" applyNumberFormat="1" applyFont="1" applyAlignment="1">
      <alignment horizontal="center" vertical="center"/>
      <protection/>
    </xf>
    <xf numFmtId="49" fontId="16" fillId="0" borderId="0" xfId="57" applyNumberFormat="1" applyFont="1">
      <alignment/>
      <protection/>
    </xf>
    <xf numFmtId="49" fontId="14" fillId="0" borderId="0" xfId="57" applyNumberFormat="1" applyFont="1" applyAlignment="1">
      <alignment horizontal="center" vertical="center"/>
      <protection/>
    </xf>
    <xf numFmtId="49" fontId="19" fillId="0" borderId="0" xfId="57" applyNumberFormat="1" applyFont="1" applyAlignment="1">
      <alignment horizontal="center" vertical="center"/>
      <protection/>
    </xf>
    <xf numFmtId="49" fontId="16" fillId="0" borderId="0" xfId="57" applyNumberFormat="1" applyFont="1" applyAlignment="1">
      <alignment horizontal="center" vertical="center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0" xfId="58" applyFont="1" applyBorder="1" applyAlignment="1">
      <alignment horizontal="center"/>
      <protection/>
    </xf>
    <xf numFmtId="0" fontId="83" fillId="0" borderId="18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Alignment="1" quotePrefix="1">
      <alignment/>
    </xf>
    <xf numFmtId="0" fontId="2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14" fillId="0" borderId="0" xfId="60" applyFont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16" fillId="0" borderId="0" xfId="62" applyFont="1" applyAlignment="1">
      <alignment horizontal="right" vertical="top"/>
      <protection/>
    </xf>
    <xf numFmtId="0" fontId="0" fillId="0" borderId="0" xfId="0" applyAlignment="1">
      <alignment horizontal="right" vertical="top"/>
    </xf>
    <xf numFmtId="0" fontId="9" fillId="0" borderId="0" xfId="61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58" applyFont="1" applyBorder="1" applyAlignment="1">
      <alignment horizontal="left" vertical="center"/>
      <protection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8" applyFont="1" applyAlignment="1">
      <alignment horizontal="left" wrapText="1"/>
      <protection/>
    </xf>
    <xf numFmtId="0" fontId="11" fillId="0" borderId="0" xfId="61" applyFont="1" applyAlignment="1">
      <alignment horizontal="left" wrapText="1"/>
      <protection/>
    </xf>
    <xf numFmtId="0" fontId="11" fillId="0" borderId="22" xfId="0" applyFont="1" applyBorder="1" applyAlignment="1" quotePrefix="1">
      <alignment horizontal="center" wrapText="1"/>
    </xf>
    <xf numFmtId="0" fontId="11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9" fillId="0" borderId="0" xfId="58" applyFont="1" applyAlignment="1">
      <alignment horizontal="center"/>
      <protection/>
    </xf>
    <xf numFmtId="0" fontId="11" fillId="0" borderId="22" xfId="58" applyFont="1" applyBorder="1" applyAlignment="1">
      <alignment horizontal="right"/>
      <protection/>
    </xf>
    <xf numFmtId="0" fontId="11" fillId="0" borderId="37" xfId="58" applyFont="1" applyBorder="1" applyAlignment="1">
      <alignment horizontal="center" vertical="center"/>
      <protection/>
    </xf>
    <xf numFmtId="0" fontId="11" fillId="0" borderId="67" xfId="58" applyFont="1" applyBorder="1" applyAlignment="1">
      <alignment horizontal="center" vertical="center"/>
      <protection/>
    </xf>
    <xf numFmtId="0" fontId="11" fillId="0" borderId="68" xfId="58" applyFont="1" applyBorder="1" applyAlignment="1">
      <alignment horizontal="center" vertical="center"/>
      <protection/>
    </xf>
    <xf numFmtId="0" fontId="11" fillId="0" borderId="41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center" vertical="center"/>
      <protection/>
    </xf>
    <xf numFmtId="0" fontId="11" fillId="0" borderId="69" xfId="58" applyFont="1" applyBorder="1" applyAlignment="1">
      <alignment horizontal="center" vertical="center"/>
      <protection/>
    </xf>
    <xf numFmtId="0" fontId="11" fillId="0" borderId="21" xfId="58" applyFont="1" applyBorder="1" applyAlignment="1">
      <alignment horizontal="center" vertical="center"/>
      <protection/>
    </xf>
    <xf numFmtId="0" fontId="11" fillId="0" borderId="22" xfId="58" applyFont="1" applyBorder="1" applyAlignment="1">
      <alignment horizontal="center" vertical="center"/>
      <protection/>
    </xf>
    <xf numFmtId="0" fontId="11" fillId="0" borderId="70" xfId="58" applyFont="1" applyBorder="1" applyAlignment="1">
      <alignment horizontal="center" vertical="center"/>
      <protection/>
    </xf>
    <xf numFmtId="0" fontId="32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0" xfId="58" applyFont="1" applyAlignment="1">
      <alignment horizontal="right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1" xfId="58" applyFont="1" applyBorder="1" applyAlignment="1">
      <alignment horizontal="center" vertical="center" wrapText="1"/>
      <protection/>
    </xf>
    <xf numFmtId="0" fontId="16" fillId="0" borderId="12" xfId="58" applyFont="1" applyBorder="1" applyAlignment="1">
      <alignment horizontal="center" vertical="center" wrapText="1"/>
      <protection/>
    </xf>
    <xf numFmtId="0" fontId="16" fillId="0" borderId="25" xfId="58" applyFont="1" applyBorder="1" applyAlignment="1">
      <alignment horizontal="center"/>
      <protection/>
    </xf>
    <xf numFmtId="0" fontId="16" fillId="0" borderId="27" xfId="58" applyFont="1" applyBorder="1" applyAlignment="1">
      <alignment horizontal="center"/>
      <protection/>
    </xf>
    <xf numFmtId="0" fontId="16" fillId="0" borderId="26" xfId="58" applyFont="1" applyBorder="1" applyAlignment="1">
      <alignment horizontal="center"/>
      <protection/>
    </xf>
    <xf numFmtId="0" fontId="1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textRotation="255"/>
    </xf>
    <xf numFmtId="0" fontId="47" fillId="0" borderId="11" xfId="0" applyFont="1" applyBorder="1" applyAlignment="1">
      <alignment horizontal="center" vertical="center" textRotation="255"/>
    </xf>
    <xf numFmtId="0" fontId="47" fillId="0" borderId="12" xfId="0" applyFont="1" applyBorder="1" applyAlignment="1">
      <alignment horizontal="center" vertical="center" textRotation="255"/>
    </xf>
    <xf numFmtId="0" fontId="16" fillId="0" borderId="0" xfId="62" applyFont="1" applyAlignment="1">
      <alignment horizontal="right"/>
      <protection/>
    </xf>
    <xf numFmtId="0" fontId="16" fillId="0" borderId="0" xfId="0" applyFont="1" applyAlignment="1">
      <alignment/>
    </xf>
    <xf numFmtId="0" fontId="16" fillId="0" borderId="0" xfId="63" applyFont="1" applyAlignment="1">
      <alignment horizontal="center"/>
      <protection/>
    </xf>
    <xf numFmtId="0" fontId="16" fillId="0" borderId="0" xfId="63" applyFont="1" applyAlignment="1">
      <alignment horizontal="center" vertical="center"/>
      <protection/>
    </xf>
    <xf numFmtId="0" fontId="14" fillId="0" borderId="0" xfId="63" applyFont="1" applyAlignment="1">
      <alignment horizontal="center"/>
      <protection/>
    </xf>
    <xf numFmtId="0" fontId="14" fillId="0" borderId="0" xfId="63" applyFont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16" fillId="0" borderId="10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2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/>
      <protection/>
    </xf>
    <xf numFmtId="0" fontId="16" fillId="0" borderId="11" xfId="63" applyFont="1" applyBorder="1" applyAlignment="1">
      <alignment horizontal="center" vertical="center"/>
      <protection/>
    </xf>
    <xf numFmtId="0" fontId="16" fillId="0" borderId="12" xfId="63" applyFont="1" applyBorder="1" applyAlignment="1">
      <alignment horizontal="center" vertical="center"/>
      <protection/>
    </xf>
    <xf numFmtId="0" fontId="18" fillId="0" borderId="0" xfId="63" applyFont="1" applyAlignment="1">
      <alignment horizontal="right"/>
      <protection/>
    </xf>
    <xf numFmtId="0" fontId="18" fillId="0" borderId="0" xfId="0" applyFont="1" applyAlignment="1">
      <alignment horizontal="right"/>
    </xf>
    <xf numFmtId="0" fontId="25" fillId="0" borderId="0" xfId="63" applyFont="1" applyAlignment="1">
      <alignment horizontal="center"/>
      <protection/>
    </xf>
    <xf numFmtId="0" fontId="18" fillId="0" borderId="10" xfId="63" applyFont="1" applyBorder="1" applyAlignment="1">
      <alignment horizontal="center" vertical="center" wrapText="1"/>
      <protection/>
    </xf>
    <xf numFmtId="0" fontId="18" fillId="0" borderId="11" xfId="63" applyFont="1" applyBorder="1" applyAlignment="1">
      <alignment horizontal="center" vertical="center" wrapText="1"/>
      <protection/>
    </xf>
    <xf numFmtId="0" fontId="18" fillId="0" borderId="37" xfId="63" applyFont="1" applyBorder="1" applyAlignment="1">
      <alignment horizontal="center" vertical="center"/>
      <protection/>
    </xf>
    <xf numFmtId="0" fontId="18" fillId="0" borderId="41" xfId="63" applyFont="1" applyBorder="1" applyAlignment="1">
      <alignment horizontal="center" vertical="center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18" fillId="0" borderId="11" xfId="58" applyFont="1" applyBorder="1" applyAlignment="1">
      <alignment horizontal="center" vertical="center" wrapText="1"/>
      <protection/>
    </xf>
    <xf numFmtId="0" fontId="18" fillId="0" borderId="41" xfId="58" applyFont="1" applyBorder="1" applyAlignment="1">
      <alignment horizontal="center" vertical="center" wrapText="1"/>
      <protection/>
    </xf>
    <xf numFmtId="0" fontId="18" fillId="0" borderId="21" xfId="58" applyFont="1" applyBorder="1" applyAlignment="1">
      <alignment horizontal="center" vertical="center" wrapText="1"/>
      <protection/>
    </xf>
    <xf numFmtId="0" fontId="18" fillId="0" borderId="25" xfId="58" applyFont="1" applyBorder="1" applyAlignment="1">
      <alignment horizontal="center"/>
      <protection/>
    </xf>
    <xf numFmtId="0" fontId="18" fillId="0" borderId="27" xfId="58" applyFont="1" applyBorder="1" applyAlignment="1">
      <alignment horizontal="center"/>
      <protection/>
    </xf>
    <xf numFmtId="0" fontId="18" fillId="0" borderId="10" xfId="58" applyFont="1" applyBorder="1" applyAlignment="1">
      <alignment horizontal="center" vertical="center"/>
      <protection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8" fillId="0" borderId="11" xfId="58" applyFont="1" applyBorder="1" applyAlignment="1">
      <alignment horizontal="center" vertical="center"/>
      <protection/>
    </xf>
    <xf numFmtId="0" fontId="18" fillId="0" borderId="12" xfId="58" applyFont="1" applyBorder="1" applyAlignment="1">
      <alignment horizontal="center" vertical="center"/>
      <protection/>
    </xf>
    <xf numFmtId="0" fontId="18" fillId="0" borderId="12" xfId="58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21" fillId="0" borderId="12" xfId="58" applyFont="1" applyBorder="1" applyAlignment="1">
      <alignment horizontal="center" vertical="center" wrapText="1"/>
      <protection/>
    </xf>
    <xf numFmtId="0" fontId="18" fillId="0" borderId="68" xfId="58" applyFont="1" applyBorder="1" applyAlignment="1">
      <alignment horizontal="center" vertical="center" wrapText="1"/>
      <protection/>
    </xf>
    <xf numFmtId="0" fontId="18" fillId="0" borderId="69" xfId="58" applyFont="1" applyBorder="1" applyAlignment="1">
      <alignment horizontal="center" vertical="center" wrapText="1"/>
      <protection/>
    </xf>
    <xf numFmtId="0" fontId="18" fillId="0" borderId="70" xfId="58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center" vertical="center" wrapText="1"/>
      <protection/>
    </xf>
    <xf numFmtId="0" fontId="21" fillId="0" borderId="11" xfId="62" applyFont="1" applyBorder="1" applyAlignment="1">
      <alignment horizontal="center" vertical="center" wrapText="1"/>
      <protection/>
    </xf>
    <xf numFmtId="0" fontId="21" fillId="0" borderId="12" xfId="6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21" fillId="0" borderId="37" xfId="58" applyFont="1" applyBorder="1" applyAlignment="1">
      <alignment horizontal="center" vertical="center" wrapText="1"/>
      <protection/>
    </xf>
    <xf numFmtId="0" fontId="21" fillId="0" borderId="41" xfId="58" applyFont="1" applyBorder="1" applyAlignment="1">
      <alignment horizontal="center" vertical="center" wrapText="1"/>
      <protection/>
    </xf>
    <xf numFmtId="0" fontId="21" fillId="0" borderId="21" xfId="58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4" fontId="18" fillId="0" borderId="25" xfId="66" applyFont="1" applyBorder="1" applyAlignment="1">
      <alignment horizontal="center"/>
    </xf>
    <xf numFmtId="44" fontId="18" fillId="0" borderId="27" xfId="66" applyFont="1" applyBorder="1" applyAlignment="1">
      <alignment horizontal="center"/>
    </xf>
    <xf numFmtId="44" fontId="18" fillId="0" borderId="26" xfId="66" applyFont="1" applyBorder="1" applyAlignment="1">
      <alignment horizontal="center"/>
    </xf>
    <xf numFmtId="0" fontId="18" fillId="0" borderId="26" xfId="58" applyFont="1" applyBorder="1" applyAlignment="1">
      <alignment horizontal="center"/>
      <protection/>
    </xf>
    <xf numFmtId="0" fontId="18" fillId="0" borderId="27" xfId="58" applyFont="1" applyBorder="1" applyAlignment="1">
      <alignment horizontal="center" wrapText="1"/>
      <protection/>
    </xf>
    <xf numFmtId="0" fontId="0" fillId="0" borderId="10" xfId="0" applyBorder="1" applyAlignment="1">
      <alignment horizontal="center" textRotation="255"/>
    </xf>
    <xf numFmtId="0" fontId="0" fillId="0" borderId="11" xfId="0" applyBorder="1" applyAlignment="1">
      <alignment horizontal="center" textRotation="255"/>
    </xf>
    <xf numFmtId="0" fontId="0" fillId="0" borderId="12" xfId="0" applyBorder="1" applyAlignment="1">
      <alignment horizontal="center" textRotation="255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9" fillId="0" borderId="10" xfId="64" applyNumberFormat="1" applyFont="1" applyBorder="1" applyAlignment="1">
      <alignment horizontal="center" vertical="center"/>
      <protection/>
    </xf>
    <xf numFmtId="49" fontId="9" fillId="0" borderId="11" xfId="64" applyNumberFormat="1" applyFont="1" applyBorder="1" applyAlignment="1">
      <alignment horizontal="center" vertical="center"/>
      <protection/>
    </xf>
    <xf numFmtId="49" fontId="9" fillId="0" borderId="12" xfId="64" applyNumberFormat="1" applyFont="1" applyBorder="1" applyAlignment="1">
      <alignment horizontal="center" vertical="center"/>
      <protection/>
    </xf>
    <xf numFmtId="0" fontId="14" fillId="0" borderId="10" xfId="64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0" xfId="64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56" applyFont="1" applyAlignment="1">
      <alignment horizontal="right"/>
      <protection/>
    </xf>
    <xf numFmtId="0" fontId="14" fillId="0" borderId="0" xfId="64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4" fillId="0" borderId="7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4" fillId="0" borderId="0" xfId="58" applyFont="1" applyBorder="1" applyAlignment="1">
      <alignment horizontal="center"/>
      <protection/>
    </xf>
    <xf numFmtId="0" fontId="14" fillId="0" borderId="0" xfId="59" applyFont="1" applyBorder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7" fillId="0" borderId="0" xfId="58" applyFont="1" applyAlignment="1">
      <alignment horizontal="right"/>
      <protection/>
    </xf>
    <xf numFmtId="0" fontId="16" fillId="0" borderId="0" xfId="0" applyFont="1" applyAlignment="1">
      <alignment horizontal="right"/>
    </xf>
    <xf numFmtId="0" fontId="16" fillId="0" borderId="0" xfId="58" applyFont="1" applyAlignment="1">
      <alignment horizontal="right"/>
      <protection/>
    </xf>
    <xf numFmtId="0" fontId="14" fillId="0" borderId="67" xfId="58" applyFont="1" applyBorder="1" applyAlignment="1">
      <alignment horizontal="center"/>
      <protection/>
    </xf>
    <xf numFmtId="0" fontId="16" fillId="0" borderId="0" xfId="58" applyFont="1" applyBorder="1" applyAlignment="1">
      <alignment horizontal="center"/>
      <protection/>
    </xf>
    <xf numFmtId="0" fontId="4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14" fillId="0" borderId="0" xfId="57" applyFont="1" applyAlignment="1">
      <alignment horizontal="center"/>
      <protection/>
    </xf>
    <xf numFmtId="0" fontId="16" fillId="0" borderId="0" xfId="56" applyFont="1" applyAlignment="1">
      <alignment horizontal="right"/>
      <protection/>
    </xf>
    <xf numFmtId="0" fontId="8" fillId="0" borderId="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8" fontId="8" fillId="0" borderId="44" xfId="40" applyNumberFormat="1" applyFont="1" applyBorder="1" applyAlignment="1">
      <alignment horizontal="center"/>
    </xf>
    <xf numFmtId="168" fontId="8" fillId="0" borderId="37" xfId="40" applyNumberFormat="1" applyFont="1" applyBorder="1" applyAlignment="1">
      <alignment horizontal="center"/>
    </xf>
    <xf numFmtId="168" fontId="8" fillId="0" borderId="68" xfId="40" applyNumberFormat="1" applyFont="1" applyBorder="1" applyAlignment="1">
      <alignment horizontal="center"/>
    </xf>
    <xf numFmtId="168" fontId="8" fillId="0" borderId="21" xfId="40" applyNumberFormat="1" applyFont="1" applyBorder="1" applyAlignment="1">
      <alignment horizontal="center"/>
    </xf>
    <xf numFmtId="168" fontId="8" fillId="0" borderId="70" xfId="40" applyNumberFormat="1" applyFont="1" applyBorder="1" applyAlignment="1">
      <alignment horizontal="center"/>
    </xf>
    <xf numFmtId="168" fontId="4" fillId="0" borderId="37" xfId="40" applyNumberFormat="1" applyFont="1" applyBorder="1" applyAlignment="1">
      <alignment horizontal="center"/>
    </xf>
    <xf numFmtId="168" fontId="4" fillId="0" borderId="68" xfId="40" applyNumberFormat="1" applyFont="1" applyBorder="1" applyAlignment="1">
      <alignment horizontal="center"/>
    </xf>
    <xf numFmtId="168" fontId="4" fillId="0" borderId="21" xfId="40" applyNumberFormat="1" applyFont="1" applyBorder="1" applyAlignment="1">
      <alignment horizontal="center"/>
    </xf>
    <xf numFmtId="168" fontId="4" fillId="0" borderId="70" xfId="40" applyNumberFormat="1" applyFont="1" applyBorder="1" applyAlignment="1">
      <alignment horizontal="center"/>
    </xf>
    <xf numFmtId="168" fontId="8" fillId="0" borderId="73" xfId="40" applyNumberFormat="1" applyFont="1" applyBorder="1" applyAlignment="1">
      <alignment horizontal="center"/>
    </xf>
    <xf numFmtId="168" fontId="8" fillId="0" borderId="74" xfId="4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8" fontId="8" fillId="0" borderId="35" xfId="0" applyNumberFormat="1" applyFont="1" applyBorder="1" applyAlignment="1">
      <alignment horizontal="center"/>
    </xf>
    <xf numFmtId="168" fontId="4" fillId="0" borderId="10" xfId="40" applyNumberFormat="1" applyFont="1" applyBorder="1" applyAlignment="1">
      <alignment horizontal="center"/>
    </xf>
    <xf numFmtId="168" fontId="4" fillId="0" borderId="12" xfId="40" applyNumberFormat="1" applyFont="1" applyBorder="1" applyAlignment="1">
      <alignment horizontal="center"/>
    </xf>
    <xf numFmtId="0" fontId="36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168" fontId="8" fillId="0" borderId="13" xfId="40" applyNumberFormat="1" applyFont="1" applyBorder="1" applyAlignment="1">
      <alignment horizontal="center"/>
    </xf>
    <xf numFmtId="0" fontId="8" fillId="0" borderId="7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wrapText="1"/>
    </xf>
    <xf numFmtId="0" fontId="36" fillId="0" borderId="44" xfId="0" applyFont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  <xf numFmtId="168" fontId="8" fillId="0" borderId="35" xfId="40" applyNumberFormat="1" applyFont="1" applyBorder="1" applyAlignment="1">
      <alignment horizontal="center"/>
    </xf>
    <xf numFmtId="168" fontId="8" fillId="0" borderId="30" xfId="4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3" fillId="0" borderId="75" xfId="0" applyFont="1" applyBorder="1" applyAlignment="1">
      <alignment vertical="top" wrapText="1"/>
    </xf>
    <xf numFmtId="0" fontId="43" fillId="0" borderId="50" xfId="0" applyFont="1" applyBorder="1" applyAlignment="1">
      <alignment vertical="top" wrapText="1"/>
    </xf>
    <xf numFmtId="0" fontId="43" fillId="0" borderId="61" xfId="0" applyFont="1" applyBorder="1" applyAlignment="1">
      <alignment vertical="top" wrapText="1"/>
    </xf>
    <xf numFmtId="41" fontId="45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46" fillId="0" borderId="0" xfId="0" applyFont="1" applyAlignment="1">
      <alignment horizontal="center"/>
    </xf>
    <xf numFmtId="41" fontId="0" fillId="0" borderId="60" xfId="0" applyNumberFormat="1" applyBorder="1" applyAlignment="1">
      <alignment horizontal="center"/>
    </xf>
    <xf numFmtId="41" fontId="45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67" xfId="0" applyNumberFormat="1" applyBorder="1" applyAlignment="1">
      <alignment horizontal="center"/>
    </xf>
    <xf numFmtId="41" fontId="44" fillId="0" borderId="60" xfId="0" applyNumberFormat="1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0" fillId="0" borderId="76" xfId="0" applyBorder="1" applyAlignment="1">
      <alignment horizontal="center" wrapText="1"/>
    </xf>
    <xf numFmtId="0" fontId="43" fillId="0" borderId="76" xfId="0" applyFont="1" applyBorder="1" applyAlignment="1">
      <alignment horizontal="center" vertical="center" wrapText="1"/>
    </xf>
    <xf numFmtId="0" fontId="43" fillId="0" borderId="77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3" fillId="0" borderId="62" xfId="0" applyFont="1" applyBorder="1" applyAlignment="1">
      <alignment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étel" xfId="56"/>
    <cellStyle name="Normál_KONEPC99" xfId="57"/>
    <cellStyle name="Normál_KTGV99" xfId="58"/>
    <cellStyle name="Normál_mérleg" xfId="59"/>
    <cellStyle name="Normál_Munka1" xfId="60"/>
    <cellStyle name="Normál_Munka2" xfId="61"/>
    <cellStyle name="Normál_Munka3" xfId="62"/>
    <cellStyle name="Normál_PHKV99" xfId="63"/>
    <cellStyle name="Normál_PHKV99_P.2015. évi költségvetés - melléklete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tabSelected="1" zoomScalePageLayoutView="0" workbookViewId="0" topLeftCell="H37">
      <selection activeCell="N39" sqref="N39:U39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34"/>
      <c r="O38" s="34"/>
      <c r="P38" s="34"/>
      <c r="Q38" s="34"/>
      <c r="R38" s="34"/>
      <c r="S38" s="34"/>
      <c r="T38" s="34"/>
      <c r="U38" s="34"/>
    </row>
    <row r="39" spans="9:21" ht="27.75">
      <c r="I39" s="5"/>
      <c r="J39" s="2"/>
      <c r="N39" s="409" t="s">
        <v>493</v>
      </c>
      <c r="O39" s="409"/>
      <c r="P39" s="409"/>
      <c r="Q39" s="409"/>
      <c r="R39" s="409"/>
      <c r="S39" s="409"/>
      <c r="T39" s="409"/>
      <c r="U39" s="409"/>
    </row>
    <row r="40" spans="9:21" ht="2.25" customHeight="1">
      <c r="I40" s="3"/>
      <c r="J40" s="2"/>
      <c r="N40" s="34"/>
      <c r="O40" s="35"/>
      <c r="P40" s="36"/>
      <c r="Q40" s="36"/>
      <c r="R40" s="36"/>
      <c r="S40" s="36"/>
      <c r="T40" s="36"/>
      <c r="U40" s="36"/>
    </row>
    <row r="41" spans="9:21" ht="27.75">
      <c r="I41" s="4"/>
      <c r="J41" s="2"/>
      <c r="N41" s="409" t="s">
        <v>472</v>
      </c>
      <c r="O41" s="409"/>
      <c r="P41" s="409"/>
      <c r="Q41" s="409"/>
      <c r="R41" s="409"/>
      <c r="S41" s="409"/>
      <c r="T41" s="409"/>
      <c r="U41" s="409"/>
    </row>
    <row r="42" spans="9:21" ht="12.75" customHeight="1" hidden="1">
      <c r="I42" s="3"/>
      <c r="J42" s="2"/>
      <c r="N42" s="34"/>
      <c r="O42" s="35"/>
      <c r="P42" s="36"/>
      <c r="Q42" s="36"/>
      <c r="R42" s="36"/>
      <c r="S42" s="36"/>
      <c r="T42" s="36"/>
      <c r="U42" s="36"/>
    </row>
    <row r="43" spans="9:21" ht="27.75">
      <c r="I43" s="4"/>
      <c r="J43" s="2"/>
      <c r="N43" s="409" t="s">
        <v>339</v>
      </c>
      <c r="O43" s="409"/>
      <c r="P43" s="409"/>
      <c r="Q43" s="409"/>
      <c r="R43" s="409"/>
      <c r="S43" s="409"/>
      <c r="T43" s="409"/>
      <c r="U43" s="409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33"/>
      <c r="O44" s="33"/>
      <c r="P44" s="33"/>
      <c r="Q44" s="33"/>
      <c r="R44" s="33"/>
      <c r="S44" s="33"/>
      <c r="T44" s="33"/>
      <c r="U44" s="33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33"/>
      <c r="O45" s="410"/>
      <c r="P45" s="410"/>
      <c r="Q45" s="410"/>
      <c r="R45" s="410"/>
      <c r="S45" s="410"/>
      <c r="T45" s="410"/>
      <c r="U45" s="33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C30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1" width="10.25390625" style="0" customWidth="1"/>
    <col min="2" max="2" width="74.75390625" style="0" customWidth="1"/>
    <col min="3" max="3" width="18.75390625" style="0" customWidth="1"/>
  </cols>
  <sheetData>
    <row r="2" spans="1:3" ht="12.75">
      <c r="A2" s="552" t="s">
        <v>488</v>
      </c>
      <c r="B2" s="552"/>
      <c r="C2" s="552"/>
    </row>
    <row r="5" spans="1:3" ht="12.75">
      <c r="A5" s="551"/>
      <c r="B5" s="551"/>
      <c r="C5" s="551"/>
    </row>
    <row r="7" spans="1:3" ht="12.75">
      <c r="A7" s="551" t="s">
        <v>8</v>
      </c>
      <c r="B7" s="551"/>
      <c r="C7" s="551"/>
    </row>
    <row r="8" spans="1:3" ht="15" customHeight="1">
      <c r="A8" s="551" t="s">
        <v>401</v>
      </c>
      <c r="B8" s="551"/>
      <c r="C8" s="551"/>
    </row>
    <row r="9" spans="1:3" ht="12.75">
      <c r="A9" s="551" t="s">
        <v>462</v>
      </c>
      <c r="B9" s="551"/>
      <c r="C9" s="551"/>
    </row>
    <row r="11" ht="13.5" thickBot="1"/>
    <row r="12" spans="1:3" ht="47.25" customHeight="1" thickBot="1">
      <c r="A12" s="351" t="s">
        <v>392</v>
      </c>
      <c r="B12" s="352" t="s">
        <v>3</v>
      </c>
      <c r="C12" s="353" t="s">
        <v>405</v>
      </c>
    </row>
    <row r="15" spans="1:2" ht="12.75">
      <c r="A15" t="s">
        <v>18</v>
      </c>
      <c r="B15" s="354" t="s">
        <v>407</v>
      </c>
    </row>
    <row r="16" ht="12.75">
      <c r="B16" s="354"/>
    </row>
    <row r="17" spans="1:3" ht="12.75">
      <c r="A17" s="349" t="s">
        <v>403</v>
      </c>
      <c r="B17" t="s">
        <v>466</v>
      </c>
      <c r="C17" s="303">
        <v>1928740</v>
      </c>
    </row>
    <row r="18" spans="1:3" ht="16.5" customHeight="1">
      <c r="A18" s="350" t="s">
        <v>404</v>
      </c>
      <c r="B18" t="s">
        <v>396</v>
      </c>
      <c r="C18" s="356">
        <v>520760</v>
      </c>
    </row>
    <row r="19" spans="2:3" ht="20.25" customHeight="1">
      <c r="B19" s="354" t="s">
        <v>397</v>
      </c>
      <c r="C19" s="355">
        <f>C17+C18</f>
        <v>2449500</v>
      </c>
    </row>
    <row r="20" ht="17.25" customHeight="1">
      <c r="C20" s="405"/>
    </row>
    <row r="21" spans="2:3" ht="17.25" customHeight="1">
      <c r="B21" s="354" t="s">
        <v>402</v>
      </c>
      <c r="C21" s="355">
        <f>C19</f>
        <v>2449500</v>
      </c>
    </row>
    <row r="23" ht="12.75">
      <c r="B23" s="354"/>
    </row>
    <row r="24" spans="2:3" ht="15" customHeight="1">
      <c r="B24" s="354"/>
      <c r="C24" s="355"/>
    </row>
    <row r="25" spans="1:2" ht="12.75">
      <c r="A25" s="349"/>
      <c r="B25" s="402"/>
    </row>
    <row r="28" ht="12.75">
      <c r="C28" s="403"/>
    </row>
    <row r="29" ht="12.75">
      <c r="C29" s="404"/>
    </row>
    <row r="30" ht="12.75">
      <c r="C30" s="404"/>
    </row>
  </sheetData>
  <sheetProtection/>
  <mergeCells count="5">
    <mergeCell ref="A5:C5"/>
    <mergeCell ref="A7:C7"/>
    <mergeCell ref="A8:C8"/>
    <mergeCell ref="A9:C9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C88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43"/>
      <c r="B2" s="43"/>
      <c r="C2" s="44"/>
    </row>
    <row r="3" spans="1:3" ht="15.75">
      <c r="A3" s="556" t="s">
        <v>479</v>
      </c>
      <c r="B3" s="557"/>
      <c r="C3" s="557"/>
    </row>
    <row r="4" spans="1:3" ht="15.75">
      <c r="A4" s="45"/>
      <c r="B4" s="45"/>
      <c r="C4" s="46"/>
    </row>
    <row r="5" spans="1:3" ht="7.5" customHeight="1">
      <c r="A5" s="558"/>
      <c r="B5" s="558"/>
      <c r="C5" s="558"/>
    </row>
    <row r="6" spans="1:3" ht="15.75">
      <c r="A6" s="555"/>
      <c r="B6" s="555"/>
      <c r="C6" s="555"/>
    </row>
    <row r="7" spans="1:3" ht="15.75">
      <c r="A7" s="555"/>
      <c r="B7" s="555"/>
      <c r="C7" s="555"/>
    </row>
    <row r="8" spans="1:3" ht="3" customHeight="1">
      <c r="A8" s="48"/>
      <c r="B8" s="78"/>
      <c r="C8" s="78"/>
    </row>
    <row r="9" spans="1:3" ht="6.75" customHeight="1">
      <c r="A9" s="48"/>
      <c r="B9" s="78"/>
      <c r="C9" s="78"/>
    </row>
    <row r="10" spans="1:3" ht="15.75">
      <c r="A10" s="555" t="s">
        <v>8</v>
      </c>
      <c r="B10" s="555"/>
      <c r="C10" s="555"/>
    </row>
    <row r="11" spans="1:3" ht="15.75">
      <c r="A11" s="555" t="s">
        <v>44</v>
      </c>
      <c r="B11" s="555"/>
      <c r="C11" s="555"/>
    </row>
    <row r="12" spans="1:3" ht="15.75">
      <c r="A12" s="555" t="s">
        <v>45</v>
      </c>
      <c r="B12" s="555"/>
      <c r="C12" s="555"/>
    </row>
    <row r="13" spans="1:3" ht="15.75">
      <c r="A13" s="555" t="s">
        <v>462</v>
      </c>
      <c r="B13" s="555"/>
      <c r="C13" s="555"/>
    </row>
    <row r="14" spans="1:3" ht="16.5" thickBot="1">
      <c r="A14" s="45"/>
      <c r="B14" s="45"/>
      <c r="C14" s="46"/>
    </row>
    <row r="15" spans="1:3" ht="15.75">
      <c r="A15" s="49" t="s">
        <v>16</v>
      </c>
      <c r="B15" s="50"/>
      <c r="C15" s="51" t="s">
        <v>0</v>
      </c>
    </row>
    <row r="16" spans="1:3" ht="15.75">
      <c r="A16" s="52"/>
      <c r="B16" s="53" t="s">
        <v>3</v>
      </c>
      <c r="C16" s="54"/>
    </row>
    <row r="17" spans="1:3" ht="16.5" thickBot="1">
      <c r="A17" s="55" t="s">
        <v>17</v>
      </c>
      <c r="B17" s="56"/>
      <c r="C17" s="57" t="s">
        <v>46</v>
      </c>
    </row>
    <row r="18" spans="1:3" ht="20.25" customHeight="1">
      <c r="A18" s="559" t="s">
        <v>47</v>
      </c>
      <c r="B18" s="559"/>
      <c r="C18" s="559"/>
    </row>
    <row r="19" spans="1:3" ht="22.5" customHeight="1">
      <c r="A19" s="58" t="s">
        <v>18</v>
      </c>
      <c r="B19" s="59" t="s">
        <v>48</v>
      </c>
      <c r="C19" s="60"/>
    </row>
    <row r="20" spans="1:3" ht="22.5" customHeight="1">
      <c r="A20" s="58"/>
      <c r="B20" s="19" t="s">
        <v>49</v>
      </c>
      <c r="C20" s="60">
        <f>Bevételek!H41</f>
        <v>16808897</v>
      </c>
    </row>
    <row r="21" spans="1:3" ht="22.5" customHeight="1">
      <c r="A21" s="58"/>
      <c r="B21" s="20" t="s">
        <v>50</v>
      </c>
      <c r="C21" s="60">
        <f>Bevételek!H53</f>
        <v>0</v>
      </c>
    </row>
    <row r="22" spans="1:3" ht="22.5" customHeight="1">
      <c r="A22" s="58" t="s">
        <v>19</v>
      </c>
      <c r="B22" s="59" t="s">
        <v>51</v>
      </c>
      <c r="C22" s="60">
        <f>Bevételek!H74</f>
        <v>1420000</v>
      </c>
    </row>
    <row r="23" spans="1:3" ht="22.5" customHeight="1">
      <c r="A23" s="58" t="s">
        <v>20</v>
      </c>
      <c r="B23" s="59" t="s">
        <v>52</v>
      </c>
      <c r="C23" s="60">
        <f>Bevételek!H83</f>
        <v>2777576</v>
      </c>
    </row>
    <row r="24" spans="1:3" ht="22.5" customHeight="1">
      <c r="A24" s="58" t="s">
        <v>21</v>
      </c>
      <c r="B24" s="61" t="s">
        <v>24</v>
      </c>
      <c r="C24" s="60"/>
    </row>
    <row r="25" spans="1:3" ht="32.25" customHeight="1">
      <c r="A25" s="58"/>
      <c r="B25" s="20" t="s">
        <v>53</v>
      </c>
      <c r="C25" s="60"/>
    </row>
    <row r="26" spans="1:3" ht="22.5" customHeight="1">
      <c r="A26" s="58"/>
      <c r="B26" s="19" t="s">
        <v>54</v>
      </c>
      <c r="C26" s="60"/>
    </row>
    <row r="27" spans="1:3" ht="28.5" customHeight="1">
      <c r="A27" s="79"/>
      <c r="B27" s="80" t="s">
        <v>55</v>
      </c>
      <c r="C27" s="74">
        <f>SUM(C20:C26)</f>
        <v>21006473</v>
      </c>
    </row>
    <row r="28" spans="1:3" ht="22.5" customHeight="1">
      <c r="A28" s="47" t="s">
        <v>22</v>
      </c>
      <c r="B28" s="59" t="s">
        <v>56</v>
      </c>
      <c r="C28" s="29">
        <f>'Korm.funkciók'!E31</f>
        <v>8098136</v>
      </c>
    </row>
    <row r="29" spans="1:3" ht="22.5" customHeight="1">
      <c r="A29" s="47" t="s">
        <v>23</v>
      </c>
      <c r="B29" s="59" t="s">
        <v>57</v>
      </c>
      <c r="C29" s="29">
        <f>'Korm.funkciók'!F31</f>
        <v>1618034</v>
      </c>
    </row>
    <row r="30" spans="1:3" ht="22.5" customHeight="1">
      <c r="A30" s="47" t="s">
        <v>25</v>
      </c>
      <c r="B30" s="64" t="s">
        <v>58</v>
      </c>
      <c r="C30" s="29">
        <f>'Korm.funkciók'!G31</f>
        <v>10473703</v>
      </c>
    </row>
    <row r="31" spans="1:3" ht="22.5" customHeight="1">
      <c r="A31" s="47" t="s">
        <v>26</v>
      </c>
      <c r="B31" s="64" t="s">
        <v>59</v>
      </c>
      <c r="C31" s="29">
        <f>'Korm.funkciók'!H31</f>
        <v>1420000</v>
      </c>
    </row>
    <row r="32" spans="1:3" ht="22.5" customHeight="1">
      <c r="A32" s="47" t="s">
        <v>27</v>
      </c>
      <c r="B32" s="64" t="s">
        <v>60</v>
      </c>
      <c r="C32" s="29"/>
    </row>
    <row r="33" spans="1:3" ht="22.5" customHeight="1">
      <c r="A33" s="47"/>
      <c r="B33" s="64" t="s">
        <v>61</v>
      </c>
      <c r="C33" s="29"/>
    </row>
    <row r="34" spans="1:3" ht="29.25" customHeight="1">
      <c r="A34" s="47"/>
      <c r="B34" s="20" t="s">
        <v>62</v>
      </c>
      <c r="C34" s="31"/>
    </row>
    <row r="35" spans="1:3" ht="22.5" customHeight="1">
      <c r="A35" s="47"/>
      <c r="B35" s="64" t="s">
        <v>63</v>
      </c>
      <c r="C35" s="29">
        <f>'Korm.funkciók'!I31</f>
        <v>171225</v>
      </c>
    </row>
    <row r="36" spans="1:3" ht="22.5" customHeight="1">
      <c r="A36" s="47"/>
      <c r="B36" s="64" t="s">
        <v>64</v>
      </c>
      <c r="C36" s="46"/>
    </row>
    <row r="37" spans="1:3" ht="32.25" customHeight="1">
      <c r="A37" s="79"/>
      <c r="B37" s="80" t="s">
        <v>65</v>
      </c>
      <c r="C37" s="74">
        <f>SUM(C28:C36)</f>
        <v>21781098</v>
      </c>
    </row>
    <row r="38" spans="1:3" ht="15.75">
      <c r="A38" s="58"/>
      <c r="B38" s="59"/>
      <c r="C38" s="60"/>
    </row>
    <row r="39" spans="1:3" ht="15.75">
      <c r="A39" s="58"/>
      <c r="B39" s="59"/>
      <c r="C39" s="60"/>
    </row>
    <row r="40" spans="1:3" ht="15.75">
      <c r="A40" s="58"/>
      <c r="B40" s="59"/>
      <c r="C40" s="60"/>
    </row>
    <row r="41" spans="1:3" ht="15.75">
      <c r="A41" s="560">
        <v>2</v>
      </c>
      <c r="B41" s="560"/>
      <c r="C41" s="560"/>
    </row>
    <row r="42" spans="1:3" ht="16.5" thickBot="1">
      <c r="A42" s="58"/>
      <c r="B42" s="59"/>
      <c r="C42" s="60"/>
    </row>
    <row r="43" spans="1:3" ht="15.75">
      <c r="A43" s="49" t="s">
        <v>16</v>
      </c>
      <c r="B43" s="50"/>
      <c r="C43" s="51" t="s">
        <v>0</v>
      </c>
    </row>
    <row r="44" spans="1:3" ht="15.75">
      <c r="A44" s="52"/>
      <c r="B44" s="53" t="s">
        <v>3</v>
      </c>
      <c r="C44" s="54"/>
    </row>
    <row r="45" spans="1:3" ht="16.5" thickBot="1">
      <c r="A45" s="55" t="s">
        <v>17</v>
      </c>
      <c r="B45" s="56"/>
      <c r="C45" s="57" t="s">
        <v>46</v>
      </c>
    </row>
    <row r="46" spans="1:3" ht="15.75">
      <c r="A46" s="553" t="s">
        <v>66</v>
      </c>
      <c r="B46" s="553"/>
      <c r="C46" s="553"/>
    </row>
    <row r="47" spans="1:3" ht="22.5" customHeight="1">
      <c r="A47" s="47" t="s">
        <v>28</v>
      </c>
      <c r="B47" s="65" t="s">
        <v>67</v>
      </c>
      <c r="C47" s="46">
        <f>Bevételek!H63</f>
        <v>3554316</v>
      </c>
    </row>
    <row r="48" spans="1:3" ht="22.5" customHeight="1">
      <c r="A48" s="47" t="s">
        <v>30</v>
      </c>
      <c r="B48" s="65" t="s">
        <v>68</v>
      </c>
      <c r="C48" s="46"/>
    </row>
    <row r="49" spans="1:3" ht="22.5" customHeight="1">
      <c r="A49" s="47" t="s">
        <v>31</v>
      </c>
      <c r="B49" s="61" t="s">
        <v>69</v>
      </c>
      <c r="C49" s="46"/>
    </row>
    <row r="50" spans="1:3" ht="31.5" customHeight="1">
      <c r="A50" s="47"/>
      <c r="B50" s="20" t="s">
        <v>70</v>
      </c>
      <c r="C50" s="46">
        <f>Bevételek!H88</f>
        <v>0</v>
      </c>
    </row>
    <row r="51" spans="1:3" ht="22.5" customHeight="1">
      <c r="A51" s="47"/>
      <c r="B51" s="19" t="s">
        <v>71</v>
      </c>
      <c r="C51" s="46"/>
    </row>
    <row r="52" spans="1:3" ht="24.75" customHeight="1">
      <c r="A52" s="79"/>
      <c r="B52" s="80" t="s">
        <v>72</v>
      </c>
      <c r="C52" s="74">
        <f>SUM(C47:C51)</f>
        <v>3554316</v>
      </c>
    </row>
    <row r="53" spans="1:3" ht="22.5" customHeight="1">
      <c r="A53" s="47" t="s">
        <v>33</v>
      </c>
      <c r="B53" s="65" t="s">
        <v>73</v>
      </c>
      <c r="C53" s="46">
        <f>'Korm.funkciók'!K31</f>
        <v>4324406</v>
      </c>
    </row>
    <row r="54" spans="1:3" ht="22.5" customHeight="1">
      <c r="A54" s="47" t="s">
        <v>35</v>
      </c>
      <c r="B54" s="65" t="s">
        <v>74</v>
      </c>
      <c r="C54" s="46">
        <f>'Korm.funkciók'!L31</f>
        <v>2449500</v>
      </c>
    </row>
    <row r="55" spans="1:3" ht="22.5" customHeight="1">
      <c r="A55" s="47" t="s">
        <v>36</v>
      </c>
      <c r="B55" s="61" t="s">
        <v>41</v>
      </c>
      <c r="C55" s="46"/>
    </row>
    <row r="56" spans="1:3" ht="33.75" customHeight="1">
      <c r="A56" s="47"/>
      <c r="B56" s="20" t="s">
        <v>75</v>
      </c>
      <c r="C56" s="46"/>
    </row>
    <row r="57" spans="1:3" ht="22.5" customHeight="1">
      <c r="A57" s="47"/>
      <c r="B57" s="118" t="s">
        <v>338</v>
      </c>
      <c r="C57" s="46"/>
    </row>
    <row r="58" spans="1:3" ht="16.5" thickBot="1">
      <c r="A58" s="62"/>
      <c r="B58" s="80" t="s">
        <v>76</v>
      </c>
      <c r="C58" s="74">
        <f>SUM(C53:C57)</f>
        <v>6773906</v>
      </c>
    </row>
    <row r="59" spans="1:3" ht="28.5" customHeight="1" thickBot="1">
      <c r="A59" s="66"/>
      <c r="B59" s="67" t="s">
        <v>77</v>
      </c>
      <c r="C59" s="68">
        <f>C27+C52</f>
        <v>24560789</v>
      </c>
    </row>
    <row r="60" spans="1:3" ht="27" customHeight="1" thickBot="1">
      <c r="A60" s="66"/>
      <c r="B60" s="67" t="s">
        <v>78</v>
      </c>
      <c r="C60" s="68">
        <f>C37+C58</f>
        <v>28555004</v>
      </c>
    </row>
    <row r="61" spans="1:3" ht="15.75">
      <c r="A61" s="69"/>
      <c r="B61" s="70"/>
      <c r="C61" s="71"/>
    </row>
    <row r="62" spans="1:3" ht="15.75">
      <c r="A62" s="45"/>
      <c r="B62" s="45"/>
      <c r="C62" s="46"/>
    </row>
    <row r="63" spans="1:3" ht="15.75">
      <c r="A63" s="554" t="s">
        <v>79</v>
      </c>
      <c r="B63" s="554"/>
      <c r="C63" s="554"/>
    </row>
    <row r="64" spans="1:3" ht="15.75">
      <c r="A64" s="72"/>
      <c r="B64" s="72"/>
      <c r="C64" s="72"/>
    </row>
    <row r="65" spans="1:3" ht="22.5" customHeight="1">
      <c r="A65" s="62" t="s">
        <v>38</v>
      </c>
      <c r="B65" s="73" t="s">
        <v>80</v>
      </c>
      <c r="C65" s="63">
        <f>Bevételek!H92</f>
        <v>4666570</v>
      </c>
    </row>
    <row r="66" spans="1:3" ht="22.5" customHeight="1">
      <c r="A66" s="62"/>
      <c r="B66" s="80" t="s">
        <v>81</v>
      </c>
      <c r="C66" s="74">
        <f>C65</f>
        <v>4666570</v>
      </c>
    </row>
    <row r="67" spans="1:3" ht="22.5" customHeight="1">
      <c r="A67" s="62" t="s">
        <v>40</v>
      </c>
      <c r="B67" s="73" t="s">
        <v>353</v>
      </c>
      <c r="C67" s="63">
        <f>'Korm.funkciók'!O31</f>
        <v>672355</v>
      </c>
    </row>
    <row r="68" spans="1:3" ht="22.5" customHeight="1">
      <c r="A68" s="62" t="s">
        <v>42</v>
      </c>
      <c r="B68" s="73" t="s">
        <v>82</v>
      </c>
      <c r="C68" s="63">
        <v>0</v>
      </c>
    </row>
    <row r="69" spans="1:3" ht="22.5" customHeight="1" thickBot="1">
      <c r="A69" s="62"/>
      <c r="B69" s="80" t="s">
        <v>83</v>
      </c>
      <c r="C69" s="74">
        <f>SUM(C67:C68)</f>
        <v>672355</v>
      </c>
    </row>
    <row r="70" spans="1:3" ht="24.75" customHeight="1" thickBot="1">
      <c r="A70" s="75"/>
      <c r="B70" s="76" t="s">
        <v>84</v>
      </c>
      <c r="C70" s="77">
        <f>C59+C66</f>
        <v>29227359</v>
      </c>
    </row>
    <row r="71" spans="1:3" ht="27" customHeight="1" thickBot="1">
      <c r="A71" s="75"/>
      <c r="B71" s="76" t="s">
        <v>85</v>
      </c>
      <c r="C71" s="77">
        <f>C60+C69</f>
        <v>29227359</v>
      </c>
    </row>
    <row r="72" spans="1:3" ht="15.75">
      <c r="A72" s="45"/>
      <c r="B72" s="45"/>
      <c r="C72" s="46"/>
    </row>
    <row r="73" spans="1:3" ht="15.75">
      <c r="A73" s="19"/>
      <c r="B73" s="19"/>
      <c r="C73" s="19"/>
    </row>
    <row r="74" spans="1:3" ht="15.75">
      <c r="A74" s="19"/>
      <c r="B74" s="19"/>
      <c r="C74" s="19"/>
    </row>
    <row r="75" spans="1:3" ht="15.75">
      <c r="A75" s="19"/>
      <c r="B75" s="19"/>
      <c r="C75" s="19"/>
    </row>
    <row r="76" spans="1:3" ht="15.75">
      <c r="A76" s="19"/>
      <c r="B76" s="19"/>
      <c r="C76" s="19"/>
    </row>
    <row r="77" spans="1:3" ht="15.75">
      <c r="A77" s="19"/>
      <c r="B77" s="19"/>
      <c r="C77" s="19"/>
    </row>
    <row r="78" spans="1:3" ht="15.75">
      <c r="A78" s="19"/>
      <c r="B78" s="19"/>
      <c r="C78" s="19"/>
    </row>
    <row r="79" spans="1:3" ht="15.75">
      <c r="A79" s="19"/>
      <c r="B79" s="19"/>
      <c r="C79" s="19"/>
    </row>
    <row r="80" spans="1:3" ht="15.75">
      <c r="A80" s="19"/>
      <c r="B80" s="19"/>
      <c r="C80" s="19"/>
    </row>
    <row r="81" spans="1:3" ht="15.75">
      <c r="A81" s="19"/>
      <c r="B81" s="19"/>
      <c r="C81" s="19"/>
    </row>
    <row r="82" spans="1:3" ht="15.75">
      <c r="A82" s="19"/>
      <c r="B82" s="19"/>
      <c r="C82" s="19"/>
    </row>
    <row r="83" spans="1:3" ht="15.75">
      <c r="A83" s="19"/>
      <c r="B83" s="19"/>
      <c r="C83" s="19"/>
    </row>
    <row r="84" spans="1:3" ht="15.75">
      <c r="A84" s="19"/>
      <c r="B84" s="19"/>
      <c r="C84" s="19"/>
    </row>
    <row r="85" spans="1:3" ht="15.75">
      <c r="A85" s="19"/>
      <c r="B85" s="19"/>
      <c r="C85" s="19"/>
    </row>
    <row r="86" spans="1:3" ht="15.75">
      <c r="A86" s="19"/>
      <c r="B86" s="19"/>
      <c r="C86" s="19"/>
    </row>
    <row r="87" spans="1:3" ht="15.75">
      <c r="A87" s="19"/>
      <c r="B87" s="19"/>
      <c r="C87" s="19"/>
    </row>
    <row r="88" spans="1:3" ht="15.75">
      <c r="A88" s="19"/>
      <c r="B88" s="19"/>
      <c r="C88" s="19"/>
    </row>
  </sheetData>
  <sheetProtection/>
  <mergeCells count="12">
    <mergeCell ref="A3:C3"/>
    <mergeCell ref="A5:C5"/>
    <mergeCell ref="A6:C6"/>
    <mergeCell ref="A7:C7"/>
    <mergeCell ref="A18:C18"/>
    <mergeCell ref="A41:C41"/>
    <mergeCell ref="A46:C46"/>
    <mergeCell ref="A63:C63"/>
    <mergeCell ref="A10:C10"/>
    <mergeCell ref="A11:C11"/>
    <mergeCell ref="A12:C12"/>
    <mergeCell ref="A13:C13"/>
  </mergeCells>
  <printOptions/>
  <pageMargins left="0.49" right="0.49" top="0.46" bottom="1" header="0.35" footer="0.5"/>
  <pageSetup fitToHeight="0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7"/>
  <sheetViews>
    <sheetView zoomScale="75" zoomScaleNormal="75" zoomScalePageLayoutView="0" workbookViewId="0" topLeftCell="A1">
      <selection activeCell="A1" sqref="A1:O3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6" width="13.25390625" style="0" customWidth="1"/>
    <col min="7" max="8" width="14.00390625" style="0" customWidth="1"/>
    <col min="9" max="9" width="13.875" style="0" customWidth="1"/>
    <col min="10" max="12" width="13.375" style="0" bestFit="1" customWidth="1"/>
    <col min="13" max="13" width="13.125" style="0" customWidth="1"/>
    <col min="14" max="14" width="14.25390625" style="0" customWidth="1"/>
    <col min="15" max="15" width="13.625" style="0" customWidth="1"/>
  </cols>
  <sheetData>
    <row r="1" spans="1:15" ht="12.75">
      <c r="A1" s="561" t="s">
        <v>489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5" ht="6" customHeigh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</row>
    <row r="3" spans="1:15" ht="12.75" hidden="1">
      <c r="A3" s="562"/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15" ht="12.75">
      <c r="A4" s="1"/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</row>
    <row r="5" spans="1:15" ht="12.75">
      <c r="A5" s="1"/>
      <c r="B5" s="563" t="s">
        <v>8</v>
      </c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</row>
    <row r="6" spans="1:15" ht="12.75">
      <c r="A6" s="1"/>
      <c r="B6" s="563" t="s">
        <v>470</v>
      </c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</row>
    <row r="7" spans="1:15" ht="13.5" thickBot="1">
      <c r="A7" s="1"/>
      <c r="B7" s="1"/>
      <c r="C7" s="237"/>
      <c r="D7" s="237"/>
      <c r="E7" s="237"/>
      <c r="F7" s="238"/>
      <c r="G7" s="237"/>
      <c r="H7" s="237"/>
      <c r="I7" s="237"/>
      <c r="J7" s="237"/>
      <c r="K7" s="239"/>
      <c r="L7" s="239"/>
      <c r="M7" s="239"/>
      <c r="N7" s="239"/>
      <c r="O7" s="175" t="s">
        <v>386</v>
      </c>
    </row>
    <row r="8" spans="1:15" ht="12.75">
      <c r="A8" s="240" t="s">
        <v>16</v>
      </c>
      <c r="B8" s="241"/>
      <c r="C8" s="242"/>
      <c r="D8" s="243"/>
      <c r="E8" s="244"/>
      <c r="F8" s="245"/>
      <c r="G8" s="245"/>
      <c r="H8" s="245"/>
      <c r="I8" s="245"/>
      <c r="J8" s="245"/>
      <c r="K8" s="246"/>
      <c r="L8" s="246"/>
      <c r="M8" s="246"/>
      <c r="N8" s="247"/>
      <c r="O8" s="248"/>
    </row>
    <row r="9" spans="1:15" ht="12.75">
      <c r="A9" s="249"/>
      <c r="B9" s="250" t="s">
        <v>3</v>
      </c>
      <c r="C9" s="251" t="s">
        <v>283</v>
      </c>
      <c r="D9" s="252" t="s">
        <v>284</v>
      </c>
      <c r="E9" s="253" t="s">
        <v>285</v>
      </c>
      <c r="F9" s="254" t="s">
        <v>286</v>
      </c>
      <c r="G9" s="254" t="s">
        <v>287</v>
      </c>
      <c r="H9" s="254" t="s">
        <v>288</v>
      </c>
      <c r="I9" s="254" t="s">
        <v>289</v>
      </c>
      <c r="J9" s="254" t="s">
        <v>290</v>
      </c>
      <c r="K9" s="254" t="s">
        <v>291</v>
      </c>
      <c r="L9" s="254" t="s">
        <v>292</v>
      </c>
      <c r="M9" s="254" t="s">
        <v>293</v>
      </c>
      <c r="N9" s="253" t="s">
        <v>294</v>
      </c>
      <c r="O9" s="255" t="s">
        <v>295</v>
      </c>
    </row>
    <row r="10" spans="1:15" ht="13.5" thickBot="1">
      <c r="A10" s="256" t="s">
        <v>17</v>
      </c>
      <c r="B10" s="257"/>
      <c r="C10" s="258"/>
      <c r="D10" s="259"/>
      <c r="E10" s="260"/>
      <c r="F10" s="261"/>
      <c r="G10" s="261"/>
      <c r="H10" s="261"/>
      <c r="I10" s="261"/>
      <c r="J10" s="261"/>
      <c r="K10" s="261"/>
      <c r="L10" s="261"/>
      <c r="M10" s="261"/>
      <c r="N10" s="260"/>
      <c r="O10" s="258"/>
    </row>
    <row r="11" spans="1:15" ht="12.75">
      <c r="A11" s="262"/>
      <c r="B11" s="263" t="s">
        <v>296</v>
      </c>
      <c r="C11" s="264"/>
      <c r="D11" s="265"/>
      <c r="E11" s="266"/>
      <c r="F11" s="264"/>
      <c r="G11" s="264"/>
      <c r="H11" s="264"/>
      <c r="I11" s="264"/>
      <c r="J11" s="264"/>
      <c r="K11" s="264"/>
      <c r="L11" s="264"/>
      <c r="M11" s="264"/>
      <c r="N11" s="266"/>
      <c r="O11" s="267"/>
    </row>
    <row r="12" spans="1:15" ht="25.5">
      <c r="A12" s="268" t="s">
        <v>18</v>
      </c>
      <c r="B12" s="269" t="s">
        <v>297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1"/>
    </row>
    <row r="13" spans="1:15" ht="25.5">
      <c r="A13" s="268"/>
      <c r="B13" s="269" t="s">
        <v>298</v>
      </c>
      <c r="C13" s="270">
        <v>1400741</v>
      </c>
      <c r="D13" s="270">
        <v>1400741</v>
      </c>
      <c r="E13" s="270">
        <v>1400741</v>
      </c>
      <c r="F13" s="270">
        <v>1400741</v>
      </c>
      <c r="G13" s="270">
        <v>1400741</v>
      </c>
      <c r="H13" s="270">
        <v>1400741</v>
      </c>
      <c r="I13" s="270">
        <v>1400741</v>
      </c>
      <c r="J13" s="270">
        <v>1400741</v>
      </c>
      <c r="K13" s="270">
        <v>1400741</v>
      </c>
      <c r="L13" s="270">
        <v>1400741</v>
      </c>
      <c r="M13" s="270">
        <v>1400741</v>
      </c>
      <c r="N13" s="270">
        <v>1400746</v>
      </c>
      <c r="O13" s="271">
        <f>SUM(C13:N13)</f>
        <v>16808897</v>
      </c>
    </row>
    <row r="14" spans="1:15" ht="25.5">
      <c r="A14" s="268"/>
      <c r="B14" s="272" t="s">
        <v>299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1">
        <f>SUM(C14:N14)</f>
        <v>0</v>
      </c>
    </row>
    <row r="15" spans="1:15" ht="25.5">
      <c r="A15" s="268" t="s">
        <v>19</v>
      </c>
      <c r="B15" s="272" t="s">
        <v>300</v>
      </c>
      <c r="C15" s="270"/>
      <c r="D15" s="270"/>
      <c r="E15" s="270"/>
      <c r="F15" s="270"/>
      <c r="G15" s="270"/>
      <c r="H15" s="270">
        <v>3554316</v>
      </c>
      <c r="I15" s="270"/>
      <c r="J15" s="270"/>
      <c r="K15" s="270"/>
      <c r="L15" s="270"/>
      <c r="M15" s="270"/>
      <c r="N15" s="270"/>
      <c r="O15" s="271">
        <f aca="true" t="shared" si="0" ref="O15:O25">SUM(C15:N15)</f>
        <v>3554316</v>
      </c>
    </row>
    <row r="16" spans="1:15" ht="12.75">
      <c r="A16" s="268" t="s">
        <v>20</v>
      </c>
      <c r="B16" s="272" t="s">
        <v>301</v>
      </c>
      <c r="C16" s="273"/>
      <c r="D16" s="273">
        <v>30000</v>
      </c>
      <c r="E16" s="273">
        <v>350000</v>
      </c>
      <c r="F16" s="273">
        <v>100000</v>
      </c>
      <c r="G16" s="273">
        <v>40000</v>
      </c>
      <c r="H16" s="273">
        <v>30000</v>
      </c>
      <c r="I16" s="273">
        <v>40000</v>
      </c>
      <c r="J16" s="273">
        <v>80000</v>
      </c>
      <c r="K16" s="273">
        <v>470000</v>
      </c>
      <c r="L16" s="273">
        <v>90000</v>
      </c>
      <c r="M16" s="273">
        <v>140000</v>
      </c>
      <c r="N16" s="273">
        <v>50000</v>
      </c>
      <c r="O16" s="271">
        <f t="shared" si="0"/>
        <v>1420000</v>
      </c>
    </row>
    <row r="17" spans="1:15" ht="12.75">
      <c r="A17" s="268" t="s">
        <v>21</v>
      </c>
      <c r="B17" s="274" t="s">
        <v>302</v>
      </c>
      <c r="C17" s="273">
        <v>231464</v>
      </c>
      <c r="D17" s="273">
        <v>231464</v>
      </c>
      <c r="E17" s="273">
        <v>231464</v>
      </c>
      <c r="F17" s="273">
        <v>231464</v>
      </c>
      <c r="G17" s="273">
        <v>231464</v>
      </c>
      <c r="H17" s="273">
        <v>231464</v>
      </c>
      <c r="I17" s="273">
        <v>231464</v>
      </c>
      <c r="J17" s="273">
        <v>231464</v>
      </c>
      <c r="K17" s="273">
        <v>231464</v>
      </c>
      <c r="L17" s="273">
        <v>231464</v>
      </c>
      <c r="M17" s="273">
        <v>231464</v>
      </c>
      <c r="N17" s="273">
        <v>231472</v>
      </c>
      <c r="O17" s="271">
        <f>SUM(C17:N17)</f>
        <v>2777576</v>
      </c>
    </row>
    <row r="18" spans="1:15" ht="12.75">
      <c r="A18" s="268" t="s">
        <v>22</v>
      </c>
      <c r="B18" s="274" t="s">
        <v>303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1">
        <f t="shared" si="0"/>
        <v>0</v>
      </c>
    </row>
    <row r="19" spans="1:15" ht="12.75">
      <c r="A19" s="268" t="s">
        <v>23</v>
      </c>
      <c r="B19" s="274" t="s">
        <v>24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6"/>
      <c r="O19" s="271">
        <f t="shared" si="0"/>
        <v>0</v>
      </c>
    </row>
    <row r="20" spans="1:15" ht="25.5">
      <c r="A20" s="268"/>
      <c r="B20" s="272" t="s">
        <v>304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271">
        <f t="shared" si="0"/>
        <v>0</v>
      </c>
    </row>
    <row r="21" spans="1:15" ht="12.75">
      <c r="A21" s="268"/>
      <c r="B21" s="272" t="s">
        <v>305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8"/>
      <c r="O21" s="271">
        <f t="shared" si="0"/>
        <v>0</v>
      </c>
    </row>
    <row r="22" spans="1:15" ht="12.75">
      <c r="A22" s="268" t="s">
        <v>25</v>
      </c>
      <c r="B22" s="274" t="s">
        <v>306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8"/>
      <c r="O22" s="271">
        <f t="shared" si="0"/>
        <v>0</v>
      </c>
    </row>
    <row r="23" spans="1:15" ht="25.5">
      <c r="A23" s="268"/>
      <c r="B23" s="272" t="s">
        <v>307</v>
      </c>
      <c r="C23" s="277"/>
      <c r="D23" s="277"/>
      <c r="E23" s="277"/>
      <c r="F23" s="277"/>
      <c r="G23" s="277"/>
      <c r="H23" s="277">
        <v>3554316</v>
      </c>
      <c r="I23" s="277"/>
      <c r="J23" s="277"/>
      <c r="K23" s="277"/>
      <c r="L23" s="277"/>
      <c r="M23" s="277"/>
      <c r="N23" s="278"/>
      <c r="O23" s="271"/>
    </row>
    <row r="24" spans="1:15" ht="12.75">
      <c r="A24" s="268"/>
      <c r="B24" s="272" t="s">
        <v>308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8"/>
      <c r="O24" s="271">
        <f t="shared" si="0"/>
        <v>0</v>
      </c>
    </row>
    <row r="25" spans="1:15" ht="12.75">
      <c r="A25" s="268" t="s">
        <v>26</v>
      </c>
      <c r="B25" s="274" t="s">
        <v>309</v>
      </c>
      <c r="C25" s="277">
        <v>498541</v>
      </c>
      <c r="D25" s="277">
        <v>4168029</v>
      </c>
      <c r="E25" s="277"/>
      <c r="F25" s="277"/>
      <c r="G25" s="277"/>
      <c r="H25" s="277"/>
      <c r="I25" s="277"/>
      <c r="J25" s="277"/>
      <c r="K25" s="277"/>
      <c r="L25" s="277"/>
      <c r="M25" s="277"/>
      <c r="N25" s="278"/>
      <c r="O25" s="271">
        <f t="shared" si="0"/>
        <v>4666570</v>
      </c>
    </row>
    <row r="26" spans="1:15" ht="13.5" thickBot="1">
      <c r="A26" s="279" t="s">
        <v>27</v>
      </c>
      <c r="B26" s="280" t="s">
        <v>310</v>
      </c>
      <c r="C26" s="277"/>
      <c r="D26" s="277">
        <f>C47</f>
        <v>403041</v>
      </c>
      <c r="E26" s="277">
        <f aca="true" t="shared" si="1" ref="E26:N26">D47</f>
        <v>4637324</v>
      </c>
      <c r="F26" s="277">
        <f t="shared" si="1"/>
        <v>4580978</v>
      </c>
      <c r="G26" s="277">
        <f t="shared" si="1"/>
        <v>4620292</v>
      </c>
      <c r="H26" s="277">
        <f t="shared" si="1"/>
        <v>4529606</v>
      </c>
      <c r="I26" s="277">
        <f t="shared" si="1"/>
        <v>7717521</v>
      </c>
      <c r="J26" s="277">
        <f>I47</f>
        <v>5027335</v>
      </c>
      <c r="K26" s="277">
        <f t="shared" si="1"/>
        <v>4559849</v>
      </c>
      <c r="L26" s="277">
        <f t="shared" si="1"/>
        <v>4977163</v>
      </c>
      <c r="M26" s="277">
        <f t="shared" si="1"/>
        <v>4586477</v>
      </c>
      <c r="N26" s="277">
        <f t="shared" si="1"/>
        <v>4383497</v>
      </c>
      <c r="O26" s="271"/>
    </row>
    <row r="27" spans="1:15" ht="13.5" thickBot="1">
      <c r="A27" s="281"/>
      <c r="B27" s="281" t="s">
        <v>311</v>
      </c>
      <c r="C27" s="282">
        <f>SUM(C13:C26)</f>
        <v>2130746</v>
      </c>
      <c r="D27" s="282">
        <f aca="true" t="shared" si="2" ref="D27:N27">SUM(D13:D26)</f>
        <v>6233275</v>
      </c>
      <c r="E27" s="282">
        <f t="shared" si="2"/>
        <v>6619529</v>
      </c>
      <c r="F27" s="282">
        <f t="shared" si="2"/>
        <v>6313183</v>
      </c>
      <c r="G27" s="282">
        <f t="shared" si="2"/>
        <v>6292497</v>
      </c>
      <c r="H27" s="282">
        <f t="shared" si="2"/>
        <v>13300443</v>
      </c>
      <c r="I27" s="282">
        <f t="shared" si="2"/>
        <v>9389726</v>
      </c>
      <c r="J27" s="282">
        <f t="shared" si="2"/>
        <v>6739540</v>
      </c>
      <c r="K27" s="282">
        <f t="shared" si="2"/>
        <v>6662054</v>
      </c>
      <c r="L27" s="282">
        <f t="shared" si="2"/>
        <v>6699368</v>
      </c>
      <c r="M27" s="282">
        <f t="shared" si="2"/>
        <v>6358682</v>
      </c>
      <c r="N27" s="282">
        <f t="shared" si="2"/>
        <v>6065715</v>
      </c>
      <c r="O27" s="283">
        <f>SUM(O13:O26)</f>
        <v>29227359</v>
      </c>
    </row>
    <row r="28" spans="1:15" ht="12.75">
      <c r="A28" s="284"/>
      <c r="B28" s="285" t="s">
        <v>312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86"/>
    </row>
    <row r="29" spans="1:15" ht="12.75">
      <c r="A29" s="268" t="s">
        <v>28</v>
      </c>
      <c r="B29" s="274" t="s">
        <v>29</v>
      </c>
      <c r="C29" s="270">
        <v>646363</v>
      </c>
      <c r="D29" s="270">
        <v>677433</v>
      </c>
      <c r="E29" s="270">
        <v>677433</v>
      </c>
      <c r="F29" s="270">
        <v>677433</v>
      </c>
      <c r="G29" s="270">
        <v>677433</v>
      </c>
      <c r="H29" s="270">
        <v>677433</v>
      </c>
      <c r="I29" s="270">
        <v>677433</v>
      </c>
      <c r="J29" s="270">
        <v>677433</v>
      </c>
      <c r="K29" s="270">
        <v>677433</v>
      </c>
      <c r="L29" s="270">
        <v>677433</v>
      </c>
      <c r="M29" s="270">
        <v>677433</v>
      </c>
      <c r="N29" s="270">
        <v>677443</v>
      </c>
      <c r="O29" s="271">
        <f aca="true" t="shared" si="3" ref="O29:O43">SUM(C29:N29)</f>
        <v>8098136</v>
      </c>
    </row>
    <row r="30" spans="1:15" ht="25.5">
      <c r="A30" s="268" t="s">
        <v>30</v>
      </c>
      <c r="B30" s="272" t="s">
        <v>313</v>
      </c>
      <c r="C30" s="270">
        <v>127987</v>
      </c>
      <c r="D30" s="270">
        <v>135458</v>
      </c>
      <c r="E30" s="270">
        <v>135458</v>
      </c>
      <c r="F30" s="270">
        <v>135458</v>
      </c>
      <c r="G30" s="270">
        <v>135458</v>
      </c>
      <c r="H30" s="270">
        <v>135458</v>
      </c>
      <c r="I30" s="270">
        <v>135458</v>
      </c>
      <c r="J30" s="270">
        <v>135458</v>
      </c>
      <c r="K30" s="270">
        <v>135458</v>
      </c>
      <c r="L30" s="270">
        <v>135458</v>
      </c>
      <c r="M30" s="270">
        <v>135458</v>
      </c>
      <c r="N30" s="270">
        <v>135467</v>
      </c>
      <c r="O30" s="271">
        <f t="shared" si="3"/>
        <v>1618034</v>
      </c>
    </row>
    <row r="31" spans="1:15" ht="12.75">
      <c r="A31" s="268" t="s">
        <v>31</v>
      </c>
      <c r="B31" s="274" t="s">
        <v>32</v>
      </c>
      <c r="C31" s="270">
        <v>210000</v>
      </c>
      <c r="D31" s="270">
        <v>733060</v>
      </c>
      <c r="E31" s="270">
        <v>733060</v>
      </c>
      <c r="F31" s="270">
        <v>830000</v>
      </c>
      <c r="G31" s="270">
        <v>900000</v>
      </c>
      <c r="H31" s="270">
        <v>1100000</v>
      </c>
      <c r="I31" s="270">
        <f>447000+561000</f>
        <v>1008000</v>
      </c>
      <c r="J31" s="270">
        <f>839000</f>
        <v>839000</v>
      </c>
      <c r="K31" s="270">
        <f>547000+250000</f>
        <v>797000</v>
      </c>
      <c r="L31" s="270">
        <v>1100000</v>
      </c>
      <c r="M31" s="270">
        <f>519000+414094</f>
        <v>933094</v>
      </c>
      <c r="N31" s="270">
        <v>1290489</v>
      </c>
      <c r="O31" s="271">
        <f t="shared" si="3"/>
        <v>10473703</v>
      </c>
    </row>
    <row r="32" spans="1:15" ht="12.75">
      <c r="A32" s="268" t="s">
        <v>33</v>
      </c>
      <c r="B32" s="274" t="s">
        <v>34</v>
      </c>
      <c r="C32" s="270">
        <v>50000</v>
      </c>
      <c r="D32" s="270">
        <v>50000</v>
      </c>
      <c r="E32" s="270">
        <v>50000</v>
      </c>
      <c r="F32" s="270">
        <v>50000</v>
      </c>
      <c r="G32" s="270">
        <v>50000</v>
      </c>
      <c r="H32" s="270">
        <v>50000</v>
      </c>
      <c r="I32" s="270">
        <v>50000</v>
      </c>
      <c r="J32" s="270">
        <f>220000-50000+12800</f>
        <v>182800</v>
      </c>
      <c r="K32" s="270">
        <v>50000</v>
      </c>
      <c r="L32" s="270">
        <v>200000</v>
      </c>
      <c r="M32" s="270">
        <f>300000-70800</f>
        <v>229200</v>
      </c>
      <c r="N32" s="270">
        <v>408000</v>
      </c>
      <c r="O32" s="271">
        <f t="shared" si="3"/>
        <v>1420000</v>
      </c>
    </row>
    <row r="33" spans="1:15" ht="12.75">
      <c r="A33" s="268" t="s">
        <v>35</v>
      </c>
      <c r="B33" s="274" t="s">
        <v>314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87"/>
      <c r="O33" s="271"/>
    </row>
    <row r="34" spans="1:15" ht="12.75">
      <c r="A34" s="268"/>
      <c r="B34" s="274" t="s">
        <v>315</v>
      </c>
      <c r="C34" s="270"/>
      <c r="D34" s="270"/>
      <c r="E34" s="270"/>
      <c r="F34" s="270"/>
      <c r="G34" s="270"/>
      <c r="H34" s="270"/>
      <c r="I34" s="270">
        <v>0</v>
      </c>
      <c r="J34" s="270">
        <v>0</v>
      </c>
      <c r="K34" s="270"/>
      <c r="L34" s="270">
        <v>0</v>
      </c>
      <c r="M34" s="270">
        <v>0</v>
      </c>
      <c r="N34" s="270">
        <v>0</v>
      </c>
      <c r="O34" s="271">
        <f t="shared" si="3"/>
        <v>0</v>
      </c>
    </row>
    <row r="35" spans="1:15" ht="12.75">
      <c r="A35" s="268"/>
      <c r="B35" s="274" t="s">
        <v>316</v>
      </c>
      <c r="C35" s="270">
        <f>12500+8500</f>
        <v>21000</v>
      </c>
      <c r="D35" s="270"/>
      <c r="E35" s="270">
        <f>43000-400</f>
        <v>42600</v>
      </c>
      <c r="F35" s="270"/>
      <c r="G35" s="270"/>
      <c r="H35" s="270">
        <v>13125</v>
      </c>
      <c r="I35" s="270">
        <v>42000</v>
      </c>
      <c r="J35" s="270">
        <f>15000+12500</f>
        <v>27500</v>
      </c>
      <c r="K35" s="270">
        <v>25000</v>
      </c>
      <c r="L35" s="270"/>
      <c r="M35" s="270"/>
      <c r="N35" s="270"/>
      <c r="O35" s="271">
        <f t="shared" si="3"/>
        <v>171225</v>
      </c>
    </row>
    <row r="36" spans="1:15" ht="12.75">
      <c r="A36" s="268" t="s">
        <v>36</v>
      </c>
      <c r="B36" s="274" t="s">
        <v>37</v>
      </c>
      <c r="C36" s="270"/>
      <c r="D36" s="270"/>
      <c r="E36" s="270">
        <v>400000</v>
      </c>
      <c r="F36" s="270"/>
      <c r="G36" s="270"/>
      <c r="H36" s="270">
        <v>3606906</v>
      </c>
      <c r="I36" s="270"/>
      <c r="J36" s="270">
        <v>317500</v>
      </c>
      <c r="K36" s="270"/>
      <c r="L36" s="270"/>
      <c r="M36" s="270"/>
      <c r="N36" s="270"/>
      <c r="O36" s="271">
        <f t="shared" si="3"/>
        <v>4324406</v>
      </c>
    </row>
    <row r="37" spans="1:15" ht="12.75">
      <c r="A37" s="268" t="s">
        <v>38</v>
      </c>
      <c r="B37" s="274" t="s">
        <v>39</v>
      </c>
      <c r="C37" s="270"/>
      <c r="D37" s="270"/>
      <c r="E37" s="270"/>
      <c r="F37" s="270"/>
      <c r="G37" s="270"/>
      <c r="H37" s="270"/>
      <c r="I37" s="270">
        <v>2449500</v>
      </c>
      <c r="J37" s="270"/>
      <c r="K37" s="270"/>
      <c r="L37" s="270"/>
      <c r="M37" s="270"/>
      <c r="N37" s="270"/>
      <c r="O37" s="271">
        <f t="shared" si="3"/>
        <v>2449500</v>
      </c>
    </row>
    <row r="38" spans="1:15" ht="12.75">
      <c r="A38" s="268" t="s">
        <v>40</v>
      </c>
      <c r="B38" s="274" t="s">
        <v>41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1">
        <f t="shared" si="3"/>
        <v>0</v>
      </c>
    </row>
    <row r="39" spans="1:15" ht="12.75">
      <c r="A39" s="268"/>
      <c r="B39" s="274" t="s">
        <v>315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1"/>
    </row>
    <row r="40" spans="1:15" ht="12.75">
      <c r="A40" s="268"/>
      <c r="B40" s="274" t="s">
        <v>316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1"/>
    </row>
    <row r="41" spans="1:15" ht="12.75">
      <c r="A41" s="268" t="s">
        <v>42</v>
      </c>
      <c r="B41" s="274" t="s">
        <v>43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1">
        <f t="shared" si="3"/>
        <v>0</v>
      </c>
    </row>
    <row r="42" spans="1:15" ht="12.75">
      <c r="A42" s="268"/>
      <c r="B42" s="274" t="s">
        <v>354</v>
      </c>
      <c r="C42" s="270">
        <v>672355</v>
      </c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1">
        <f t="shared" si="3"/>
        <v>672355</v>
      </c>
    </row>
    <row r="43" spans="1:15" ht="12.75">
      <c r="A43" s="268"/>
      <c r="B43" s="274" t="s">
        <v>317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1">
        <f t="shared" si="3"/>
        <v>0</v>
      </c>
    </row>
    <row r="44" spans="1:15" ht="12.75">
      <c r="A44" s="268" t="s">
        <v>318</v>
      </c>
      <c r="B44" s="274" t="s">
        <v>319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1"/>
    </row>
    <row r="45" spans="1:15" ht="13.5" thickBot="1">
      <c r="A45" s="279" t="s">
        <v>320</v>
      </c>
      <c r="B45" s="280" t="s">
        <v>321</v>
      </c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1"/>
    </row>
    <row r="46" spans="1:15" ht="13.5" thickBot="1">
      <c r="A46" s="281"/>
      <c r="B46" s="281" t="s">
        <v>322</v>
      </c>
      <c r="C46" s="282">
        <f>SUM(C29:C45)</f>
        <v>1727705</v>
      </c>
      <c r="D46" s="282">
        <f aca="true" t="shared" si="4" ref="D46:O46">SUM(D29:D45)</f>
        <v>1595951</v>
      </c>
      <c r="E46" s="282">
        <f t="shared" si="4"/>
        <v>2038551</v>
      </c>
      <c r="F46" s="282">
        <f t="shared" si="4"/>
        <v>1692891</v>
      </c>
      <c r="G46" s="282">
        <f t="shared" si="4"/>
        <v>1762891</v>
      </c>
      <c r="H46" s="282">
        <f t="shared" si="4"/>
        <v>5582922</v>
      </c>
      <c r="I46" s="282">
        <f t="shared" si="4"/>
        <v>4362391</v>
      </c>
      <c r="J46" s="282">
        <f t="shared" si="4"/>
        <v>2179691</v>
      </c>
      <c r="K46" s="282">
        <f t="shared" si="4"/>
        <v>1684891</v>
      </c>
      <c r="L46" s="282">
        <f t="shared" si="4"/>
        <v>2112891</v>
      </c>
      <c r="M46" s="282">
        <f t="shared" si="4"/>
        <v>1975185</v>
      </c>
      <c r="N46" s="282">
        <f t="shared" si="4"/>
        <v>2511399</v>
      </c>
      <c r="O46" s="283">
        <f t="shared" si="4"/>
        <v>29227359</v>
      </c>
    </row>
    <row r="47" spans="1:15" ht="13.5" thickBot="1">
      <c r="A47" s="288"/>
      <c r="B47" s="289" t="s">
        <v>323</v>
      </c>
      <c r="C47" s="290">
        <f>C27-C46</f>
        <v>403041</v>
      </c>
      <c r="D47" s="290">
        <f aca="true" t="shared" si="5" ref="D47:N47">D27-D46</f>
        <v>4637324</v>
      </c>
      <c r="E47" s="290">
        <f t="shared" si="5"/>
        <v>4580978</v>
      </c>
      <c r="F47" s="290">
        <f t="shared" si="5"/>
        <v>4620292</v>
      </c>
      <c r="G47" s="290">
        <f t="shared" si="5"/>
        <v>4529606</v>
      </c>
      <c r="H47" s="290">
        <f t="shared" si="5"/>
        <v>7717521</v>
      </c>
      <c r="I47" s="290">
        <f t="shared" si="5"/>
        <v>5027335</v>
      </c>
      <c r="J47" s="290">
        <f t="shared" si="5"/>
        <v>4559849</v>
      </c>
      <c r="K47" s="290">
        <f t="shared" si="5"/>
        <v>4977163</v>
      </c>
      <c r="L47" s="290">
        <f t="shared" si="5"/>
        <v>4586477</v>
      </c>
      <c r="M47" s="290">
        <f t="shared" si="5"/>
        <v>4383497</v>
      </c>
      <c r="N47" s="290">
        <f t="shared" si="5"/>
        <v>3554316</v>
      </c>
      <c r="O47" s="291"/>
    </row>
    <row r="48" spans="1:15" ht="12.75">
      <c r="A48" s="1"/>
      <c r="B48" s="1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</row>
    <row r="49" spans="1:15" ht="12.75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</row>
    <row r="50" spans="1:15" ht="12.75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</row>
    <row r="51" spans="1:15" ht="12.75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</row>
    <row r="52" spans="1:15" ht="12.75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</row>
    <row r="53" spans="1:15" ht="12.75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</row>
    <row r="54" spans="1:15" ht="12.75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</row>
    <row r="55" spans="1:15" ht="12.7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</row>
    <row r="56" spans="1:15" ht="12.7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</row>
    <row r="57" spans="1:15" ht="12.7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</row>
  </sheetData>
  <sheetProtection/>
  <mergeCells count="4">
    <mergeCell ref="A1:O3"/>
    <mergeCell ref="B4:O4"/>
    <mergeCell ref="B5:O5"/>
    <mergeCell ref="B6:O6"/>
  </mergeCells>
  <printOptions/>
  <pageMargins left="0.2362204724409449" right="0.2362204724409449" top="0.35433070866141736" bottom="0.5511811023622047" header="0.2362204724409449" footer="0.35433070866141736"/>
  <pageSetup fitToHeight="0" fitToWidth="1" horizontalDpi="300" verticalDpi="300" orientation="landscape" paperSize="8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1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9.75390625" style="0" customWidth="1"/>
    <col min="2" max="2" width="34.75390625" style="0" customWidth="1"/>
    <col min="3" max="3" width="17.375" style="0" customWidth="1"/>
  </cols>
  <sheetData>
    <row r="1" spans="1:6" ht="15.75">
      <c r="A1" s="183"/>
      <c r="B1" s="565" t="s">
        <v>490</v>
      </c>
      <c r="C1" s="565"/>
      <c r="D1" s="565"/>
      <c r="E1" s="536"/>
      <c r="F1" s="536"/>
    </row>
    <row r="2" spans="1:4" ht="15.75">
      <c r="A2" s="184"/>
      <c r="B2" s="184"/>
      <c r="C2" s="184"/>
      <c r="D2" s="185"/>
    </row>
    <row r="3" spans="1:4" ht="15.75">
      <c r="A3" s="185"/>
      <c r="B3" s="185"/>
      <c r="C3" s="185"/>
      <c r="D3" s="185"/>
    </row>
    <row r="4" spans="1:4" ht="15.75">
      <c r="A4" s="564" t="s">
        <v>2</v>
      </c>
      <c r="B4" s="564"/>
      <c r="C4" s="564"/>
      <c r="D4" s="564"/>
    </row>
    <row r="5" spans="1:4" ht="15.75">
      <c r="A5" s="564" t="s">
        <v>277</v>
      </c>
      <c r="B5" s="564"/>
      <c r="C5" s="564"/>
      <c r="D5" s="564"/>
    </row>
    <row r="6" spans="1:4" ht="15.75">
      <c r="A6" s="564" t="s">
        <v>473</v>
      </c>
      <c r="B6" s="564"/>
      <c r="C6" s="564"/>
      <c r="D6" s="564"/>
    </row>
    <row r="7" spans="1:4" ht="15.75">
      <c r="A7" s="184"/>
      <c r="B7" s="184"/>
      <c r="C7" s="184"/>
      <c r="D7" s="183"/>
    </row>
    <row r="8" spans="1:4" ht="15.75">
      <c r="A8" s="184"/>
      <c r="B8" s="184"/>
      <c r="C8" s="184"/>
      <c r="D8" s="183"/>
    </row>
    <row r="9" spans="1:4" ht="15.75">
      <c r="A9" s="184"/>
      <c r="B9" s="184"/>
      <c r="C9" s="184"/>
      <c r="D9" s="183"/>
    </row>
    <row r="10" spans="1:4" ht="15.75">
      <c r="A10" s="184"/>
      <c r="B10" s="184"/>
      <c r="C10" s="184"/>
      <c r="D10" s="183"/>
    </row>
    <row r="11" spans="1:4" ht="15.75">
      <c r="A11" s="395" t="s">
        <v>18</v>
      </c>
      <c r="B11" s="186" t="s">
        <v>278</v>
      </c>
      <c r="C11" s="184"/>
      <c r="D11" s="183"/>
    </row>
    <row r="12" spans="1:4" ht="15.75">
      <c r="A12" s="395"/>
      <c r="B12" s="186"/>
      <c r="C12" s="184"/>
      <c r="D12" s="183"/>
    </row>
    <row r="13" spans="1:4" ht="15.75">
      <c r="A13" s="395"/>
      <c r="B13" s="186"/>
      <c r="C13" s="187"/>
      <c r="D13" s="183"/>
    </row>
    <row r="14" spans="1:4" ht="16.5">
      <c r="A14" s="396" t="s">
        <v>406</v>
      </c>
      <c r="B14" s="188" t="s">
        <v>279</v>
      </c>
      <c r="C14" s="189"/>
      <c r="D14" s="190"/>
    </row>
    <row r="15" spans="1:4" ht="18">
      <c r="A15" s="397" t="s">
        <v>404</v>
      </c>
      <c r="B15" s="183" t="s">
        <v>280</v>
      </c>
      <c r="C15" s="191">
        <v>1599000</v>
      </c>
      <c r="D15" s="183" t="s">
        <v>281</v>
      </c>
    </row>
    <row r="16" spans="1:4" ht="15.75">
      <c r="A16" s="394"/>
      <c r="B16" s="185" t="s">
        <v>282</v>
      </c>
      <c r="C16" s="192">
        <f>SUM(C15)</f>
        <v>1599000</v>
      </c>
      <c r="D16" s="185" t="s">
        <v>281</v>
      </c>
    </row>
    <row r="17" spans="1:4" ht="15.75">
      <c r="A17" s="183"/>
      <c r="B17" s="185"/>
      <c r="C17" s="192"/>
      <c r="D17" s="185"/>
    </row>
    <row r="18" spans="1:4" ht="15.75">
      <c r="A18" s="183"/>
      <c r="B18" s="193"/>
      <c r="C18" s="192"/>
      <c r="D18" s="183"/>
    </row>
    <row r="19" spans="1:4" ht="18">
      <c r="A19" s="183"/>
      <c r="B19" s="183"/>
      <c r="C19" s="194"/>
      <c r="D19" s="183"/>
    </row>
    <row r="20" spans="1:4" ht="15.75">
      <c r="A20" s="185"/>
      <c r="B20" s="185"/>
      <c r="C20" s="192"/>
      <c r="D20" s="185"/>
    </row>
    <row r="21" spans="1:4" ht="15.75">
      <c r="A21" s="195"/>
      <c r="B21" s="195"/>
      <c r="C21" s="195"/>
      <c r="D21" s="195"/>
    </row>
  </sheetData>
  <sheetProtection/>
  <mergeCells count="4">
    <mergeCell ref="A4:D4"/>
    <mergeCell ref="A5:D5"/>
    <mergeCell ref="A6:D6"/>
    <mergeCell ref="B1:F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98"/>
  <sheetViews>
    <sheetView zoomScalePageLayoutView="0" workbookViewId="0" topLeftCell="A1">
      <selection activeCell="A1" sqref="A1:M1"/>
    </sheetView>
  </sheetViews>
  <sheetFormatPr defaultColWidth="9.00390625" defaultRowHeight="12.75"/>
  <cols>
    <col min="6" max="6" width="12.625" style="0" customWidth="1"/>
    <col min="9" max="9" width="10.625" style="0" customWidth="1"/>
    <col min="13" max="13" width="10.875" style="0" customWidth="1"/>
  </cols>
  <sheetData>
    <row r="1" spans="1:13" ht="15.75">
      <c r="A1" s="637" t="s">
        <v>491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</row>
    <row r="2" spans="1:13" ht="15.7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5.75">
      <c r="A3" s="638" t="s">
        <v>8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</row>
    <row r="4" spans="1:13" ht="15.75">
      <c r="A4" s="638" t="s">
        <v>229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</row>
    <row r="5" spans="1:13" ht="15.75">
      <c r="A5" s="638" t="s">
        <v>462</v>
      </c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</row>
    <row r="6" spans="1:13" ht="15.75">
      <c r="A6" s="161" t="s">
        <v>230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3" ht="18.7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15.75">
      <c r="A8" s="163" t="s">
        <v>231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3" ht="19.5" thickBo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</row>
    <row r="10" spans="1:13" ht="16.5" thickBot="1">
      <c r="A10" s="584" t="s">
        <v>232</v>
      </c>
      <c r="B10" s="590"/>
      <c r="C10" s="590"/>
      <c r="D10" s="632" t="s">
        <v>233</v>
      </c>
      <c r="E10" s="633"/>
      <c r="F10" s="634"/>
      <c r="G10" s="632" t="s">
        <v>234</v>
      </c>
      <c r="H10" s="633"/>
      <c r="I10" s="634"/>
      <c r="J10" s="632" t="s">
        <v>235</v>
      </c>
      <c r="K10" s="633"/>
      <c r="L10" s="634"/>
      <c r="M10" s="585" t="s">
        <v>236</v>
      </c>
    </row>
    <row r="11" spans="1:13" ht="15.75">
      <c r="A11" s="586"/>
      <c r="B11" s="591"/>
      <c r="C11" s="591"/>
      <c r="D11" s="165" t="s">
        <v>237</v>
      </c>
      <c r="E11" s="166" t="s">
        <v>238</v>
      </c>
      <c r="F11" s="167" t="s">
        <v>239</v>
      </c>
      <c r="G11" s="166" t="s">
        <v>240</v>
      </c>
      <c r="H11" s="166" t="s">
        <v>238</v>
      </c>
      <c r="I11" s="167" t="s">
        <v>241</v>
      </c>
      <c r="J11" s="166" t="s">
        <v>240</v>
      </c>
      <c r="K11" s="167" t="s">
        <v>238</v>
      </c>
      <c r="L11" s="166" t="s">
        <v>241</v>
      </c>
      <c r="M11" s="587"/>
    </row>
    <row r="12" spans="1:13" ht="16.5" thickBot="1">
      <c r="A12" s="586"/>
      <c r="B12" s="591"/>
      <c r="C12" s="591"/>
      <c r="D12" s="168" t="s">
        <v>242</v>
      </c>
      <c r="E12" s="169" t="s">
        <v>243</v>
      </c>
      <c r="F12" s="170" t="s">
        <v>244</v>
      </c>
      <c r="G12" s="171" t="s">
        <v>242</v>
      </c>
      <c r="H12" s="169" t="s">
        <v>243</v>
      </c>
      <c r="I12" s="170" t="s">
        <v>244</v>
      </c>
      <c r="J12" s="171" t="s">
        <v>242</v>
      </c>
      <c r="K12" s="170" t="s">
        <v>243</v>
      </c>
      <c r="L12" s="169" t="s">
        <v>244</v>
      </c>
      <c r="M12" s="589"/>
    </row>
    <row r="13" spans="1:13" ht="12.75">
      <c r="A13" s="618"/>
      <c r="B13" s="619"/>
      <c r="C13" s="620"/>
      <c r="D13" s="627"/>
      <c r="E13" s="610"/>
      <c r="F13" s="630"/>
      <c r="G13" s="635"/>
      <c r="H13" s="635"/>
      <c r="I13" s="635"/>
      <c r="J13" s="610"/>
      <c r="K13" s="610"/>
      <c r="L13" s="610"/>
      <c r="M13" s="612">
        <f>L13+I13+F13</f>
        <v>0</v>
      </c>
    </row>
    <row r="14" spans="1:13" ht="12.75">
      <c r="A14" s="621"/>
      <c r="B14" s="622"/>
      <c r="C14" s="623"/>
      <c r="D14" s="628"/>
      <c r="E14" s="567"/>
      <c r="F14" s="593"/>
      <c r="G14" s="567"/>
      <c r="H14" s="567"/>
      <c r="I14" s="567"/>
      <c r="J14" s="567"/>
      <c r="K14" s="567"/>
      <c r="L14" s="567"/>
      <c r="M14" s="567"/>
    </row>
    <row r="15" spans="1:13" ht="13.5" thickBot="1">
      <c r="A15" s="624"/>
      <c r="B15" s="625"/>
      <c r="C15" s="626"/>
      <c r="D15" s="629"/>
      <c r="E15" s="611"/>
      <c r="F15" s="631"/>
      <c r="G15" s="636"/>
      <c r="H15" s="636"/>
      <c r="I15" s="636"/>
      <c r="J15" s="611"/>
      <c r="K15" s="611"/>
      <c r="L15" s="611"/>
      <c r="M15" s="611"/>
    </row>
    <row r="16" spans="1:13" ht="12.75">
      <c r="A16" s="578" t="s">
        <v>245</v>
      </c>
      <c r="B16" s="605"/>
      <c r="C16" s="579"/>
      <c r="D16" s="607"/>
      <c r="E16" s="607"/>
      <c r="F16" s="613">
        <f>SUM(F13)</f>
        <v>0</v>
      </c>
      <c r="G16" s="607"/>
      <c r="H16" s="607"/>
      <c r="I16" s="607"/>
      <c r="J16" s="607"/>
      <c r="K16" s="607"/>
      <c r="L16" s="607"/>
      <c r="M16" s="609">
        <f>M13</f>
        <v>0</v>
      </c>
    </row>
    <row r="17" spans="1:13" ht="13.5" thickBot="1">
      <c r="A17" s="580"/>
      <c r="B17" s="606"/>
      <c r="C17" s="581"/>
      <c r="D17" s="608"/>
      <c r="E17" s="608"/>
      <c r="F17" s="614"/>
      <c r="G17" s="608"/>
      <c r="H17" s="608"/>
      <c r="I17" s="608"/>
      <c r="J17" s="608"/>
      <c r="K17" s="608"/>
      <c r="L17" s="608"/>
      <c r="M17" s="608"/>
    </row>
    <row r="18" spans="1:13" ht="18.75">
      <c r="A18" s="162"/>
      <c r="B18" s="162"/>
      <c r="C18" s="162"/>
      <c r="D18" s="162"/>
      <c r="E18" s="162"/>
      <c r="F18" s="172"/>
      <c r="G18" s="162"/>
      <c r="H18" s="162"/>
      <c r="I18" s="162"/>
      <c r="J18" s="162"/>
      <c r="K18" s="162"/>
      <c r="L18" s="162"/>
      <c r="M18" s="162"/>
    </row>
    <row r="19" spans="1:13" ht="15.75">
      <c r="A19" s="163" t="s">
        <v>246</v>
      </c>
      <c r="B19" s="163"/>
      <c r="C19" s="163"/>
      <c r="D19" s="163"/>
      <c r="E19" s="163"/>
      <c r="F19" s="173"/>
      <c r="G19" s="163"/>
      <c r="H19" s="163"/>
      <c r="I19" s="163"/>
      <c r="J19" s="163"/>
      <c r="K19" s="163"/>
      <c r="L19" s="163"/>
      <c r="M19" s="163"/>
    </row>
    <row r="20" spans="1:13" ht="18.75">
      <c r="A20" s="174" t="s">
        <v>247</v>
      </c>
      <c r="B20" s="174"/>
      <c r="C20" s="174"/>
      <c r="D20" s="174"/>
      <c r="E20" s="174"/>
      <c r="F20" s="175" t="s">
        <v>248</v>
      </c>
      <c r="G20" s="176" t="s">
        <v>244</v>
      </c>
      <c r="H20" s="162"/>
      <c r="I20" s="162"/>
      <c r="J20" s="162"/>
      <c r="K20" s="162"/>
      <c r="L20" s="162"/>
      <c r="M20" s="162"/>
    </row>
    <row r="21" spans="1:13" ht="18.75">
      <c r="A21" s="174" t="s">
        <v>249</v>
      </c>
      <c r="B21" s="174"/>
      <c r="C21" s="174"/>
      <c r="D21" s="174"/>
      <c r="E21" s="174"/>
      <c r="F21" s="175"/>
      <c r="G21" s="176" t="s">
        <v>244</v>
      </c>
      <c r="H21" s="162"/>
      <c r="I21" s="162"/>
      <c r="J21" s="162"/>
      <c r="K21" s="162"/>
      <c r="L21" s="162"/>
      <c r="M21" s="162"/>
    </row>
    <row r="22" spans="1:13" ht="18.75">
      <c r="A22" s="174" t="s">
        <v>250</v>
      </c>
      <c r="B22" s="174"/>
      <c r="C22" s="174"/>
      <c r="D22" s="174"/>
      <c r="E22" s="174"/>
      <c r="F22" s="177"/>
      <c r="G22" s="178" t="s">
        <v>244</v>
      </c>
      <c r="H22" s="162"/>
      <c r="I22" s="162"/>
      <c r="J22" s="162"/>
      <c r="K22" s="162"/>
      <c r="L22" s="162"/>
      <c r="M22" s="162"/>
    </row>
    <row r="23" spans="1:13" ht="18.75">
      <c r="A23" s="174" t="s">
        <v>251</v>
      </c>
      <c r="B23" s="174"/>
      <c r="C23" s="174"/>
      <c r="D23" s="174"/>
      <c r="E23" s="174"/>
      <c r="F23" s="179">
        <f>SUM(F20:F22)</f>
        <v>0</v>
      </c>
      <c r="G23" s="180" t="s">
        <v>244</v>
      </c>
      <c r="H23" s="162"/>
      <c r="I23" s="162"/>
      <c r="J23" s="162"/>
      <c r="K23" s="162"/>
      <c r="L23" s="162"/>
      <c r="M23" s="162"/>
    </row>
    <row r="24" spans="1:13" ht="15.75">
      <c r="A24" s="163" t="s">
        <v>252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</row>
    <row r="25" spans="1:13" ht="15.75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1:13" ht="15.7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1:13" ht="15.75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13" ht="15.75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 ht="15.75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3" ht="15.75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</row>
    <row r="31" spans="1:13" ht="19.5" thickBot="1">
      <c r="A31" s="174"/>
      <c r="B31" s="174"/>
      <c r="C31" s="174"/>
      <c r="D31" s="174"/>
      <c r="E31" s="174"/>
      <c r="F31" s="179"/>
      <c r="G31" s="180"/>
      <c r="H31" s="162"/>
      <c r="I31" s="162"/>
      <c r="J31" s="162"/>
      <c r="K31" s="162"/>
      <c r="L31" s="162"/>
      <c r="M31" s="162"/>
    </row>
    <row r="32" spans="1:13" ht="16.5" thickBot="1">
      <c r="A32" s="584" t="s">
        <v>232</v>
      </c>
      <c r="B32" s="590"/>
      <c r="C32" s="590"/>
      <c r="D32" s="632" t="s">
        <v>233</v>
      </c>
      <c r="E32" s="633"/>
      <c r="F32" s="634"/>
      <c r="G32" s="632" t="s">
        <v>234</v>
      </c>
      <c r="H32" s="633"/>
      <c r="I32" s="634"/>
      <c r="J32" s="632" t="s">
        <v>235</v>
      </c>
      <c r="K32" s="633"/>
      <c r="L32" s="634"/>
      <c r="M32" s="585" t="s">
        <v>253</v>
      </c>
    </row>
    <row r="33" spans="1:13" ht="15.75">
      <c r="A33" s="586"/>
      <c r="B33" s="591"/>
      <c r="C33" s="591"/>
      <c r="D33" s="165" t="s">
        <v>237</v>
      </c>
      <c r="E33" s="166" t="s">
        <v>238</v>
      </c>
      <c r="F33" s="167" t="s">
        <v>239</v>
      </c>
      <c r="G33" s="166" t="s">
        <v>240</v>
      </c>
      <c r="H33" s="166" t="s">
        <v>238</v>
      </c>
      <c r="I33" s="167" t="s">
        <v>241</v>
      </c>
      <c r="J33" s="166" t="s">
        <v>240</v>
      </c>
      <c r="K33" s="167" t="s">
        <v>238</v>
      </c>
      <c r="L33" s="166" t="s">
        <v>241</v>
      </c>
      <c r="M33" s="587"/>
    </row>
    <row r="34" spans="1:13" ht="16.5" thickBot="1">
      <c r="A34" s="586"/>
      <c r="B34" s="591"/>
      <c r="C34" s="591"/>
      <c r="D34" s="168" t="s">
        <v>242</v>
      </c>
      <c r="E34" s="169" t="s">
        <v>243</v>
      </c>
      <c r="F34" s="170" t="s">
        <v>244</v>
      </c>
      <c r="G34" s="171" t="s">
        <v>242</v>
      </c>
      <c r="H34" s="169" t="s">
        <v>243</v>
      </c>
      <c r="I34" s="170" t="s">
        <v>244</v>
      </c>
      <c r="J34" s="171" t="s">
        <v>242</v>
      </c>
      <c r="K34" s="170" t="s">
        <v>243</v>
      </c>
      <c r="L34" s="169" t="s">
        <v>244</v>
      </c>
      <c r="M34" s="589"/>
    </row>
    <row r="35" spans="1:13" ht="12.75">
      <c r="A35" s="618" t="s">
        <v>254</v>
      </c>
      <c r="B35" s="619"/>
      <c r="C35" s="620"/>
      <c r="D35" s="627" t="s">
        <v>255</v>
      </c>
      <c r="E35" s="610"/>
      <c r="F35" s="630">
        <v>79</v>
      </c>
      <c r="G35" s="635"/>
      <c r="H35" s="635"/>
      <c r="I35" s="635"/>
      <c r="J35" s="610"/>
      <c r="K35" s="610"/>
      <c r="L35" s="610"/>
      <c r="M35" s="612">
        <f>L35+I35+F35</f>
        <v>79</v>
      </c>
    </row>
    <row r="36" spans="1:13" ht="12.75">
      <c r="A36" s="621"/>
      <c r="B36" s="622"/>
      <c r="C36" s="623"/>
      <c r="D36" s="628"/>
      <c r="E36" s="567"/>
      <c r="F36" s="593"/>
      <c r="G36" s="567"/>
      <c r="H36" s="567"/>
      <c r="I36" s="567"/>
      <c r="J36" s="567"/>
      <c r="K36" s="567"/>
      <c r="L36" s="567"/>
      <c r="M36" s="567"/>
    </row>
    <row r="37" spans="1:13" ht="12.75">
      <c r="A37" s="624"/>
      <c r="B37" s="625"/>
      <c r="C37" s="626"/>
      <c r="D37" s="629"/>
      <c r="E37" s="611"/>
      <c r="F37" s="631"/>
      <c r="G37" s="567"/>
      <c r="H37" s="567"/>
      <c r="I37" s="567"/>
      <c r="J37" s="611"/>
      <c r="K37" s="611"/>
      <c r="L37" s="611"/>
      <c r="M37" s="611"/>
    </row>
    <row r="38" spans="1:13" ht="12.75">
      <c r="A38" s="618" t="s">
        <v>256</v>
      </c>
      <c r="B38" s="619"/>
      <c r="C38" s="620"/>
      <c r="D38" s="627" t="s">
        <v>257</v>
      </c>
      <c r="E38" s="610"/>
      <c r="F38" s="630"/>
      <c r="G38" s="616"/>
      <c r="H38" s="616"/>
      <c r="I38" s="616"/>
      <c r="J38" s="610"/>
      <c r="K38" s="610"/>
      <c r="L38" s="610"/>
      <c r="M38" s="612">
        <f>L38+I38+F38</f>
        <v>0</v>
      </c>
    </row>
    <row r="39" spans="1:13" ht="12.75">
      <c r="A39" s="621"/>
      <c r="B39" s="622"/>
      <c r="C39" s="623"/>
      <c r="D39" s="628"/>
      <c r="E39" s="567"/>
      <c r="F39" s="593"/>
      <c r="G39" s="616"/>
      <c r="H39" s="616"/>
      <c r="I39" s="616"/>
      <c r="J39" s="567"/>
      <c r="K39" s="567"/>
      <c r="L39" s="567"/>
      <c r="M39" s="567"/>
    </row>
    <row r="40" spans="1:13" ht="12.75">
      <c r="A40" s="624"/>
      <c r="B40" s="625"/>
      <c r="C40" s="626"/>
      <c r="D40" s="629"/>
      <c r="E40" s="611"/>
      <c r="F40" s="631"/>
      <c r="G40" s="616"/>
      <c r="H40" s="616"/>
      <c r="I40" s="616"/>
      <c r="J40" s="611"/>
      <c r="K40" s="611"/>
      <c r="L40" s="611"/>
      <c r="M40" s="611"/>
    </row>
    <row r="41" spans="1:13" ht="12.75">
      <c r="A41" s="618" t="s">
        <v>258</v>
      </c>
      <c r="B41" s="619"/>
      <c r="C41" s="620"/>
      <c r="D41" s="627" t="s">
        <v>259</v>
      </c>
      <c r="E41" s="610"/>
      <c r="F41" s="630"/>
      <c r="G41" s="616"/>
      <c r="H41" s="616"/>
      <c r="I41" s="616"/>
      <c r="J41" s="610"/>
      <c r="K41" s="610"/>
      <c r="L41" s="610"/>
      <c r="M41" s="612">
        <f>L41+I41+F41</f>
        <v>0</v>
      </c>
    </row>
    <row r="42" spans="1:13" ht="12.75">
      <c r="A42" s="621"/>
      <c r="B42" s="622"/>
      <c r="C42" s="623"/>
      <c r="D42" s="628"/>
      <c r="E42" s="567"/>
      <c r="F42" s="593"/>
      <c r="G42" s="616"/>
      <c r="H42" s="616"/>
      <c r="I42" s="616"/>
      <c r="J42" s="567"/>
      <c r="K42" s="567"/>
      <c r="L42" s="567"/>
      <c r="M42" s="567"/>
    </row>
    <row r="43" spans="1:13" ht="12.75">
      <c r="A43" s="624"/>
      <c r="B43" s="625"/>
      <c r="C43" s="626"/>
      <c r="D43" s="629"/>
      <c r="E43" s="611"/>
      <c r="F43" s="631"/>
      <c r="G43" s="616"/>
      <c r="H43" s="616"/>
      <c r="I43" s="616"/>
      <c r="J43" s="611"/>
      <c r="K43" s="611"/>
      <c r="L43" s="611"/>
      <c r="M43" s="611"/>
    </row>
    <row r="44" spans="1:13" ht="12.75">
      <c r="A44" s="618" t="s">
        <v>260</v>
      </c>
      <c r="B44" s="619"/>
      <c r="C44" s="620"/>
      <c r="D44" s="627"/>
      <c r="E44" s="610"/>
      <c r="F44" s="630"/>
      <c r="G44" s="615" t="s">
        <v>261</v>
      </c>
      <c r="H44" s="616"/>
      <c r="I44" s="617"/>
      <c r="J44" s="610"/>
      <c r="K44" s="610"/>
      <c r="L44" s="610"/>
      <c r="M44" s="612">
        <f>L44+I44+F44</f>
        <v>0</v>
      </c>
    </row>
    <row r="45" spans="1:13" ht="12.75">
      <c r="A45" s="621"/>
      <c r="B45" s="622"/>
      <c r="C45" s="623"/>
      <c r="D45" s="628"/>
      <c r="E45" s="567"/>
      <c r="F45" s="593"/>
      <c r="G45" s="615"/>
      <c r="H45" s="616"/>
      <c r="I45" s="617"/>
      <c r="J45" s="567"/>
      <c r="K45" s="567"/>
      <c r="L45" s="567"/>
      <c r="M45" s="567"/>
    </row>
    <row r="46" spans="1:13" ht="12.75">
      <c r="A46" s="624"/>
      <c r="B46" s="625"/>
      <c r="C46" s="626"/>
      <c r="D46" s="629"/>
      <c r="E46" s="611"/>
      <c r="F46" s="631"/>
      <c r="G46" s="615"/>
      <c r="H46" s="616"/>
      <c r="I46" s="617"/>
      <c r="J46" s="611"/>
      <c r="K46" s="611"/>
      <c r="L46" s="611"/>
      <c r="M46" s="611"/>
    </row>
    <row r="47" spans="1:13" ht="12.75">
      <c r="A47" s="618" t="s">
        <v>260</v>
      </c>
      <c r="B47" s="619"/>
      <c r="C47" s="620"/>
      <c r="D47" s="627"/>
      <c r="E47" s="610"/>
      <c r="F47" s="630"/>
      <c r="G47" s="615" t="s">
        <v>262</v>
      </c>
      <c r="H47" s="616"/>
      <c r="I47" s="617"/>
      <c r="J47" s="610"/>
      <c r="K47" s="610"/>
      <c r="L47" s="610"/>
      <c r="M47" s="612">
        <f>L47+I47+F47</f>
        <v>0</v>
      </c>
    </row>
    <row r="48" spans="1:13" ht="12.75">
      <c r="A48" s="621"/>
      <c r="B48" s="622"/>
      <c r="C48" s="623"/>
      <c r="D48" s="628"/>
      <c r="E48" s="567"/>
      <c r="F48" s="593"/>
      <c r="G48" s="615"/>
      <c r="H48" s="616"/>
      <c r="I48" s="617"/>
      <c r="J48" s="567"/>
      <c r="K48" s="567"/>
      <c r="L48" s="567"/>
      <c r="M48" s="567"/>
    </row>
    <row r="49" spans="1:13" ht="12.75">
      <c r="A49" s="624"/>
      <c r="B49" s="625"/>
      <c r="C49" s="626"/>
      <c r="D49" s="629"/>
      <c r="E49" s="611"/>
      <c r="F49" s="631"/>
      <c r="G49" s="615"/>
      <c r="H49" s="616"/>
      <c r="I49" s="617"/>
      <c r="J49" s="611"/>
      <c r="K49" s="611"/>
      <c r="L49" s="611"/>
      <c r="M49" s="611"/>
    </row>
    <row r="50" spans="1:13" ht="12.75">
      <c r="A50" s="618" t="s">
        <v>260</v>
      </c>
      <c r="B50" s="619"/>
      <c r="C50" s="620"/>
      <c r="D50" s="627"/>
      <c r="E50" s="610"/>
      <c r="F50" s="630"/>
      <c r="G50" s="615" t="s">
        <v>263</v>
      </c>
      <c r="H50" s="616"/>
      <c r="I50" s="617">
        <v>10</v>
      </c>
      <c r="J50" s="610"/>
      <c r="K50" s="610"/>
      <c r="L50" s="610"/>
      <c r="M50" s="612">
        <f>L50+I50+F50</f>
        <v>10</v>
      </c>
    </row>
    <row r="51" spans="1:13" ht="12.75">
      <c r="A51" s="621"/>
      <c r="B51" s="622"/>
      <c r="C51" s="623"/>
      <c r="D51" s="628"/>
      <c r="E51" s="567"/>
      <c r="F51" s="593"/>
      <c r="G51" s="615"/>
      <c r="H51" s="616"/>
      <c r="I51" s="617"/>
      <c r="J51" s="567"/>
      <c r="K51" s="567"/>
      <c r="L51" s="567"/>
      <c r="M51" s="567"/>
    </row>
    <row r="52" spans="1:13" ht="12.75">
      <c r="A52" s="624"/>
      <c r="B52" s="625"/>
      <c r="C52" s="626"/>
      <c r="D52" s="629"/>
      <c r="E52" s="611"/>
      <c r="F52" s="631"/>
      <c r="G52" s="615"/>
      <c r="H52" s="616"/>
      <c r="I52" s="617"/>
      <c r="J52" s="611"/>
      <c r="K52" s="611"/>
      <c r="L52" s="611"/>
      <c r="M52" s="611"/>
    </row>
    <row r="53" spans="1:13" ht="12.75">
      <c r="A53" s="618" t="s">
        <v>260</v>
      </c>
      <c r="B53" s="619"/>
      <c r="C53" s="620"/>
      <c r="D53" s="627"/>
      <c r="E53" s="610"/>
      <c r="F53" s="630"/>
      <c r="G53" s="615" t="s">
        <v>264</v>
      </c>
      <c r="H53" s="616"/>
      <c r="I53" s="617"/>
      <c r="J53" s="610"/>
      <c r="K53" s="610"/>
      <c r="L53" s="610"/>
      <c r="M53" s="612">
        <f>L53+I53+F53</f>
        <v>0</v>
      </c>
    </row>
    <row r="54" spans="1:13" ht="12.75">
      <c r="A54" s="621"/>
      <c r="B54" s="622"/>
      <c r="C54" s="623"/>
      <c r="D54" s="628"/>
      <c r="E54" s="567"/>
      <c r="F54" s="593"/>
      <c r="G54" s="615"/>
      <c r="H54" s="616"/>
      <c r="I54" s="617"/>
      <c r="J54" s="567"/>
      <c r="K54" s="567"/>
      <c r="L54" s="567"/>
      <c r="M54" s="567"/>
    </row>
    <row r="55" spans="1:13" ht="13.5" thickBot="1">
      <c r="A55" s="624"/>
      <c r="B55" s="625"/>
      <c r="C55" s="626"/>
      <c r="D55" s="629"/>
      <c r="E55" s="611"/>
      <c r="F55" s="631"/>
      <c r="G55" s="615"/>
      <c r="H55" s="616"/>
      <c r="I55" s="617"/>
      <c r="J55" s="611"/>
      <c r="K55" s="611"/>
      <c r="L55" s="611"/>
      <c r="M55" s="611"/>
    </row>
    <row r="56" spans="1:13" ht="12.75">
      <c r="A56" s="578" t="s">
        <v>245</v>
      </c>
      <c r="B56" s="605"/>
      <c r="C56" s="579"/>
      <c r="D56" s="607"/>
      <c r="E56" s="607"/>
      <c r="F56" s="613">
        <f>SUM(F35:F55)</f>
        <v>79</v>
      </c>
      <c r="G56" s="607"/>
      <c r="H56" s="607"/>
      <c r="I56" s="609">
        <f>SUM(I44:I55)</f>
        <v>10</v>
      </c>
      <c r="J56" s="607"/>
      <c r="K56" s="607"/>
      <c r="L56" s="607"/>
      <c r="M56" s="609">
        <f>SUM(M35:M55)</f>
        <v>89</v>
      </c>
    </row>
    <row r="57" spans="1:13" ht="13.5" thickBot="1">
      <c r="A57" s="580"/>
      <c r="B57" s="606"/>
      <c r="C57" s="581"/>
      <c r="D57" s="608"/>
      <c r="E57" s="608"/>
      <c r="F57" s="614"/>
      <c r="G57" s="608"/>
      <c r="H57" s="608"/>
      <c r="I57" s="608"/>
      <c r="J57" s="608"/>
      <c r="K57" s="608"/>
      <c r="L57" s="608"/>
      <c r="M57" s="608"/>
    </row>
    <row r="58" spans="1:13" ht="15.75">
      <c r="A58" s="181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</row>
    <row r="59" spans="1:13" ht="15.75">
      <c r="A59" s="181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</row>
    <row r="60" spans="1:13" ht="15.75">
      <c r="A60" s="181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</row>
    <row r="61" spans="1:13" ht="15.75" customHeight="1">
      <c r="A61" s="181" t="s">
        <v>265</v>
      </c>
      <c r="B61" s="164"/>
      <c r="C61" s="164"/>
      <c r="D61" s="164"/>
      <c r="E61" s="162"/>
      <c r="F61" s="162"/>
      <c r="G61" s="162"/>
      <c r="H61" s="162"/>
      <c r="I61" s="162"/>
      <c r="J61" s="162"/>
      <c r="K61" s="162"/>
      <c r="L61" s="162"/>
      <c r="M61" s="162"/>
    </row>
    <row r="62" spans="1:13" ht="15.75">
      <c r="A62" s="181" t="s">
        <v>266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</row>
    <row r="63" spans="1:13" ht="9" customHeight="1" thickBot="1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</row>
    <row r="64" spans="1:13" ht="12.75">
      <c r="A64" s="584" t="s">
        <v>232</v>
      </c>
      <c r="B64" s="590"/>
      <c r="C64" s="590"/>
      <c r="D64" s="584" t="s">
        <v>267</v>
      </c>
      <c r="E64" s="585"/>
      <c r="F64" s="584" t="s">
        <v>268</v>
      </c>
      <c r="G64" s="585"/>
      <c r="H64" s="584" t="s">
        <v>269</v>
      </c>
      <c r="I64" s="585"/>
      <c r="J64" s="584" t="s">
        <v>270</v>
      </c>
      <c r="K64" s="585"/>
      <c r="L64" s="1"/>
      <c r="M64" s="1"/>
    </row>
    <row r="65" spans="1:13" ht="12.75">
      <c r="A65" s="586"/>
      <c r="B65" s="591"/>
      <c r="C65" s="591"/>
      <c r="D65" s="586"/>
      <c r="E65" s="587"/>
      <c r="F65" s="586"/>
      <c r="G65" s="587"/>
      <c r="H65" s="586"/>
      <c r="I65" s="587"/>
      <c r="J65" s="586"/>
      <c r="K65" s="587"/>
      <c r="L65" s="1"/>
      <c r="M65" s="1"/>
    </row>
    <row r="66" spans="1:13" ht="3.75" customHeight="1" thickBot="1">
      <c r="A66" s="588"/>
      <c r="B66" s="592"/>
      <c r="C66" s="592"/>
      <c r="D66" s="588"/>
      <c r="E66" s="589"/>
      <c r="F66" s="588"/>
      <c r="G66" s="589"/>
      <c r="H66" s="588"/>
      <c r="I66" s="589"/>
      <c r="J66" s="588"/>
      <c r="K66" s="589"/>
      <c r="L66" s="1"/>
      <c r="M66" s="1"/>
    </row>
    <row r="67" spans="1:13" ht="16.5" thickBot="1">
      <c r="A67" s="567" t="s">
        <v>271</v>
      </c>
      <c r="B67" s="567"/>
      <c r="C67" s="567"/>
      <c r="D67" s="567" t="s">
        <v>248</v>
      </c>
      <c r="E67" s="567"/>
      <c r="F67" s="582" t="s">
        <v>248</v>
      </c>
      <c r="G67" s="583"/>
      <c r="H67" s="582" t="s">
        <v>248</v>
      </c>
      <c r="I67" s="583"/>
      <c r="J67" s="567" t="s">
        <v>248</v>
      </c>
      <c r="K67" s="567"/>
      <c r="L67" s="182"/>
      <c r="M67" s="164"/>
    </row>
    <row r="68" spans="1:13" ht="12.75">
      <c r="A68" s="578" t="s">
        <v>245</v>
      </c>
      <c r="B68" s="605"/>
      <c r="C68" s="579"/>
      <c r="D68" s="578"/>
      <c r="E68" s="579"/>
      <c r="F68" s="578"/>
      <c r="G68" s="579"/>
      <c r="H68" s="578"/>
      <c r="I68" s="579"/>
      <c r="J68" s="578" t="s">
        <v>248</v>
      </c>
      <c r="K68" s="579"/>
      <c r="L68" s="604"/>
      <c r="M68" s="604"/>
    </row>
    <row r="69" spans="1:13" ht="3.75" customHeight="1" thickBot="1">
      <c r="A69" s="580"/>
      <c r="B69" s="606"/>
      <c r="C69" s="581"/>
      <c r="D69" s="580"/>
      <c r="E69" s="581"/>
      <c r="F69" s="580"/>
      <c r="G69" s="581"/>
      <c r="H69" s="580"/>
      <c r="I69" s="581"/>
      <c r="J69" s="580"/>
      <c r="K69" s="581"/>
      <c r="L69" s="604"/>
      <c r="M69" s="604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>
      <c r="A71" s="181" t="s">
        <v>272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</row>
    <row r="72" spans="1:13" ht="13.5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584" t="s">
        <v>232</v>
      </c>
      <c r="B73" s="590"/>
      <c r="C73" s="590"/>
      <c r="D73" s="584" t="s">
        <v>267</v>
      </c>
      <c r="E73" s="585"/>
      <c r="F73" s="584" t="s">
        <v>273</v>
      </c>
      <c r="G73" s="585"/>
      <c r="H73" s="584" t="s">
        <v>269</v>
      </c>
      <c r="I73" s="585"/>
      <c r="J73" s="584" t="s">
        <v>270</v>
      </c>
      <c r="K73" s="585"/>
      <c r="L73" s="1"/>
      <c r="M73" s="1"/>
    </row>
    <row r="74" spans="1:13" ht="12.75">
      <c r="A74" s="586"/>
      <c r="B74" s="591"/>
      <c r="C74" s="591"/>
      <c r="D74" s="586"/>
      <c r="E74" s="587"/>
      <c r="F74" s="586"/>
      <c r="G74" s="587"/>
      <c r="H74" s="586"/>
      <c r="I74" s="587"/>
      <c r="J74" s="586"/>
      <c r="K74" s="587"/>
      <c r="L74" s="1"/>
      <c r="M74" s="1"/>
    </row>
    <row r="75" spans="1:13" ht="13.5" thickBot="1">
      <c r="A75" s="588"/>
      <c r="B75" s="592"/>
      <c r="C75" s="592"/>
      <c r="D75" s="588"/>
      <c r="E75" s="589"/>
      <c r="F75" s="588"/>
      <c r="G75" s="589"/>
      <c r="H75" s="588"/>
      <c r="I75" s="589"/>
      <c r="J75" s="588"/>
      <c r="K75" s="589"/>
      <c r="L75" s="1"/>
      <c r="M75" s="1"/>
    </row>
    <row r="76" spans="1:13" ht="16.5" thickBot="1">
      <c r="A76" s="567" t="s">
        <v>274</v>
      </c>
      <c r="B76" s="567"/>
      <c r="C76" s="567"/>
      <c r="D76" s="567"/>
      <c r="E76" s="567"/>
      <c r="F76" s="602" t="s">
        <v>248</v>
      </c>
      <c r="G76" s="603"/>
      <c r="H76" s="602"/>
      <c r="I76" s="603"/>
      <c r="J76" s="593"/>
      <c r="K76" s="593"/>
      <c r="L76" s="182"/>
      <c r="M76" s="164"/>
    </row>
    <row r="77" spans="1:13" ht="12.75">
      <c r="A77" s="568" t="s">
        <v>245</v>
      </c>
      <c r="B77" s="569"/>
      <c r="C77" s="570"/>
      <c r="D77" s="574"/>
      <c r="E77" s="575"/>
      <c r="F77" s="594">
        <f>SUM(F76)</f>
        <v>0</v>
      </c>
      <c r="G77" s="595"/>
      <c r="H77" s="598">
        <f>SUM(H76)</f>
        <v>0</v>
      </c>
      <c r="I77" s="599"/>
      <c r="J77" s="598">
        <f>SUM(J76)</f>
        <v>0</v>
      </c>
      <c r="K77" s="599"/>
      <c r="L77" s="566"/>
      <c r="M77" s="566"/>
    </row>
    <row r="78" spans="1:13" ht="6.75" customHeight="1" thickBot="1">
      <c r="A78" s="571"/>
      <c r="B78" s="572"/>
      <c r="C78" s="573"/>
      <c r="D78" s="576"/>
      <c r="E78" s="577"/>
      <c r="F78" s="596"/>
      <c r="G78" s="597"/>
      <c r="H78" s="600"/>
      <c r="I78" s="601"/>
      <c r="J78" s="600"/>
      <c r="K78" s="601"/>
      <c r="L78" s="566"/>
      <c r="M78" s="566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>
      <c r="A80" s="181" t="s">
        <v>275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</row>
    <row r="81" spans="1:13" ht="13.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584" t="s">
        <v>232</v>
      </c>
      <c r="B82" s="590"/>
      <c r="C82" s="590"/>
      <c r="D82" s="584" t="s">
        <v>267</v>
      </c>
      <c r="E82" s="585"/>
      <c r="F82" s="584" t="s">
        <v>268</v>
      </c>
      <c r="G82" s="585"/>
      <c r="H82" s="584" t="s">
        <v>269</v>
      </c>
      <c r="I82" s="585"/>
      <c r="J82" s="584" t="s">
        <v>270</v>
      </c>
      <c r="K82" s="585"/>
      <c r="L82" s="1"/>
      <c r="M82" s="1"/>
    </row>
    <row r="83" spans="1:13" ht="12.75">
      <c r="A83" s="586"/>
      <c r="B83" s="591"/>
      <c r="C83" s="591"/>
      <c r="D83" s="586"/>
      <c r="E83" s="587"/>
      <c r="F83" s="586"/>
      <c r="G83" s="587"/>
      <c r="H83" s="586"/>
      <c r="I83" s="587"/>
      <c r="J83" s="586"/>
      <c r="K83" s="587"/>
      <c r="L83" s="1"/>
      <c r="M83" s="1"/>
    </row>
    <row r="84" spans="1:13" ht="10.5" customHeight="1" thickBot="1">
      <c r="A84" s="588"/>
      <c r="B84" s="592"/>
      <c r="C84" s="592"/>
      <c r="D84" s="588"/>
      <c r="E84" s="589"/>
      <c r="F84" s="588"/>
      <c r="G84" s="589"/>
      <c r="H84" s="588"/>
      <c r="I84" s="589"/>
      <c r="J84" s="588"/>
      <c r="K84" s="589"/>
      <c r="L84" s="1"/>
      <c r="M84" s="1"/>
    </row>
    <row r="85" spans="1:13" ht="16.5" thickBot="1">
      <c r="A85" s="567" t="s">
        <v>274</v>
      </c>
      <c r="B85" s="567"/>
      <c r="C85" s="567"/>
      <c r="D85" s="567"/>
      <c r="E85" s="567"/>
      <c r="F85" s="582" t="s">
        <v>248</v>
      </c>
      <c r="G85" s="583"/>
      <c r="H85" s="582"/>
      <c r="I85" s="583"/>
      <c r="J85" s="567"/>
      <c r="K85" s="567"/>
      <c r="L85" s="182"/>
      <c r="M85" s="164"/>
    </row>
    <row r="86" spans="1:13" ht="12.75">
      <c r="A86" s="568" t="s">
        <v>245</v>
      </c>
      <c r="B86" s="569"/>
      <c r="C86" s="570"/>
      <c r="D86" s="574"/>
      <c r="E86" s="575"/>
      <c r="F86" s="574"/>
      <c r="G86" s="575"/>
      <c r="H86" s="578">
        <f>SUM(H85)</f>
        <v>0</v>
      </c>
      <c r="I86" s="579"/>
      <c r="J86" s="578">
        <f>SUM(J85)</f>
        <v>0</v>
      </c>
      <c r="K86" s="579"/>
      <c r="L86" s="566"/>
      <c r="M86" s="566"/>
    </row>
    <row r="87" spans="1:13" ht="5.25" customHeight="1" thickBot="1">
      <c r="A87" s="571"/>
      <c r="B87" s="572"/>
      <c r="C87" s="573"/>
      <c r="D87" s="576"/>
      <c r="E87" s="577"/>
      <c r="F87" s="576"/>
      <c r="G87" s="577"/>
      <c r="H87" s="580"/>
      <c r="I87" s="581"/>
      <c r="J87" s="580"/>
      <c r="K87" s="581"/>
      <c r="L87" s="566"/>
      <c r="M87" s="566"/>
    </row>
    <row r="88" spans="1:13" ht="8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>
      <c r="A89" s="181" t="s">
        <v>276</v>
      </c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</row>
    <row r="90" spans="1:13" ht="8.25" customHeight="1" thickBo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584" t="s">
        <v>232</v>
      </c>
      <c r="B91" s="590"/>
      <c r="C91" s="590"/>
      <c r="D91" s="584" t="s">
        <v>267</v>
      </c>
      <c r="E91" s="585"/>
      <c r="F91" s="584" t="s">
        <v>268</v>
      </c>
      <c r="G91" s="585"/>
      <c r="H91" s="584" t="s">
        <v>269</v>
      </c>
      <c r="I91" s="585"/>
      <c r="J91" s="584" t="s">
        <v>270</v>
      </c>
      <c r="K91" s="585"/>
      <c r="L91" s="1"/>
      <c r="M91" s="1"/>
    </row>
    <row r="92" spans="1:13" ht="12.75">
      <c r="A92" s="586"/>
      <c r="B92" s="591"/>
      <c r="C92" s="591"/>
      <c r="D92" s="586"/>
      <c r="E92" s="587"/>
      <c r="F92" s="586"/>
      <c r="G92" s="587"/>
      <c r="H92" s="586"/>
      <c r="I92" s="587"/>
      <c r="J92" s="586"/>
      <c r="K92" s="587"/>
      <c r="L92" s="1"/>
      <c r="M92" s="1"/>
    </row>
    <row r="93" spans="1:13" ht="10.5" customHeight="1" thickBot="1">
      <c r="A93" s="588"/>
      <c r="B93" s="592"/>
      <c r="C93" s="592"/>
      <c r="D93" s="588"/>
      <c r="E93" s="589"/>
      <c r="F93" s="588"/>
      <c r="G93" s="589"/>
      <c r="H93" s="588"/>
      <c r="I93" s="589"/>
      <c r="J93" s="588"/>
      <c r="K93" s="589"/>
      <c r="L93" s="1"/>
      <c r="M93" s="1"/>
    </row>
    <row r="94" spans="1:13" ht="16.5" thickBot="1">
      <c r="A94" s="567" t="s">
        <v>274</v>
      </c>
      <c r="B94" s="567"/>
      <c r="C94" s="567"/>
      <c r="D94" s="567"/>
      <c r="E94" s="567"/>
      <c r="F94" s="582" t="s">
        <v>248</v>
      </c>
      <c r="G94" s="583"/>
      <c r="H94" s="582"/>
      <c r="I94" s="583"/>
      <c r="J94" s="567"/>
      <c r="K94" s="567"/>
      <c r="L94" s="182"/>
      <c r="M94" s="164"/>
    </row>
    <row r="95" spans="1:13" ht="12.75">
      <c r="A95" s="568" t="s">
        <v>245</v>
      </c>
      <c r="B95" s="569"/>
      <c r="C95" s="570"/>
      <c r="D95" s="574"/>
      <c r="E95" s="575"/>
      <c r="F95" s="574"/>
      <c r="G95" s="575"/>
      <c r="H95" s="578">
        <f>SUM(H94)</f>
        <v>0</v>
      </c>
      <c r="I95" s="579"/>
      <c r="J95" s="578">
        <f>SUM(J94)</f>
        <v>0</v>
      </c>
      <c r="K95" s="579"/>
      <c r="L95" s="566"/>
      <c r="M95" s="566"/>
    </row>
    <row r="96" spans="1:13" ht="7.5" customHeight="1" thickBot="1">
      <c r="A96" s="571"/>
      <c r="B96" s="572"/>
      <c r="C96" s="573"/>
      <c r="D96" s="576"/>
      <c r="E96" s="577"/>
      <c r="F96" s="576"/>
      <c r="G96" s="577"/>
      <c r="H96" s="580"/>
      <c r="I96" s="581"/>
      <c r="J96" s="580"/>
      <c r="K96" s="581"/>
      <c r="L96" s="566"/>
      <c r="M96" s="566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</sheetData>
  <sheetProtection/>
  <mergeCells count="192">
    <mergeCell ref="A10:C12"/>
    <mergeCell ref="D10:F10"/>
    <mergeCell ref="G10:I10"/>
    <mergeCell ref="J10:L10"/>
    <mergeCell ref="A1:M1"/>
    <mergeCell ref="A3:M3"/>
    <mergeCell ref="A4:M4"/>
    <mergeCell ref="A5:M5"/>
    <mergeCell ref="M10:M12"/>
    <mergeCell ref="A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A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A32:C34"/>
    <mergeCell ref="D32:F32"/>
    <mergeCell ref="G32:I32"/>
    <mergeCell ref="J32:L32"/>
    <mergeCell ref="M32:M34"/>
    <mergeCell ref="I38:I40"/>
    <mergeCell ref="G35:G37"/>
    <mergeCell ref="H35:H37"/>
    <mergeCell ref="I35:I37"/>
    <mergeCell ref="J35:J37"/>
    <mergeCell ref="A35:C37"/>
    <mergeCell ref="D35:D37"/>
    <mergeCell ref="E35:E37"/>
    <mergeCell ref="F35:F37"/>
    <mergeCell ref="A38:C40"/>
    <mergeCell ref="D38:D40"/>
    <mergeCell ref="E38:E40"/>
    <mergeCell ref="F38:F40"/>
    <mergeCell ref="G38:G40"/>
    <mergeCell ref="H38:H40"/>
    <mergeCell ref="J38:J40"/>
    <mergeCell ref="K38:K40"/>
    <mergeCell ref="L38:L40"/>
    <mergeCell ref="M38:M40"/>
    <mergeCell ref="K35:K37"/>
    <mergeCell ref="L35:L37"/>
    <mergeCell ref="M35:M37"/>
    <mergeCell ref="I44:I46"/>
    <mergeCell ref="G41:G43"/>
    <mergeCell ref="H41:H43"/>
    <mergeCell ref="I41:I43"/>
    <mergeCell ref="J41:J43"/>
    <mergeCell ref="G44:G46"/>
    <mergeCell ref="H44:H46"/>
    <mergeCell ref="E41:E43"/>
    <mergeCell ref="F41:F43"/>
    <mergeCell ref="A44:C46"/>
    <mergeCell ref="D44:D46"/>
    <mergeCell ref="E44:E46"/>
    <mergeCell ref="F44:F46"/>
    <mergeCell ref="A50:C52"/>
    <mergeCell ref="J44:J46"/>
    <mergeCell ref="K44:K46"/>
    <mergeCell ref="L44:L46"/>
    <mergeCell ref="M44:M46"/>
    <mergeCell ref="K41:K43"/>
    <mergeCell ref="L41:L43"/>
    <mergeCell ref="M41:M43"/>
    <mergeCell ref="A41:C43"/>
    <mergeCell ref="D41:D43"/>
    <mergeCell ref="G47:G49"/>
    <mergeCell ref="H47:H49"/>
    <mergeCell ref="I47:I49"/>
    <mergeCell ref="J47:J49"/>
    <mergeCell ref="A47:C49"/>
    <mergeCell ref="D47:D49"/>
    <mergeCell ref="E47:E49"/>
    <mergeCell ref="F47:F49"/>
    <mergeCell ref="D50:D52"/>
    <mergeCell ref="E50:E52"/>
    <mergeCell ref="F50:F52"/>
    <mergeCell ref="G50:G52"/>
    <mergeCell ref="H50:H52"/>
    <mergeCell ref="J50:J52"/>
    <mergeCell ref="I50:I52"/>
    <mergeCell ref="K50:K52"/>
    <mergeCell ref="L50:L52"/>
    <mergeCell ref="M50:M52"/>
    <mergeCell ref="K47:K49"/>
    <mergeCell ref="L47:L49"/>
    <mergeCell ref="M47:M49"/>
    <mergeCell ref="H53:H55"/>
    <mergeCell ref="I53:I55"/>
    <mergeCell ref="J53:J55"/>
    <mergeCell ref="A53:C55"/>
    <mergeCell ref="D53:D55"/>
    <mergeCell ref="E53:E55"/>
    <mergeCell ref="F53:F55"/>
    <mergeCell ref="L56:L57"/>
    <mergeCell ref="M56:M57"/>
    <mergeCell ref="K53:K55"/>
    <mergeCell ref="L53:L55"/>
    <mergeCell ref="M53:M55"/>
    <mergeCell ref="A56:C57"/>
    <mergeCell ref="D56:D57"/>
    <mergeCell ref="E56:E57"/>
    <mergeCell ref="F56:F57"/>
    <mergeCell ref="G53:G55"/>
    <mergeCell ref="F64:G66"/>
    <mergeCell ref="H64:I66"/>
    <mergeCell ref="J56:J57"/>
    <mergeCell ref="K56:K57"/>
    <mergeCell ref="G56:G57"/>
    <mergeCell ref="H56:H57"/>
    <mergeCell ref="I56:I57"/>
    <mergeCell ref="F68:G69"/>
    <mergeCell ref="H68:I69"/>
    <mergeCell ref="J64:K66"/>
    <mergeCell ref="A67:C67"/>
    <mergeCell ref="D67:E67"/>
    <mergeCell ref="F67:G67"/>
    <mergeCell ref="H67:I67"/>
    <mergeCell ref="J67:K67"/>
    <mergeCell ref="A64:C66"/>
    <mergeCell ref="D64:E66"/>
    <mergeCell ref="J68:K69"/>
    <mergeCell ref="L68:L69"/>
    <mergeCell ref="M68:M69"/>
    <mergeCell ref="A73:C75"/>
    <mergeCell ref="D73:E75"/>
    <mergeCell ref="F73:G75"/>
    <mergeCell ref="H73:I75"/>
    <mergeCell ref="J73:K75"/>
    <mergeCell ref="A68:C69"/>
    <mergeCell ref="D68:E69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L77:L78"/>
    <mergeCell ref="M77:M78"/>
    <mergeCell ref="A82:C84"/>
    <mergeCell ref="D82:E84"/>
    <mergeCell ref="F82:G84"/>
    <mergeCell ref="H82:I84"/>
    <mergeCell ref="J82:K84"/>
    <mergeCell ref="J85:K85"/>
    <mergeCell ref="A86:C87"/>
    <mergeCell ref="D86:E87"/>
    <mergeCell ref="F86:G87"/>
    <mergeCell ref="H86:I87"/>
    <mergeCell ref="J86:K87"/>
    <mergeCell ref="A85:C85"/>
    <mergeCell ref="D85:E85"/>
    <mergeCell ref="F85:G85"/>
    <mergeCell ref="H85:I85"/>
    <mergeCell ref="F94:G94"/>
    <mergeCell ref="H94:I94"/>
    <mergeCell ref="L86:L87"/>
    <mergeCell ref="M86:M87"/>
    <mergeCell ref="J91:K93"/>
    <mergeCell ref="A91:C93"/>
    <mergeCell ref="D91:E93"/>
    <mergeCell ref="F91:G93"/>
    <mergeCell ref="H91:I93"/>
    <mergeCell ref="L95:L96"/>
    <mergeCell ref="M95:M96"/>
    <mergeCell ref="J94:K94"/>
    <mergeCell ref="A95:C96"/>
    <mergeCell ref="D95:E96"/>
    <mergeCell ref="F95:G96"/>
    <mergeCell ref="H95:I96"/>
    <mergeCell ref="J95:K96"/>
    <mergeCell ref="A94:C94"/>
    <mergeCell ref="D94:E9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3:J28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7.125" style="0" customWidth="1"/>
    <col min="2" max="2" width="58.25390625" style="0" customWidth="1"/>
    <col min="3" max="5" width="14.00390625" style="0" customWidth="1"/>
  </cols>
  <sheetData>
    <row r="3" spans="1:7" ht="12.75">
      <c r="A3" s="552" t="s">
        <v>492</v>
      </c>
      <c r="B3" s="552"/>
      <c r="C3" s="552"/>
      <c r="D3" s="552"/>
      <c r="E3" s="552"/>
      <c r="F3" s="552"/>
      <c r="G3" s="552"/>
    </row>
    <row r="5" spans="1:7" ht="12.75">
      <c r="A5" s="551" t="s">
        <v>370</v>
      </c>
      <c r="B5" s="648"/>
      <c r="C5" s="648"/>
      <c r="D5" s="648"/>
      <c r="E5" s="648"/>
      <c r="F5" s="648"/>
      <c r="G5" s="648"/>
    </row>
    <row r="6" spans="1:7" ht="12.75">
      <c r="A6" s="551" t="s">
        <v>371</v>
      </c>
      <c r="B6" s="551"/>
      <c r="C6" s="551"/>
      <c r="D6" s="551"/>
      <c r="E6" s="551"/>
      <c r="F6" s="551"/>
      <c r="G6" s="551"/>
    </row>
    <row r="7" spans="1:7" ht="12.75">
      <c r="A7" s="551" t="s">
        <v>478</v>
      </c>
      <c r="B7" s="551"/>
      <c r="C7" s="551"/>
      <c r="D7" s="551"/>
      <c r="E7" s="551"/>
      <c r="F7" s="551"/>
      <c r="G7" s="551"/>
    </row>
    <row r="8" spans="1:7" ht="12.75">
      <c r="A8" s="644"/>
      <c r="B8" s="644"/>
      <c r="C8" s="644"/>
      <c r="D8" s="644"/>
      <c r="E8" s="644"/>
      <c r="F8" s="644"/>
      <c r="G8" s="644"/>
    </row>
    <row r="9" spans="3:10" ht="13.5" thickBot="1">
      <c r="C9" s="552" t="s">
        <v>382</v>
      </c>
      <c r="D9" s="552"/>
      <c r="E9" s="552"/>
      <c r="F9" s="552"/>
      <c r="G9" s="552"/>
      <c r="H9" s="302"/>
      <c r="I9" s="302"/>
      <c r="J9" s="302"/>
    </row>
    <row r="10" spans="1:7" ht="25.5" customHeight="1">
      <c r="A10" s="639" t="s">
        <v>369</v>
      </c>
      <c r="B10" s="651" t="s">
        <v>356</v>
      </c>
      <c r="C10" s="654" t="s">
        <v>357</v>
      </c>
      <c r="D10" s="654"/>
      <c r="E10" s="654"/>
      <c r="F10" s="655" t="s">
        <v>295</v>
      </c>
      <c r="G10" s="656"/>
    </row>
    <row r="11" spans="1:7" ht="12.75" customHeight="1">
      <c r="A11" s="640"/>
      <c r="B11" s="652"/>
      <c r="C11" s="307" t="s">
        <v>460</v>
      </c>
      <c r="D11" s="307" t="s">
        <v>459</v>
      </c>
      <c r="E11" s="307" t="s">
        <v>458</v>
      </c>
      <c r="F11" s="657"/>
      <c r="G11" s="658"/>
    </row>
    <row r="12" spans="1:7" ht="15" customHeight="1" thickBot="1">
      <c r="A12" s="641"/>
      <c r="B12" s="653"/>
      <c r="C12" s="308"/>
      <c r="D12" s="309" t="s">
        <v>368</v>
      </c>
      <c r="E12" s="308"/>
      <c r="F12" s="659"/>
      <c r="G12" s="660"/>
    </row>
    <row r="13" spans="1:7" ht="17.25" customHeight="1">
      <c r="A13" t="s">
        <v>18</v>
      </c>
      <c r="B13" t="s">
        <v>358</v>
      </c>
      <c r="C13" s="303">
        <v>1410000</v>
      </c>
      <c r="D13" s="303">
        <v>1410000</v>
      </c>
      <c r="E13" s="303">
        <v>1410000</v>
      </c>
      <c r="F13" s="649">
        <f>C13+D13+E13</f>
        <v>4230000</v>
      </c>
      <c r="G13" s="649"/>
    </row>
    <row r="14" spans="1:2" ht="28.5" customHeight="1">
      <c r="A14" s="305" t="s">
        <v>19</v>
      </c>
      <c r="B14" s="304" t="s">
        <v>359</v>
      </c>
    </row>
    <row r="15" spans="1:2" ht="12.75">
      <c r="A15" t="s">
        <v>20</v>
      </c>
      <c r="B15" t="s">
        <v>360</v>
      </c>
    </row>
    <row r="16" spans="1:3" ht="28.5" customHeight="1">
      <c r="A16" s="305" t="s">
        <v>21</v>
      </c>
      <c r="B16" s="304" t="s">
        <v>361</v>
      </c>
      <c r="C16" s="304"/>
    </row>
    <row r="17" spans="1:7" ht="12.75">
      <c r="A17" t="s">
        <v>22</v>
      </c>
      <c r="B17" t="s">
        <v>362</v>
      </c>
      <c r="C17" s="342">
        <v>10000</v>
      </c>
      <c r="D17" s="342">
        <v>10000</v>
      </c>
      <c r="E17" s="342">
        <v>10000</v>
      </c>
      <c r="F17" s="643">
        <f>C17++D17+E17</f>
        <v>30000</v>
      </c>
      <c r="G17" s="643"/>
    </row>
    <row r="18" spans="1:7" ht="12.75">
      <c r="A18" t="s">
        <v>23</v>
      </c>
      <c r="B18" t="s">
        <v>372</v>
      </c>
      <c r="C18" s="343"/>
      <c r="D18" s="343"/>
      <c r="E18" s="343"/>
      <c r="F18" s="343"/>
      <c r="G18" s="343"/>
    </row>
    <row r="19" spans="1:7" ht="12.75">
      <c r="A19" t="s">
        <v>25</v>
      </c>
      <c r="B19" s="306" t="s">
        <v>363</v>
      </c>
      <c r="C19" s="344">
        <v>1420000</v>
      </c>
      <c r="D19" s="344">
        <v>1420000</v>
      </c>
      <c r="E19" s="344">
        <v>1420000</v>
      </c>
      <c r="F19" s="650">
        <f>F13+F17</f>
        <v>4260000</v>
      </c>
      <c r="G19" s="650"/>
    </row>
    <row r="20" spans="1:7" ht="18" customHeight="1">
      <c r="A20" s="310" t="s">
        <v>26</v>
      </c>
      <c r="B20" s="310" t="s">
        <v>364</v>
      </c>
      <c r="C20" s="345">
        <v>710000</v>
      </c>
      <c r="D20" s="345">
        <v>710000</v>
      </c>
      <c r="E20" s="345">
        <v>710000</v>
      </c>
      <c r="F20" s="642">
        <f>C20+D20+E20</f>
        <v>2130000</v>
      </c>
      <c r="G20" s="643"/>
    </row>
    <row r="21" spans="1:7" ht="17.25" customHeight="1">
      <c r="A21" t="s">
        <v>27</v>
      </c>
      <c r="B21" s="304" t="s">
        <v>373</v>
      </c>
      <c r="C21" s="342"/>
      <c r="D21" s="342"/>
      <c r="E21" s="342"/>
      <c r="F21" s="342"/>
      <c r="G21" s="342"/>
    </row>
    <row r="22" spans="1:7" ht="12.75">
      <c r="A22" t="s">
        <v>28</v>
      </c>
      <c r="B22" s="304" t="s">
        <v>374</v>
      </c>
      <c r="C22" s="342"/>
      <c r="D22" s="342"/>
      <c r="E22" s="342"/>
      <c r="F22" s="342"/>
      <c r="G22" s="342"/>
    </row>
    <row r="23" spans="1:7" ht="12.75">
      <c r="A23" t="s">
        <v>30</v>
      </c>
      <c r="B23" t="s">
        <v>375</v>
      </c>
      <c r="C23" s="342"/>
      <c r="D23" s="342"/>
      <c r="E23" s="342"/>
      <c r="F23" s="342"/>
      <c r="G23" s="342"/>
    </row>
    <row r="24" spans="1:7" ht="12.75">
      <c r="A24" t="s">
        <v>31</v>
      </c>
      <c r="B24" t="s">
        <v>376</v>
      </c>
      <c r="C24" s="342"/>
      <c r="D24" s="342"/>
      <c r="E24" s="342"/>
      <c r="F24" s="342"/>
      <c r="G24" s="342"/>
    </row>
    <row r="25" spans="1:7" ht="25.5">
      <c r="A25" t="s">
        <v>33</v>
      </c>
      <c r="B25" s="304" t="s">
        <v>377</v>
      </c>
      <c r="C25" s="342"/>
      <c r="D25" s="342"/>
      <c r="E25" s="342"/>
      <c r="F25" s="342"/>
      <c r="G25" s="342"/>
    </row>
    <row r="26" spans="1:7" ht="12.75">
      <c r="A26" t="s">
        <v>35</v>
      </c>
      <c r="B26" s="298" t="s">
        <v>378</v>
      </c>
      <c r="C26" s="342"/>
      <c r="D26" s="342"/>
      <c r="E26" s="342"/>
      <c r="F26" s="342"/>
      <c r="G26" s="342"/>
    </row>
    <row r="27" spans="1:7" ht="12.75">
      <c r="A27" s="306" t="s">
        <v>36</v>
      </c>
      <c r="B27" s="306" t="s">
        <v>365</v>
      </c>
      <c r="C27" s="347" t="s">
        <v>366</v>
      </c>
      <c r="D27" s="347" t="s">
        <v>366</v>
      </c>
      <c r="E27" s="347" t="s">
        <v>248</v>
      </c>
      <c r="F27" s="645" t="s">
        <v>248</v>
      </c>
      <c r="G27" s="645"/>
    </row>
    <row r="28" spans="1:7" ht="27.75" customHeight="1">
      <c r="A28" s="311" t="s">
        <v>38</v>
      </c>
      <c r="B28" s="311" t="s">
        <v>367</v>
      </c>
      <c r="C28" s="346">
        <v>710000</v>
      </c>
      <c r="D28" s="346">
        <v>710000</v>
      </c>
      <c r="E28" s="346">
        <v>710000</v>
      </c>
      <c r="F28" s="646">
        <v>2130000</v>
      </c>
      <c r="G28" s="647"/>
    </row>
  </sheetData>
  <sheetProtection/>
  <mergeCells count="16">
    <mergeCell ref="A6:G6"/>
    <mergeCell ref="A5:G5"/>
    <mergeCell ref="A3:G3"/>
    <mergeCell ref="F13:G13"/>
    <mergeCell ref="F17:G17"/>
    <mergeCell ref="F19:G19"/>
    <mergeCell ref="B10:B12"/>
    <mergeCell ref="C10:E10"/>
    <mergeCell ref="F10:G12"/>
    <mergeCell ref="C9:G9"/>
    <mergeCell ref="A10:A12"/>
    <mergeCell ref="F20:G20"/>
    <mergeCell ref="A8:G8"/>
    <mergeCell ref="F27:G27"/>
    <mergeCell ref="F28:G28"/>
    <mergeCell ref="A7:G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4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9.125" style="360" customWidth="1"/>
    <col min="2" max="2" width="58.625" style="0" customWidth="1"/>
    <col min="3" max="3" width="13.125" style="0" customWidth="1"/>
    <col min="4" max="4" width="4.375" style="0" customWidth="1"/>
    <col min="5" max="5" width="14.125" style="0" customWidth="1"/>
    <col min="6" max="6" width="6.75390625" style="0" customWidth="1"/>
  </cols>
  <sheetData>
    <row r="1" spans="2:7" ht="15.75">
      <c r="B1" s="413" t="s">
        <v>480</v>
      </c>
      <c r="C1" s="414"/>
      <c r="D1" s="414"/>
      <c r="E1" s="414"/>
      <c r="F1" s="414"/>
      <c r="G1" s="301"/>
    </row>
    <row r="2" spans="2:6" ht="16.5">
      <c r="B2" s="412"/>
      <c r="C2" s="412"/>
      <c r="D2" s="412"/>
      <c r="E2" s="412"/>
      <c r="F2" s="412"/>
    </row>
    <row r="3" spans="2:6" ht="15.75">
      <c r="B3" s="411" t="s">
        <v>8</v>
      </c>
      <c r="C3" s="411"/>
      <c r="D3" s="411"/>
      <c r="E3" s="411"/>
      <c r="F3" s="411"/>
    </row>
    <row r="4" spans="2:6" ht="15.75">
      <c r="B4" s="411" t="s">
        <v>86</v>
      </c>
      <c r="C4" s="411"/>
      <c r="D4" s="411"/>
      <c r="E4" s="411"/>
      <c r="F4" s="411"/>
    </row>
    <row r="5" spans="2:6" ht="15.75">
      <c r="B5" s="411" t="s">
        <v>471</v>
      </c>
      <c r="C5" s="411"/>
      <c r="D5" s="411"/>
      <c r="E5" s="411"/>
      <c r="F5" s="411"/>
    </row>
    <row r="6" spans="2:6" ht="7.5" customHeight="1">
      <c r="B6" s="81"/>
      <c r="C6" s="29"/>
      <c r="D6" s="81"/>
      <c r="E6" s="30"/>
      <c r="F6" s="81"/>
    </row>
    <row r="7" spans="1:6" ht="15.75">
      <c r="A7" s="360" t="s">
        <v>18</v>
      </c>
      <c r="B7" s="82" t="s">
        <v>87</v>
      </c>
      <c r="C7" s="29"/>
      <c r="D7" s="81"/>
      <c r="E7" s="30"/>
      <c r="F7" s="81"/>
    </row>
    <row r="8" spans="1:6" ht="15.75">
      <c r="A8" s="360" t="s">
        <v>406</v>
      </c>
      <c r="B8" s="83" t="s">
        <v>88</v>
      </c>
      <c r="C8" s="29"/>
      <c r="D8" s="81"/>
      <c r="E8" s="30">
        <f>C9+C10</f>
        <v>16808897</v>
      </c>
      <c r="F8" s="81" t="s">
        <v>244</v>
      </c>
    </row>
    <row r="9" spans="2:6" ht="31.5">
      <c r="B9" s="84" t="s">
        <v>89</v>
      </c>
      <c r="C9" s="85">
        <f>Bevételek!$H$41</f>
        <v>16808897</v>
      </c>
      <c r="D9" s="84" t="s">
        <v>244</v>
      </c>
      <c r="E9" s="30"/>
      <c r="F9" s="81"/>
    </row>
    <row r="10" spans="2:6" ht="31.5">
      <c r="B10" s="84" t="s">
        <v>90</v>
      </c>
      <c r="C10" s="85">
        <f>Bevételek!$H$53</f>
        <v>0</v>
      </c>
      <c r="D10" s="84" t="s">
        <v>244</v>
      </c>
      <c r="E10" s="30"/>
      <c r="F10" s="81"/>
    </row>
    <row r="11" spans="1:6" ht="15.75">
      <c r="A11" s="360" t="s">
        <v>412</v>
      </c>
      <c r="B11" s="83" t="s">
        <v>91</v>
      </c>
      <c r="C11" s="29"/>
      <c r="D11" s="81"/>
      <c r="E11" s="30">
        <f>Bevételek!$H$58+Bevételek!H62</f>
        <v>3554316</v>
      </c>
      <c r="F11" s="81" t="s">
        <v>244</v>
      </c>
    </row>
    <row r="12" spans="1:6" ht="15.75">
      <c r="A12" s="360" t="s">
        <v>413</v>
      </c>
      <c r="B12" s="83" t="s">
        <v>92</v>
      </c>
      <c r="C12" s="29"/>
      <c r="D12" s="81"/>
      <c r="E12" s="30">
        <f>Bevételek!$H$74</f>
        <v>1420000</v>
      </c>
      <c r="F12" s="81" t="s">
        <v>244</v>
      </c>
    </row>
    <row r="13" spans="1:6" ht="15.75">
      <c r="A13" s="360" t="s">
        <v>414</v>
      </c>
      <c r="B13" s="83" t="s">
        <v>93</v>
      </c>
      <c r="C13" s="29"/>
      <c r="D13" s="81"/>
      <c r="E13" s="30">
        <f>Bevételek!$H$83</f>
        <v>2777576</v>
      </c>
      <c r="F13" s="81" t="s">
        <v>244</v>
      </c>
    </row>
    <row r="14" spans="2:6" ht="3" customHeight="1">
      <c r="B14" s="83"/>
      <c r="C14" s="30"/>
      <c r="D14" s="83"/>
      <c r="E14" s="30">
        <v>0</v>
      </c>
      <c r="F14" s="81" t="s">
        <v>244</v>
      </c>
    </row>
    <row r="15" spans="1:6" ht="15.75">
      <c r="A15" s="360" t="s">
        <v>446</v>
      </c>
      <c r="B15" s="83" t="s">
        <v>94</v>
      </c>
      <c r="C15" s="29"/>
      <c r="D15" s="81"/>
      <c r="E15" s="30">
        <v>0</v>
      </c>
      <c r="F15" s="81" t="s">
        <v>244</v>
      </c>
    </row>
    <row r="16" spans="2:6" ht="31.5">
      <c r="B16" s="84" t="s">
        <v>95</v>
      </c>
      <c r="C16" s="85">
        <v>0</v>
      </c>
      <c r="D16" s="84" t="s">
        <v>244</v>
      </c>
      <c r="E16" s="84"/>
      <c r="F16" s="81"/>
    </row>
    <row r="17" spans="2:6" ht="15.75">
      <c r="B17" s="86" t="s">
        <v>96</v>
      </c>
      <c r="C17" s="85">
        <v>0</v>
      </c>
      <c r="D17" s="81" t="s">
        <v>244</v>
      </c>
      <c r="E17" s="30"/>
      <c r="F17" s="81"/>
    </row>
    <row r="18" spans="1:6" ht="15.75">
      <c r="A18" s="360" t="s">
        <v>445</v>
      </c>
      <c r="B18" s="83" t="s">
        <v>97</v>
      </c>
      <c r="C18" s="29"/>
      <c r="D18" s="81"/>
      <c r="E18" s="30">
        <f>C19+C20</f>
        <v>0</v>
      </c>
      <c r="F18" s="81" t="s">
        <v>244</v>
      </c>
    </row>
    <row r="19" spans="2:6" ht="31.5">
      <c r="B19" s="84" t="s">
        <v>98</v>
      </c>
      <c r="C19" s="29"/>
      <c r="D19" s="81" t="s">
        <v>244</v>
      </c>
      <c r="E19" s="30"/>
      <c r="F19" s="81"/>
    </row>
    <row r="20" spans="2:6" ht="15.75">
      <c r="B20" s="81" t="s">
        <v>99</v>
      </c>
      <c r="C20" s="31"/>
      <c r="D20" s="81" t="s">
        <v>244</v>
      </c>
      <c r="E20" s="30"/>
      <c r="F20" s="81"/>
    </row>
    <row r="21" spans="1:6" ht="15.75">
      <c r="A21" s="360" t="s">
        <v>444</v>
      </c>
      <c r="B21" s="83" t="s">
        <v>100</v>
      </c>
      <c r="C21" s="30"/>
      <c r="D21" s="83"/>
      <c r="E21" s="30">
        <f>E8+E12+E13+E11+E18</f>
        <v>24560789</v>
      </c>
      <c r="F21" s="83" t="s">
        <v>379</v>
      </c>
    </row>
    <row r="22" spans="2:6" ht="15.75">
      <c r="B22" s="83"/>
      <c r="C22" s="30"/>
      <c r="D22" s="83"/>
      <c r="E22" s="30"/>
      <c r="F22" s="83"/>
    </row>
    <row r="23" spans="1:6" ht="15.75">
      <c r="A23" s="360" t="s">
        <v>19</v>
      </c>
      <c r="B23" s="82" t="s">
        <v>101</v>
      </c>
      <c r="C23" s="29"/>
      <c r="D23" s="81"/>
      <c r="E23" s="30"/>
      <c r="F23" s="81"/>
    </row>
    <row r="24" spans="1:6" ht="15.75">
      <c r="A24" s="360" t="s">
        <v>415</v>
      </c>
      <c r="B24" s="87" t="s">
        <v>102</v>
      </c>
      <c r="C24" s="29"/>
      <c r="D24" s="81"/>
      <c r="E24" s="30">
        <f>C26+C27+C28+C29+C30</f>
        <v>21781098</v>
      </c>
      <c r="F24" s="81" t="s">
        <v>244</v>
      </c>
    </row>
    <row r="25" spans="2:6" ht="15.75">
      <c r="B25" s="45" t="s">
        <v>103</v>
      </c>
      <c r="C25" s="29"/>
      <c r="D25" s="81"/>
      <c r="E25" s="30"/>
      <c r="F25" s="81"/>
    </row>
    <row r="26" spans="1:6" ht="15.75">
      <c r="A26" s="360" t="s">
        <v>416</v>
      </c>
      <c r="B26" s="81" t="s">
        <v>421</v>
      </c>
      <c r="C26" s="29">
        <f>'Korm.funkciók'!E31</f>
        <v>8098136</v>
      </c>
      <c r="D26" s="81" t="s">
        <v>244</v>
      </c>
      <c r="E26" s="30"/>
      <c r="F26" s="81"/>
    </row>
    <row r="27" spans="1:6" ht="15.75">
      <c r="A27" s="360" t="s">
        <v>417</v>
      </c>
      <c r="B27" s="81" t="s">
        <v>422</v>
      </c>
      <c r="C27" s="29">
        <f>'Korm.funkciók'!F31</f>
        <v>1618034</v>
      </c>
      <c r="D27" s="81" t="s">
        <v>244</v>
      </c>
      <c r="E27" s="30"/>
      <c r="F27" s="81"/>
    </row>
    <row r="28" spans="1:6" ht="15.75">
      <c r="A28" s="360" t="s">
        <v>418</v>
      </c>
      <c r="B28" s="81" t="s">
        <v>423</v>
      </c>
      <c r="C28" s="29">
        <f>'Korm.funkciók'!G31</f>
        <v>10473703</v>
      </c>
      <c r="D28" s="81" t="s">
        <v>244</v>
      </c>
      <c r="E28" s="30"/>
      <c r="F28" s="81"/>
    </row>
    <row r="29" spans="1:6" ht="15.75">
      <c r="A29" s="360" t="s">
        <v>419</v>
      </c>
      <c r="B29" s="24" t="s">
        <v>424</v>
      </c>
      <c r="C29" s="29">
        <f>'Korm.funkciók'!H31</f>
        <v>1420000</v>
      </c>
      <c r="D29" s="81" t="s">
        <v>244</v>
      </c>
      <c r="E29" s="30"/>
      <c r="F29" s="81"/>
    </row>
    <row r="30" spans="1:6" ht="15.75">
      <c r="A30" s="360" t="s">
        <v>420</v>
      </c>
      <c r="B30" s="81" t="s">
        <v>425</v>
      </c>
      <c r="C30" s="29">
        <f>'Korm.funkciók'!I31</f>
        <v>171225</v>
      </c>
      <c r="D30" s="81" t="s">
        <v>244</v>
      </c>
      <c r="E30" s="30"/>
      <c r="F30" s="81"/>
    </row>
    <row r="31" spans="1:6" ht="15.75">
      <c r="A31" s="360" t="s">
        <v>408</v>
      </c>
      <c r="B31" s="87" t="s">
        <v>104</v>
      </c>
      <c r="C31" s="30"/>
      <c r="D31" s="83"/>
      <c r="E31" s="88">
        <f>C33+C34</f>
        <v>6773906</v>
      </c>
      <c r="F31" s="83" t="s">
        <v>244</v>
      </c>
    </row>
    <row r="32" spans="2:6" ht="15.75">
      <c r="B32" s="45" t="s">
        <v>103</v>
      </c>
      <c r="C32" s="29"/>
      <c r="D32" s="81"/>
      <c r="E32" s="30"/>
      <c r="F32" s="81"/>
    </row>
    <row r="33" spans="1:6" ht="15.75">
      <c r="A33" s="360" t="s">
        <v>426</v>
      </c>
      <c r="B33" s="81" t="s">
        <v>430</v>
      </c>
      <c r="C33" s="31">
        <f>'Korm.funkciók'!K31</f>
        <v>4324406</v>
      </c>
      <c r="D33" s="81" t="s">
        <v>244</v>
      </c>
      <c r="E33" s="30"/>
      <c r="F33" s="81"/>
    </row>
    <row r="34" spans="1:6" ht="15.75">
      <c r="A34" s="360" t="s">
        <v>427</v>
      </c>
      <c r="B34" s="81" t="s">
        <v>431</v>
      </c>
      <c r="C34" s="31">
        <f>'Korm.funkciók'!L31</f>
        <v>2449500</v>
      </c>
      <c r="D34" s="81" t="s">
        <v>244</v>
      </c>
      <c r="E34" s="30"/>
      <c r="F34" s="81"/>
    </row>
    <row r="35" spans="1:6" ht="15.75">
      <c r="A35" s="360" t="s">
        <v>428</v>
      </c>
      <c r="B35" s="81" t="s">
        <v>432</v>
      </c>
      <c r="C35" s="31"/>
      <c r="D35" s="81" t="s">
        <v>244</v>
      </c>
      <c r="E35" s="30"/>
      <c r="F35" s="81"/>
    </row>
    <row r="36" spans="1:6" ht="15.75">
      <c r="A36" s="360" t="s">
        <v>429</v>
      </c>
      <c r="B36" s="81" t="s">
        <v>433</v>
      </c>
      <c r="C36" s="31"/>
      <c r="D36" s="81" t="s">
        <v>244</v>
      </c>
      <c r="E36" s="30"/>
      <c r="F36" s="81"/>
    </row>
    <row r="37" spans="1:6" ht="15.75">
      <c r="A37" s="360" t="s">
        <v>434</v>
      </c>
      <c r="B37" s="83" t="s">
        <v>105</v>
      </c>
      <c r="C37" s="31"/>
      <c r="D37" s="81"/>
      <c r="E37" s="30">
        <f>C38+C39</f>
        <v>672355</v>
      </c>
      <c r="F37" s="81" t="s">
        <v>244</v>
      </c>
    </row>
    <row r="38" spans="2:6" ht="15.75">
      <c r="B38" s="81" t="s">
        <v>355</v>
      </c>
      <c r="C38" s="29">
        <f>'Korm.funkciók'!O31</f>
        <v>672355</v>
      </c>
      <c r="D38" s="81" t="s">
        <v>244</v>
      </c>
      <c r="E38" s="30"/>
      <c r="F38" s="81"/>
    </row>
    <row r="39" spans="2:6" ht="15.75">
      <c r="B39" s="81" t="s">
        <v>106</v>
      </c>
      <c r="C39" s="29"/>
      <c r="D39" s="81" t="s">
        <v>244</v>
      </c>
      <c r="E39" s="30"/>
      <c r="F39" s="81"/>
    </row>
    <row r="40" spans="1:6" ht="23.25" customHeight="1">
      <c r="A40" s="360" t="s">
        <v>435</v>
      </c>
      <c r="B40" s="83" t="s">
        <v>107</v>
      </c>
      <c r="C40" s="30"/>
      <c r="D40" s="83"/>
      <c r="E40" s="30">
        <f>E24+E31+E37</f>
        <v>29227359</v>
      </c>
      <c r="F40" s="83" t="s">
        <v>379</v>
      </c>
    </row>
    <row r="41" spans="1:6" ht="23.25" customHeight="1">
      <c r="A41" s="360" t="s">
        <v>20</v>
      </c>
      <c r="B41" s="83" t="s">
        <v>108</v>
      </c>
      <c r="C41" s="30"/>
      <c r="D41" s="83"/>
      <c r="E41" s="30">
        <f>E21-E40</f>
        <v>-4666570</v>
      </c>
      <c r="F41" s="83" t="s">
        <v>244</v>
      </c>
    </row>
    <row r="42" spans="2:6" ht="23.25" customHeight="1">
      <c r="B42" s="83"/>
      <c r="C42" s="30"/>
      <c r="D42" s="83"/>
      <c r="E42" s="30"/>
      <c r="F42" s="83"/>
    </row>
    <row r="43" spans="1:6" ht="15.75">
      <c r="A43" s="360" t="s">
        <v>21</v>
      </c>
      <c r="B43" s="89" t="s">
        <v>109</v>
      </c>
      <c r="C43" s="30"/>
      <c r="D43" s="83"/>
      <c r="E43" s="30">
        <f>Bevételek!H94</f>
        <v>4666570</v>
      </c>
      <c r="F43" s="300" t="s">
        <v>244</v>
      </c>
    </row>
    <row r="44" spans="1:6" ht="25.5" customHeight="1">
      <c r="A44" s="360" t="s">
        <v>22</v>
      </c>
      <c r="B44" s="83" t="s">
        <v>110</v>
      </c>
      <c r="C44" s="30"/>
      <c r="D44" s="83"/>
      <c r="E44" s="30">
        <f>E41+E43</f>
        <v>0</v>
      </c>
      <c r="F44" s="83" t="s">
        <v>244</v>
      </c>
    </row>
  </sheetData>
  <sheetProtection/>
  <mergeCells count="5">
    <mergeCell ref="B3:F3"/>
    <mergeCell ref="B4:F4"/>
    <mergeCell ref="B5:F5"/>
    <mergeCell ref="B2:F2"/>
    <mergeCell ref="B1:F1"/>
  </mergeCells>
  <printOptions/>
  <pageMargins left="0.5511811023622047" right="0.35433070866141736" top="0.7086614173228347" bottom="0.4724409448818898" header="0.5118110236220472" footer="0.5118110236220472"/>
  <pageSetup fitToHeight="0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87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6.25390625" style="0" customWidth="1"/>
    <col min="8" max="8" width="15.37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128"/>
      <c r="B1" s="442" t="s">
        <v>481</v>
      </c>
      <c r="C1" s="442"/>
      <c r="D1" s="442"/>
      <c r="E1" s="442"/>
      <c r="F1" s="442"/>
      <c r="G1" s="442"/>
      <c r="H1" s="442"/>
      <c r="I1" s="442"/>
    </row>
    <row r="2" spans="1:9" ht="14.25">
      <c r="A2" s="428"/>
      <c r="B2" s="428"/>
      <c r="C2" s="428"/>
      <c r="D2" s="428"/>
      <c r="E2" s="428"/>
      <c r="F2" s="428"/>
      <c r="G2" s="428"/>
      <c r="H2" s="428"/>
      <c r="I2" s="428"/>
    </row>
    <row r="3" spans="1:9" ht="14.25">
      <c r="A3" s="428" t="s">
        <v>195</v>
      </c>
      <c r="B3" s="428"/>
      <c r="C3" s="428"/>
      <c r="D3" s="428"/>
      <c r="E3" s="428"/>
      <c r="F3" s="428"/>
      <c r="G3" s="428"/>
      <c r="H3" s="428"/>
      <c r="I3" s="428"/>
    </row>
    <row r="4" spans="1:9" ht="14.25">
      <c r="A4" s="428" t="s">
        <v>111</v>
      </c>
      <c r="B4" s="428"/>
      <c r="C4" s="428"/>
      <c r="D4" s="428"/>
      <c r="E4" s="428"/>
      <c r="F4" s="428"/>
      <c r="G4" s="428"/>
      <c r="H4" s="428"/>
      <c r="I4" s="428"/>
    </row>
    <row r="5" spans="1:9" ht="12.75" customHeight="1">
      <c r="A5" s="428" t="s">
        <v>462</v>
      </c>
      <c r="B5" s="428"/>
      <c r="C5" s="428"/>
      <c r="D5" s="428"/>
      <c r="E5" s="428"/>
      <c r="F5" s="428"/>
      <c r="G5" s="428"/>
      <c r="H5" s="428"/>
      <c r="I5" s="428"/>
    </row>
    <row r="6" spans="1:9" ht="15.75" thickBot="1">
      <c r="A6" s="130"/>
      <c r="B6" s="130"/>
      <c r="C6" s="129"/>
      <c r="D6" s="129"/>
      <c r="E6" s="129"/>
      <c r="F6" s="123"/>
      <c r="G6" s="105"/>
      <c r="H6" s="429" t="s">
        <v>381</v>
      </c>
      <c r="I6" s="429"/>
    </row>
    <row r="7" spans="1:9" ht="15">
      <c r="A7" s="430" t="s">
        <v>112</v>
      </c>
      <c r="B7" s="431"/>
      <c r="C7" s="431"/>
      <c r="D7" s="431"/>
      <c r="E7" s="431"/>
      <c r="F7" s="432"/>
      <c r="G7" s="131" t="s">
        <v>0</v>
      </c>
      <c r="H7" s="131" t="s">
        <v>0</v>
      </c>
      <c r="I7" s="120" t="s">
        <v>196</v>
      </c>
    </row>
    <row r="8" spans="1:9" ht="15">
      <c r="A8" s="433"/>
      <c r="B8" s="434"/>
      <c r="C8" s="434"/>
      <c r="D8" s="434"/>
      <c r="E8" s="434"/>
      <c r="F8" s="435"/>
      <c r="G8" s="132" t="s">
        <v>46</v>
      </c>
      <c r="H8" s="132" t="s">
        <v>46</v>
      </c>
      <c r="I8" s="133"/>
    </row>
    <row r="9" spans="1:9" ht="15.75" thickBot="1">
      <c r="A9" s="436"/>
      <c r="B9" s="437"/>
      <c r="C9" s="437"/>
      <c r="D9" s="437"/>
      <c r="E9" s="437"/>
      <c r="F9" s="438"/>
      <c r="G9" s="134" t="s">
        <v>456</v>
      </c>
      <c r="H9" s="134" t="s">
        <v>462</v>
      </c>
      <c r="I9" s="135" t="s">
        <v>1</v>
      </c>
    </row>
    <row r="10" spans="1:9" ht="15">
      <c r="A10" s="122"/>
      <c r="B10" s="122"/>
      <c r="C10" s="122"/>
      <c r="D10" s="122"/>
      <c r="E10" s="122"/>
      <c r="F10" s="122"/>
      <c r="G10" s="106"/>
      <c r="H10" s="106"/>
      <c r="I10" s="400"/>
    </row>
    <row r="11" spans="1:9" ht="15">
      <c r="A11" s="122"/>
      <c r="B11" s="122"/>
      <c r="C11" s="122"/>
      <c r="D11" s="122"/>
      <c r="E11" s="122"/>
      <c r="F11" s="122"/>
      <c r="G11" s="106"/>
      <c r="H11" s="106"/>
      <c r="I11" s="400"/>
    </row>
    <row r="12" spans="1:9" ht="33" customHeight="1">
      <c r="A12" s="136" t="s">
        <v>113</v>
      </c>
      <c r="B12" s="418" t="s">
        <v>114</v>
      </c>
      <c r="C12" s="418"/>
      <c r="D12" s="418"/>
      <c r="E12" s="418"/>
      <c r="F12" s="418"/>
      <c r="G12" s="102"/>
      <c r="H12" s="101"/>
      <c r="I12" s="102"/>
    </row>
    <row r="13" spans="1:9" ht="15.75" customHeight="1">
      <c r="A13" s="10"/>
      <c r="B13" s="10" t="s">
        <v>113</v>
      </c>
      <c r="C13" s="10" t="s">
        <v>115</v>
      </c>
      <c r="D13" s="10"/>
      <c r="E13" s="10"/>
      <c r="F13" s="10"/>
      <c r="G13" s="110"/>
      <c r="H13" s="110"/>
      <c r="I13" s="10"/>
    </row>
    <row r="14" spans="1:9" ht="29.25" customHeight="1">
      <c r="A14" s="10"/>
      <c r="B14" s="10"/>
      <c r="C14" s="136" t="s">
        <v>18</v>
      </c>
      <c r="D14" s="418" t="s">
        <v>116</v>
      </c>
      <c r="E14" s="418"/>
      <c r="F14" s="418"/>
      <c r="G14" s="101"/>
      <c r="H14" s="101"/>
      <c r="I14" s="102"/>
    </row>
    <row r="15" spans="1:9" ht="28.5" customHeight="1">
      <c r="A15" s="10"/>
      <c r="B15" s="10"/>
      <c r="C15" s="10"/>
      <c r="D15" s="136" t="s">
        <v>18</v>
      </c>
      <c r="E15" s="418" t="s">
        <v>117</v>
      </c>
      <c r="F15" s="418"/>
      <c r="G15" s="101"/>
      <c r="H15" s="101"/>
      <c r="I15" s="102"/>
    </row>
    <row r="16" spans="1:9" ht="30.75" customHeight="1">
      <c r="A16" s="8"/>
      <c r="B16" s="8"/>
      <c r="C16" s="8"/>
      <c r="D16" s="137" t="s">
        <v>118</v>
      </c>
      <c r="E16" s="425" t="s">
        <v>119</v>
      </c>
      <c r="F16" s="427"/>
      <c r="G16" s="103"/>
      <c r="H16" s="103"/>
      <c r="I16" s="104"/>
    </row>
    <row r="17" spans="1:9" ht="29.25" customHeight="1">
      <c r="A17" s="8"/>
      <c r="B17" s="8"/>
      <c r="C17" s="8"/>
      <c r="D17" s="8"/>
      <c r="E17" s="137" t="s">
        <v>120</v>
      </c>
      <c r="F17" s="112" t="s">
        <v>121</v>
      </c>
      <c r="G17" s="105">
        <v>863010</v>
      </c>
      <c r="H17" s="105">
        <v>975240</v>
      </c>
      <c r="I17" s="104">
        <f aca="true" t="shared" si="0" ref="I17:I24">(H17/G17)*100</f>
        <v>113.00448430493273</v>
      </c>
    </row>
    <row r="18" spans="1:9" ht="19.5" customHeight="1">
      <c r="A18" s="8"/>
      <c r="B18" s="8"/>
      <c r="C18" s="8"/>
      <c r="D18" s="8"/>
      <c r="E18" s="8" t="s">
        <v>122</v>
      </c>
      <c r="F18" s="112" t="s">
        <v>123</v>
      </c>
      <c r="G18" s="105">
        <v>576000</v>
      </c>
      <c r="H18" s="105">
        <v>576000</v>
      </c>
      <c r="I18" s="104">
        <f t="shared" si="0"/>
        <v>100</v>
      </c>
    </row>
    <row r="19" spans="1:9" ht="27.75" customHeight="1">
      <c r="A19" s="8"/>
      <c r="B19" s="8"/>
      <c r="C19" s="8"/>
      <c r="D19" s="8"/>
      <c r="E19" s="137" t="s">
        <v>124</v>
      </c>
      <c r="F19" s="112" t="s">
        <v>125</v>
      </c>
      <c r="G19" s="105">
        <v>107041</v>
      </c>
      <c r="H19" s="105">
        <v>154727</v>
      </c>
      <c r="I19" s="104"/>
    </row>
    <row r="20" spans="1:9" ht="17.25" customHeight="1">
      <c r="A20" s="8"/>
      <c r="B20" s="8"/>
      <c r="C20" s="8"/>
      <c r="D20" s="8"/>
      <c r="E20" s="8" t="s">
        <v>126</v>
      </c>
      <c r="F20" s="112" t="s">
        <v>127</v>
      </c>
      <c r="G20" s="105">
        <v>808120</v>
      </c>
      <c r="H20" s="105">
        <v>808120</v>
      </c>
      <c r="I20" s="104">
        <f t="shared" si="0"/>
        <v>100</v>
      </c>
    </row>
    <row r="21" spans="1:9" ht="18" customHeight="1">
      <c r="A21" s="8"/>
      <c r="B21" s="8"/>
      <c r="C21" s="8"/>
      <c r="D21" s="8" t="s">
        <v>128</v>
      </c>
      <c r="E21" s="8" t="s">
        <v>197</v>
      </c>
      <c r="F21" s="8"/>
      <c r="G21" s="105">
        <v>5000000</v>
      </c>
      <c r="H21" s="105">
        <v>5000000</v>
      </c>
      <c r="I21" s="104">
        <f t="shared" si="0"/>
        <v>100</v>
      </c>
    </row>
    <row r="22" spans="1:9" ht="14.25" customHeight="1">
      <c r="A22" s="8"/>
      <c r="B22" s="8"/>
      <c r="C22" s="8"/>
      <c r="D22" s="8"/>
      <c r="E22" s="8"/>
      <c r="F22" s="138" t="s">
        <v>211</v>
      </c>
      <c r="G22" s="105"/>
      <c r="H22" s="105"/>
      <c r="I22" s="104"/>
    </row>
    <row r="23" spans="1:9" ht="22.5" customHeight="1">
      <c r="A23" s="8"/>
      <c r="B23" s="8"/>
      <c r="C23" s="8"/>
      <c r="D23" s="8" t="s">
        <v>198</v>
      </c>
      <c r="E23" s="8"/>
      <c r="F23" s="8"/>
      <c r="G23" s="105">
        <v>45900</v>
      </c>
      <c r="H23" s="105">
        <v>33150</v>
      </c>
      <c r="I23" s="104">
        <f t="shared" si="0"/>
        <v>72.22222222222221</v>
      </c>
    </row>
    <row r="24" spans="1:9" ht="21" customHeight="1">
      <c r="A24" s="8"/>
      <c r="B24" s="8"/>
      <c r="C24" s="10" t="s">
        <v>23</v>
      </c>
      <c r="D24" s="10" t="s">
        <v>447</v>
      </c>
      <c r="E24" s="10"/>
      <c r="F24" s="10"/>
      <c r="G24" s="105">
        <v>990400</v>
      </c>
      <c r="H24" s="105">
        <v>954500</v>
      </c>
      <c r="I24" s="104">
        <f t="shared" si="0"/>
        <v>96.37520193861067</v>
      </c>
    </row>
    <row r="25" spans="1:9" ht="18" customHeight="1">
      <c r="A25" s="8"/>
      <c r="B25" s="8"/>
      <c r="C25" s="8"/>
      <c r="D25" s="8"/>
      <c r="E25" s="8"/>
      <c r="F25" s="8"/>
      <c r="G25" s="106"/>
      <c r="H25" s="105"/>
      <c r="I25" s="104"/>
    </row>
    <row r="26" spans="1:9" ht="8.25" customHeight="1" hidden="1">
      <c r="A26" s="439" t="s">
        <v>129</v>
      </c>
      <c r="B26" s="439"/>
      <c r="C26" s="439"/>
      <c r="D26" s="439"/>
      <c r="E26" s="439"/>
      <c r="F26" s="439"/>
      <c r="G26" s="105"/>
      <c r="H26" s="105"/>
      <c r="I26" s="104"/>
    </row>
    <row r="27" spans="1:9" ht="15.75" customHeight="1">
      <c r="A27" s="439"/>
      <c r="B27" s="439"/>
      <c r="C27" s="439"/>
      <c r="D27" s="439"/>
      <c r="E27" s="439"/>
      <c r="F27" s="439"/>
      <c r="G27" s="115">
        <f>SUM(G16:G26)</f>
        <v>8390471</v>
      </c>
      <c r="H27" s="115">
        <f>SUM(H16:H26)</f>
        <v>8501737</v>
      </c>
      <c r="I27" s="109">
        <f>(H27/G27)*100</f>
        <v>101.32609957176422</v>
      </c>
    </row>
    <row r="28" spans="1:9" ht="32.25" customHeight="1">
      <c r="A28" s="136"/>
      <c r="B28" s="418" t="s">
        <v>209</v>
      </c>
      <c r="C28" s="418"/>
      <c r="D28" s="418"/>
      <c r="E28" s="418"/>
      <c r="F28" s="418"/>
      <c r="G28" s="101"/>
      <c r="H28" s="101"/>
      <c r="I28" s="104"/>
    </row>
    <row r="29" spans="1:9" ht="29.25" customHeight="1">
      <c r="A29" s="8"/>
      <c r="B29" s="8"/>
      <c r="C29" s="8"/>
      <c r="D29" s="137" t="s">
        <v>19</v>
      </c>
      <c r="E29" s="425" t="s">
        <v>199</v>
      </c>
      <c r="F29" s="425"/>
      <c r="G29" s="105">
        <v>1583000</v>
      </c>
      <c r="H29" s="105">
        <v>1865000</v>
      </c>
      <c r="I29" s="104">
        <f>(H29/G29)*100</f>
        <v>117.81427668982944</v>
      </c>
    </row>
    <row r="30" spans="1:9" ht="29.25" customHeight="1">
      <c r="A30" s="8"/>
      <c r="B30" s="8"/>
      <c r="C30" s="8"/>
      <c r="D30" s="137" t="s">
        <v>20</v>
      </c>
      <c r="E30" s="425" t="s">
        <v>344</v>
      </c>
      <c r="F30" s="425"/>
      <c r="G30" s="105">
        <v>332160</v>
      </c>
      <c r="H30" s="105">
        <v>392160</v>
      </c>
      <c r="I30" s="104">
        <f>(H30/G30)*100</f>
        <v>118.0635838150289</v>
      </c>
    </row>
    <row r="31" spans="1:9" ht="15" customHeight="1">
      <c r="A31" s="8"/>
      <c r="B31" s="8"/>
      <c r="C31" s="8"/>
      <c r="D31" s="137"/>
      <c r="E31" s="425" t="s">
        <v>345</v>
      </c>
      <c r="F31" s="425"/>
      <c r="G31" s="105">
        <v>3100000</v>
      </c>
      <c r="H31" s="105">
        <v>4250000</v>
      </c>
      <c r="I31" s="104">
        <f>(H31/G31)*100</f>
        <v>137.09677419354838</v>
      </c>
    </row>
    <row r="32" spans="1:9" ht="15" customHeight="1">
      <c r="A32" s="8"/>
      <c r="B32" s="8"/>
      <c r="C32" s="8"/>
      <c r="D32" s="137" t="s">
        <v>22</v>
      </c>
      <c r="E32" s="425" t="s">
        <v>346</v>
      </c>
      <c r="F32" s="425"/>
      <c r="G32" s="105"/>
      <c r="H32" s="105"/>
      <c r="I32" s="104"/>
    </row>
    <row r="33" spans="1:9" ht="30" customHeight="1">
      <c r="A33" s="8"/>
      <c r="B33" s="8"/>
      <c r="C33" s="8"/>
      <c r="D33" s="137"/>
      <c r="E33" s="425" t="s">
        <v>347</v>
      </c>
      <c r="F33" s="425"/>
      <c r="G33" s="105">
        <v>99180</v>
      </c>
      <c r="H33" s="105"/>
      <c r="I33" s="104"/>
    </row>
    <row r="34" spans="1:9" ht="36" customHeight="1">
      <c r="A34" s="139"/>
      <c r="B34" s="139"/>
      <c r="C34" s="426" t="s">
        <v>130</v>
      </c>
      <c r="D34" s="426"/>
      <c r="E34" s="426"/>
      <c r="F34" s="426"/>
      <c r="G34" s="116">
        <f>SUM(G29:G33)</f>
        <v>5114340</v>
      </c>
      <c r="H34" s="116">
        <f>SUM(H29:H33)</f>
        <v>6507160</v>
      </c>
      <c r="I34" s="117">
        <f>(H34/G34)*100</f>
        <v>127.23362154256463</v>
      </c>
    </row>
    <row r="35" spans="1:9" ht="6" customHeight="1" hidden="1">
      <c r="A35" s="8"/>
      <c r="B35" s="8"/>
      <c r="C35" s="8"/>
      <c r="D35" s="8"/>
      <c r="E35" s="8"/>
      <c r="F35" s="8"/>
      <c r="G35" s="105"/>
      <c r="H35" s="105"/>
      <c r="I35" s="104"/>
    </row>
    <row r="36" spans="1:9" ht="33.75" customHeight="1">
      <c r="A36" s="136"/>
      <c r="B36" s="418" t="s">
        <v>210</v>
      </c>
      <c r="C36" s="418"/>
      <c r="D36" s="418"/>
      <c r="E36" s="418"/>
      <c r="F36" s="418"/>
      <c r="G36" s="101"/>
      <c r="H36" s="101"/>
      <c r="I36" s="104"/>
    </row>
    <row r="37" spans="1:9" ht="36.75" customHeight="1">
      <c r="A37" s="8"/>
      <c r="B37" s="8"/>
      <c r="C37" s="8"/>
      <c r="D37" s="8" t="s">
        <v>18</v>
      </c>
      <c r="E37" s="417" t="s">
        <v>131</v>
      </c>
      <c r="F37" s="417"/>
      <c r="G37" s="103"/>
      <c r="H37" s="103"/>
      <c r="I37" s="104"/>
    </row>
    <row r="38" spans="1:9" ht="33.75" customHeight="1">
      <c r="A38" s="8"/>
      <c r="B38" s="8"/>
      <c r="C38" s="8"/>
      <c r="D38" s="8"/>
      <c r="E38" s="137" t="s">
        <v>132</v>
      </c>
      <c r="F38" s="141" t="s">
        <v>208</v>
      </c>
      <c r="G38" s="103">
        <v>1800000</v>
      </c>
      <c r="H38" s="103">
        <v>1800000</v>
      </c>
      <c r="I38" s="104">
        <f>(H38/G38)*100</f>
        <v>100</v>
      </c>
    </row>
    <row r="39" spans="1:9" ht="33" customHeight="1">
      <c r="A39" s="8"/>
      <c r="B39" s="439" t="s">
        <v>212</v>
      </c>
      <c r="C39" s="439"/>
      <c r="D39" s="439"/>
      <c r="E39" s="439"/>
      <c r="F39" s="439"/>
      <c r="G39" s="110">
        <f>SUM(G38:G38)</f>
        <v>1800000</v>
      </c>
      <c r="H39" s="110">
        <f>SUM(H38:H38)</f>
        <v>1800000</v>
      </c>
      <c r="I39" s="109">
        <f>(H39/G39)*100</f>
        <v>100</v>
      </c>
    </row>
    <row r="40" spans="1:9" ht="18" customHeight="1">
      <c r="A40" s="8"/>
      <c r="B40" s="439"/>
      <c r="C40" s="439"/>
      <c r="D40" s="439"/>
      <c r="E40" s="439"/>
      <c r="F40" s="439"/>
      <c r="G40" s="107"/>
      <c r="H40" s="107"/>
      <c r="I40" s="104"/>
    </row>
    <row r="41" spans="1:9" ht="28.5" customHeight="1">
      <c r="A41" s="440" t="s">
        <v>200</v>
      </c>
      <c r="B41" s="441"/>
      <c r="C41" s="441"/>
      <c r="D41" s="441"/>
      <c r="E41" s="441"/>
      <c r="F41" s="441"/>
      <c r="G41" s="108">
        <f>G27+G34+G39+G40</f>
        <v>15304811</v>
      </c>
      <c r="H41" s="108">
        <f>H27+H34+H39+H40</f>
        <v>16808897</v>
      </c>
      <c r="I41" s="109">
        <f>(H41/G41)*100</f>
        <v>109.82753723649381</v>
      </c>
    </row>
    <row r="42" spans="1:9" ht="28.5" customHeight="1">
      <c r="A42" s="398"/>
      <c r="B42" s="399"/>
      <c r="C42" s="399"/>
      <c r="D42" s="399"/>
      <c r="E42" s="399"/>
      <c r="F42" s="399"/>
      <c r="G42" s="108"/>
      <c r="H42" s="108"/>
      <c r="I42" s="109"/>
    </row>
    <row r="43" spans="1:9" ht="28.5" customHeight="1">
      <c r="A43" s="398"/>
      <c r="B43" s="399"/>
      <c r="C43" s="399"/>
      <c r="D43" s="399"/>
      <c r="E43" s="399"/>
      <c r="F43" s="399"/>
      <c r="G43" s="108"/>
      <c r="H43" s="108"/>
      <c r="I43" s="109"/>
    </row>
    <row r="44" spans="1:9" ht="28.5" customHeight="1">
      <c r="A44" s="398"/>
      <c r="B44" s="399"/>
      <c r="C44" s="399"/>
      <c r="D44" s="399"/>
      <c r="E44" s="399"/>
      <c r="F44" s="399"/>
      <c r="G44" s="108"/>
      <c r="H44" s="108"/>
      <c r="I44" s="109"/>
    </row>
    <row r="45" spans="1:9" ht="24.75" customHeight="1" thickBot="1">
      <c r="A45" s="424" t="s">
        <v>207</v>
      </c>
      <c r="B45" s="424"/>
      <c r="C45" s="424"/>
      <c r="D45" s="424"/>
      <c r="E45" s="424"/>
      <c r="F45" s="424"/>
      <c r="G45" s="424"/>
      <c r="H45" s="424"/>
      <c r="I45" s="424"/>
    </row>
    <row r="46" spans="1:9" ht="17.25" customHeight="1">
      <c r="A46" s="430" t="s">
        <v>112</v>
      </c>
      <c r="B46" s="431"/>
      <c r="C46" s="431"/>
      <c r="D46" s="431"/>
      <c r="E46" s="431"/>
      <c r="F46" s="432"/>
      <c r="G46" s="131" t="s">
        <v>0</v>
      </c>
      <c r="H46" s="131" t="s">
        <v>0</v>
      </c>
      <c r="I46" s="120" t="s">
        <v>196</v>
      </c>
    </row>
    <row r="47" spans="1:9" ht="14.25" customHeight="1">
      <c r="A47" s="433"/>
      <c r="B47" s="434"/>
      <c r="C47" s="434"/>
      <c r="D47" s="434"/>
      <c r="E47" s="434"/>
      <c r="F47" s="435"/>
      <c r="G47" s="132" t="s">
        <v>46</v>
      </c>
      <c r="H47" s="132" t="s">
        <v>46</v>
      </c>
      <c r="I47" s="133"/>
    </row>
    <row r="48" spans="1:9" ht="16.5" customHeight="1" thickBot="1">
      <c r="A48" s="436"/>
      <c r="B48" s="437"/>
      <c r="C48" s="437"/>
      <c r="D48" s="437"/>
      <c r="E48" s="437"/>
      <c r="F48" s="438"/>
      <c r="G48" s="134" t="s">
        <v>456</v>
      </c>
      <c r="H48" s="134" t="s">
        <v>462</v>
      </c>
      <c r="I48" s="135" t="s">
        <v>1</v>
      </c>
    </row>
    <row r="49" spans="1:9" ht="33" customHeight="1">
      <c r="A49" s="125"/>
      <c r="B49" s="415" t="s">
        <v>213</v>
      </c>
      <c r="C49" s="427"/>
      <c r="D49" s="427"/>
      <c r="E49" s="427"/>
      <c r="F49" s="427"/>
      <c r="G49" s="106"/>
      <c r="H49" s="106"/>
      <c r="I49" s="109"/>
    </row>
    <row r="50" spans="1:9" ht="15">
      <c r="A50" s="122"/>
      <c r="B50" s="122"/>
      <c r="C50" s="296" t="s">
        <v>18</v>
      </c>
      <c r="D50" s="124" t="s">
        <v>461</v>
      </c>
      <c r="E50" s="122"/>
      <c r="F50" s="122"/>
      <c r="G50" s="106">
        <v>65000</v>
      </c>
      <c r="H50" s="106"/>
      <c r="I50" s="104">
        <f>(H50/G50)*100</f>
        <v>0</v>
      </c>
    </row>
    <row r="51" spans="1:9" ht="15">
      <c r="A51" s="122"/>
      <c r="B51" s="122"/>
      <c r="C51" s="122" t="s">
        <v>19</v>
      </c>
      <c r="D51" s="422" t="s">
        <v>134</v>
      </c>
      <c r="E51" s="422"/>
      <c r="F51" s="422"/>
      <c r="G51" s="108"/>
      <c r="H51" s="108"/>
      <c r="I51" s="109"/>
    </row>
    <row r="52" spans="1:9" ht="2.25" customHeight="1">
      <c r="A52" s="122"/>
      <c r="B52" s="122"/>
      <c r="C52" s="122"/>
      <c r="D52" s="295"/>
      <c r="E52" s="295"/>
      <c r="F52" s="295"/>
      <c r="G52" s="108"/>
      <c r="H52" s="108"/>
      <c r="I52" s="109"/>
    </row>
    <row r="53" spans="1:9" ht="29.25" customHeight="1">
      <c r="A53" s="122"/>
      <c r="B53" s="415" t="s">
        <v>135</v>
      </c>
      <c r="C53" s="415"/>
      <c r="D53" s="415"/>
      <c r="E53" s="415"/>
      <c r="F53" s="415"/>
      <c r="G53" s="108">
        <f>G50</f>
        <v>65000</v>
      </c>
      <c r="H53" s="108">
        <f>H50+H51</f>
        <v>0</v>
      </c>
      <c r="I53" s="104">
        <f>(H53/G53)*100</f>
        <v>0</v>
      </c>
    </row>
    <row r="54" spans="1:9" ht="33.75" customHeight="1">
      <c r="A54" s="415" t="s">
        <v>136</v>
      </c>
      <c r="B54" s="415"/>
      <c r="C54" s="415"/>
      <c r="D54" s="415"/>
      <c r="E54" s="415"/>
      <c r="F54" s="415"/>
      <c r="G54" s="113">
        <f>G41+G53</f>
        <v>15369811</v>
      </c>
      <c r="H54" s="113">
        <f>H41+H53</f>
        <v>16808897</v>
      </c>
      <c r="I54" s="109">
        <f>(H54/G54)*100</f>
        <v>109.3630689407957</v>
      </c>
    </row>
    <row r="55" spans="1:9" ht="30.75" customHeight="1">
      <c r="A55" s="125" t="s">
        <v>133</v>
      </c>
      <c r="B55" s="415" t="s">
        <v>137</v>
      </c>
      <c r="C55" s="415"/>
      <c r="D55" s="415"/>
      <c r="E55" s="415"/>
      <c r="F55" s="415"/>
      <c r="G55" s="113"/>
      <c r="H55" s="108"/>
      <c r="I55" s="109"/>
    </row>
    <row r="56" spans="1:9" ht="15">
      <c r="A56" s="125"/>
      <c r="B56" s="121" t="s">
        <v>18</v>
      </c>
      <c r="C56" s="415" t="s">
        <v>201</v>
      </c>
      <c r="D56" s="415"/>
      <c r="E56" s="415"/>
      <c r="F56" s="415"/>
      <c r="G56" s="106"/>
      <c r="H56" s="106"/>
      <c r="I56" s="104"/>
    </row>
    <row r="57" spans="1:9" ht="30.75" customHeight="1">
      <c r="A57" s="125"/>
      <c r="B57" s="121"/>
      <c r="C57" s="121" t="s">
        <v>18</v>
      </c>
      <c r="D57" s="423" t="s">
        <v>450</v>
      </c>
      <c r="E57" s="416"/>
      <c r="F57" s="416"/>
      <c r="G57" s="106"/>
      <c r="H57" s="106"/>
      <c r="I57" s="104"/>
    </row>
    <row r="58" spans="1:9" ht="30.75" customHeight="1">
      <c r="A58" s="125"/>
      <c r="B58" s="121"/>
      <c r="C58" s="415" t="s">
        <v>202</v>
      </c>
      <c r="D58" s="415"/>
      <c r="E58" s="415"/>
      <c r="F58" s="415"/>
      <c r="G58" s="113">
        <f>G57</f>
        <v>0</v>
      </c>
      <c r="H58" s="113">
        <f>H57</f>
        <v>0</v>
      </c>
      <c r="I58" s="8"/>
    </row>
    <row r="59" spans="1:9" ht="15" customHeight="1">
      <c r="A59" s="125"/>
      <c r="B59" s="121" t="s">
        <v>19</v>
      </c>
      <c r="C59" s="415" t="s">
        <v>449</v>
      </c>
      <c r="D59" s="416"/>
      <c r="E59" s="416"/>
      <c r="F59" s="416"/>
      <c r="G59" s="113"/>
      <c r="H59" s="113"/>
      <c r="I59" s="8"/>
    </row>
    <row r="60" spans="1:9" ht="18.75" customHeight="1">
      <c r="A60" s="125"/>
      <c r="B60" s="121"/>
      <c r="C60" s="121" t="s">
        <v>18</v>
      </c>
      <c r="D60" s="126" t="s">
        <v>410</v>
      </c>
      <c r="E60" s="121"/>
      <c r="F60" s="121"/>
      <c r="G60" s="106">
        <v>57502275</v>
      </c>
      <c r="H60" s="106">
        <v>3374361</v>
      </c>
      <c r="I60" s="109">
        <f>(H60/G60)*100</f>
        <v>5.86822173557481</v>
      </c>
    </row>
    <row r="61" spans="1:9" ht="18.75" customHeight="1">
      <c r="A61" s="125"/>
      <c r="B61" s="121"/>
      <c r="C61" s="121" t="s">
        <v>19</v>
      </c>
      <c r="D61" s="126" t="s">
        <v>411</v>
      </c>
      <c r="E61" s="121"/>
      <c r="F61" s="121"/>
      <c r="G61" s="106">
        <v>3069605</v>
      </c>
      <c r="H61" s="106">
        <v>179955</v>
      </c>
      <c r="I61" s="109">
        <f>(H61/G61)*100</f>
        <v>5.8624806774813045</v>
      </c>
    </row>
    <row r="62" spans="1:9" ht="28.5" customHeight="1">
      <c r="A62" s="125"/>
      <c r="B62" s="121"/>
      <c r="C62" s="415" t="s">
        <v>448</v>
      </c>
      <c r="D62" s="415"/>
      <c r="E62" s="415"/>
      <c r="F62" s="415"/>
      <c r="G62" s="113">
        <f>G60+G61</f>
        <v>60571880</v>
      </c>
      <c r="H62" s="113">
        <f>H60+H61</f>
        <v>3554316</v>
      </c>
      <c r="I62" s="109">
        <f>(H62/G62)*100</f>
        <v>5.867930795610108</v>
      </c>
    </row>
    <row r="63" spans="1:9" ht="30" customHeight="1">
      <c r="A63" s="415" t="s">
        <v>137</v>
      </c>
      <c r="B63" s="415"/>
      <c r="C63" s="415"/>
      <c r="D63" s="415"/>
      <c r="E63" s="415"/>
      <c r="F63" s="416"/>
      <c r="G63" s="113">
        <f>G58+G62</f>
        <v>60571880</v>
      </c>
      <c r="H63" s="113">
        <f>H58+H62</f>
        <v>3554316</v>
      </c>
      <c r="I63" s="109">
        <f>(H63/G63)*100</f>
        <v>5.867930795610108</v>
      </c>
    </row>
    <row r="64" spans="1:19" ht="15">
      <c r="A64" s="10" t="s">
        <v>138</v>
      </c>
      <c r="B64" s="10" t="s">
        <v>92</v>
      </c>
      <c r="C64" s="10"/>
      <c r="D64" s="10"/>
      <c r="E64" s="10"/>
      <c r="F64" s="10"/>
      <c r="G64" s="10"/>
      <c r="H64" s="110"/>
      <c r="I64" s="104"/>
      <c r="L64" s="420"/>
      <c r="M64" s="421"/>
      <c r="N64" s="421"/>
      <c r="O64" s="421"/>
      <c r="P64" s="421"/>
      <c r="Q64" s="421"/>
      <c r="R64" s="421"/>
      <c r="S64" s="421"/>
    </row>
    <row r="65" spans="1:9" ht="15">
      <c r="A65" s="8"/>
      <c r="B65" s="8" t="s">
        <v>146</v>
      </c>
      <c r="C65" s="8" t="s">
        <v>139</v>
      </c>
      <c r="D65" s="8"/>
      <c r="E65" s="8"/>
      <c r="F65" s="8"/>
      <c r="G65" s="8"/>
      <c r="H65" s="105"/>
      <c r="I65" s="104"/>
    </row>
    <row r="66" spans="1:9" ht="15">
      <c r="A66" s="8"/>
      <c r="B66" s="8"/>
      <c r="C66" s="8" t="s">
        <v>18</v>
      </c>
      <c r="D66" s="8" t="s">
        <v>140</v>
      </c>
      <c r="E66" s="8"/>
      <c r="F66" s="8"/>
      <c r="G66" s="105">
        <v>110000</v>
      </c>
      <c r="H66" s="105">
        <v>210000</v>
      </c>
      <c r="I66" s="104">
        <f>H66/G66*100</f>
        <v>190.9090909090909</v>
      </c>
    </row>
    <row r="67" spans="1:9" ht="15">
      <c r="A67" s="10"/>
      <c r="B67" s="10" t="s">
        <v>18</v>
      </c>
      <c r="C67" s="10" t="s">
        <v>141</v>
      </c>
      <c r="D67" s="10"/>
      <c r="E67" s="10"/>
      <c r="F67" s="10"/>
      <c r="G67" s="10"/>
      <c r="H67" s="110"/>
      <c r="I67" s="104"/>
    </row>
    <row r="68" spans="1:9" ht="15">
      <c r="A68" s="8"/>
      <c r="B68" s="8"/>
      <c r="C68" s="8" t="s">
        <v>18</v>
      </c>
      <c r="D68" s="8" t="s">
        <v>142</v>
      </c>
      <c r="E68" s="8"/>
      <c r="F68" s="8"/>
      <c r="G68" s="105">
        <v>1000000</v>
      </c>
      <c r="H68" s="105">
        <v>1000000</v>
      </c>
      <c r="I68" s="104">
        <f>H68/G68*100</f>
        <v>100</v>
      </c>
    </row>
    <row r="69" spans="1:9" ht="15">
      <c r="A69" s="10"/>
      <c r="B69" s="10" t="s">
        <v>19</v>
      </c>
      <c r="C69" s="10" t="s">
        <v>143</v>
      </c>
      <c r="D69" s="10"/>
      <c r="E69" s="10"/>
      <c r="F69" s="10"/>
      <c r="G69" s="110"/>
      <c r="H69" s="110"/>
      <c r="I69" s="104"/>
    </row>
    <row r="70" spans="1:9" ht="15">
      <c r="A70" s="8"/>
      <c r="B70" s="8"/>
      <c r="C70" s="8" t="s">
        <v>18</v>
      </c>
      <c r="D70" s="8" t="s">
        <v>144</v>
      </c>
      <c r="E70" s="8"/>
      <c r="F70" s="8"/>
      <c r="G70" s="105">
        <v>200000</v>
      </c>
      <c r="H70" s="105">
        <v>200000</v>
      </c>
      <c r="I70" s="104">
        <f>H70/G70*100</f>
        <v>100</v>
      </c>
    </row>
    <row r="71" spans="1:9" ht="15">
      <c r="A71" s="10"/>
      <c r="B71" s="10" t="s">
        <v>21</v>
      </c>
      <c r="C71" s="10" t="s">
        <v>145</v>
      </c>
      <c r="D71" s="10"/>
      <c r="E71" s="10"/>
      <c r="F71" s="10"/>
      <c r="G71" s="110"/>
      <c r="H71" s="110"/>
      <c r="I71" s="104"/>
    </row>
    <row r="72" spans="1:9" ht="15">
      <c r="A72" s="8"/>
      <c r="B72" s="8"/>
      <c r="C72" s="10" t="s">
        <v>18</v>
      </c>
      <c r="D72" s="8" t="s">
        <v>147</v>
      </c>
      <c r="E72" s="8"/>
      <c r="F72" s="8"/>
      <c r="G72" s="105">
        <v>5000</v>
      </c>
      <c r="H72" s="105">
        <v>5000</v>
      </c>
      <c r="I72" s="104">
        <f>H72/G72*100</f>
        <v>100</v>
      </c>
    </row>
    <row r="73" spans="1:9" ht="15">
      <c r="A73" s="8"/>
      <c r="B73" s="8"/>
      <c r="C73" s="10" t="s">
        <v>20</v>
      </c>
      <c r="D73" s="8" t="s">
        <v>148</v>
      </c>
      <c r="E73" s="8"/>
      <c r="F73" s="8"/>
      <c r="G73" s="105">
        <v>5000</v>
      </c>
      <c r="H73" s="105">
        <v>5000</v>
      </c>
      <c r="I73" s="104">
        <f>H73/G73*100</f>
        <v>100</v>
      </c>
    </row>
    <row r="74" spans="1:9" ht="15">
      <c r="A74" s="10" t="s">
        <v>149</v>
      </c>
      <c r="B74" s="122"/>
      <c r="C74" s="122"/>
      <c r="D74" s="122"/>
      <c r="E74" s="122"/>
      <c r="F74" s="122"/>
      <c r="G74" s="108">
        <f>SUM(G66:G73)</f>
        <v>1320000</v>
      </c>
      <c r="H74" s="108">
        <f>SUM(H66:H73)</f>
        <v>1420000</v>
      </c>
      <c r="I74" s="109">
        <f>H74/G74*100</f>
        <v>107.57575757575756</v>
      </c>
    </row>
    <row r="75" spans="1:9" ht="15">
      <c r="A75" s="10" t="s">
        <v>150</v>
      </c>
      <c r="B75" s="10" t="s">
        <v>93</v>
      </c>
      <c r="C75" s="10"/>
      <c r="D75" s="10"/>
      <c r="E75" s="10"/>
      <c r="F75" s="10"/>
      <c r="G75" s="10"/>
      <c r="H75" s="110"/>
      <c r="I75" s="104"/>
    </row>
    <row r="76" spans="1:9" ht="6" customHeight="1">
      <c r="A76" s="122"/>
      <c r="B76" s="122"/>
      <c r="C76" s="122"/>
      <c r="D76" s="122"/>
      <c r="E76" s="122"/>
      <c r="F76" s="122"/>
      <c r="G76" s="106"/>
      <c r="H76" s="106"/>
      <c r="I76" s="104"/>
    </row>
    <row r="77" spans="1:9" ht="15">
      <c r="A77" s="122"/>
      <c r="B77" s="122" t="s">
        <v>18</v>
      </c>
      <c r="C77" s="419" t="s">
        <v>151</v>
      </c>
      <c r="D77" s="419"/>
      <c r="E77" s="419"/>
      <c r="F77" s="419"/>
      <c r="G77" s="106"/>
      <c r="H77" s="106"/>
      <c r="I77" s="104"/>
    </row>
    <row r="78" spans="1:9" ht="15">
      <c r="A78" s="122"/>
      <c r="B78" s="122"/>
      <c r="C78" s="127" t="s">
        <v>18</v>
      </c>
      <c r="D78" s="127" t="s">
        <v>152</v>
      </c>
      <c r="E78" s="127"/>
      <c r="F78" s="127"/>
      <c r="G78" s="106">
        <f>562424+23622+10000</f>
        <v>596046</v>
      </c>
      <c r="H78" s="106">
        <v>646562</v>
      </c>
      <c r="I78" s="104">
        <f>H78/G78*100</f>
        <v>108.47518480117306</v>
      </c>
    </row>
    <row r="79" spans="1:9" ht="15">
      <c r="A79" s="122"/>
      <c r="B79" s="122"/>
      <c r="C79" s="127" t="s">
        <v>19</v>
      </c>
      <c r="D79" s="127" t="s">
        <v>153</v>
      </c>
      <c r="E79" s="127"/>
      <c r="F79" s="127"/>
      <c r="G79" s="106">
        <v>448788</v>
      </c>
      <c r="H79" s="106">
        <v>494514</v>
      </c>
      <c r="I79" s="104">
        <f>H79/G79*100</f>
        <v>110.18877510093851</v>
      </c>
    </row>
    <row r="80" spans="1:9" ht="15">
      <c r="A80" s="122"/>
      <c r="B80" s="122"/>
      <c r="C80" s="127" t="s">
        <v>20</v>
      </c>
      <c r="D80" s="127" t="s">
        <v>463</v>
      </c>
      <c r="E80" s="122"/>
      <c r="F80" s="122"/>
      <c r="G80" s="106"/>
      <c r="H80" s="106">
        <v>84640</v>
      </c>
      <c r="I80" s="104"/>
    </row>
    <row r="81" spans="1:9" ht="15">
      <c r="A81" s="122"/>
      <c r="B81" s="122"/>
      <c r="C81" s="127" t="s">
        <v>21</v>
      </c>
      <c r="D81" s="127" t="s">
        <v>387</v>
      </c>
      <c r="E81" s="122"/>
      <c r="F81" s="122"/>
      <c r="G81" s="106">
        <f>160932+121173+83488-1</f>
        <v>365592</v>
      </c>
      <c r="H81" s="106">
        <v>330944</v>
      </c>
      <c r="I81" s="104"/>
    </row>
    <row r="82" spans="1:9" ht="15">
      <c r="A82" s="122"/>
      <c r="B82" s="122"/>
      <c r="C82" s="127" t="s">
        <v>22</v>
      </c>
      <c r="D82" s="127" t="s">
        <v>390</v>
      </c>
      <c r="E82" s="122"/>
      <c r="F82" s="122"/>
      <c r="G82" s="106">
        <f>227975+16354408</f>
        <v>16582383</v>
      </c>
      <c r="H82" s="106">
        <v>1220916</v>
      </c>
      <c r="I82" s="104"/>
    </row>
    <row r="83" spans="1:9" ht="15.75" customHeight="1">
      <c r="A83" s="10" t="s">
        <v>154</v>
      </c>
      <c r="B83" s="122"/>
      <c r="C83" s="122"/>
      <c r="D83" s="122"/>
      <c r="E83" s="122"/>
      <c r="F83" s="122"/>
      <c r="G83" s="108">
        <f>G78+G79+G80+G81+G82</f>
        <v>17992809</v>
      </c>
      <c r="H83" s="108">
        <f>H78+H79+H80+H81+H82</f>
        <v>2777576</v>
      </c>
      <c r="I83" s="109">
        <f>H83/G83*100</f>
        <v>15.437144917172189</v>
      </c>
    </row>
    <row r="84" spans="1:9" ht="6" customHeight="1" hidden="1">
      <c r="A84" s="10"/>
      <c r="B84" s="122"/>
      <c r="C84" s="122"/>
      <c r="D84" s="122"/>
      <c r="E84" s="122"/>
      <c r="F84" s="122"/>
      <c r="G84" s="108"/>
      <c r="H84" s="108"/>
      <c r="I84" s="109"/>
    </row>
    <row r="85" spans="1:9" ht="15">
      <c r="A85" s="10" t="s">
        <v>155</v>
      </c>
      <c r="B85" s="10" t="s">
        <v>97</v>
      </c>
      <c r="C85" s="10"/>
      <c r="D85" s="10"/>
      <c r="E85" s="10"/>
      <c r="F85" s="10"/>
      <c r="G85" s="10"/>
      <c r="H85" s="110"/>
      <c r="I85" s="104"/>
    </row>
    <row r="86" spans="1:9" ht="27.75" customHeight="1">
      <c r="A86" s="8"/>
      <c r="B86" s="137" t="s">
        <v>18</v>
      </c>
      <c r="C86" s="417" t="s">
        <v>206</v>
      </c>
      <c r="D86" s="417"/>
      <c r="E86" s="417"/>
      <c r="F86" s="417"/>
      <c r="G86" s="112"/>
      <c r="H86" s="103"/>
      <c r="I86" s="104"/>
    </row>
    <row r="87" spans="1:9" ht="0.75" customHeight="1">
      <c r="A87" s="8"/>
      <c r="B87" s="8"/>
      <c r="C87" s="8"/>
      <c r="D87" s="8"/>
      <c r="E87" s="8"/>
      <c r="F87" s="8"/>
      <c r="G87" s="8"/>
      <c r="H87" s="105"/>
      <c r="I87" s="104"/>
    </row>
    <row r="88" spans="1:9" ht="27.75" customHeight="1">
      <c r="A88" s="418" t="s">
        <v>203</v>
      </c>
      <c r="B88" s="418"/>
      <c r="C88" s="418"/>
      <c r="D88" s="418"/>
      <c r="E88" s="418"/>
      <c r="F88" s="418"/>
      <c r="G88" s="113">
        <f>SUM(G87:G87)</f>
        <v>0</v>
      </c>
      <c r="H88" s="113">
        <f>SUM(H87:H87)</f>
        <v>0</v>
      </c>
      <c r="I88" s="109"/>
    </row>
    <row r="89" spans="1:9" ht="17.25" customHeight="1">
      <c r="A89" s="10" t="s">
        <v>156</v>
      </c>
      <c r="B89" s="10"/>
      <c r="C89" s="10"/>
      <c r="D89" s="10"/>
      <c r="E89" s="10"/>
      <c r="F89" s="10"/>
      <c r="G89" s="113">
        <f>G54+G63+G74+G83+G88</f>
        <v>95254500</v>
      </c>
      <c r="H89" s="113">
        <f>H54+H74+H83+H88+H63</f>
        <v>24560789</v>
      </c>
      <c r="I89" s="109">
        <f>H89/G89*100</f>
        <v>25.78438708932386</v>
      </c>
    </row>
    <row r="90" spans="1:9" ht="15">
      <c r="A90" s="10" t="s">
        <v>157</v>
      </c>
      <c r="B90" s="418" t="s">
        <v>158</v>
      </c>
      <c r="C90" s="418"/>
      <c r="D90" s="418"/>
      <c r="E90" s="418"/>
      <c r="F90" s="418"/>
      <c r="G90" s="10"/>
      <c r="H90" s="103"/>
      <c r="I90" s="104"/>
    </row>
    <row r="91" spans="1:9" ht="15">
      <c r="A91" s="10"/>
      <c r="B91" s="119" t="s">
        <v>18</v>
      </c>
      <c r="C91" s="418" t="s">
        <v>204</v>
      </c>
      <c r="D91" s="418"/>
      <c r="E91" s="418"/>
      <c r="F91" s="418"/>
      <c r="G91" s="106"/>
      <c r="H91" s="103"/>
      <c r="I91" s="104"/>
    </row>
    <row r="92" spans="1:9" ht="15">
      <c r="A92" s="10"/>
      <c r="B92" s="119"/>
      <c r="C92" s="140" t="s">
        <v>18</v>
      </c>
      <c r="D92" s="417" t="s">
        <v>214</v>
      </c>
      <c r="E92" s="417"/>
      <c r="F92" s="417"/>
      <c r="G92" s="103">
        <v>1656758</v>
      </c>
      <c r="H92" s="103">
        <v>4666570</v>
      </c>
      <c r="I92" s="109">
        <f>H92/G92*100</f>
        <v>281.66877721429444</v>
      </c>
    </row>
    <row r="93" spans="1:9" ht="15" customHeight="1">
      <c r="A93" s="10"/>
      <c r="B93" s="119"/>
      <c r="C93" s="140" t="s">
        <v>19</v>
      </c>
      <c r="D93" s="417" t="s">
        <v>205</v>
      </c>
      <c r="E93" s="417"/>
      <c r="F93" s="417"/>
      <c r="G93" s="103"/>
      <c r="H93" s="8"/>
      <c r="I93" s="104"/>
    </row>
    <row r="94" spans="1:9" ht="14.25">
      <c r="A94" s="10" t="s">
        <v>158</v>
      </c>
      <c r="B94" s="10"/>
      <c r="C94" s="10"/>
      <c r="D94" s="10"/>
      <c r="E94" s="10"/>
      <c r="F94" s="10"/>
      <c r="G94" s="113">
        <f>G92+G93</f>
        <v>1656758</v>
      </c>
      <c r="H94" s="113">
        <f>H92+H93</f>
        <v>4666570</v>
      </c>
      <c r="I94" s="109">
        <f>H94/G94*100</f>
        <v>281.66877721429444</v>
      </c>
    </row>
    <row r="95" spans="1:9" ht="6" customHeight="1">
      <c r="A95" s="10"/>
      <c r="B95" s="10"/>
      <c r="C95" s="10"/>
      <c r="D95" s="10"/>
      <c r="E95" s="10"/>
      <c r="F95" s="10"/>
      <c r="G95" s="113"/>
      <c r="H95" s="113"/>
      <c r="I95" s="109"/>
    </row>
    <row r="96" spans="1:9" ht="15.75">
      <c r="A96" s="14" t="s">
        <v>159</v>
      </c>
      <c r="B96" s="14"/>
      <c r="C96" s="14"/>
      <c r="D96" s="14"/>
      <c r="E96" s="14"/>
      <c r="F96" s="14"/>
      <c r="G96" s="142">
        <f>G89+G94</f>
        <v>96911258</v>
      </c>
      <c r="H96" s="142">
        <f>H89+H94</f>
        <v>29227359</v>
      </c>
      <c r="I96" s="111">
        <f>H96/G96*100</f>
        <v>30.158889279922462</v>
      </c>
    </row>
    <row r="97" spans="1:9" ht="15">
      <c r="A97" s="8"/>
      <c r="B97" s="8"/>
      <c r="C97" s="8"/>
      <c r="D97" s="8"/>
      <c r="E97" s="8"/>
      <c r="F97" s="8"/>
      <c r="G97" s="8"/>
      <c r="H97" s="8"/>
      <c r="I97" s="8"/>
    </row>
    <row r="98" spans="1:9" ht="15">
      <c r="A98" s="8"/>
      <c r="B98" s="8"/>
      <c r="C98" s="8"/>
      <c r="D98" s="8"/>
      <c r="E98" s="8"/>
      <c r="F98" s="8"/>
      <c r="G98" s="8"/>
      <c r="H98" s="8"/>
      <c r="I98" s="8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</sheetData>
  <sheetProtection/>
  <mergeCells count="45">
    <mergeCell ref="E15:F15"/>
    <mergeCell ref="E16:F16"/>
    <mergeCell ref="A26:F27"/>
    <mergeCell ref="B28:F28"/>
    <mergeCell ref="B1:I1"/>
    <mergeCell ref="A2:I2"/>
    <mergeCell ref="A3:I3"/>
    <mergeCell ref="A4:I4"/>
    <mergeCell ref="B49:F49"/>
    <mergeCell ref="D14:F14"/>
    <mergeCell ref="A5:I5"/>
    <mergeCell ref="H6:I6"/>
    <mergeCell ref="A7:F9"/>
    <mergeCell ref="B12:F12"/>
    <mergeCell ref="B40:F40"/>
    <mergeCell ref="A46:F48"/>
    <mergeCell ref="B39:F39"/>
    <mergeCell ref="A41:F41"/>
    <mergeCell ref="A45:I45"/>
    <mergeCell ref="E29:F29"/>
    <mergeCell ref="C34:F34"/>
    <mergeCell ref="B36:F36"/>
    <mergeCell ref="E37:F37"/>
    <mergeCell ref="E30:F30"/>
    <mergeCell ref="E31:F31"/>
    <mergeCell ref="E32:F32"/>
    <mergeCell ref="E33:F33"/>
    <mergeCell ref="B55:F55"/>
    <mergeCell ref="C56:F56"/>
    <mergeCell ref="C58:F58"/>
    <mergeCell ref="L64:S64"/>
    <mergeCell ref="D51:F51"/>
    <mergeCell ref="B53:F53"/>
    <mergeCell ref="A54:F54"/>
    <mergeCell ref="C62:F62"/>
    <mergeCell ref="C59:F59"/>
    <mergeCell ref="D57:F57"/>
    <mergeCell ref="A63:F63"/>
    <mergeCell ref="D93:F93"/>
    <mergeCell ref="A88:F88"/>
    <mergeCell ref="B90:F90"/>
    <mergeCell ref="C91:F91"/>
    <mergeCell ref="C77:F77"/>
    <mergeCell ref="C86:F86"/>
    <mergeCell ref="D92:F92"/>
  </mergeCells>
  <printOptions/>
  <pageMargins left="0.3937007874015748" right="0.5118110236220472" top="0.2755905511811024" bottom="0.3937007874015748" header="0.31496062992125984" footer="0.3937007874015748"/>
  <pageSetup fitToHeight="0" fitToWidth="1" horizontalDpi="300" verticalDpi="3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P29"/>
  <sheetViews>
    <sheetView zoomScalePageLayoutView="0" workbookViewId="0" topLeftCell="A1">
      <selection activeCell="B2" sqref="B2:G2"/>
    </sheetView>
  </sheetViews>
  <sheetFormatPr defaultColWidth="9.00390625" defaultRowHeight="12.75"/>
  <cols>
    <col min="3" max="3" width="53.625" style="0" customWidth="1"/>
    <col min="4" max="4" width="14.375" style="0" customWidth="1"/>
    <col min="5" max="5" width="15.00390625" style="0" customWidth="1"/>
    <col min="6" max="6" width="19.00390625" style="0" customWidth="1"/>
    <col min="7" max="7" width="25.375" style="0" customWidth="1"/>
  </cols>
  <sheetData>
    <row r="2" spans="2:16" ht="15.75">
      <c r="B2" s="460" t="s">
        <v>482</v>
      </c>
      <c r="C2" s="461"/>
      <c r="D2" s="461"/>
      <c r="E2" s="461"/>
      <c r="F2" s="461"/>
      <c r="G2" s="461"/>
      <c r="H2" s="157"/>
      <c r="I2" s="196"/>
      <c r="J2" s="196"/>
      <c r="K2" s="196"/>
      <c r="L2" s="196"/>
      <c r="M2" s="196"/>
      <c r="N2" s="196"/>
      <c r="O2" s="196"/>
      <c r="P2" s="196"/>
    </row>
    <row r="3" spans="2:16" ht="15.75"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2:16" ht="15.75"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</row>
    <row r="5" spans="2:16" ht="15.75">
      <c r="B5" s="465"/>
      <c r="C5" s="466"/>
      <c r="D5" s="466"/>
      <c r="E5" s="466"/>
      <c r="F5" s="466"/>
      <c r="G5" s="466"/>
      <c r="H5" s="294"/>
      <c r="I5" s="294"/>
      <c r="J5" s="294"/>
      <c r="K5" s="294"/>
      <c r="L5" s="294"/>
      <c r="M5" s="294"/>
      <c r="N5" s="294"/>
      <c r="O5" s="294"/>
      <c r="P5" s="294"/>
    </row>
    <row r="6" spans="2:16" ht="15.75">
      <c r="B6" s="464" t="s">
        <v>324</v>
      </c>
      <c r="C6" s="464"/>
      <c r="D6" s="464"/>
      <c r="E6" s="464"/>
      <c r="F6" s="464"/>
      <c r="G6" s="464"/>
      <c r="H6" s="198"/>
      <c r="I6" s="198"/>
      <c r="J6" s="198"/>
      <c r="K6" s="198"/>
      <c r="L6" s="198"/>
      <c r="M6" s="198"/>
      <c r="N6" s="198"/>
      <c r="O6" s="198"/>
      <c r="P6" s="198"/>
    </row>
    <row r="7" spans="2:16" ht="15.75">
      <c r="B7" s="464" t="s">
        <v>325</v>
      </c>
      <c r="C7" s="464"/>
      <c r="D7" s="464"/>
      <c r="E7" s="464"/>
      <c r="F7" s="464"/>
      <c r="G7" s="464"/>
      <c r="H7" s="198"/>
      <c r="I7" s="198"/>
      <c r="J7" s="198"/>
      <c r="K7" s="198"/>
      <c r="L7" s="198"/>
      <c r="M7" s="198"/>
      <c r="N7" s="198"/>
      <c r="O7" s="198"/>
      <c r="P7" s="198"/>
    </row>
    <row r="8" spans="2:16" ht="15.75">
      <c r="B8" s="464" t="s">
        <v>462</v>
      </c>
      <c r="C8" s="464"/>
      <c r="D8" s="464"/>
      <c r="E8" s="464"/>
      <c r="F8" s="464"/>
      <c r="G8" s="464"/>
      <c r="H8" s="198"/>
      <c r="I8" s="198"/>
      <c r="J8" s="198"/>
      <c r="K8" s="198"/>
      <c r="L8" s="198"/>
      <c r="M8" s="198"/>
      <c r="N8" s="198"/>
      <c r="O8" s="198"/>
      <c r="P8" s="198"/>
    </row>
    <row r="9" spans="2:16" ht="16.5" thickBot="1">
      <c r="B9" s="197"/>
      <c r="C9" s="197"/>
      <c r="D9" s="197"/>
      <c r="E9" s="197"/>
      <c r="F9" s="197"/>
      <c r="G9" s="199" t="s">
        <v>380</v>
      </c>
      <c r="H9" s="197"/>
      <c r="I9" s="197"/>
      <c r="J9" s="200"/>
      <c r="K9" s="197"/>
      <c r="L9" s="197"/>
      <c r="M9" s="197"/>
      <c r="N9" s="200"/>
      <c r="O9" s="200"/>
      <c r="P9" s="197"/>
    </row>
    <row r="10" spans="1:16" ht="16.5" thickBot="1">
      <c r="A10" s="457" t="s">
        <v>392</v>
      </c>
      <c r="B10" s="467" t="s">
        <v>326</v>
      </c>
      <c r="C10" s="470" t="s">
        <v>162</v>
      </c>
      <c r="D10" s="443" t="s">
        <v>327</v>
      </c>
      <c r="E10" s="446" t="s">
        <v>328</v>
      </c>
      <c r="F10" s="447"/>
      <c r="G10" s="448"/>
      <c r="H10" s="156"/>
      <c r="I10" s="156"/>
      <c r="J10" s="156"/>
      <c r="K10" s="156"/>
      <c r="L10" s="156"/>
      <c r="M10" s="156"/>
      <c r="N10" s="156"/>
      <c r="O10" s="156"/>
      <c r="P10" s="156"/>
    </row>
    <row r="11" spans="1:16" ht="15.75">
      <c r="A11" s="458"/>
      <c r="B11" s="468"/>
      <c r="C11" s="471"/>
      <c r="D11" s="444"/>
      <c r="E11" s="449" t="s">
        <v>329</v>
      </c>
      <c r="F11" s="449" t="s">
        <v>330</v>
      </c>
      <c r="G11" s="450" t="s">
        <v>331</v>
      </c>
      <c r="H11" s="201"/>
      <c r="I11" s="201"/>
      <c r="J11" s="201"/>
      <c r="K11" s="201"/>
      <c r="L11" s="201"/>
      <c r="M11" s="201"/>
      <c r="N11" s="201"/>
      <c r="O11" s="201"/>
      <c r="P11" s="201"/>
    </row>
    <row r="12" spans="1:16" ht="16.5" thickBot="1">
      <c r="A12" s="458"/>
      <c r="B12" s="468"/>
      <c r="C12" s="471"/>
      <c r="D12" s="444"/>
      <c r="E12" s="449"/>
      <c r="F12" s="449"/>
      <c r="G12" s="450"/>
      <c r="H12" s="201"/>
      <c r="I12" s="201"/>
      <c r="J12" s="201"/>
      <c r="K12" s="201"/>
      <c r="L12" s="201"/>
      <c r="M12" s="201"/>
      <c r="N12" s="201"/>
      <c r="O12" s="201"/>
      <c r="P12" s="201"/>
    </row>
    <row r="13" spans="1:16" ht="15.75">
      <c r="A13" s="458"/>
      <c r="B13" s="468"/>
      <c r="C13" s="471"/>
      <c r="D13" s="444"/>
      <c r="E13" s="451" t="s">
        <v>332</v>
      </c>
      <c r="F13" s="452"/>
      <c r="G13" s="453"/>
      <c r="H13" s="201"/>
      <c r="I13" s="201"/>
      <c r="J13" s="201"/>
      <c r="K13" s="201"/>
      <c r="L13" s="201"/>
      <c r="M13" s="201"/>
      <c r="N13" s="201"/>
      <c r="O13" s="201"/>
      <c r="P13" s="201"/>
    </row>
    <row r="14" spans="1:16" ht="19.5" customHeight="1" thickBot="1">
      <c r="A14" s="459"/>
      <c r="B14" s="469"/>
      <c r="C14" s="472"/>
      <c r="D14" s="445"/>
      <c r="E14" s="454"/>
      <c r="F14" s="455"/>
      <c r="G14" s="456"/>
      <c r="H14" s="201"/>
      <c r="I14" s="201"/>
      <c r="J14" s="201"/>
      <c r="K14" s="201"/>
      <c r="L14" s="201"/>
      <c r="M14" s="201"/>
      <c r="N14" s="201"/>
      <c r="O14" s="201"/>
      <c r="P14" s="201"/>
    </row>
    <row r="15" spans="1:16" ht="31.5">
      <c r="A15" s="361" t="s">
        <v>18</v>
      </c>
      <c r="B15" s="202" t="s">
        <v>172</v>
      </c>
      <c r="C15" s="203" t="s">
        <v>173</v>
      </c>
      <c r="D15" s="364">
        <f aca="true" t="shared" si="0" ref="D15:D22">E15+F15+G15</f>
        <v>0</v>
      </c>
      <c r="E15" s="365"/>
      <c r="F15" s="365"/>
      <c r="G15" s="366"/>
      <c r="H15" s="205"/>
      <c r="I15" s="205"/>
      <c r="J15" s="206"/>
      <c r="K15" s="207"/>
      <c r="L15" s="32"/>
      <c r="M15" s="32"/>
      <c r="N15" s="206"/>
      <c r="O15" s="206"/>
      <c r="P15" s="32"/>
    </row>
    <row r="16" spans="1:16" ht="15.75">
      <c r="A16" s="362" t="s">
        <v>19</v>
      </c>
      <c r="B16" s="208" t="s">
        <v>333</v>
      </c>
      <c r="C16" s="209" t="s">
        <v>334</v>
      </c>
      <c r="D16" s="367">
        <f t="shared" si="0"/>
        <v>16808897</v>
      </c>
      <c r="E16" s="368">
        <v>16808897</v>
      </c>
      <c r="F16" s="368"/>
      <c r="G16" s="369"/>
      <c r="H16" s="205"/>
      <c r="I16" s="205"/>
      <c r="J16" s="206"/>
      <c r="K16" s="32"/>
      <c r="L16" s="32"/>
      <c r="M16" s="32"/>
      <c r="N16" s="206"/>
      <c r="O16" s="206"/>
      <c r="P16" s="32"/>
    </row>
    <row r="17" spans="1:16" ht="15.75">
      <c r="A17" s="362" t="s">
        <v>20</v>
      </c>
      <c r="B17" s="208" t="s">
        <v>388</v>
      </c>
      <c r="C17" s="209" t="s">
        <v>389</v>
      </c>
      <c r="D17" s="367">
        <f t="shared" si="0"/>
        <v>4666570</v>
      </c>
      <c r="E17" s="368">
        <v>4666570</v>
      </c>
      <c r="F17" s="368"/>
      <c r="G17" s="369"/>
      <c r="H17" s="205"/>
      <c r="I17" s="205"/>
      <c r="J17" s="206"/>
      <c r="K17" s="32"/>
      <c r="L17" s="32"/>
      <c r="M17" s="32"/>
      <c r="N17" s="206"/>
      <c r="O17" s="206"/>
      <c r="P17" s="32"/>
    </row>
    <row r="18" spans="1:16" ht="16.5">
      <c r="A18" s="362" t="s">
        <v>21</v>
      </c>
      <c r="B18" s="93" t="s">
        <v>180</v>
      </c>
      <c r="C18" s="97" t="s">
        <v>181</v>
      </c>
      <c r="D18" s="367">
        <f t="shared" si="0"/>
        <v>4644327</v>
      </c>
      <c r="E18" s="368">
        <v>4644327</v>
      </c>
      <c r="F18" s="368"/>
      <c r="G18" s="369"/>
      <c r="H18" s="205"/>
      <c r="I18" s="205"/>
      <c r="J18" s="206"/>
      <c r="K18" s="32"/>
      <c r="L18" s="32"/>
      <c r="M18" s="32"/>
      <c r="N18" s="206"/>
      <c r="O18" s="206"/>
      <c r="P18" s="32"/>
    </row>
    <row r="19" spans="1:16" ht="15.75">
      <c r="A19" s="362" t="s">
        <v>22</v>
      </c>
      <c r="B19" s="208" t="s">
        <v>184</v>
      </c>
      <c r="C19" s="209" t="s">
        <v>185</v>
      </c>
      <c r="D19" s="367">
        <f t="shared" si="0"/>
        <v>821134</v>
      </c>
      <c r="E19" s="368"/>
      <c r="F19" s="368">
        <v>821134</v>
      </c>
      <c r="G19" s="369"/>
      <c r="H19" s="205"/>
      <c r="I19" s="205"/>
      <c r="J19" s="206"/>
      <c r="K19" s="32"/>
      <c r="L19" s="32"/>
      <c r="M19" s="32"/>
      <c r="N19" s="206"/>
      <c r="O19" s="206"/>
      <c r="P19" s="32"/>
    </row>
    <row r="20" spans="1:16" ht="15.75">
      <c r="A20" s="362" t="s">
        <v>23</v>
      </c>
      <c r="B20" s="208">
        <v>104051</v>
      </c>
      <c r="C20" s="209" t="s">
        <v>340</v>
      </c>
      <c r="D20" s="367">
        <f t="shared" si="0"/>
        <v>0</v>
      </c>
      <c r="E20" s="368"/>
      <c r="F20" s="368"/>
      <c r="G20" s="369"/>
      <c r="H20" s="205"/>
      <c r="I20" s="205"/>
      <c r="J20" s="206"/>
      <c r="K20" s="32"/>
      <c r="L20" s="32"/>
      <c r="M20" s="32"/>
      <c r="N20" s="206"/>
      <c r="O20" s="206"/>
      <c r="P20" s="32"/>
    </row>
    <row r="21" spans="1:16" ht="15.75">
      <c r="A21" s="362" t="s">
        <v>25</v>
      </c>
      <c r="B21" s="208">
        <v>107051</v>
      </c>
      <c r="C21" s="209" t="s">
        <v>191</v>
      </c>
      <c r="D21" s="367">
        <f t="shared" si="0"/>
        <v>866431</v>
      </c>
      <c r="E21" s="370">
        <v>866431</v>
      </c>
      <c r="F21" s="368"/>
      <c r="G21" s="369"/>
      <c r="H21" s="205"/>
      <c r="I21" s="205"/>
      <c r="J21" s="206"/>
      <c r="K21" s="32"/>
      <c r="L21" s="32"/>
      <c r="M21" s="32"/>
      <c r="N21" s="206"/>
      <c r="O21" s="206"/>
      <c r="P21" s="32"/>
    </row>
    <row r="22" spans="1:16" ht="32.25" thickBot="1">
      <c r="A22" s="372" t="s">
        <v>26</v>
      </c>
      <c r="B22" s="208">
        <v>900020</v>
      </c>
      <c r="C22" s="209" t="s">
        <v>341</v>
      </c>
      <c r="D22" s="367">
        <f t="shared" si="0"/>
        <v>1420000</v>
      </c>
      <c r="E22" s="371">
        <v>1420000</v>
      </c>
      <c r="F22" s="368"/>
      <c r="G22" s="369"/>
      <c r="H22" s="205"/>
      <c r="I22" s="205"/>
      <c r="J22" s="206"/>
      <c r="K22" s="32"/>
      <c r="L22" s="32"/>
      <c r="M22" s="32"/>
      <c r="N22" s="206"/>
      <c r="O22" s="206"/>
      <c r="P22" s="32"/>
    </row>
    <row r="23" spans="1:16" ht="16.5" thickBot="1">
      <c r="A23" s="373" t="s">
        <v>27</v>
      </c>
      <c r="B23" s="212"/>
      <c r="C23" s="213" t="s">
        <v>295</v>
      </c>
      <c r="D23" s="214">
        <f>SUM(D15:D22)</f>
        <v>29227359</v>
      </c>
      <c r="E23" s="215">
        <f>SUM(E15:E22)</f>
        <v>28406225</v>
      </c>
      <c r="F23" s="216">
        <f>SUM(F15:F22)</f>
        <v>821134</v>
      </c>
      <c r="G23" s="214">
        <f>SUM(G15:G22)</f>
        <v>0</v>
      </c>
      <c r="H23" s="205"/>
      <c r="I23" s="205"/>
      <c r="J23" s="217"/>
      <c r="K23" s="205"/>
      <c r="L23" s="205"/>
      <c r="M23" s="205"/>
      <c r="N23" s="217"/>
      <c r="O23" s="205"/>
      <c r="P23" s="205"/>
    </row>
    <row r="24" spans="2:16" ht="15.75">
      <c r="B24" s="196"/>
      <c r="C24" s="196"/>
      <c r="D24" s="196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</row>
    <row r="25" spans="2:16" ht="15.75">
      <c r="B25" s="196"/>
      <c r="C25" s="196"/>
      <c r="D25" s="196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</row>
    <row r="26" spans="2:16" ht="15.75">
      <c r="B26" s="24"/>
      <c r="C26" s="219"/>
      <c r="D26" s="24"/>
      <c r="E26" s="32"/>
      <c r="F26" s="32"/>
      <c r="G26" s="32"/>
      <c r="H26" s="32"/>
      <c r="I26" s="32"/>
      <c r="J26" s="206"/>
      <c r="K26" s="32"/>
      <c r="L26" s="32"/>
      <c r="M26" s="32"/>
      <c r="N26" s="206"/>
      <c r="O26" s="206"/>
      <c r="P26" s="32"/>
    </row>
    <row r="27" spans="2:16" ht="15.75">
      <c r="B27" s="196"/>
      <c r="C27" s="196"/>
      <c r="D27" s="196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</row>
    <row r="28" spans="2:16" ht="15.75">
      <c r="B28" s="196"/>
      <c r="C28" s="196"/>
      <c r="D28" s="196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</row>
    <row r="29" spans="2:16" ht="12.75">
      <c r="B29" s="220"/>
      <c r="C29" s="220"/>
      <c r="D29" s="220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</row>
  </sheetData>
  <sheetProtection/>
  <mergeCells count="16">
    <mergeCell ref="A10:A14"/>
    <mergeCell ref="B2:G2"/>
    <mergeCell ref="B3:P3"/>
    <mergeCell ref="B4:P4"/>
    <mergeCell ref="B6:G6"/>
    <mergeCell ref="B7:G7"/>
    <mergeCell ref="B8:G8"/>
    <mergeCell ref="B5:G5"/>
    <mergeCell ref="B10:B14"/>
    <mergeCell ref="C10:C14"/>
    <mergeCell ref="D10:D14"/>
    <mergeCell ref="E10:G10"/>
    <mergeCell ref="E11:E12"/>
    <mergeCell ref="F11:F12"/>
    <mergeCell ref="G11:G12"/>
    <mergeCell ref="E13:G14"/>
  </mergeCells>
  <printOptions horizontalCentered="1"/>
  <pageMargins left="0.2362204724409449" right="0.15748031496062992" top="0.984251968503937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8"/>
  <sheetViews>
    <sheetView zoomScale="90" zoomScaleNormal="90" zoomScalePageLayoutView="0" workbookViewId="0" topLeftCell="A1">
      <selection activeCell="B1" sqref="B1:S1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11.125" style="0" customWidth="1"/>
    <col min="5" max="6" width="9.25390625" style="0" bestFit="1" customWidth="1"/>
    <col min="7" max="7" width="10.125" style="0" customWidth="1"/>
    <col min="8" max="9" width="9.25390625" style="0" bestFit="1" customWidth="1"/>
    <col min="10" max="10" width="10.875" style="0" customWidth="1"/>
    <col min="11" max="11" width="10.75390625" style="0" customWidth="1"/>
    <col min="12" max="12" width="10.25390625" style="0" customWidth="1"/>
    <col min="13" max="13" width="9.25390625" style="0" bestFit="1" customWidth="1"/>
    <col min="14" max="14" width="10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25390625" style="0" bestFit="1" customWidth="1"/>
    <col min="19" max="19" width="5.25390625" style="0" customWidth="1"/>
  </cols>
  <sheetData>
    <row r="1" spans="2:19" ht="16.5">
      <c r="B1" s="473" t="s">
        <v>483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4"/>
      <c r="R1" s="474"/>
      <c r="S1" s="474"/>
    </row>
    <row r="2" spans="2:19" ht="16.5" customHeight="1"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</row>
    <row r="3" spans="2:19" ht="18">
      <c r="B3" s="475" t="s">
        <v>160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</row>
    <row r="4" spans="2:19" ht="18">
      <c r="B4" s="475" t="s">
        <v>194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</row>
    <row r="5" spans="2:19" ht="18">
      <c r="B5" s="475" t="s">
        <v>462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</row>
    <row r="6" spans="2:19" ht="17.25" thickBot="1">
      <c r="B6" s="27"/>
      <c r="C6" s="27"/>
      <c r="D6" s="27"/>
      <c r="E6" s="27"/>
      <c r="F6" s="27"/>
      <c r="G6" s="27"/>
      <c r="H6" s="27"/>
      <c r="I6" s="27"/>
      <c r="J6" s="90"/>
      <c r="K6" s="27"/>
      <c r="L6" s="27"/>
      <c r="M6" s="27"/>
      <c r="N6" s="90"/>
      <c r="O6" s="90"/>
      <c r="P6" s="27"/>
      <c r="Q6" s="23"/>
      <c r="R6" s="23" t="s">
        <v>380</v>
      </c>
      <c r="S6" s="33"/>
    </row>
    <row r="7" spans="1:19" ht="17.25" thickBot="1">
      <c r="A7" s="501" t="s">
        <v>392</v>
      </c>
      <c r="B7" s="476" t="s">
        <v>161</v>
      </c>
      <c r="C7" s="478" t="s">
        <v>162</v>
      </c>
      <c r="D7" s="480" t="s">
        <v>163</v>
      </c>
      <c r="E7" s="484" t="s">
        <v>164</v>
      </c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507" t="s">
        <v>439</v>
      </c>
    </row>
    <row r="8" spans="1:19" ht="17.25" thickBot="1">
      <c r="A8" s="502"/>
      <c r="B8" s="477"/>
      <c r="C8" s="479"/>
      <c r="D8" s="481"/>
      <c r="E8" s="509" t="s">
        <v>165</v>
      </c>
      <c r="F8" s="510"/>
      <c r="G8" s="510"/>
      <c r="H8" s="510"/>
      <c r="I8" s="510"/>
      <c r="J8" s="511"/>
      <c r="K8" s="484" t="s">
        <v>166</v>
      </c>
      <c r="L8" s="485"/>
      <c r="M8" s="485"/>
      <c r="N8" s="512"/>
      <c r="O8" s="513" t="s">
        <v>43</v>
      </c>
      <c r="P8" s="513"/>
      <c r="Q8" s="513"/>
      <c r="R8" s="513"/>
      <c r="S8" s="508"/>
    </row>
    <row r="9" spans="1:19" ht="12.75">
      <c r="A9" s="502"/>
      <c r="B9" s="477"/>
      <c r="C9" s="479"/>
      <c r="D9" s="482"/>
      <c r="E9" s="480" t="s">
        <v>29</v>
      </c>
      <c r="F9" s="480" t="s">
        <v>167</v>
      </c>
      <c r="G9" s="480" t="s">
        <v>32</v>
      </c>
      <c r="H9" s="480" t="s">
        <v>34</v>
      </c>
      <c r="I9" s="480" t="s">
        <v>168</v>
      </c>
      <c r="J9" s="498" t="s">
        <v>169</v>
      </c>
      <c r="K9" s="486" t="s">
        <v>37</v>
      </c>
      <c r="L9" s="486" t="s">
        <v>39</v>
      </c>
      <c r="M9" s="480" t="s">
        <v>170</v>
      </c>
      <c r="N9" s="492" t="s">
        <v>171</v>
      </c>
      <c r="O9" s="495" t="s">
        <v>352</v>
      </c>
      <c r="P9" s="480" t="s">
        <v>436</v>
      </c>
      <c r="Q9" s="480" t="s">
        <v>437</v>
      </c>
      <c r="R9" s="504" t="s">
        <v>438</v>
      </c>
      <c r="S9" s="508"/>
    </row>
    <row r="10" spans="1:19" ht="12.75">
      <c r="A10" s="502"/>
      <c r="B10" s="477"/>
      <c r="C10" s="479"/>
      <c r="D10" s="482"/>
      <c r="E10" s="481"/>
      <c r="F10" s="481"/>
      <c r="G10" s="481"/>
      <c r="H10" s="481"/>
      <c r="I10" s="481"/>
      <c r="J10" s="499"/>
      <c r="K10" s="487"/>
      <c r="L10" s="489"/>
      <c r="M10" s="481"/>
      <c r="N10" s="493"/>
      <c r="O10" s="496"/>
      <c r="P10" s="481"/>
      <c r="Q10" s="481"/>
      <c r="R10" s="505"/>
      <c r="S10" s="508"/>
    </row>
    <row r="11" spans="1:19" ht="41.25" customHeight="1" thickBot="1">
      <c r="A11" s="503"/>
      <c r="B11" s="477"/>
      <c r="C11" s="479"/>
      <c r="D11" s="483"/>
      <c r="E11" s="491"/>
      <c r="F11" s="491"/>
      <c r="G11" s="491"/>
      <c r="H11" s="491"/>
      <c r="I11" s="491"/>
      <c r="J11" s="500"/>
      <c r="K11" s="488"/>
      <c r="L11" s="490"/>
      <c r="M11" s="491"/>
      <c r="N11" s="494"/>
      <c r="O11" s="497"/>
      <c r="P11" s="491"/>
      <c r="Q11" s="491"/>
      <c r="R11" s="506"/>
      <c r="S11" s="508"/>
    </row>
    <row r="12" spans="1:19" ht="34.5" customHeight="1">
      <c r="A12" s="361" t="s">
        <v>18</v>
      </c>
      <c r="B12" s="91" t="s">
        <v>172</v>
      </c>
      <c r="C12" s="92" t="s">
        <v>173</v>
      </c>
      <c r="D12" s="312">
        <f>J12+N12</f>
        <v>7022672</v>
      </c>
      <c r="E12" s="313">
        <v>4429580</v>
      </c>
      <c r="F12" s="314">
        <v>792133</v>
      </c>
      <c r="G12" s="314">
        <v>1629734</v>
      </c>
      <c r="H12" s="314"/>
      <c r="I12" s="314">
        <v>171225</v>
      </c>
      <c r="J12" s="315">
        <f>E12+F12+G12+H12+I12</f>
        <v>7022672</v>
      </c>
      <c r="K12" s="316"/>
      <c r="L12" s="317"/>
      <c r="M12" s="317"/>
      <c r="N12" s="315">
        <f>M12</f>
        <v>0</v>
      </c>
      <c r="O12" s="318"/>
      <c r="P12" s="319"/>
      <c r="Q12" s="319"/>
      <c r="R12" s="320"/>
      <c r="S12" s="321"/>
    </row>
    <row r="13" spans="1:19" ht="19.5" customHeight="1">
      <c r="A13" s="362" t="s">
        <v>19</v>
      </c>
      <c r="B13" s="93" t="s">
        <v>174</v>
      </c>
      <c r="C13" s="94" t="s">
        <v>175</v>
      </c>
      <c r="D13" s="322">
        <f aca="true" t="shared" si="0" ref="D13:D30">J13+N13</f>
        <v>172720</v>
      </c>
      <c r="E13" s="313"/>
      <c r="F13" s="314"/>
      <c r="G13" s="314">
        <v>172720</v>
      </c>
      <c r="H13" s="314"/>
      <c r="I13" s="314"/>
      <c r="J13" s="315">
        <f aca="true" t="shared" si="1" ref="J13:J31">E13+F13+G13+H13+I13</f>
        <v>172720</v>
      </c>
      <c r="K13" s="316"/>
      <c r="L13" s="317"/>
      <c r="M13" s="317"/>
      <c r="N13" s="315"/>
      <c r="O13" s="318"/>
      <c r="P13" s="319"/>
      <c r="Q13" s="319"/>
      <c r="R13" s="323"/>
      <c r="S13" s="321"/>
    </row>
    <row r="14" spans="1:19" ht="27.75" customHeight="1">
      <c r="A14" s="362" t="s">
        <v>20</v>
      </c>
      <c r="B14" s="95" t="s">
        <v>333</v>
      </c>
      <c r="C14" s="96" t="s">
        <v>343</v>
      </c>
      <c r="D14" s="322">
        <f>J14+N14+R14</f>
        <v>672355</v>
      </c>
      <c r="E14" s="313"/>
      <c r="F14" s="314"/>
      <c r="G14" s="314"/>
      <c r="H14" s="314"/>
      <c r="I14" s="314"/>
      <c r="J14" s="315">
        <f t="shared" si="1"/>
        <v>0</v>
      </c>
      <c r="K14" s="316"/>
      <c r="L14" s="317"/>
      <c r="M14" s="317"/>
      <c r="N14" s="315"/>
      <c r="O14" s="318">
        <v>672355</v>
      </c>
      <c r="P14" s="319"/>
      <c r="Q14" s="319"/>
      <c r="R14" s="323">
        <f>O14+P14+Q14</f>
        <v>672355</v>
      </c>
      <c r="S14" s="321"/>
    </row>
    <row r="15" spans="1:19" ht="24" customHeight="1">
      <c r="A15" s="362" t="s">
        <v>21</v>
      </c>
      <c r="B15" s="95" t="s">
        <v>176</v>
      </c>
      <c r="C15" s="96" t="s">
        <v>177</v>
      </c>
      <c r="D15" s="322">
        <f t="shared" si="0"/>
        <v>132400</v>
      </c>
      <c r="E15" s="313"/>
      <c r="F15" s="314"/>
      <c r="G15" s="314">
        <v>132400</v>
      </c>
      <c r="H15" s="314"/>
      <c r="I15" s="314"/>
      <c r="J15" s="315">
        <f t="shared" si="1"/>
        <v>132400</v>
      </c>
      <c r="K15" s="316"/>
      <c r="L15" s="317"/>
      <c r="M15" s="317"/>
      <c r="N15" s="315">
        <f>K15+L15+M15</f>
        <v>0</v>
      </c>
      <c r="O15" s="318"/>
      <c r="P15" s="319"/>
      <c r="Q15" s="319"/>
      <c r="R15" s="323"/>
      <c r="S15" s="321"/>
    </row>
    <row r="16" spans="1:19" ht="24" customHeight="1">
      <c r="A16" s="362" t="s">
        <v>22</v>
      </c>
      <c r="B16" s="95" t="s">
        <v>451</v>
      </c>
      <c r="C16" s="96" t="s">
        <v>452</v>
      </c>
      <c r="D16" s="322">
        <f t="shared" si="0"/>
        <v>178955</v>
      </c>
      <c r="E16" s="313">
        <v>164556</v>
      </c>
      <c r="F16" s="314">
        <v>14399</v>
      </c>
      <c r="G16" s="314"/>
      <c r="H16" s="314"/>
      <c r="I16" s="314"/>
      <c r="J16" s="315">
        <f t="shared" si="1"/>
        <v>178955</v>
      </c>
      <c r="K16" s="316"/>
      <c r="L16" s="317"/>
      <c r="M16" s="317"/>
      <c r="N16" s="315"/>
      <c r="O16" s="318"/>
      <c r="P16" s="319"/>
      <c r="Q16" s="319"/>
      <c r="R16" s="323"/>
      <c r="S16" s="321"/>
    </row>
    <row r="17" spans="1:19" s="305" customFormat="1" ht="33.75" customHeight="1">
      <c r="A17" s="401" t="s">
        <v>23</v>
      </c>
      <c r="B17" s="93" t="s">
        <v>178</v>
      </c>
      <c r="C17" s="376" t="s">
        <v>179</v>
      </c>
      <c r="D17" s="377">
        <f t="shared" si="0"/>
        <v>15240</v>
      </c>
      <c r="E17" s="378"/>
      <c r="F17" s="379"/>
      <c r="G17" s="379">
        <v>15240</v>
      </c>
      <c r="H17" s="379"/>
      <c r="I17" s="379"/>
      <c r="J17" s="381">
        <f t="shared" si="1"/>
        <v>15240</v>
      </c>
      <c r="K17" s="382"/>
      <c r="L17" s="380"/>
      <c r="M17" s="380"/>
      <c r="N17" s="381"/>
      <c r="O17" s="383"/>
      <c r="P17" s="384"/>
      <c r="Q17" s="384"/>
      <c r="R17" s="385"/>
      <c r="S17" s="386"/>
    </row>
    <row r="18" spans="1:19" s="305" customFormat="1" ht="30.75" customHeight="1">
      <c r="A18" s="362" t="s">
        <v>25</v>
      </c>
      <c r="B18" s="93" t="s">
        <v>223</v>
      </c>
      <c r="C18" s="376" t="s">
        <v>224</v>
      </c>
      <c r="D18" s="377">
        <f t="shared" si="0"/>
        <v>156972</v>
      </c>
      <c r="E18" s="378"/>
      <c r="F18" s="379"/>
      <c r="G18" s="379">
        <v>156972</v>
      </c>
      <c r="H18" s="379"/>
      <c r="I18" s="379"/>
      <c r="J18" s="381">
        <f t="shared" si="1"/>
        <v>156972</v>
      </c>
      <c r="K18" s="382"/>
      <c r="L18" s="380"/>
      <c r="M18" s="380"/>
      <c r="N18" s="381"/>
      <c r="O18" s="383"/>
      <c r="P18" s="384"/>
      <c r="Q18" s="384"/>
      <c r="R18" s="385"/>
      <c r="S18" s="386"/>
    </row>
    <row r="19" spans="1:19" ht="18.75" customHeight="1">
      <c r="A19" s="362" t="s">
        <v>26</v>
      </c>
      <c r="B19" s="93" t="s">
        <v>180</v>
      </c>
      <c r="C19" s="97" t="s">
        <v>181</v>
      </c>
      <c r="D19" s="322">
        <f t="shared" si="0"/>
        <v>4644328</v>
      </c>
      <c r="E19" s="313"/>
      <c r="F19" s="314"/>
      <c r="G19" s="314">
        <v>1037422</v>
      </c>
      <c r="H19" s="317"/>
      <c r="I19" s="314"/>
      <c r="J19" s="315">
        <f t="shared" si="1"/>
        <v>1037422</v>
      </c>
      <c r="K19" s="316">
        <v>3606906</v>
      </c>
      <c r="L19" s="317"/>
      <c r="M19" s="317"/>
      <c r="N19" s="315">
        <f>K19+L19+M19</f>
        <v>3606906</v>
      </c>
      <c r="O19" s="318"/>
      <c r="P19" s="319"/>
      <c r="Q19" s="319"/>
      <c r="R19" s="324"/>
      <c r="S19" s="321"/>
    </row>
    <row r="20" spans="1:19" ht="18" customHeight="1">
      <c r="A20" s="362" t="s">
        <v>27</v>
      </c>
      <c r="B20" s="93" t="s">
        <v>182</v>
      </c>
      <c r="C20" s="94" t="s">
        <v>183</v>
      </c>
      <c r="D20" s="322">
        <f t="shared" si="0"/>
        <v>749300</v>
      </c>
      <c r="E20" s="313"/>
      <c r="F20" s="314"/>
      <c r="G20" s="314">
        <v>749300</v>
      </c>
      <c r="H20" s="317"/>
      <c r="I20" s="314"/>
      <c r="J20" s="315">
        <f t="shared" si="1"/>
        <v>749300</v>
      </c>
      <c r="K20" s="316"/>
      <c r="L20" s="317"/>
      <c r="M20" s="317"/>
      <c r="N20" s="315"/>
      <c r="O20" s="318"/>
      <c r="P20" s="319"/>
      <c r="Q20" s="319"/>
      <c r="R20" s="324"/>
      <c r="S20" s="321"/>
    </row>
    <row r="21" spans="1:19" s="305" customFormat="1" ht="33">
      <c r="A21" s="362" t="s">
        <v>27</v>
      </c>
      <c r="B21" s="93" t="s">
        <v>184</v>
      </c>
      <c r="C21" s="376" t="s">
        <v>185</v>
      </c>
      <c r="D21" s="377">
        <f t="shared" si="0"/>
        <v>5420590</v>
      </c>
      <c r="E21" s="378">
        <v>200000</v>
      </c>
      <c r="F21" s="379">
        <v>35100</v>
      </c>
      <c r="G21" s="379">
        <v>2735990</v>
      </c>
      <c r="H21" s="380"/>
      <c r="I21" s="379"/>
      <c r="J21" s="381">
        <f t="shared" si="1"/>
        <v>2971090</v>
      </c>
      <c r="K21" s="382"/>
      <c r="L21" s="380">
        <v>2449500</v>
      </c>
      <c r="M21" s="380"/>
      <c r="N21" s="381">
        <f>K21+L21+M21</f>
        <v>2449500</v>
      </c>
      <c r="O21" s="383"/>
      <c r="P21" s="384"/>
      <c r="Q21" s="384"/>
      <c r="R21" s="385"/>
      <c r="S21" s="386"/>
    </row>
    <row r="22" spans="1:19" ht="21" customHeight="1">
      <c r="A22" s="362" t="s">
        <v>28</v>
      </c>
      <c r="B22" s="93" t="s">
        <v>186</v>
      </c>
      <c r="C22" s="94" t="s">
        <v>187</v>
      </c>
      <c r="D22" s="322">
        <f t="shared" si="0"/>
        <v>124460</v>
      </c>
      <c r="E22" s="313"/>
      <c r="F22" s="314"/>
      <c r="G22" s="314">
        <v>124460</v>
      </c>
      <c r="H22" s="317"/>
      <c r="I22" s="314"/>
      <c r="J22" s="315">
        <f t="shared" si="1"/>
        <v>124460</v>
      </c>
      <c r="K22" s="316"/>
      <c r="L22" s="317"/>
      <c r="M22" s="317"/>
      <c r="N22" s="315"/>
      <c r="O22" s="318"/>
      <c r="P22" s="319"/>
      <c r="Q22" s="319"/>
      <c r="R22" s="324"/>
      <c r="S22" s="321"/>
    </row>
    <row r="23" spans="1:19" ht="19.5" customHeight="1">
      <c r="A23" s="362" t="s">
        <v>30</v>
      </c>
      <c r="B23" s="93" t="s">
        <v>188</v>
      </c>
      <c r="C23" s="94" t="s">
        <v>189</v>
      </c>
      <c r="D23" s="322">
        <f t="shared" si="0"/>
        <v>918502</v>
      </c>
      <c r="E23" s="313">
        <v>230000</v>
      </c>
      <c r="F23" s="314">
        <v>36225</v>
      </c>
      <c r="G23" s="314">
        <v>334777</v>
      </c>
      <c r="H23" s="314"/>
      <c r="I23" s="314"/>
      <c r="J23" s="315">
        <f t="shared" si="1"/>
        <v>601002</v>
      </c>
      <c r="K23" s="316">
        <v>317500</v>
      </c>
      <c r="L23" s="317"/>
      <c r="M23" s="317"/>
      <c r="N23" s="315">
        <f>K23+L23+M23</f>
        <v>317500</v>
      </c>
      <c r="O23" s="318"/>
      <c r="P23" s="319"/>
      <c r="Q23" s="319"/>
      <c r="R23" s="324"/>
      <c r="S23" s="321"/>
    </row>
    <row r="24" spans="1:19" ht="31.5" customHeight="1">
      <c r="A24" s="362" t="s">
        <v>31</v>
      </c>
      <c r="B24" s="93" t="s">
        <v>225</v>
      </c>
      <c r="C24" s="94" t="s">
        <v>226</v>
      </c>
      <c r="D24" s="322">
        <f t="shared" si="0"/>
        <v>1728234</v>
      </c>
      <c r="E24" s="313">
        <v>600000</v>
      </c>
      <c r="F24" s="314">
        <v>292227</v>
      </c>
      <c r="G24" s="314">
        <v>836007</v>
      </c>
      <c r="H24" s="314"/>
      <c r="I24" s="314"/>
      <c r="J24" s="315">
        <f t="shared" si="1"/>
        <v>1728234</v>
      </c>
      <c r="K24" s="316"/>
      <c r="L24" s="317"/>
      <c r="M24" s="317"/>
      <c r="N24" s="315"/>
      <c r="O24" s="318"/>
      <c r="P24" s="319"/>
      <c r="Q24" s="319"/>
      <c r="R24" s="324"/>
      <c r="S24" s="321"/>
    </row>
    <row r="25" spans="1:19" ht="31.5" customHeight="1">
      <c r="A25" s="362" t="s">
        <v>33</v>
      </c>
      <c r="B25" s="93" t="s">
        <v>227</v>
      </c>
      <c r="C25" s="94" t="s">
        <v>228</v>
      </c>
      <c r="D25" s="322">
        <f t="shared" si="0"/>
        <v>0</v>
      </c>
      <c r="E25" s="313"/>
      <c r="F25" s="314"/>
      <c r="G25" s="314"/>
      <c r="H25" s="314"/>
      <c r="I25" s="314"/>
      <c r="J25" s="315">
        <f t="shared" si="1"/>
        <v>0</v>
      </c>
      <c r="K25" s="316"/>
      <c r="L25" s="317"/>
      <c r="M25" s="317"/>
      <c r="N25" s="315"/>
      <c r="O25" s="318"/>
      <c r="P25" s="319"/>
      <c r="Q25" s="319"/>
      <c r="R25" s="324"/>
      <c r="S25" s="321"/>
    </row>
    <row r="26" spans="1:19" ht="31.5" customHeight="1">
      <c r="A26" s="362" t="s">
        <v>35</v>
      </c>
      <c r="B26" s="93" t="s">
        <v>454</v>
      </c>
      <c r="C26" s="94" t="s">
        <v>455</v>
      </c>
      <c r="D26" s="322">
        <f t="shared" si="0"/>
        <v>0</v>
      </c>
      <c r="E26" s="313"/>
      <c r="F26" s="314"/>
      <c r="G26" s="314"/>
      <c r="H26" s="314"/>
      <c r="I26" s="314"/>
      <c r="J26" s="315">
        <f t="shared" si="1"/>
        <v>0</v>
      </c>
      <c r="K26" s="316"/>
      <c r="L26" s="317"/>
      <c r="M26" s="317"/>
      <c r="N26" s="315"/>
      <c r="O26" s="318"/>
      <c r="P26" s="319"/>
      <c r="Q26" s="319"/>
      <c r="R26" s="324"/>
      <c r="S26" s="321"/>
    </row>
    <row r="27" spans="1:19" ht="34.5" customHeight="1">
      <c r="A27" s="362" t="s">
        <v>36</v>
      </c>
      <c r="B27" s="93">
        <v>104051</v>
      </c>
      <c r="C27" s="94" t="s">
        <v>190</v>
      </c>
      <c r="D27" s="322">
        <f>J27+N27</f>
        <v>0</v>
      </c>
      <c r="E27" s="313"/>
      <c r="F27" s="314"/>
      <c r="G27" s="314"/>
      <c r="H27" s="314"/>
      <c r="I27" s="314"/>
      <c r="J27" s="315">
        <f>E27+F27+G27+H27+I27</f>
        <v>0</v>
      </c>
      <c r="K27" s="316"/>
      <c r="L27" s="317"/>
      <c r="M27" s="317"/>
      <c r="N27" s="315"/>
      <c r="O27" s="318"/>
      <c r="P27" s="319"/>
      <c r="Q27" s="319"/>
      <c r="R27" s="324"/>
      <c r="S27" s="321"/>
    </row>
    <row r="28" spans="1:19" ht="21" customHeight="1">
      <c r="A28" s="362" t="s">
        <v>38</v>
      </c>
      <c r="B28" s="93">
        <v>107051</v>
      </c>
      <c r="C28" s="98" t="s">
        <v>191</v>
      </c>
      <c r="D28" s="322">
        <f t="shared" si="0"/>
        <v>1254871</v>
      </c>
      <c r="E28" s="313"/>
      <c r="F28" s="314"/>
      <c r="G28" s="314">
        <v>1254871</v>
      </c>
      <c r="H28" s="314"/>
      <c r="I28" s="314"/>
      <c r="J28" s="315">
        <f t="shared" si="1"/>
        <v>1254871</v>
      </c>
      <c r="K28" s="316"/>
      <c r="L28" s="317"/>
      <c r="M28" s="317"/>
      <c r="N28" s="315"/>
      <c r="O28" s="325"/>
      <c r="P28" s="317"/>
      <c r="Q28" s="319"/>
      <c r="R28" s="324"/>
      <c r="S28" s="321"/>
    </row>
    <row r="29" spans="1:19" ht="21" customHeight="1">
      <c r="A29" s="362" t="s">
        <v>40</v>
      </c>
      <c r="B29" s="93">
        <v>107055</v>
      </c>
      <c r="C29" s="98" t="s">
        <v>342</v>
      </c>
      <c r="D29" s="322">
        <f t="shared" si="0"/>
        <v>4250000</v>
      </c>
      <c r="E29" s="326">
        <v>2474000</v>
      </c>
      <c r="F29" s="327">
        <v>447950</v>
      </c>
      <c r="G29" s="327">
        <v>928050</v>
      </c>
      <c r="H29" s="327"/>
      <c r="I29" s="327"/>
      <c r="J29" s="315">
        <f t="shared" si="1"/>
        <v>3850000</v>
      </c>
      <c r="K29" s="328">
        <v>400000</v>
      </c>
      <c r="L29" s="329"/>
      <c r="M29" s="329"/>
      <c r="N29" s="315">
        <f>K29+L29+M29</f>
        <v>400000</v>
      </c>
      <c r="O29" s="325"/>
      <c r="P29" s="317"/>
      <c r="Q29" s="319"/>
      <c r="R29" s="324"/>
      <c r="S29" s="330">
        <v>1</v>
      </c>
    </row>
    <row r="30" spans="1:19" ht="21.75" customHeight="1" thickBot="1">
      <c r="A30" s="363" t="s">
        <v>42</v>
      </c>
      <c r="B30" s="374">
        <v>107060</v>
      </c>
      <c r="C30" s="375" t="s">
        <v>192</v>
      </c>
      <c r="D30" s="331">
        <f t="shared" si="0"/>
        <v>1785760</v>
      </c>
      <c r="E30" s="332"/>
      <c r="F30" s="333"/>
      <c r="G30" s="333">
        <v>365760</v>
      </c>
      <c r="H30" s="333">
        <v>1420000</v>
      </c>
      <c r="I30" s="333"/>
      <c r="J30" s="334">
        <f t="shared" si="1"/>
        <v>1785760</v>
      </c>
      <c r="K30" s="335"/>
      <c r="L30" s="336"/>
      <c r="M30" s="336"/>
      <c r="N30" s="334"/>
      <c r="O30" s="325"/>
      <c r="P30" s="317"/>
      <c r="Q30" s="319"/>
      <c r="R30" s="324"/>
      <c r="S30" s="330"/>
    </row>
    <row r="31" spans="1:19" ht="16.5" thickBot="1">
      <c r="A31" s="373" t="s">
        <v>318</v>
      </c>
      <c r="B31" s="99"/>
      <c r="C31" s="100" t="s">
        <v>193</v>
      </c>
      <c r="D31" s="337">
        <f>J31+N31+R31</f>
        <v>29227359</v>
      </c>
      <c r="E31" s="338">
        <f>SUM(E12:E30)</f>
        <v>8098136</v>
      </c>
      <c r="F31" s="338">
        <f>SUM(F12:F30)</f>
        <v>1618034</v>
      </c>
      <c r="G31" s="338">
        <f>SUM(G12:G30)</f>
        <v>10473703</v>
      </c>
      <c r="H31" s="338">
        <f>SUM(H12:H30)</f>
        <v>1420000</v>
      </c>
      <c r="I31" s="338">
        <f>SUM(I12:I30)</f>
        <v>171225</v>
      </c>
      <c r="J31" s="339">
        <f t="shared" si="1"/>
        <v>21781098</v>
      </c>
      <c r="K31" s="338">
        <f>SUM(K12:K30)</f>
        <v>4324406</v>
      </c>
      <c r="L31" s="338">
        <f>SUM(L12:L30)</f>
        <v>2449500</v>
      </c>
      <c r="M31" s="338">
        <f>SUM(M12:M30)</f>
        <v>0</v>
      </c>
      <c r="N31" s="338">
        <f>SUM(N12:N30)</f>
        <v>6773906</v>
      </c>
      <c r="O31" s="338">
        <f>SUM(O12:O30)</f>
        <v>672355</v>
      </c>
      <c r="P31" s="338"/>
      <c r="Q31" s="338"/>
      <c r="R31" s="338">
        <f>SUM(R12:R30)</f>
        <v>672355</v>
      </c>
      <c r="S31" s="340">
        <f>SUM(S12:S30)</f>
        <v>1</v>
      </c>
    </row>
    <row r="33" spans="4:10" ht="16.5">
      <c r="D33" s="303">
        <f>SUM(D12:D30)</f>
        <v>29227359</v>
      </c>
      <c r="J33" s="293"/>
    </row>
    <row r="38" ht="12.75">
      <c r="D38" s="114"/>
    </row>
  </sheetData>
  <sheetProtection/>
  <mergeCells count="28">
    <mergeCell ref="A7:A11"/>
    <mergeCell ref="B2:S2"/>
    <mergeCell ref="Q9:Q11"/>
    <mergeCell ref="R9:R11"/>
    <mergeCell ref="B4:S4"/>
    <mergeCell ref="B5:S5"/>
    <mergeCell ref="S7:S11"/>
    <mergeCell ref="E8:J8"/>
    <mergeCell ref="K8:N8"/>
    <mergeCell ref="O8:R8"/>
    <mergeCell ref="E9:E11"/>
    <mergeCell ref="N9:N11"/>
    <mergeCell ref="O9:O11"/>
    <mergeCell ref="P9:P11"/>
    <mergeCell ref="G9:G11"/>
    <mergeCell ref="H9:H11"/>
    <mergeCell ref="I9:I11"/>
    <mergeCell ref="J9:J11"/>
    <mergeCell ref="B1:S1"/>
    <mergeCell ref="B3:S3"/>
    <mergeCell ref="B7:B11"/>
    <mergeCell ref="C7:C11"/>
    <mergeCell ref="D7:D11"/>
    <mergeCell ref="E7:R7"/>
    <mergeCell ref="K9:K11"/>
    <mergeCell ref="L9:L11"/>
    <mergeCell ref="M9:M11"/>
    <mergeCell ref="F9:F11"/>
  </mergeCells>
  <printOptions/>
  <pageMargins left="0.46" right="0.35" top="0.78" bottom="0.52" header="0.5" footer="0.5"/>
  <pageSetup fitToHeight="0" fitToWidth="1"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3"/>
  <sheetViews>
    <sheetView zoomScalePageLayoutView="0" workbookViewId="0" topLeftCell="A1">
      <selection activeCell="B1" sqref="B1:G1"/>
    </sheetView>
  </sheetViews>
  <sheetFormatPr defaultColWidth="9.00390625" defaultRowHeight="12.75"/>
  <cols>
    <col min="1" max="1" width="5.375" style="0" customWidth="1"/>
    <col min="3" max="3" width="57.125" style="0" customWidth="1"/>
    <col min="4" max="4" width="14.625" style="0" customWidth="1"/>
    <col min="5" max="5" width="14.3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2:15" ht="15.75">
      <c r="B1" s="460" t="s">
        <v>484</v>
      </c>
      <c r="C1" s="460"/>
      <c r="D1" s="460"/>
      <c r="E1" s="460"/>
      <c r="F1" s="460"/>
      <c r="G1" s="460"/>
      <c r="H1" s="196"/>
      <c r="I1" s="196"/>
      <c r="J1" s="196"/>
      <c r="K1" s="196"/>
      <c r="L1" s="196"/>
      <c r="M1" s="196"/>
      <c r="N1" s="196"/>
      <c r="O1" s="196"/>
    </row>
    <row r="2" spans="2:15" ht="15.75">
      <c r="B2" s="464" t="s">
        <v>8</v>
      </c>
      <c r="C2" s="464"/>
      <c r="D2" s="464"/>
      <c r="E2" s="464"/>
      <c r="F2" s="464"/>
      <c r="G2" s="464"/>
      <c r="H2" s="198"/>
      <c r="I2" s="198"/>
      <c r="J2" s="198"/>
      <c r="K2" s="198"/>
      <c r="L2" s="198"/>
      <c r="M2" s="198"/>
      <c r="N2" s="198"/>
      <c r="O2" s="198"/>
    </row>
    <row r="3" spans="2:15" ht="15.75">
      <c r="B3" s="464" t="s">
        <v>335</v>
      </c>
      <c r="C3" s="464"/>
      <c r="D3" s="464"/>
      <c r="E3" s="464"/>
      <c r="F3" s="464"/>
      <c r="G3" s="464"/>
      <c r="H3" s="198"/>
      <c r="I3" s="198"/>
      <c r="J3" s="198"/>
      <c r="K3" s="198"/>
      <c r="L3" s="198"/>
      <c r="M3" s="198"/>
      <c r="N3" s="198"/>
      <c r="O3" s="198"/>
    </row>
    <row r="4" spans="2:15" ht="16.5" thickBot="1">
      <c r="B4" s="464" t="s">
        <v>462</v>
      </c>
      <c r="C4" s="464"/>
      <c r="D4" s="464"/>
      <c r="E4" s="464"/>
      <c r="F4" s="464"/>
      <c r="G4" s="464"/>
      <c r="H4" s="198"/>
      <c r="I4" s="198"/>
      <c r="J4" s="198"/>
      <c r="K4" s="198"/>
      <c r="L4" s="198"/>
      <c r="M4" s="198"/>
      <c r="N4" s="198"/>
      <c r="O4" s="198"/>
    </row>
    <row r="5" spans="1:15" ht="16.5" thickBot="1">
      <c r="A5" s="514" t="s">
        <v>392</v>
      </c>
      <c r="B5" s="467" t="s">
        <v>326</v>
      </c>
      <c r="C5" s="470" t="s">
        <v>162</v>
      </c>
      <c r="D5" s="443" t="s">
        <v>163</v>
      </c>
      <c r="E5" s="446" t="s">
        <v>328</v>
      </c>
      <c r="F5" s="447"/>
      <c r="G5" s="448"/>
      <c r="H5" s="156"/>
      <c r="I5" s="156"/>
      <c r="J5" s="156"/>
      <c r="K5" s="156"/>
      <c r="L5" s="156"/>
      <c r="M5" s="156"/>
      <c r="N5" s="156"/>
      <c r="O5" s="156"/>
    </row>
    <row r="6" spans="1:15" ht="15.75">
      <c r="A6" s="515"/>
      <c r="B6" s="468"/>
      <c r="C6" s="471"/>
      <c r="D6" s="444"/>
      <c r="E6" s="449" t="s">
        <v>329</v>
      </c>
      <c r="F6" s="449" t="s">
        <v>330</v>
      </c>
      <c r="G6" s="517" t="s">
        <v>337</v>
      </c>
      <c r="H6" s="201"/>
      <c r="I6" s="201"/>
      <c r="J6" s="201"/>
      <c r="K6" s="201"/>
      <c r="L6" s="201"/>
      <c r="M6" s="201"/>
      <c r="N6" s="201"/>
      <c r="O6" s="201"/>
    </row>
    <row r="7" spans="1:15" ht="16.5" thickBot="1">
      <c r="A7" s="515"/>
      <c r="B7" s="468"/>
      <c r="C7" s="471"/>
      <c r="D7" s="444"/>
      <c r="E7" s="449"/>
      <c r="F7" s="449"/>
      <c r="G7" s="518"/>
      <c r="H7" s="201"/>
      <c r="I7" s="201"/>
      <c r="J7" s="201"/>
      <c r="K7" s="201"/>
      <c r="L7" s="201"/>
      <c r="M7" s="201"/>
      <c r="N7" s="201"/>
      <c r="O7" s="201"/>
    </row>
    <row r="8" spans="1:15" ht="15.75">
      <c r="A8" s="515"/>
      <c r="B8" s="468"/>
      <c r="C8" s="471"/>
      <c r="D8" s="444"/>
      <c r="E8" s="451" t="s">
        <v>332</v>
      </c>
      <c r="F8" s="452"/>
      <c r="G8" s="453"/>
      <c r="H8" s="201"/>
      <c r="I8" s="201"/>
      <c r="J8" s="201"/>
      <c r="K8" s="201"/>
      <c r="L8" s="201"/>
      <c r="M8" s="201"/>
      <c r="N8" s="201"/>
      <c r="O8" s="201"/>
    </row>
    <row r="9" spans="1:15" ht="24.75" customHeight="1" thickBot="1">
      <c r="A9" s="516"/>
      <c r="B9" s="469"/>
      <c r="C9" s="472"/>
      <c r="D9" s="445"/>
      <c r="E9" s="454"/>
      <c r="F9" s="455"/>
      <c r="G9" s="456"/>
      <c r="H9" s="201"/>
      <c r="I9" s="201"/>
      <c r="J9" s="201"/>
      <c r="K9" s="201"/>
      <c r="L9" s="201"/>
      <c r="M9" s="201"/>
      <c r="N9" s="201"/>
      <c r="O9" s="201"/>
    </row>
    <row r="10" spans="1:15" ht="31.5">
      <c r="A10" s="361" t="s">
        <v>18</v>
      </c>
      <c r="B10" s="222" t="s">
        <v>172</v>
      </c>
      <c r="C10" s="223" t="s">
        <v>173</v>
      </c>
      <c r="D10" s="204">
        <f>E10+F10+G10</f>
        <v>7022672</v>
      </c>
      <c r="E10" s="224">
        <v>6851447</v>
      </c>
      <c r="F10" s="225">
        <v>171225</v>
      </c>
      <c r="G10" s="226"/>
      <c r="H10" s="205"/>
      <c r="I10" s="206"/>
      <c r="J10" s="32"/>
      <c r="K10" s="32"/>
      <c r="L10" s="32"/>
      <c r="M10" s="206"/>
      <c r="N10" s="206"/>
      <c r="O10" s="32"/>
    </row>
    <row r="11" spans="1:15" ht="15.75">
      <c r="A11" s="362" t="s">
        <v>19</v>
      </c>
      <c r="B11" s="227" t="s">
        <v>174</v>
      </c>
      <c r="C11" s="223" t="s">
        <v>175</v>
      </c>
      <c r="D11" s="210">
        <f aca="true" t="shared" si="0" ref="D11:D28">E11+F11+G11</f>
        <v>172720</v>
      </c>
      <c r="E11" s="228">
        <v>172720</v>
      </c>
      <c r="F11" s="229"/>
      <c r="G11" s="230"/>
      <c r="H11" s="205"/>
      <c r="I11" s="206"/>
      <c r="J11" s="32"/>
      <c r="K11" s="32"/>
      <c r="L11" s="32"/>
      <c r="M11" s="206"/>
      <c r="N11" s="206"/>
      <c r="O11" s="32"/>
    </row>
    <row r="12" spans="1:15" ht="15.75">
      <c r="A12" s="362" t="s">
        <v>20</v>
      </c>
      <c r="B12" s="227" t="s">
        <v>333</v>
      </c>
      <c r="C12" s="223" t="s">
        <v>348</v>
      </c>
      <c r="D12" s="210">
        <f t="shared" si="0"/>
        <v>672355</v>
      </c>
      <c r="E12" s="228">
        <v>672355</v>
      </c>
      <c r="F12" s="229"/>
      <c r="G12" s="230"/>
      <c r="H12" s="205"/>
      <c r="I12" s="206"/>
      <c r="J12" s="32"/>
      <c r="K12" s="32"/>
      <c r="L12" s="32"/>
      <c r="M12" s="206"/>
      <c r="N12" s="206"/>
      <c r="O12" s="32"/>
    </row>
    <row r="13" spans="1:15" ht="15.75">
      <c r="A13" s="362" t="s">
        <v>21</v>
      </c>
      <c r="B13" s="227" t="s">
        <v>176</v>
      </c>
      <c r="C13" s="231" t="s">
        <v>177</v>
      </c>
      <c r="D13" s="210">
        <f t="shared" si="0"/>
        <v>132400</v>
      </c>
      <c r="E13" s="228">
        <v>132400</v>
      </c>
      <c r="F13" s="229"/>
      <c r="G13" s="230"/>
      <c r="H13" s="205"/>
      <c r="I13" s="206"/>
      <c r="J13" s="32"/>
      <c r="K13" s="32"/>
      <c r="L13" s="32"/>
      <c r="M13" s="206"/>
      <c r="N13" s="206"/>
      <c r="O13" s="32"/>
    </row>
    <row r="14" spans="1:15" ht="16.5">
      <c r="A14" s="362"/>
      <c r="B14" s="95" t="s">
        <v>451</v>
      </c>
      <c r="C14" s="96" t="s">
        <v>452</v>
      </c>
      <c r="D14" s="210">
        <f t="shared" si="0"/>
        <v>178955</v>
      </c>
      <c r="E14" s="228">
        <v>178955</v>
      </c>
      <c r="F14" s="229"/>
      <c r="G14" s="230"/>
      <c r="H14" s="205"/>
      <c r="I14" s="206"/>
      <c r="J14" s="32"/>
      <c r="K14" s="32"/>
      <c r="L14" s="32"/>
      <c r="M14" s="206"/>
      <c r="N14" s="206"/>
      <c r="O14" s="32"/>
    </row>
    <row r="15" spans="1:15" ht="31.5">
      <c r="A15" s="362" t="s">
        <v>22</v>
      </c>
      <c r="B15" s="227" t="s">
        <v>178</v>
      </c>
      <c r="C15" s="223" t="s">
        <v>179</v>
      </c>
      <c r="D15" s="210">
        <f t="shared" si="0"/>
        <v>15240</v>
      </c>
      <c r="E15" s="228">
        <v>15240</v>
      </c>
      <c r="F15" s="229"/>
      <c r="G15" s="230"/>
      <c r="H15" s="205"/>
      <c r="I15" s="206"/>
      <c r="J15" s="32"/>
      <c r="K15" s="32"/>
      <c r="L15" s="32"/>
      <c r="M15" s="206"/>
      <c r="N15" s="206"/>
      <c r="O15" s="32"/>
    </row>
    <row r="16" spans="1:15" ht="15.75">
      <c r="A16" s="362" t="s">
        <v>23</v>
      </c>
      <c r="B16" s="227" t="s">
        <v>223</v>
      </c>
      <c r="C16" s="223" t="s">
        <v>349</v>
      </c>
      <c r="D16" s="210">
        <f t="shared" si="0"/>
        <v>156972</v>
      </c>
      <c r="E16" s="228">
        <v>156972</v>
      </c>
      <c r="F16" s="229"/>
      <c r="G16" s="230"/>
      <c r="H16" s="205"/>
      <c r="I16" s="206"/>
      <c r="J16" s="32"/>
      <c r="K16" s="32"/>
      <c r="L16" s="32"/>
      <c r="M16" s="206"/>
      <c r="N16" s="206"/>
      <c r="O16" s="32"/>
    </row>
    <row r="17" spans="1:15" ht="16.5">
      <c r="A17" s="362" t="s">
        <v>25</v>
      </c>
      <c r="B17" s="93" t="s">
        <v>180</v>
      </c>
      <c r="C17" s="97" t="s">
        <v>181</v>
      </c>
      <c r="D17" s="210">
        <f t="shared" si="0"/>
        <v>4644328</v>
      </c>
      <c r="E17" s="228">
        <v>4644328</v>
      </c>
      <c r="F17" s="229"/>
      <c r="G17" s="230"/>
      <c r="H17" s="205"/>
      <c r="I17" s="206"/>
      <c r="J17" s="32"/>
      <c r="K17" s="32"/>
      <c r="L17" s="32"/>
      <c r="M17" s="206"/>
      <c r="N17" s="206"/>
      <c r="O17" s="32"/>
    </row>
    <row r="18" spans="1:15" ht="15.75">
      <c r="A18" s="362" t="s">
        <v>26</v>
      </c>
      <c r="B18" s="227" t="s">
        <v>182</v>
      </c>
      <c r="C18" s="223" t="s">
        <v>183</v>
      </c>
      <c r="D18" s="210">
        <f t="shared" si="0"/>
        <v>749300</v>
      </c>
      <c r="E18" s="228">
        <v>749300</v>
      </c>
      <c r="F18" s="229"/>
      <c r="G18" s="230"/>
      <c r="H18" s="205"/>
      <c r="I18" s="206"/>
      <c r="J18" s="32"/>
      <c r="K18" s="32"/>
      <c r="L18" s="32"/>
      <c r="M18" s="206"/>
      <c r="N18" s="206"/>
      <c r="O18" s="32"/>
    </row>
    <row r="19" spans="1:15" ht="15.75">
      <c r="A19" s="362" t="s">
        <v>27</v>
      </c>
      <c r="B19" s="227" t="s">
        <v>184</v>
      </c>
      <c r="C19" s="223" t="s">
        <v>185</v>
      </c>
      <c r="D19" s="210">
        <f t="shared" si="0"/>
        <v>5420590</v>
      </c>
      <c r="E19" s="228">
        <v>5420590</v>
      </c>
      <c r="F19" s="229"/>
      <c r="G19" s="230"/>
      <c r="H19" s="205"/>
      <c r="I19" s="206"/>
      <c r="J19" s="32"/>
      <c r="K19" s="32"/>
      <c r="L19" s="32"/>
      <c r="M19" s="206"/>
      <c r="N19" s="206"/>
      <c r="O19" s="32"/>
    </row>
    <row r="20" spans="1:15" ht="15.75">
      <c r="A20" s="362" t="s">
        <v>28</v>
      </c>
      <c r="B20" s="227" t="s">
        <v>186</v>
      </c>
      <c r="C20" s="223" t="s">
        <v>187</v>
      </c>
      <c r="D20" s="210">
        <f t="shared" si="0"/>
        <v>124460</v>
      </c>
      <c r="E20" s="228">
        <v>124460</v>
      </c>
      <c r="F20" s="229"/>
      <c r="G20" s="230"/>
      <c r="H20" s="205"/>
      <c r="I20" s="206"/>
      <c r="J20" s="32"/>
      <c r="K20" s="32"/>
      <c r="L20" s="32"/>
      <c r="M20" s="206"/>
      <c r="N20" s="206"/>
      <c r="O20" s="32"/>
    </row>
    <row r="21" spans="1:15" ht="15.75">
      <c r="A21" s="362" t="s">
        <v>30</v>
      </c>
      <c r="B21" s="227" t="s">
        <v>188</v>
      </c>
      <c r="C21" s="223" t="s">
        <v>189</v>
      </c>
      <c r="D21" s="210">
        <f t="shared" si="0"/>
        <v>918502</v>
      </c>
      <c r="E21" s="228">
        <v>918502</v>
      </c>
      <c r="F21" s="229"/>
      <c r="G21" s="230"/>
      <c r="H21" s="205"/>
      <c r="I21" s="206"/>
      <c r="J21" s="32"/>
      <c r="K21" s="32"/>
      <c r="L21" s="32"/>
      <c r="M21" s="206"/>
      <c r="N21" s="206"/>
      <c r="O21" s="32"/>
    </row>
    <row r="22" spans="1:15" ht="28.5" customHeight="1">
      <c r="A22" s="362" t="s">
        <v>31</v>
      </c>
      <c r="B22" s="227" t="s">
        <v>225</v>
      </c>
      <c r="C22" s="223" t="s">
        <v>350</v>
      </c>
      <c r="D22" s="210">
        <f t="shared" si="0"/>
        <v>1728234</v>
      </c>
      <c r="E22" s="228">
        <v>836007</v>
      </c>
      <c r="F22" s="229">
        <v>892227</v>
      </c>
      <c r="G22" s="230"/>
      <c r="H22" s="205"/>
      <c r="I22" s="206"/>
      <c r="J22" s="32"/>
      <c r="K22" s="32"/>
      <c r="L22" s="32"/>
      <c r="M22" s="206"/>
      <c r="N22" s="206"/>
      <c r="O22" s="32"/>
    </row>
    <row r="23" spans="1:15" ht="15.75">
      <c r="A23" s="362" t="s">
        <v>33</v>
      </c>
      <c r="B23" s="227" t="s">
        <v>227</v>
      </c>
      <c r="C23" s="223" t="s">
        <v>228</v>
      </c>
      <c r="D23" s="210">
        <f t="shared" si="0"/>
        <v>0</v>
      </c>
      <c r="E23" s="228"/>
      <c r="F23" s="229"/>
      <c r="G23" s="230"/>
      <c r="H23" s="205"/>
      <c r="I23" s="206"/>
      <c r="J23" s="32"/>
      <c r="K23" s="32"/>
      <c r="L23" s="32"/>
      <c r="M23" s="206"/>
      <c r="N23" s="206"/>
      <c r="O23" s="32"/>
    </row>
    <row r="24" spans="1:15" ht="16.5">
      <c r="A24" s="362" t="s">
        <v>35</v>
      </c>
      <c r="B24" s="93" t="s">
        <v>454</v>
      </c>
      <c r="C24" s="94" t="s">
        <v>455</v>
      </c>
      <c r="D24" s="210">
        <f t="shared" si="0"/>
        <v>0</v>
      </c>
      <c r="E24" s="228"/>
      <c r="F24" s="229"/>
      <c r="G24" s="230"/>
      <c r="H24" s="205"/>
      <c r="I24" s="206"/>
      <c r="J24" s="32"/>
      <c r="K24" s="32"/>
      <c r="L24" s="32"/>
      <c r="M24" s="206"/>
      <c r="N24" s="206"/>
      <c r="O24" s="32"/>
    </row>
    <row r="25" spans="1:15" ht="15.75">
      <c r="A25" s="362" t="s">
        <v>36</v>
      </c>
      <c r="B25" s="227">
        <v>104051</v>
      </c>
      <c r="C25" s="223" t="s">
        <v>190</v>
      </c>
      <c r="D25" s="210">
        <f>E25+F25+G25</f>
        <v>0</v>
      </c>
      <c r="E25" s="228"/>
      <c r="F25" s="229"/>
      <c r="G25" s="230"/>
      <c r="H25" s="205"/>
      <c r="I25" s="206"/>
      <c r="J25" s="32"/>
      <c r="K25" s="32"/>
      <c r="L25" s="32"/>
      <c r="M25" s="206"/>
      <c r="N25" s="206"/>
      <c r="O25" s="32"/>
    </row>
    <row r="26" spans="1:15" ht="15.75">
      <c r="A26" s="362" t="s">
        <v>38</v>
      </c>
      <c r="B26" s="227">
        <v>107051</v>
      </c>
      <c r="C26" s="223" t="s">
        <v>191</v>
      </c>
      <c r="D26" s="210">
        <f t="shared" si="0"/>
        <v>1254871</v>
      </c>
      <c r="E26" s="228">
        <v>1254871</v>
      </c>
      <c r="F26" s="229"/>
      <c r="G26" s="230"/>
      <c r="H26" s="205"/>
      <c r="I26" s="206"/>
      <c r="J26" s="32"/>
      <c r="K26" s="32"/>
      <c r="L26" s="32"/>
      <c r="M26" s="206"/>
      <c r="N26" s="206"/>
      <c r="O26" s="32"/>
    </row>
    <row r="27" spans="1:15" ht="15.75">
      <c r="A27" s="362" t="s">
        <v>40</v>
      </c>
      <c r="B27" s="227">
        <v>107055</v>
      </c>
      <c r="C27" s="223" t="s">
        <v>351</v>
      </c>
      <c r="D27" s="210">
        <f t="shared" si="0"/>
        <v>4250000</v>
      </c>
      <c r="E27" s="232">
        <v>4117500</v>
      </c>
      <c r="F27" s="233">
        <v>132500</v>
      </c>
      <c r="G27" s="234"/>
      <c r="H27" s="205"/>
      <c r="I27" s="206"/>
      <c r="J27" s="32"/>
      <c r="K27" s="32"/>
      <c r="L27" s="32"/>
      <c r="M27" s="206"/>
      <c r="N27" s="206"/>
      <c r="O27" s="32"/>
    </row>
    <row r="28" spans="1:15" ht="16.5" thickBot="1">
      <c r="A28" s="363" t="s">
        <v>42</v>
      </c>
      <c r="B28" s="227">
        <v>107060</v>
      </c>
      <c r="C28" s="223" t="s">
        <v>336</v>
      </c>
      <c r="D28" s="211">
        <f t="shared" si="0"/>
        <v>1785760</v>
      </c>
      <c r="E28" s="232">
        <v>1785760</v>
      </c>
      <c r="F28" s="233"/>
      <c r="G28" s="234"/>
      <c r="H28" s="205"/>
      <c r="I28" s="206"/>
      <c r="J28" s="32"/>
      <c r="K28" s="32"/>
      <c r="L28" s="32"/>
      <c r="M28" s="206"/>
      <c r="N28" s="206"/>
      <c r="O28" s="32"/>
    </row>
    <row r="29" spans="1:15" ht="16.5" thickBot="1">
      <c r="A29" s="373" t="s">
        <v>318</v>
      </c>
      <c r="B29" s="212"/>
      <c r="C29" s="235" t="s">
        <v>295</v>
      </c>
      <c r="D29" s="216">
        <f>SUM(D10:D28)</f>
        <v>29227359</v>
      </c>
      <c r="E29" s="215">
        <f>SUM(E10:E28)</f>
        <v>28031407</v>
      </c>
      <c r="F29" s="236">
        <f>SUM(F10:F28)</f>
        <v>1195952</v>
      </c>
      <c r="G29" s="216">
        <f>SUM(G10:G28)</f>
        <v>0</v>
      </c>
      <c r="H29" s="205"/>
      <c r="I29" s="217"/>
      <c r="J29" s="205"/>
      <c r="K29" s="205"/>
      <c r="L29" s="205"/>
      <c r="M29" s="217"/>
      <c r="N29" s="205"/>
      <c r="O29" s="205"/>
    </row>
    <row r="30" spans="2:15" ht="15.75">
      <c r="B30" s="196"/>
      <c r="C30" s="196"/>
      <c r="D30" s="196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</row>
    <row r="31" spans="2:15" ht="15.75">
      <c r="B31" s="196"/>
      <c r="C31" s="196"/>
      <c r="D31" s="196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2:15" ht="15.75">
      <c r="B32" s="24"/>
      <c r="C32" s="219"/>
      <c r="D32" s="24"/>
      <c r="E32" s="32"/>
      <c r="F32" s="32"/>
      <c r="G32" s="32"/>
      <c r="H32" s="32"/>
      <c r="I32" s="206"/>
      <c r="J32" s="32"/>
      <c r="K32" s="32"/>
      <c r="L32" s="32"/>
      <c r="M32" s="206"/>
      <c r="N32" s="206"/>
      <c r="O32" s="32"/>
    </row>
    <row r="33" spans="2:15" ht="15.75">
      <c r="B33" s="196"/>
      <c r="C33" s="196"/>
      <c r="D33" s="196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</row>
  </sheetData>
  <sheetProtection/>
  <mergeCells count="13">
    <mergeCell ref="D5:D9"/>
    <mergeCell ref="E5:G5"/>
    <mergeCell ref="E6:E7"/>
    <mergeCell ref="A5:A9"/>
    <mergeCell ref="F6:F7"/>
    <mergeCell ref="G6:G7"/>
    <mergeCell ref="E8:G9"/>
    <mergeCell ref="B1:G1"/>
    <mergeCell ref="B2:G2"/>
    <mergeCell ref="B3:G3"/>
    <mergeCell ref="B4:G4"/>
    <mergeCell ref="B5:B9"/>
    <mergeCell ref="C5:C9"/>
  </mergeCells>
  <printOptions/>
  <pageMargins left="0.2362204724409449" right="0.7874015748031497" top="0.984251968503937" bottom="0.984251968503937" header="0.5118110236220472" footer="0.5118110236220472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07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9.125" style="387" customWidth="1"/>
    <col min="2" max="2" width="71.75390625" style="143" customWidth="1"/>
    <col min="3" max="3" width="16.625" style="143" customWidth="1"/>
    <col min="4" max="16384" width="9.125" style="143" customWidth="1"/>
  </cols>
  <sheetData>
    <row r="1" spans="2:4" ht="15.75">
      <c r="B1" s="529" t="s">
        <v>485</v>
      </c>
      <c r="C1" s="529"/>
      <c r="D1" s="18"/>
    </row>
    <row r="2" spans="2:4" ht="6" customHeight="1">
      <c r="B2" s="21"/>
      <c r="C2" s="21"/>
      <c r="D2" s="22"/>
    </row>
    <row r="3" spans="2:4" ht="15.75" customHeight="1">
      <c r="B3" s="530"/>
      <c r="C3" s="530"/>
      <c r="D3" s="144"/>
    </row>
    <row r="4" spans="2:4" ht="16.5">
      <c r="B4" s="145"/>
      <c r="C4" s="145"/>
      <c r="D4" s="144"/>
    </row>
    <row r="5" spans="1:4" s="147" customFormat="1" ht="15.75" customHeight="1">
      <c r="A5" s="388"/>
      <c r="B5" s="530" t="s">
        <v>8</v>
      </c>
      <c r="C5" s="530"/>
      <c r="D5" s="146"/>
    </row>
    <row r="6" spans="1:6" s="9" customFormat="1" ht="15.75">
      <c r="A6" s="389"/>
      <c r="B6" s="531" t="s">
        <v>5</v>
      </c>
      <c r="C6" s="531"/>
      <c r="D6" s="25"/>
      <c r="E6" s="15"/>
      <c r="F6" s="15"/>
    </row>
    <row r="7" spans="1:6" s="8" customFormat="1" ht="16.5">
      <c r="A7" s="390"/>
      <c r="B7" s="528" t="s">
        <v>464</v>
      </c>
      <c r="C7" s="528"/>
      <c r="D7" s="26"/>
      <c r="E7" s="16"/>
      <c r="F7" s="16"/>
    </row>
    <row r="8" spans="2:4" ht="15.75" customHeight="1" thickBot="1">
      <c r="B8" s="144"/>
      <c r="C8" s="148" t="s">
        <v>386</v>
      </c>
      <c r="D8" s="144"/>
    </row>
    <row r="9" spans="1:4" ht="15" customHeight="1">
      <c r="A9" s="519" t="s">
        <v>392</v>
      </c>
      <c r="B9" s="522" t="s">
        <v>3</v>
      </c>
      <c r="C9" s="525" t="s">
        <v>9</v>
      </c>
      <c r="D9" s="146"/>
    </row>
    <row r="10" spans="1:4" ht="15.75" customHeight="1">
      <c r="A10" s="520"/>
      <c r="B10" s="523"/>
      <c r="C10" s="526"/>
      <c r="D10" s="146"/>
    </row>
    <row r="11" spans="1:4" ht="16.5" thickBot="1">
      <c r="A11" s="521"/>
      <c r="B11" s="524"/>
      <c r="C11" s="527"/>
      <c r="D11" s="146"/>
    </row>
    <row r="12" spans="2:4" ht="11.25" customHeight="1">
      <c r="B12" s="146"/>
      <c r="C12" s="146"/>
      <c r="D12" s="146"/>
    </row>
    <row r="13" spans="1:4" ht="15.75">
      <c r="A13" s="391" t="s">
        <v>18</v>
      </c>
      <c r="B13" s="151" t="s">
        <v>6</v>
      </c>
      <c r="C13" s="17"/>
      <c r="D13" s="11"/>
    </row>
    <row r="14" spans="1:4" s="149" customFormat="1" ht="15.75">
      <c r="A14" s="392"/>
      <c r="B14" s="151" t="s">
        <v>222</v>
      </c>
      <c r="C14" s="17"/>
      <c r="D14" s="11"/>
    </row>
    <row r="15" spans="1:4" s="149" customFormat="1" ht="15.75">
      <c r="A15" s="392"/>
      <c r="B15" s="11"/>
      <c r="C15" s="17"/>
      <c r="D15" s="11"/>
    </row>
    <row r="16" spans="1:4" ht="15.75">
      <c r="A16" s="391" t="s">
        <v>406</v>
      </c>
      <c r="B16" s="11" t="s">
        <v>215</v>
      </c>
      <c r="C16" s="153"/>
      <c r="D16" s="11"/>
    </row>
    <row r="17" spans="1:4" ht="15.75">
      <c r="A17" s="391"/>
      <c r="B17" s="11"/>
      <c r="C17" s="17"/>
      <c r="D17" s="11"/>
    </row>
    <row r="18" spans="1:4" ht="31.5">
      <c r="A18" s="391" t="s">
        <v>19</v>
      </c>
      <c r="B18" s="154" t="s">
        <v>216</v>
      </c>
      <c r="C18" s="17"/>
      <c r="D18" s="11"/>
    </row>
    <row r="19" spans="1:4" ht="33" customHeight="1">
      <c r="A19" s="391" t="s">
        <v>415</v>
      </c>
      <c r="B19" s="155" t="s">
        <v>217</v>
      </c>
      <c r="C19" s="17">
        <v>60000</v>
      </c>
      <c r="D19" s="11"/>
    </row>
    <row r="20" spans="1:4" ht="17.25" customHeight="1">
      <c r="A20" s="391" t="s">
        <v>408</v>
      </c>
      <c r="B20" s="155" t="s">
        <v>383</v>
      </c>
      <c r="C20" s="17">
        <v>200000</v>
      </c>
      <c r="D20" s="11"/>
    </row>
    <row r="21" spans="1:4" ht="15.75" customHeight="1">
      <c r="A21" s="391" t="s">
        <v>434</v>
      </c>
      <c r="B21" s="155" t="s">
        <v>218</v>
      </c>
      <c r="C21" s="341">
        <v>60000</v>
      </c>
      <c r="D21" s="11"/>
    </row>
    <row r="22" spans="1:4" ht="19.5" customHeight="1">
      <c r="A22" s="391"/>
      <c r="B22" s="11"/>
      <c r="C22" s="153">
        <f>C19+C20+C21</f>
        <v>320000</v>
      </c>
      <c r="D22" s="11"/>
    </row>
    <row r="23" spans="1:4" ht="11.25" customHeight="1">
      <c r="A23" s="391"/>
      <c r="B23" s="11"/>
      <c r="C23" s="17"/>
      <c r="D23" s="11"/>
    </row>
    <row r="24" spans="1:4" ht="21" customHeight="1">
      <c r="A24" s="391" t="s">
        <v>20</v>
      </c>
      <c r="B24" s="151" t="s">
        <v>219</v>
      </c>
      <c r="C24" s="17"/>
      <c r="D24" s="11"/>
    </row>
    <row r="25" spans="1:4" s="150" customFormat="1" ht="16.5">
      <c r="A25" s="393" t="s">
        <v>409</v>
      </c>
      <c r="B25" s="11" t="s">
        <v>220</v>
      </c>
      <c r="C25" s="17">
        <v>410000</v>
      </c>
      <c r="D25" s="11"/>
    </row>
    <row r="26" spans="1:4" s="150" customFormat="1" ht="16.5">
      <c r="A26" s="393" t="s">
        <v>440</v>
      </c>
      <c r="B26" s="11" t="s">
        <v>385</v>
      </c>
      <c r="C26" s="17">
        <v>410000</v>
      </c>
      <c r="D26" s="11"/>
    </row>
    <row r="27" spans="1:4" ht="15.75">
      <c r="A27" s="391" t="s">
        <v>441</v>
      </c>
      <c r="B27" s="11" t="s">
        <v>384</v>
      </c>
      <c r="C27" s="17">
        <v>200000</v>
      </c>
      <c r="D27" s="11"/>
    </row>
    <row r="28" spans="1:4" ht="15.75">
      <c r="A28" s="391" t="s">
        <v>442</v>
      </c>
      <c r="B28" s="11" t="s">
        <v>221</v>
      </c>
      <c r="C28" s="341">
        <v>80000</v>
      </c>
      <c r="D28" s="11"/>
    </row>
    <row r="29" spans="1:4" ht="15.75">
      <c r="A29" s="391"/>
      <c r="B29" s="151"/>
      <c r="C29" s="153">
        <f>SUM(C25:C28)</f>
        <v>1100000</v>
      </c>
      <c r="D29" s="11"/>
    </row>
    <row r="30" spans="1:4" ht="15.75">
      <c r="A30" s="391"/>
      <c r="B30" s="11"/>
      <c r="C30" s="17"/>
      <c r="D30" s="11"/>
    </row>
    <row r="31" spans="1:4" ht="15.75">
      <c r="A31" s="391"/>
      <c r="B31" s="151" t="s">
        <v>7</v>
      </c>
      <c r="C31" s="153">
        <f>C16+C29+C22</f>
        <v>1420000</v>
      </c>
      <c r="D31" s="152"/>
    </row>
    <row r="32" spans="2:4" ht="15.75">
      <c r="B32" s="151"/>
      <c r="C32" s="153"/>
      <c r="D32" s="152"/>
    </row>
    <row r="33" spans="2:4" ht="15.75">
      <c r="B33" s="151"/>
      <c r="C33" s="17"/>
      <c r="D33" s="11"/>
    </row>
    <row r="34" spans="2:4" ht="15.75">
      <c r="B34" s="11"/>
      <c r="C34" s="17"/>
      <c r="D34" s="11"/>
    </row>
    <row r="35" spans="2:4" ht="15.75">
      <c r="B35" s="11"/>
      <c r="C35" s="17"/>
      <c r="D35" s="11"/>
    </row>
    <row r="36" spans="2:4" ht="15.75">
      <c r="B36" s="11"/>
      <c r="C36" s="17"/>
      <c r="D36" s="11"/>
    </row>
    <row r="37" spans="2:4" ht="15.75">
      <c r="B37" s="11"/>
      <c r="C37" s="17"/>
      <c r="D37" s="11"/>
    </row>
    <row r="38" spans="2:4" ht="15.75">
      <c r="B38" s="151"/>
      <c r="C38" s="153"/>
      <c r="D38" s="11"/>
    </row>
    <row r="39" spans="2:4" ht="15.75">
      <c r="B39" s="151"/>
      <c r="C39" s="153"/>
      <c r="D39" s="152"/>
    </row>
    <row r="40" spans="2:4" ht="15.75">
      <c r="B40" s="151"/>
      <c r="C40" s="153"/>
      <c r="D40" s="152"/>
    </row>
    <row r="41" spans="2:4" ht="15.75">
      <c r="B41" s="146"/>
      <c r="C41" s="146"/>
      <c r="D41" s="146"/>
    </row>
    <row r="42" spans="2:4" ht="15.75">
      <c r="B42" s="146"/>
      <c r="C42" s="146"/>
      <c r="D42" s="146"/>
    </row>
    <row r="43" spans="2:4" ht="15.75">
      <c r="B43" s="146"/>
      <c r="C43" s="146"/>
      <c r="D43" s="146"/>
    </row>
    <row r="44" spans="2:4" ht="15.75">
      <c r="B44" s="146"/>
      <c r="C44" s="146"/>
      <c r="D44" s="146"/>
    </row>
    <row r="45" spans="2:4" ht="15.75">
      <c r="B45" s="146"/>
      <c r="C45" s="146"/>
      <c r="D45" s="146"/>
    </row>
    <row r="46" spans="2:4" ht="15.75">
      <c r="B46" s="146"/>
      <c r="C46" s="146"/>
      <c r="D46" s="146"/>
    </row>
    <row r="47" spans="2:4" ht="15.75">
      <c r="B47" s="146"/>
      <c r="C47" s="146"/>
      <c r="D47" s="146"/>
    </row>
    <row r="48" spans="2:4" ht="15.75">
      <c r="B48" s="146"/>
      <c r="C48" s="146"/>
      <c r="D48" s="146"/>
    </row>
    <row r="49" spans="2:4" ht="16.5">
      <c r="B49" s="144"/>
      <c r="C49" s="144"/>
      <c r="D49" s="144"/>
    </row>
    <row r="50" spans="2:4" ht="16.5">
      <c r="B50" s="144"/>
      <c r="C50" s="144"/>
      <c r="D50" s="144"/>
    </row>
    <row r="51" spans="2:4" ht="16.5">
      <c r="B51" s="144"/>
      <c r="C51" s="144"/>
      <c r="D51" s="144"/>
    </row>
    <row r="52" spans="2:4" ht="16.5">
      <c r="B52" s="144"/>
      <c r="C52" s="144"/>
      <c r="D52" s="144"/>
    </row>
    <row r="53" spans="2:4" ht="16.5">
      <c r="B53" s="144"/>
      <c r="C53" s="144"/>
      <c r="D53" s="144"/>
    </row>
    <row r="54" spans="2:4" ht="16.5">
      <c r="B54" s="144"/>
      <c r="C54" s="144"/>
      <c r="D54" s="144"/>
    </row>
    <row r="55" spans="2:4" ht="16.5">
      <c r="B55" s="144"/>
      <c r="C55" s="144"/>
      <c r="D55" s="144"/>
    </row>
    <row r="56" spans="2:4" ht="16.5">
      <c r="B56" s="144"/>
      <c r="C56" s="144"/>
      <c r="D56" s="144"/>
    </row>
    <row r="57" spans="2:4" ht="16.5">
      <c r="B57" s="144"/>
      <c r="C57" s="144"/>
      <c r="D57" s="144"/>
    </row>
    <row r="58" spans="2:4" ht="16.5">
      <c r="B58" s="144"/>
      <c r="C58" s="144"/>
      <c r="D58" s="144"/>
    </row>
    <row r="59" spans="2:4" ht="16.5">
      <c r="B59" s="144"/>
      <c r="C59" s="144"/>
      <c r="D59" s="144"/>
    </row>
    <row r="60" spans="2:4" ht="16.5">
      <c r="B60" s="144"/>
      <c r="C60" s="144"/>
      <c r="D60" s="144"/>
    </row>
    <row r="61" spans="2:4" ht="16.5">
      <c r="B61" s="144"/>
      <c r="C61" s="144"/>
      <c r="D61" s="144"/>
    </row>
    <row r="62" spans="2:4" ht="16.5">
      <c r="B62" s="144"/>
      <c r="C62" s="144"/>
      <c r="D62" s="144"/>
    </row>
    <row r="63" spans="2:4" ht="16.5">
      <c r="B63" s="144"/>
      <c r="C63" s="144"/>
      <c r="D63" s="144"/>
    </row>
    <row r="64" spans="2:4" ht="16.5">
      <c r="B64" s="144"/>
      <c r="C64" s="144"/>
      <c r="D64" s="144"/>
    </row>
    <row r="65" spans="2:4" ht="16.5">
      <c r="B65" s="144"/>
      <c r="C65" s="144"/>
      <c r="D65" s="144"/>
    </row>
    <row r="66" spans="2:4" ht="16.5">
      <c r="B66" s="144"/>
      <c r="C66" s="144"/>
      <c r="D66" s="144"/>
    </row>
    <row r="67" spans="2:4" ht="16.5">
      <c r="B67" s="144"/>
      <c r="C67" s="144"/>
      <c r="D67" s="144"/>
    </row>
    <row r="68" spans="2:4" ht="16.5">
      <c r="B68" s="144"/>
      <c r="C68" s="144"/>
      <c r="D68" s="144"/>
    </row>
    <row r="69" spans="2:4" ht="16.5">
      <c r="B69" s="144"/>
      <c r="C69" s="144"/>
      <c r="D69" s="144"/>
    </row>
    <row r="70" spans="2:4" ht="16.5">
      <c r="B70" s="144"/>
      <c r="C70" s="144"/>
      <c r="D70" s="144"/>
    </row>
    <row r="71" spans="2:4" ht="16.5">
      <c r="B71" s="144"/>
      <c r="C71" s="144"/>
      <c r="D71" s="144"/>
    </row>
    <row r="72" spans="2:4" ht="16.5">
      <c r="B72" s="144"/>
      <c r="C72" s="144"/>
      <c r="D72" s="144"/>
    </row>
    <row r="73" spans="2:4" ht="16.5">
      <c r="B73" s="144"/>
      <c r="C73" s="144"/>
      <c r="D73" s="144"/>
    </row>
    <row r="74" spans="2:4" ht="16.5">
      <c r="B74" s="144"/>
      <c r="C74" s="144"/>
      <c r="D74" s="144"/>
    </row>
    <row r="75" spans="2:4" ht="16.5">
      <c r="B75" s="144"/>
      <c r="C75" s="144"/>
      <c r="D75" s="144"/>
    </row>
    <row r="76" spans="2:4" ht="16.5">
      <c r="B76" s="144"/>
      <c r="C76" s="144"/>
      <c r="D76" s="144"/>
    </row>
    <row r="77" spans="2:4" ht="16.5">
      <c r="B77" s="144"/>
      <c r="C77" s="144"/>
      <c r="D77" s="144"/>
    </row>
    <row r="78" spans="2:4" ht="16.5">
      <c r="B78" s="144"/>
      <c r="C78" s="144"/>
      <c r="D78" s="144"/>
    </row>
    <row r="79" spans="2:4" ht="16.5">
      <c r="B79" s="144"/>
      <c r="C79" s="144"/>
      <c r="D79" s="144"/>
    </row>
    <row r="80" spans="2:4" ht="16.5">
      <c r="B80" s="144"/>
      <c r="C80" s="144"/>
      <c r="D80" s="144"/>
    </row>
    <row r="81" spans="2:4" ht="16.5">
      <c r="B81" s="144"/>
      <c r="C81" s="144"/>
      <c r="D81" s="144"/>
    </row>
    <row r="82" spans="2:4" ht="16.5">
      <c r="B82" s="144"/>
      <c r="C82" s="144"/>
      <c r="D82" s="144"/>
    </row>
    <row r="83" spans="2:4" ht="16.5">
      <c r="B83" s="144"/>
      <c r="C83" s="144"/>
      <c r="D83" s="144"/>
    </row>
    <row r="84" spans="2:4" ht="16.5">
      <c r="B84" s="144"/>
      <c r="C84" s="144"/>
      <c r="D84" s="144"/>
    </row>
    <row r="85" spans="2:4" ht="16.5">
      <c r="B85" s="144"/>
      <c r="C85" s="144"/>
      <c r="D85" s="144"/>
    </row>
    <row r="86" spans="2:4" ht="16.5">
      <c r="B86" s="144"/>
      <c r="C86" s="144"/>
      <c r="D86" s="144"/>
    </row>
    <row r="87" spans="2:4" ht="16.5">
      <c r="B87" s="144"/>
      <c r="C87" s="144"/>
      <c r="D87" s="144"/>
    </row>
    <row r="88" spans="2:4" ht="16.5">
      <c r="B88" s="144"/>
      <c r="C88" s="144"/>
      <c r="D88" s="144"/>
    </row>
    <row r="89" spans="2:4" ht="16.5">
      <c r="B89" s="144"/>
      <c r="C89" s="144"/>
      <c r="D89" s="144"/>
    </row>
    <row r="90" spans="2:4" ht="16.5">
      <c r="B90" s="144"/>
      <c r="C90" s="144"/>
      <c r="D90" s="144"/>
    </row>
    <row r="91" spans="2:4" ht="16.5">
      <c r="B91" s="144"/>
      <c r="C91" s="144"/>
      <c r="D91" s="144"/>
    </row>
    <row r="92" spans="2:4" ht="16.5">
      <c r="B92" s="144"/>
      <c r="C92" s="144"/>
      <c r="D92" s="144"/>
    </row>
    <row r="93" spans="2:4" ht="16.5">
      <c r="B93" s="144"/>
      <c r="C93" s="144"/>
      <c r="D93" s="144"/>
    </row>
    <row r="94" spans="2:4" ht="16.5">
      <c r="B94" s="144"/>
      <c r="C94" s="144"/>
      <c r="D94" s="144"/>
    </row>
    <row r="95" spans="2:4" ht="16.5">
      <c r="B95" s="144"/>
      <c r="C95" s="144"/>
      <c r="D95" s="144"/>
    </row>
    <row r="96" spans="2:4" ht="16.5">
      <c r="B96" s="144"/>
      <c r="C96" s="144"/>
      <c r="D96" s="144"/>
    </row>
    <row r="97" spans="2:4" ht="16.5">
      <c r="B97" s="144"/>
      <c r="C97" s="144"/>
      <c r="D97" s="144"/>
    </row>
    <row r="98" spans="2:4" ht="16.5">
      <c r="B98" s="144"/>
      <c r="C98" s="144"/>
      <c r="D98" s="144"/>
    </row>
    <row r="99" spans="2:4" ht="16.5">
      <c r="B99" s="144"/>
      <c r="C99" s="144"/>
      <c r="D99" s="144"/>
    </row>
    <row r="100" spans="2:4" ht="16.5">
      <c r="B100" s="144"/>
      <c r="C100" s="144"/>
      <c r="D100" s="144"/>
    </row>
    <row r="101" spans="2:4" ht="16.5">
      <c r="B101" s="144"/>
      <c r="C101" s="144"/>
      <c r="D101" s="144"/>
    </row>
    <row r="102" spans="2:4" ht="16.5">
      <c r="B102" s="144"/>
      <c r="C102" s="144"/>
      <c r="D102" s="144"/>
    </row>
    <row r="103" spans="2:4" ht="16.5">
      <c r="B103" s="144"/>
      <c r="C103" s="144"/>
      <c r="D103" s="144"/>
    </row>
    <row r="104" spans="2:4" ht="16.5">
      <c r="B104" s="144"/>
      <c r="C104" s="144"/>
      <c r="D104" s="144"/>
    </row>
    <row r="105" spans="2:4" ht="16.5">
      <c r="B105" s="144"/>
      <c r="C105" s="144"/>
      <c r="D105" s="144"/>
    </row>
    <row r="106" spans="2:4" ht="16.5">
      <c r="B106" s="144"/>
      <c r="C106" s="144"/>
      <c r="D106" s="144"/>
    </row>
    <row r="107" spans="2:4" ht="16.5">
      <c r="B107" s="144"/>
      <c r="C107" s="144"/>
      <c r="D107" s="144"/>
    </row>
  </sheetData>
  <sheetProtection/>
  <mergeCells count="8">
    <mergeCell ref="A9:A11"/>
    <mergeCell ref="B9:B11"/>
    <mergeCell ref="C9:C11"/>
    <mergeCell ref="B7:C7"/>
    <mergeCell ref="B1:C1"/>
    <mergeCell ref="B3:C3"/>
    <mergeCell ref="B5:C5"/>
    <mergeCell ref="B6:C6"/>
  </mergeCells>
  <printOptions horizontalCentered="1"/>
  <pageMargins left="0.1968503937007874" right="0.1968503937007874" top="0.65" bottom="0.984251968503937" header="0.31" footer="0.5118110236220472"/>
  <pageSetup fitToHeight="0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61"/>
  <sheetViews>
    <sheetView zoomScalePageLayoutView="0" workbookViewId="0" topLeftCell="A1">
      <selection activeCell="D1" sqref="D1:G1"/>
    </sheetView>
  </sheetViews>
  <sheetFormatPr defaultColWidth="9.00390625" defaultRowHeight="12.75"/>
  <cols>
    <col min="1" max="1" width="10.125" style="8" bestFit="1" customWidth="1"/>
    <col min="2" max="3" width="9.125" style="8" customWidth="1"/>
    <col min="4" max="4" width="24.25390625" style="8" customWidth="1"/>
    <col min="5" max="5" width="17.375" style="8" customWidth="1"/>
    <col min="6" max="6" width="18.00390625" style="8" customWidth="1"/>
    <col min="7" max="7" width="17.125" style="8" customWidth="1"/>
    <col min="8" max="16384" width="9.125" style="8" customWidth="1"/>
  </cols>
  <sheetData>
    <row r="1" spans="4:10" ht="15.75">
      <c r="D1" s="529" t="s">
        <v>486</v>
      </c>
      <c r="E1" s="529"/>
      <c r="F1" s="529"/>
      <c r="G1" s="529"/>
      <c r="H1" s="18"/>
      <c r="I1" s="18"/>
      <c r="J1" s="18"/>
    </row>
    <row r="2" spans="2:7" ht="9" customHeight="1">
      <c r="B2" s="550"/>
      <c r="C2" s="550"/>
      <c r="D2" s="550"/>
      <c r="E2" s="550"/>
      <c r="F2" s="550"/>
      <c r="G2" s="550"/>
    </row>
    <row r="3" spans="2:7" ht="15.75">
      <c r="B3" s="531"/>
      <c r="C3" s="531"/>
      <c r="D3" s="531"/>
      <c r="E3" s="531"/>
      <c r="F3" s="531"/>
      <c r="G3" s="531"/>
    </row>
    <row r="4" ht="12.75" customHeight="1"/>
    <row r="5" spans="2:7" s="9" customFormat="1" ht="15.75">
      <c r="B5" s="531" t="s">
        <v>8</v>
      </c>
      <c r="C5" s="531"/>
      <c r="D5" s="531"/>
      <c r="E5" s="531"/>
      <c r="F5" s="531"/>
      <c r="G5" s="531"/>
    </row>
    <row r="6" spans="2:7" s="9" customFormat="1" ht="15.75">
      <c r="B6" s="531" t="s">
        <v>11</v>
      </c>
      <c r="C6" s="531"/>
      <c r="D6" s="531"/>
      <c r="E6" s="531"/>
      <c r="F6" s="531"/>
      <c r="G6" s="531"/>
    </row>
    <row r="7" spans="2:7" ht="15.75">
      <c r="B7" s="537" t="s">
        <v>462</v>
      </c>
      <c r="C7" s="537"/>
      <c r="D7" s="537"/>
      <c r="E7" s="537"/>
      <c r="F7" s="537"/>
      <c r="G7" s="537"/>
    </row>
    <row r="8" ht="15">
      <c r="G8" s="42" t="s">
        <v>380</v>
      </c>
    </row>
    <row r="9" spans="1:7" ht="15">
      <c r="A9" s="532" t="s">
        <v>392</v>
      </c>
      <c r="B9" s="538" t="s">
        <v>3</v>
      </c>
      <c r="C9" s="539"/>
      <c r="D9" s="539"/>
      <c r="E9" s="539"/>
      <c r="F9" s="540"/>
      <c r="G9" s="547" t="s">
        <v>4</v>
      </c>
    </row>
    <row r="10" spans="1:7" ht="15">
      <c r="A10" s="533"/>
      <c r="B10" s="541"/>
      <c r="C10" s="542"/>
      <c r="D10" s="542"/>
      <c r="E10" s="542"/>
      <c r="F10" s="543"/>
      <c r="G10" s="548"/>
    </row>
    <row r="11" spans="1:7" ht="15">
      <c r="A11" s="534"/>
      <c r="B11" s="544"/>
      <c r="C11" s="545"/>
      <c r="D11" s="545"/>
      <c r="E11" s="545"/>
      <c r="F11" s="546"/>
      <c r="G11" s="549"/>
    </row>
    <row r="12" spans="2:7" ht="15.75">
      <c r="B12" s="38"/>
      <c r="C12" s="38"/>
      <c r="D12" s="38"/>
      <c r="E12" s="38"/>
      <c r="F12" s="38"/>
      <c r="G12" s="39"/>
    </row>
    <row r="13" spans="1:7" ht="15.75">
      <c r="A13" s="390" t="s">
        <v>18</v>
      </c>
      <c r="B13" s="40" t="s">
        <v>12</v>
      </c>
      <c r="C13" s="38"/>
      <c r="D13" s="38"/>
      <c r="E13" s="38"/>
      <c r="F13" s="38"/>
      <c r="G13" s="39"/>
    </row>
    <row r="14" spans="1:7" ht="15.75" customHeight="1">
      <c r="A14" s="390"/>
      <c r="B14" s="535" t="s">
        <v>13</v>
      </c>
      <c r="C14" s="535"/>
      <c r="D14" s="535"/>
      <c r="E14" s="535"/>
      <c r="F14" s="535"/>
      <c r="G14" s="28"/>
    </row>
    <row r="15" spans="1:7" ht="20.25" customHeight="1">
      <c r="A15" s="390"/>
      <c r="B15" s="19"/>
      <c r="C15" s="19"/>
      <c r="D15" s="19"/>
      <c r="E15" s="19"/>
      <c r="F15" s="19"/>
      <c r="G15" s="28"/>
    </row>
    <row r="16" spans="1:256" ht="15.75">
      <c r="A16" s="390" t="s">
        <v>404</v>
      </c>
      <c r="B16" s="32" t="s">
        <v>10</v>
      </c>
      <c r="C16" s="32"/>
      <c r="D16" s="32"/>
      <c r="E16" s="32"/>
      <c r="F16" s="32"/>
      <c r="G16" s="28">
        <v>85600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5.75">
      <c r="A17" s="390" t="s">
        <v>443</v>
      </c>
      <c r="B17" s="299" t="s">
        <v>474</v>
      </c>
      <c r="C17" s="32"/>
      <c r="D17" s="32"/>
      <c r="E17" s="32"/>
      <c r="F17" s="32"/>
      <c r="G17" s="28">
        <v>41100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5.75">
      <c r="A18" s="390" t="s">
        <v>453</v>
      </c>
      <c r="B18" s="299" t="s">
        <v>475</v>
      </c>
      <c r="C18" s="32"/>
      <c r="D18" s="32"/>
      <c r="E18" s="32"/>
      <c r="F18" s="32"/>
      <c r="G18" s="28">
        <v>13700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5.75">
      <c r="A19" s="390" t="s">
        <v>476</v>
      </c>
      <c r="B19" s="299" t="s">
        <v>457</v>
      </c>
      <c r="C19" s="32"/>
      <c r="D19" s="32"/>
      <c r="E19" s="32"/>
      <c r="F19" s="32"/>
      <c r="G19" s="28">
        <v>3425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8" customHeight="1">
      <c r="A20" s="390" t="s">
        <v>477</v>
      </c>
      <c r="B20" s="24" t="s">
        <v>465</v>
      </c>
      <c r="C20" s="32"/>
      <c r="D20" s="32"/>
      <c r="E20" s="32"/>
      <c r="F20" s="32"/>
      <c r="G20" s="28">
        <v>27400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7" ht="35.25" customHeight="1">
      <c r="A21" s="390"/>
      <c r="B21" s="535" t="s">
        <v>14</v>
      </c>
      <c r="C21" s="536"/>
      <c r="D21" s="536"/>
      <c r="E21" s="536"/>
      <c r="F21" s="536"/>
      <c r="G21" s="41">
        <f>SUM(G16:G20)</f>
        <v>171225</v>
      </c>
    </row>
    <row r="22" spans="1:7" ht="17.25" customHeight="1">
      <c r="A22" s="390"/>
      <c r="B22" s="297"/>
      <c r="C22" s="298"/>
      <c r="D22" s="298"/>
      <c r="E22" s="298"/>
      <c r="F22" s="298"/>
      <c r="G22" s="28"/>
    </row>
    <row r="23" spans="1:7" ht="17.25" customHeight="1">
      <c r="A23" s="390"/>
      <c r="B23" s="535"/>
      <c r="C23" s="536"/>
      <c r="D23" s="536"/>
      <c r="E23" s="536"/>
      <c r="F23" s="536"/>
      <c r="G23" s="28"/>
    </row>
    <row r="24" spans="1:7" ht="18" customHeight="1">
      <c r="A24" s="390"/>
      <c r="B24" s="297"/>
      <c r="C24" s="298"/>
      <c r="D24" s="298"/>
      <c r="E24" s="298"/>
      <c r="F24" s="298"/>
      <c r="G24" s="28"/>
    </row>
    <row r="25" spans="1:9" ht="26.25" customHeight="1">
      <c r="A25" s="390"/>
      <c r="B25" s="37" t="s">
        <v>15</v>
      </c>
      <c r="C25" s="19"/>
      <c r="D25" s="19"/>
      <c r="E25" s="19"/>
      <c r="F25" s="19"/>
      <c r="G25" s="41">
        <f>G21</f>
        <v>171225</v>
      </c>
      <c r="H25" s="13"/>
      <c r="I25" s="13"/>
    </row>
    <row r="26" spans="2:9" ht="12.75" customHeight="1">
      <c r="B26" s="37"/>
      <c r="C26" s="19"/>
      <c r="D26" s="19"/>
      <c r="E26" s="19"/>
      <c r="F26" s="19"/>
      <c r="G26" s="28"/>
      <c r="H26" s="13"/>
      <c r="I26" s="13"/>
    </row>
    <row r="27" spans="2:7" ht="15.75">
      <c r="B27" s="19"/>
      <c r="C27" s="19"/>
      <c r="D27" s="19"/>
      <c r="E27" s="19"/>
      <c r="F27" s="19"/>
      <c r="G27" s="19"/>
    </row>
    <row r="28" spans="2:7" ht="15.75">
      <c r="B28" s="19"/>
      <c r="C28" s="19"/>
      <c r="D28" s="19"/>
      <c r="E28" s="19"/>
      <c r="F28" s="19"/>
      <c r="G28" s="19"/>
    </row>
    <row r="29" spans="2:7" ht="15.75">
      <c r="B29" s="19"/>
      <c r="C29" s="19"/>
      <c r="D29" s="19"/>
      <c r="E29" s="19"/>
      <c r="F29" s="19"/>
      <c r="G29" s="19"/>
    </row>
    <row r="30" spans="2:7" ht="15.75">
      <c r="B30" s="19"/>
      <c r="C30" s="19"/>
      <c r="D30" s="19"/>
      <c r="E30" s="19"/>
      <c r="F30" s="19"/>
      <c r="G30" s="19"/>
    </row>
    <row r="31" spans="2:7" ht="15.75">
      <c r="B31" s="19"/>
      <c r="C31" s="19"/>
      <c r="D31" s="19"/>
      <c r="E31" s="19"/>
      <c r="F31" s="19"/>
      <c r="G31" s="19"/>
    </row>
    <row r="32" spans="2:7" ht="15.75">
      <c r="B32" s="19"/>
      <c r="C32" s="19"/>
      <c r="D32" s="19"/>
      <c r="E32" s="19"/>
      <c r="F32" s="19"/>
      <c r="G32" s="19"/>
    </row>
    <row r="33" spans="2:7" ht="15.75">
      <c r="B33" s="19"/>
      <c r="C33" s="19"/>
      <c r="D33" s="19"/>
      <c r="E33" s="19"/>
      <c r="F33" s="19"/>
      <c r="G33" s="19"/>
    </row>
    <row r="34" spans="2:7" ht="15.75">
      <c r="B34" s="19"/>
      <c r="C34" s="19"/>
      <c r="D34" s="19"/>
      <c r="E34" s="19"/>
      <c r="F34" s="19"/>
      <c r="G34" s="19"/>
    </row>
    <row r="35" spans="2:7" ht="15.75">
      <c r="B35" s="19"/>
      <c r="C35" s="19"/>
      <c r="D35" s="19"/>
      <c r="E35" s="19"/>
      <c r="F35" s="19"/>
      <c r="G35" s="19"/>
    </row>
    <row r="36" spans="2:7" ht="15.75">
      <c r="B36" s="19"/>
      <c r="C36" s="19"/>
      <c r="D36" s="19"/>
      <c r="E36" s="19"/>
      <c r="F36" s="19"/>
      <c r="G36" s="19"/>
    </row>
    <row r="37" spans="2:7" ht="15.75">
      <c r="B37" s="19"/>
      <c r="C37" s="19"/>
      <c r="D37" s="19"/>
      <c r="E37" s="19"/>
      <c r="F37" s="19"/>
      <c r="G37" s="19"/>
    </row>
    <row r="38" spans="2:7" ht="15.75">
      <c r="B38" s="19"/>
      <c r="C38" s="19"/>
      <c r="D38" s="19"/>
      <c r="E38" s="19"/>
      <c r="F38" s="19"/>
      <c r="G38" s="19"/>
    </row>
    <row r="39" spans="2:7" ht="15.75">
      <c r="B39" s="19"/>
      <c r="C39" s="19"/>
      <c r="D39" s="19"/>
      <c r="E39" s="19"/>
      <c r="F39" s="19"/>
      <c r="G39" s="19"/>
    </row>
    <row r="40" spans="2:7" ht="15.75">
      <c r="B40" s="19"/>
      <c r="C40" s="19"/>
      <c r="D40" s="19"/>
      <c r="E40" s="19"/>
      <c r="F40" s="19"/>
      <c r="G40" s="19"/>
    </row>
    <row r="41" spans="2:7" ht="15.75">
      <c r="B41" s="19"/>
      <c r="C41" s="19"/>
      <c r="D41" s="19"/>
      <c r="E41" s="19"/>
      <c r="F41" s="19"/>
      <c r="G41" s="19"/>
    </row>
    <row r="42" spans="2:7" ht="15.75">
      <c r="B42" s="19"/>
      <c r="C42" s="19"/>
      <c r="D42" s="19"/>
      <c r="E42" s="19"/>
      <c r="F42" s="19"/>
      <c r="G42" s="19"/>
    </row>
    <row r="43" spans="2:7" ht="15.75">
      <c r="B43" s="19"/>
      <c r="C43" s="19"/>
      <c r="D43" s="19"/>
      <c r="E43" s="19"/>
      <c r="F43" s="19"/>
      <c r="G43" s="19"/>
    </row>
    <row r="44" spans="2:7" ht="15.75">
      <c r="B44" s="19"/>
      <c r="C44" s="19"/>
      <c r="D44" s="19"/>
      <c r="E44" s="19"/>
      <c r="F44" s="19"/>
      <c r="G44" s="19"/>
    </row>
    <row r="45" spans="2:7" ht="15.75">
      <c r="B45" s="19"/>
      <c r="C45" s="19"/>
      <c r="D45" s="19"/>
      <c r="E45" s="19"/>
      <c r="F45" s="19"/>
      <c r="G45" s="19"/>
    </row>
    <row r="46" spans="2:7" ht="15.75">
      <c r="B46" s="19"/>
      <c r="C46" s="19"/>
      <c r="D46" s="19"/>
      <c r="E46" s="19"/>
      <c r="F46" s="19"/>
      <c r="G46" s="19"/>
    </row>
    <row r="47" spans="2:7" ht="15.75">
      <c r="B47" s="19"/>
      <c r="C47" s="19"/>
      <c r="D47" s="19"/>
      <c r="E47" s="19"/>
      <c r="F47" s="19"/>
      <c r="G47" s="19"/>
    </row>
    <row r="48" spans="2:7" ht="15.75">
      <c r="B48" s="19"/>
      <c r="C48" s="19"/>
      <c r="D48" s="19"/>
      <c r="E48" s="19"/>
      <c r="F48" s="19"/>
      <c r="G48" s="19"/>
    </row>
    <row r="49" spans="2:7" ht="15.75">
      <c r="B49" s="19"/>
      <c r="C49" s="19"/>
      <c r="D49" s="19"/>
      <c r="E49" s="19"/>
      <c r="F49" s="19"/>
      <c r="G49" s="19"/>
    </row>
    <row r="50" spans="2:7" ht="15.75">
      <c r="B50" s="19"/>
      <c r="C50" s="19"/>
      <c r="D50" s="19"/>
      <c r="E50" s="19"/>
      <c r="F50" s="19"/>
      <c r="G50" s="19"/>
    </row>
    <row r="51" spans="2:7" ht="15.75">
      <c r="B51" s="19"/>
      <c r="C51" s="19"/>
      <c r="D51" s="19"/>
      <c r="E51" s="19"/>
      <c r="F51" s="19"/>
      <c r="G51" s="19"/>
    </row>
    <row r="52" spans="2:7" ht="15.75">
      <c r="B52" s="19"/>
      <c r="C52" s="19"/>
      <c r="D52" s="19"/>
      <c r="E52" s="19"/>
      <c r="F52" s="19"/>
      <c r="G52" s="19"/>
    </row>
    <row r="53" spans="2:7" ht="15.75">
      <c r="B53" s="19"/>
      <c r="C53" s="19"/>
      <c r="D53" s="19"/>
      <c r="E53" s="19"/>
      <c r="F53" s="19"/>
      <c r="G53" s="19"/>
    </row>
    <row r="54" spans="2:7" ht="15.75">
      <c r="B54" s="19"/>
      <c r="C54" s="19"/>
      <c r="D54" s="19"/>
      <c r="E54" s="19"/>
      <c r="F54" s="19"/>
      <c r="G54" s="19"/>
    </row>
    <row r="55" spans="2:7" ht="15.75">
      <c r="B55" s="19"/>
      <c r="C55" s="19"/>
      <c r="D55" s="19"/>
      <c r="E55" s="19"/>
      <c r="F55" s="19"/>
      <c r="G55" s="19"/>
    </row>
    <row r="56" spans="2:7" ht="15.75">
      <c r="B56" s="19"/>
      <c r="C56" s="19"/>
      <c r="D56" s="19"/>
      <c r="E56" s="19"/>
      <c r="F56" s="19"/>
      <c r="G56" s="19"/>
    </row>
    <row r="57" spans="2:7" ht="15.75">
      <c r="B57" s="19"/>
      <c r="C57" s="19"/>
      <c r="D57" s="19"/>
      <c r="E57" s="19"/>
      <c r="F57" s="19"/>
      <c r="G57" s="19"/>
    </row>
    <row r="58" spans="2:7" ht="15.75">
      <c r="B58" s="19"/>
      <c r="C58" s="19"/>
      <c r="D58" s="19"/>
      <c r="E58" s="19"/>
      <c r="F58" s="19"/>
      <c r="G58" s="19"/>
    </row>
    <row r="59" spans="2:7" ht="15.75">
      <c r="B59" s="19"/>
      <c r="C59" s="19"/>
      <c r="D59" s="19"/>
      <c r="E59" s="19"/>
      <c r="F59" s="19"/>
      <c r="G59" s="19"/>
    </row>
    <row r="60" spans="2:7" ht="15.75">
      <c r="B60" s="19"/>
      <c r="C60" s="19"/>
      <c r="D60" s="19"/>
      <c r="E60" s="19"/>
      <c r="F60" s="19"/>
      <c r="G60" s="19"/>
    </row>
    <row r="61" spans="2:7" ht="15.75">
      <c r="B61" s="19"/>
      <c r="C61" s="19"/>
      <c r="D61" s="19"/>
      <c r="E61" s="19"/>
      <c r="F61" s="19"/>
      <c r="G61" s="19"/>
    </row>
  </sheetData>
  <sheetProtection/>
  <mergeCells count="12">
    <mergeCell ref="D1:G1"/>
    <mergeCell ref="B7:G7"/>
    <mergeCell ref="B9:F11"/>
    <mergeCell ref="G9:G11"/>
    <mergeCell ref="B2:G2"/>
    <mergeCell ref="A9:A11"/>
    <mergeCell ref="B3:G3"/>
    <mergeCell ref="B23:F23"/>
    <mergeCell ref="B5:G5"/>
    <mergeCell ref="B6:G6"/>
    <mergeCell ref="B14:F14"/>
    <mergeCell ref="B21:F21"/>
  </mergeCells>
  <printOptions horizontalCentered="1"/>
  <pageMargins left="0" right="0" top="0.984251968503937" bottom="0.984251968503937" header="0.5118110236220472" footer="0.5118110236220472"/>
  <pageSetup fitToHeight="0" fitToWidth="1"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10.875" style="0" customWidth="1"/>
    <col min="2" max="2" width="70.625" style="0" customWidth="1"/>
    <col min="3" max="3" width="11.875" style="0" customWidth="1"/>
    <col min="4" max="4" width="14.75390625" style="0" customWidth="1"/>
  </cols>
  <sheetData>
    <row r="1" spans="1:3" ht="12.75">
      <c r="A1" s="552" t="s">
        <v>487</v>
      </c>
      <c r="B1" s="552"/>
      <c r="C1" s="552"/>
    </row>
    <row r="3" spans="1:3" ht="12.75">
      <c r="A3" s="551"/>
      <c r="B3" s="551"/>
      <c r="C3" s="551"/>
    </row>
    <row r="5" spans="1:3" ht="12.75">
      <c r="A5" s="551" t="s">
        <v>8</v>
      </c>
      <c r="B5" s="551"/>
      <c r="C5" s="551"/>
    </row>
    <row r="6" spans="1:3" ht="12.75">
      <c r="A6" s="551" t="s">
        <v>391</v>
      </c>
      <c r="B6" s="551"/>
      <c r="C6" s="551"/>
    </row>
    <row r="7" ht="12.75">
      <c r="B7" s="348" t="s">
        <v>462</v>
      </c>
    </row>
    <row r="9" ht="13.5" thickBot="1"/>
    <row r="10" spans="1:3" ht="42.75" customHeight="1" thickBot="1">
      <c r="A10" s="359" t="s">
        <v>392</v>
      </c>
      <c r="B10" s="357" t="s">
        <v>3</v>
      </c>
      <c r="C10" s="358" t="s">
        <v>393</v>
      </c>
    </row>
    <row r="12" spans="1:2" ht="12.75">
      <c r="A12" t="s">
        <v>18</v>
      </c>
      <c r="B12" s="354" t="s">
        <v>394</v>
      </c>
    </row>
    <row r="14" spans="1:3" ht="12.75">
      <c r="A14" s="349" t="s">
        <v>406</v>
      </c>
      <c r="B14" t="s">
        <v>395</v>
      </c>
      <c r="C14" s="303">
        <v>3606906</v>
      </c>
    </row>
    <row r="16" spans="2:3" ht="12.75">
      <c r="B16" s="354" t="s">
        <v>245</v>
      </c>
      <c r="C16" s="355">
        <f>C14</f>
        <v>3606906</v>
      </c>
    </row>
    <row r="18" spans="1:2" ht="12.75">
      <c r="A18" t="s">
        <v>19</v>
      </c>
      <c r="B18" s="354" t="s">
        <v>398</v>
      </c>
    </row>
    <row r="19" spans="1:3" ht="12.75">
      <c r="A19" s="349" t="s">
        <v>415</v>
      </c>
      <c r="B19" t="s">
        <v>399</v>
      </c>
      <c r="C19" s="303">
        <v>250000</v>
      </c>
    </row>
    <row r="20" spans="1:3" ht="12.75">
      <c r="A20" s="408" t="s">
        <v>416</v>
      </c>
      <c r="B20" t="s">
        <v>396</v>
      </c>
      <c r="C20" s="356">
        <v>67500</v>
      </c>
    </row>
    <row r="21" spans="2:3" ht="12.75">
      <c r="B21" s="354" t="s">
        <v>397</v>
      </c>
      <c r="C21" s="355">
        <f>C19+C20</f>
        <v>317500</v>
      </c>
    </row>
    <row r="23" spans="1:3" ht="12.75">
      <c r="A23" t="s">
        <v>20</v>
      </c>
      <c r="B23" s="354" t="s">
        <v>467</v>
      </c>
      <c r="C23" s="355"/>
    </row>
    <row r="24" spans="1:3" ht="12.75">
      <c r="A24" s="349" t="s">
        <v>409</v>
      </c>
      <c r="B24" s="406" t="s">
        <v>468</v>
      </c>
      <c r="C24" s="403">
        <v>314961</v>
      </c>
    </row>
    <row r="25" spans="1:3" ht="13.5" thickBot="1">
      <c r="A25" s="408" t="s">
        <v>469</v>
      </c>
      <c r="B25" t="s">
        <v>396</v>
      </c>
      <c r="C25" s="407">
        <v>85039</v>
      </c>
    </row>
    <row r="26" spans="2:3" ht="12.75">
      <c r="B26" s="354" t="s">
        <v>245</v>
      </c>
      <c r="C26" s="355">
        <v>400000</v>
      </c>
    </row>
    <row r="27" spans="2:3" ht="12.75">
      <c r="B27" s="354"/>
      <c r="C27" s="355"/>
    </row>
    <row r="28" spans="2:3" ht="12.75">
      <c r="B28" s="354"/>
      <c r="C28" s="355"/>
    </row>
    <row r="29" spans="2:3" ht="12.75">
      <c r="B29" s="354" t="s">
        <v>400</v>
      </c>
      <c r="C29" s="355">
        <f>C16+C21+C26</f>
        <v>4324406</v>
      </c>
    </row>
  </sheetData>
  <sheetProtection/>
  <mergeCells count="4">
    <mergeCell ref="A3:C3"/>
    <mergeCell ref="A5:C5"/>
    <mergeCell ref="A6:C6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Kovács Anita</cp:lastModifiedBy>
  <cp:lastPrinted>2020-02-06T13:43:07Z</cp:lastPrinted>
  <dcterms:created xsi:type="dcterms:W3CDTF">2002-11-26T17:22:50Z</dcterms:created>
  <dcterms:modified xsi:type="dcterms:W3CDTF">2020-02-13T12:29:42Z</dcterms:modified>
  <cp:category/>
  <cp:version/>
  <cp:contentType/>
  <cp:contentStatus/>
</cp:coreProperties>
</file>