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Nemesvita\Költségvetési rendelet\Módosítás20200527\"/>
    </mc:Choice>
  </mc:AlternateContent>
  <xr:revisionPtr revIDLastSave="0" documentId="8_{4E3C9985-0F65-4EEA-907C-4C99E4920828}" xr6:coauthVersionLast="45" xr6:coauthVersionMax="45" xr10:uidLastSave="{00000000-0000-0000-0000-000000000000}"/>
  <bookViews>
    <workbookView xWindow="-108" yWindow="-108" windowWidth="23256" windowHeight="12576" tabRatio="914" firstSheet="3" activeTab="3" xr2:uid="{00000000-000D-0000-FFFF-FFFF00000000}"/>
  </bookViews>
  <sheets>
    <sheet name="Konszolidált" sheetId="1" state="hidden" r:id="rId1"/>
    <sheet name="Önkormányzat" sheetId="2" state="hidden" r:id="rId2"/>
    <sheet name="Mérleg" sheetId="24" state="hidden" r:id="rId3"/>
    <sheet name="4.mell" sheetId="25" r:id="rId4"/>
    <sheet name="Hivatal" sheetId="3" state="hidden" r:id="rId5"/>
    <sheet name="Óvoda" sheetId="4" state="hidden" r:id="rId6"/>
    <sheet name="Közösségi H" sheetId="5" state="hidden" r:id="rId7"/>
    <sheet name="Önkormányzat (2)" sheetId="23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4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6">'Közösségi H'!$A$1:$N$245</definedName>
    <definedName name="_xlnm.Print_Area" localSheetId="8">LÉTSZÁM!$A$1:$F$32</definedName>
    <definedName name="_xlnm.Print_Area" localSheetId="5">Óvoda!$A$1:$N$245</definedName>
    <definedName name="_xlnm.Print_Area" localSheetId="1">Önkormányzat!$A$1:$N$253</definedName>
    <definedName name="_xlnm.Print_Area" localSheetId="7">'Önkormányzat (2)'!$A$1:$N$247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5" l="1"/>
  <c r="F29" i="24"/>
  <c r="F22" i="24"/>
  <c r="I29" i="24"/>
  <c r="I22" i="24"/>
  <c r="K155" i="2"/>
  <c r="K162" i="2"/>
  <c r="K177" i="2"/>
  <c r="K182" i="2"/>
  <c r="K183" i="2"/>
  <c r="K191" i="2"/>
  <c r="N234" i="2"/>
  <c r="N243" i="2" s="1"/>
  <c r="N252" i="2" s="1"/>
  <c r="N178" i="2"/>
  <c r="N193" i="2"/>
  <c r="N156" i="2"/>
  <c r="N163" i="2" s="1"/>
  <c r="K31" i="2"/>
  <c r="K66" i="2"/>
  <c r="N138" i="2"/>
  <c r="N96" i="2"/>
  <c r="N91" i="2"/>
  <c r="N70" i="2"/>
  <c r="N82" i="2" s="1"/>
  <c r="N65" i="2"/>
  <c r="N55" i="2"/>
  <c r="N49" i="2"/>
  <c r="N46" i="2"/>
  <c r="N38" i="2"/>
  <c r="N29" i="2"/>
  <c r="N25" i="2"/>
  <c r="N30" i="2" l="1"/>
  <c r="N56" i="2"/>
  <c r="N83" i="2" s="1"/>
  <c r="N108" i="2" s="1"/>
  <c r="N139" i="2" s="1"/>
  <c r="N107" i="2"/>
  <c r="N220" i="2"/>
  <c r="N253" i="2" s="1"/>
  <c r="F30" i="24"/>
  <c r="I30" i="24"/>
  <c r="J29" i="24"/>
  <c r="H29" i="24"/>
  <c r="E29" i="24"/>
  <c r="D29" i="24"/>
  <c r="J22" i="24"/>
  <c r="H22" i="24"/>
  <c r="E22" i="24"/>
  <c r="D22" i="24"/>
  <c r="J30" i="24" l="1"/>
  <c r="H30" i="24"/>
  <c r="D30" i="24"/>
  <c r="E30" i="24"/>
  <c r="F245" i="23"/>
  <c r="J245" i="23" s="1"/>
  <c r="N245" i="23" s="1"/>
  <c r="R245" i="23" s="1"/>
  <c r="V245" i="23" s="1"/>
  <c r="Z245" i="23" s="1"/>
  <c r="AD245" i="23" s="1"/>
  <c r="AH245" i="23" s="1"/>
  <c r="AL245" i="23" s="1"/>
  <c r="AP245" i="23" s="1"/>
  <c r="AT245" i="23" s="1"/>
  <c r="AX245" i="23" s="1"/>
  <c r="F244" i="23"/>
  <c r="J244" i="23" s="1"/>
  <c r="N244" i="23" s="1"/>
  <c r="R244" i="23" s="1"/>
  <c r="V244" i="23" s="1"/>
  <c r="Z244" i="23" s="1"/>
  <c r="AD244" i="23" s="1"/>
  <c r="AH244" i="23" s="1"/>
  <c r="AL244" i="23" s="1"/>
  <c r="AP244" i="23" s="1"/>
  <c r="AT244" i="23" s="1"/>
  <c r="AX244" i="23" s="1"/>
  <c r="AW243" i="23"/>
  <c r="AV243" i="23"/>
  <c r="AU243" i="23"/>
  <c r="AS243" i="23"/>
  <c r="AR243" i="23"/>
  <c r="AQ243" i="23"/>
  <c r="AO243" i="23"/>
  <c r="AN243" i="23"/>
  <c r="AM243" i="23"/>
  <c r="AK243" i="23"/>
  <c r="AJ243" i="23"/>
  <c r="AI243" i="23"/>
  <c r="AG243" i="23"/>
  <c r="AF243" i="23"/>
  <c r="AE243" i="23"/>
  <c r="AC243" i="23"/>
  <c r="AB243" i="23"/>
  <c r="AA243" i="23"/>
  <c r="Y243" i="23"/>
  <c r="X243" i="23"/>
  <c r="W243" i="23"/>
  <c r="U243" i="23"/>
  <c r="T243" i="23"/>
  <c r="S243" i="23"/>
  <c r="Q243" i="23"/>
  <c r="P243" i="23"/>
  <c r="O243" i="23"/>
  <c r="M243" i="23"/>
  <c r="L243" i="23"/>
  <c r="K243" i="23"/>
  <c r="I243" i="23"/>
  <c r="H243" i="23"/>
  <c r="G243" i="23"/>
  <c r="E243" i="23"/>
  <c r="D243" i="23"/>
  <c r="C243" i="23"/>
  <c r="F242" i="23"/>
  <c r="J242" i="23" s="1"/>
  <c r="N242" i="23" s="1"/>
  <c r="R242" i="23" s="1"/>
  <c r="V242" i="23" s="1"/>
  <c r="Z242" i="23" s="1"/>
  <c r="AD242" i="23" s="1"/>
  <c r="AH242" i="23" s="1"/>
  <c r="AL242" i="23" s="1"/>
  <c r="AP242" i="23" s="1"/>
  <c r="AT242" i="23" s="1"/>
  <c r="AX242" i="23" s="1"/>
  <c r="F241" i="23"/>
  <c r="J241" i="23" s="1"/>
  <c r="N241" i="23" s="1"/>
  <c r="R241" i="23" s="1"/>
  <c r="V241" i="23" s="1"/>
  <c r="Z241" i="23" s="1"/>
  <c r="AD241" i="23" s="1"/>
  <c r="AH241" i="23" s="1"/>
  <c r="AL241" i="23" s="1"/>
  <c r="AP241" i="23" s="1"/>
  <c r="AT241" i="23" s="1"/>
  <c r="AX241" i="23" s="1"/>
  <c r="F240" i="23"/>
  <c r="J240" i="23" s="1"/>
  <c r="N240" i="23" s="1"/>
  <c r="R240" i="23" s="1"/>
  <c r="V240" i="23" s="1"/>
  <c r="Z240" i="23" s="1"/>
  <c r="AD240" i="23" s="1"/>
  <c r="AH240" i="23" s="1"/>
  <c r="AL240" i="23" s="1"/>
  <c r="AP240" i="23" s="1"/>
  <c r="AT240" i="23" s="1"/>
  <c r="AX240" i="23" s="1"/>
  <c r="F239" i="23"/>
  <c r="J239" i="23" s="1"/>
  <c r="N239" i="23" s="1"/>
  <c r="R239" i="23" s="1"/>
  <c r="V239" i="23" s="1"/>
  <c r="Z239" i="23" s="1"/>
  <c r="AD239" i="23" s="1"/>
  <c r="AH239" i="23" s="1"/>
  <c r="AL239" i="23" s="1"/>
  <c r="AP239" i="23" s="1"/>
  <c r="AT239" i="23" s="1"/>
  <c r="AX239" i="23" s="1"/>
  <c r="F238" i="23"/>
  <c r="J238" i="23" s="1"/>
  <c r="N238" i="23" s="1"/>
  <c r="R238" i="23" s="1"/>
  <c r="V238" i="23" s="1"/>
  <c r="Z238" i="23" s="1"/>
  <c r="AD238" i="23" s="1"/>
  <c r="AH238" i="23" s="1"/>
  <c r="AL238" i="23" s="1"/>
  <c r="AP238" i="23" s="1"/>
  <c r="AT238" i="23" s="1"/>
  <c r="AX238" i="23" s="1"/>
  <c r="AW236" i="23"/>
  <c r="AV236" i="23"/>
  <c r="AU236" i="23"/>
  <c r="AS236" i="23"/>
  <c r="AR236" i="23"/>
  <c r="AQ236" i="23"/>
  <c r="AO236" i="23"/>
  <c r="AN236" i="23"/>
  <c r="AM236" i="23"/>
  <c r="AK236" i="23"/>
  <c r="AJ236" i="23"/>
  <c r="AI236" i="23"/>
  <c r="AG236" i="23"/>
  <c r="AF236" i="23"/>
  <c r="AE236" i="23"/>
  <c r="AC236" i="23"/>
  <c r="AB236" i="23"/>
  <c r="AA236" i="23"/>
  <c r="Y236" i="23"/>
  <c r="X236" i="23"/>
  <c r="W236" i="23"/>
  <c r="U236" i="23"/>
  <c r="T236" i="23"/>
  <c r="S236" i="23"/>
  <c r="Q236" i="23"/>
  <c r="P236" i="23"/>
  <c r="O236" i="23"/>
  <c r="M236" i="23"/>
  <c r="L236" i="23"/>
  <c r="K236" i="23"/>
  <c r="I236" i="23"/>
  <c r="H236" i="23"/>
  <c r="G236" i="23"/>
  <c r="E236" i="23"/>
  <c r="D236" i="23"/>
  <c r="C236" i="23"/>
  <c r="F235" i="23"/>
  <c r="J235" i="23" s="1"/>
  <c r="N235" i="23" s="1"/>
  <c r="R235" i="23" s="1"/>
  <c r="V235" i="23" s="1"/>
  <c r="Z235" i="23" s="1"/>
  <c r="AD235" i="23" s="1"/>
  <c r="AH235" i="23" s="1"/>
  <c r="AL235" i="23" s="1"/>
  <c r="AP235" i="23" s="1"/>
  <c r="AT235" i="23" s="1"/>
  <c r="AX235" i="23" s="1"/>
  <c r="F234" i="23"/>
  <c r="J234" i="23" s="1"/>
  <c r="N234" i="23" s="1"/>
  <c r="R234" i="23" s="1"/>
  <c r="V234" i="23" s="1"/>
  <c r="Z234" i="23" s="1"/>
  <c r="AD234" i="23" s="1"/>
  <c r="AH234" i="23" s="1"/>
  <c r="AL234" i="23" s="1"/>
  <c r="AP234" i="23" s="1"/>
  <c r="AT234" i="23" s="1"/>
  <c r="AX234" i="23" s="1"/>
  <c r="F233" i="23"/>
  <c r="J233" i="23" s="1"/>
  <c r="N233" i="23" s="1"/>
  <c r="R233" i="23" s="1"/>
  <c r="V233" i="23" s="1"/>
  <c r="Z233" i="23" s="1"/>
  <c r="AD233" i="23" s="1"/>
  <c r="AH233" i="23" s="1"/>
  <c r="AL233" i="23" s="1"/>
  <c r="AP233" i="23" s="1"/>
  <c r="AT233" i="23" s="1"/>
  <c r="AX233" i="23" s="1"/>
  <c r="F232" i="23"/>
  <c r="J232" i="23" s="1"/>
  <c r="N232" i="23" s="1"/>
  <c r="R232" i="23" s="1"/>
  <c r="V232" i="23" s="1"/>
  <c r="Z232" i="23" s="1"/>
  <c r="AD232" i="23" s="1"/>
  <c r="AH232" i="23" s="1"/>
  <c r="AL232" i="23" s="1"/>
  <c r="AP232" i="23" s="1"/>
  <c r="AT232" i="23" s="1"/>
  <c r="AX232" i="23" s="1"/>
  <c r="F231" i="23"/>
  <c r="J231" i="23" s="1"/>
  <c r="N231" i="23" s="1"/>
  <c r="R231" i="23" s="1"/>
  <c r="V231" i="23" s="1"/>
  <c r="Z231" i="23" s="1"/>
  <c r="AD231" i="23" s="1"/>
  <c r="AH231" i="23" s="1"/>
  <c r="AL231" i="23" s="1"/>
  <c r="AP231" i="23" s="1"/>
  <c r="AT231" i="23" s="1"/>
  <c r="AX231" i="23" s="1"/>
  <c r="F230" i="23"/>
  <c r="J230" i="23" s="1"/>
  <c r="N230" i="23" s="1"/>
  <c r="R230" i="23" s="1"/>
  <c r="V230" i="23" s="1"/>
  <c r="Z230" i="23" s="1"/>
  <c r="AD230" i="23" s="1"/>
  <c r="AH230" i="23" s="1"/>
  <c r="AL230" i="23" s="1"/>
  <c r="AP230" i="23" s="1"/>
  <c r="AT230" i="23" s="1"/>
  <c r="AX230" i="23" s="1"/>
  <c r="F229" i="23"/>
  <c r="J229" i="23" s="1"/>
  <c r="N229" i="23" s="1"/>
  <c r="R229" i="23" s="1"/>
  <c r="V229" i="23" s="1"/>
  <c r="Z229" i="23" s="1"/>
  <c r="AD229" i="23" s="1"/>
  <c r="AH229" i="23" s="1"/>
  <c r="AL229" i="23" s="1"/>
  <c r="AP229" i="23" s="1"/>
  <c r="AT229" i="23" s="1"/>
  <c r="AX229" i="23" s="1"/>
  <c r="AW228" i="23"/>
  <c r="AV228" i="23"/>
  <c r="AU228" i="23"/>
  <c r="AS228" i="23"/>
  <c r="AR228" i="23"/>
  <c r="AQ228" i="23"/>
  <c r="AO228" i="23"/>
  <c r="AN228" i="23"/>
  <c r="AM228" i="23"/>
  <c r="AK228" i="23"/>
  <c r="AJ228" i="23"/>
  <c r="AI228" i="23"/>
  <c r="AG228" i="23"/>
  <c r="AF228" i="23"/>
  <c r="AE228" i="23"/>
  <c r="AC228" i="23"/>
  <c r="AB228" i="23"/>
  <c r="AA228" i="23"/>
  <c r="Y228" i="23"/>
  <c r="X228" i="23"/>
  <c r="W228" i="23"/>
  <c r="U228" i="23"/>
  <c r="T228" i="23"/>
  <c r="S228" i="23"/>
  <c r="Q228" i="23"/>
  <c r="P228" i="23"/>
  <c r="O228" i="23"/>
  <c r="M228" i="23"/>
  <c r="L228" i="23"/>
  <c r="K228" i="23"/>
  <c r="I228" i="23"/>
  <c r="H228" i="23"/>
  <c r="G228" i="23"/>
  <c r="E228" i="23"/>
  <c r="D228" i="23"/>
  <c r="C228" i="23"/>
  <c r="F227" i="23"/>
  <c r="J227" i="23" s="1"/>
  <c r="N227" i="23" s="1"/>
  <c r="R227" i="23" s="1"/>
  <c r="V227" i="23" s="1"/>
  <c r="Z227" i="23" s="1"/>
  <c r="AD227" i="23" s="1"/>
  <c r="AH227" i="23" s="1"/>
  <c r="AL227" i="23" s="1"/>
  <c r="AP227" i="23" s="1"/>
  <c r="AT227" i="23" s="1"/>
  <c r="AX227" i="23" s="1"/>
  <c r="F226" i="23"/>
  <c r="J226" i="23" s="1"/>
  <c r="N226" i="23" s="1"/>
  <c r="R226" i="23" s="1"/>
  <c r="V226" i="23" s="1"/>
  <c r="Z226" i="23" s="1"/>
  <c r="AD226" i="23" s="1"/>
  <c r="AH226" i="23" s="1"/>
  <c r="AL226" i="23" s="1"/>
  <c r="AP226" i="23" s="1"/>
  <c r="AT226" i="23" s="1"/>
  <c r="AX226" i="23" s="1"/>
  <c r="F225" i="23"/>
  <c r="J225" i="23" s="1"/>
  <c r="N225" i="23" s="1"/>
  <c r="R225" i="23" s="1"/>
  <c r="V225" i="23" s="1"/>
  <c r="Z225" i="23" s="1"/>
  <c r="AD225" i="23" s="1"/>
  <c r="AH225" i="23" s="1"/>
  <c r="AL225" i="23" s="1"/>
  <c r="AP225" i="23" s="1"/>
  <c r="AT225" i="23" s="1"/>
  <c r="AX225" i="23" s="1"/>
  <c r="F224" i="23"/>
  <c r="J224" i="23" s="1"/>
  <c r="N224" i="23" s="1"/>
  <c r="R224" i="23" s="1"/>
  <c r="V224" i="23" s="1"/>
  <c r="Z224" i="23" s="1"/>
  <c r="AD224" i="23" s="1"/>
  <c r="AH224" i="23" s="1"/>
  <c r="AL224" i="23" s="1"/>
  <c r="AP224" i="23" s="1"/>
  <c r="AT224" i="23" s="1"/>
  <c r="AX224" i="23" s="1"/>
  <c r="AW223" i="23"/>
  <c r="AV223" i="23"/>
  <c r="AU223" i="23"/>
  <c r="AS223" i="23"/>
  <c r="AR223" i="23"/>
  <c r="AQ223" i="23"/>
  <c r="AO223" i="23"/>
  <c r="AN223" i="23"/>
  <c r="AM223" i="23"/>
  <c r="AK223" i="23"/>
  <c r="AJ223" i="23"/>
  <c r="AI223" i="23"/>
  <c r="AG223" i="23"/>
  <c r="AF223" i="23"/>
  <c r="AE223" i="23"/>
  <c r="AC223" i="23"/>
  <c r="AB223" i="23"/>
  <c r="AA223" i="23"/>
  <c r="Y223" i="23"/>
  <c r="X223" i="23"/>
  <c r="W223" i="23"/>
  <c r="U223" i="23"/>
  <c r="T223" i="23"/>
  <c r="S223" i="23"/>
  <c r="Q223" i="23"/>
  <c r="P223" i="23"/>
  <c r="O223" i="23"/>
  <c r="M223" i="23"/>
  <c r="L223" i="23"/>
  <c r="K223" i="23"/>
  <c r="I223" i="23"/>
  <c r="H223" i="23"/>
  <c r="G223" i="23"/>
  <c r="E223" i="23"/>
  <c r="D223" i="23"/>
  <c r="C223" i="23"/>
  <c r="F222" i="23"/>
  <c r="J222" i="23" s="1"/>
  <c r="N222" i="23" s="1"/>
  <c r="R222" i="23" s="1"/>
  <c r="V222" i="23" s="1"/>
  <c r="Z222" i="23" s="1"/>
  <c r="AD222" i="23" s="1"/>
  <c r="AH222" i="23" s="1"/>
  <c r="AL222" i="23" s="1"/>
  <c r="AP222" i="23" s="1"/>
  <c r="AT222" i="23" s="1"/>
  <c r="AX222" i="23" s="1"/>
  <c r="F221" i="23"/>
  <c r="J221" i="23" s="1"/>
  <c r="N221" i="23" s="1"/>
  <c r="R221" i="23" s="1"/>
  <c r="V221" i="23" s="1"/>
  <c r="Z221" i="23" s="1"/>
  <c r="AD221" i="23" s="1"/>
  <c r="AH221" i="23" s="1"/>
  <c r="AL221" i="23" s="1"/>
  <c r="AP221" i="23" s="1"/>
  <c r="AT221" i="23" s="1"/>
  <c r="AX221" i="23" s="1"/>
  <c r="F220" i="23"/>
  <c r="J220" i="23" s="1"/>
  <c r="N220" i="23" s="1"/>
  <c r="R220" i="23" s="1"/>
  <c r="V220" i="23" s="1"/>
  <c r="Z220" i="23" s="1"/>
  <c r="AD220" i="23" s="1"/>
  <c r="AH220" i="23" s="1"/>
  <c r="AL220" i="23" s="1"/>
  <c r="AP220" i="23" s="1"/>
  <c r="AT220" i="23" s="1"/>
  <c r="AX220" i="23" s="1"/>
  <c r="F219" i="23"/>
  <c r="J219" i="23" s="1"/>
  <c r="N219" i="23" s="1"/>
  <c r="R219" i="23" s="1"/>
  <c r="V219" i="23" s="1"/>
  <c r="Z219" i="23" s="1"/>
  <c r="AD219" i="23" s="1"/>
  <c r="AH219" i="23" s="1"/>
  <c r="AL219" i="23" s="1"/>
  <c r="AP219" i="23" s="1"/>
  <c r="AT219" i="23" s="1"/>
  <c r="AX219" i="23" s="1"/>
  <c r="AW218" i="23"/>
  <c r="AV218" i="23"/>
  <c r="AU218" i="23"/>
  <c r="AS218" i="23"/>
  <c r="AR218" i="23"/>
  <c r="AQ218" i="23"/>
  <c r="AO218" i="23"/>
  <c r="AN218" i="23"/>
  <c r="AM218" i="23"/>
  <c r="AK218" i="23"/>
  <c r="AJ218" i="23"/>
  <c r="AI218" i="23"/>
  <c r="AG218" i="23"/>
  <c r="AF218" i="23"/>
  <c r="AE218" i="23"/>
  <c r="AC218" i="23"/>
  <c r="AB218" i="23"/>
  <c r="AA218" i="23"/>
  <c r="Y218" i="23"/>
  <c r="X218" i="23"/>
  <c r="W218" i="23"/>
  <c r="U218" i="23"/>
  <c r="T218" i="23"/>
  <c r="S218" i="23"/>
  <c r="Q218" i="23"/>
  <c r="P218" i="23"/>
  <c r="O218" i="23"/>
  <c r="M218" i="23"/>
  <c r="L218" i="23"/>
  <c r="K218" i="23"/>
  <c r="I218" i="23"/>
  <c r="H218" i="23"/>
  <c r="G218" i="23"/>
  <c r="E218" i="23"/>
  <c r="D218" i="23"/>
  <c r="C218" i="23"/>
  <c r="F217" i="23"/>
  <c r="J217" i="23" s="1"/>
  <c r="N217" i="23" s="1"/>
  <c r="R217" i="23" s="1"/>
  <c r="V217" i="23" s="1"/>
  <c r="Z217" i="23" s="1"/>
  <c r="AD217" i="23" s="1"/>
  <c r="AH217" i="23" s="1"/>
  <c r="AL217" i="23" s="1"/>
  <c r="AP217" i="23" s="1"/>
  <c r="AT217" i="23" s="1"/>
  <c r="AX217" i="23" s="1"/>
  <c r="J216" i="23"/>
  <c r="N216" i="23" s="1"/>
  <c r="R216" i="23" s="1"/>
  <c r="V216" i="23" s="1"/>
  <c r="Z216" i="23" s="1"/>
  <c r="AD216" i="23" s="1"/>
  <c r="AH216" i="23" s="1"/>
  <c r="AL216" i="23" s="1"/>
  <c r="AP216" i="23" s="1"/>
  <c r="AT216" i="23" s="1"/>
  <c r="AX216" i="23" s="1"/>
  <c r="F216" i="23"/>
  <c r="F215" i="23"/>
  <c r="J215" i="23" s="1"/>
  <c r="N215" i="23" s="1"/>
  <c r="R215" i="23" s="1"/>
  <c r="V215" i="23" s="1"/>
  <c r="Z215" i="23" s="1"/>
  <c r="AD215" i="23" s="1"/>
  <c r="AH215" i="23" s="1"/>
  <c r="AL215" i="23" s="1"/>
  <c r="AP215" i="23" s="1"/>
  <c r="AT215" i="23" s="1"/>
  <c r="AX215" i="23" s="1"/>
  <c r="AW212" i="23"/>
  <c r="AV212" i="23"/>
  <c r="AU212" i="23"/>
  <c r="AS212" i="23"/>
  <c r="AR212" i="23"/>
  <c r="AQ212" i="23"/>
  <c r="AO212" i="23"/>
  <c r="AN212" i="23"/>
  <c r="AM212" i="23"/>
  <c r="AK212" i="23"/>
  <c r="AJ212" i="23"/>
  <c r="AI212" i="23"/>
  <c r="AG212" i="23"/>
  <c r="AF212" i="23"/>
  <c r="AE212" i="23"/>
  <c r="AC212" i="23"/>
  <c r="AB212" i="23"/>
  <c r="AA212" i="23"/>
  <c r="Y212" i="23"/>
  <c r="X212" i="23"/>
  <c r="W212" i="23"/>
  <c r="U212" i="23"/>
  <c r="T212" i="23"/>
  <c r="S212" i="23"/>
  <c r="Q212" i="23"/>
  <c r="P212" i="23"/>
  <c r="O212" i="23"/>
  <c r="M212" i="23"/>
  <c r="L212" i="23"/>
  <c r="K212" i="23"/>
  <c r="I212" i="23"/>
  <c r="H212" i="23"/>
  <c r="G212" i="23"/>
  <c r="E212" i="23"/>
  <c r="D212" i="23"/>
  <c r="C212" i="23"/>
  <c r="F211" i="23"/>
  <c r="J211" i="23" s="1"/>
  <c r="N211" i="23" s="1"/>
  <c r="R211" i="23" s="1"/>
  <c r="V211" i="23" s="1"/>
  <c r="Z211" i="23" s="1"/>
  <c r="AD211" i="23" s="1"/>
  <c r="AH211" i="23" s="1"/>
  <c r="AL211" i="23" s="1"/>
  <c r="AP211" i="23" s="1"/>
  <c r="AT211" i="23" s="1"/>
  <c r="AX211" i="23" s="1"/>
  <c r="J210" i="23"/>
  <c r="N210" i="23" s="1"/>
  <c r="R210" i="23" s="1"/>
  <c r="V210" i="23" s="1"/>
  <c r="Z210" i="23" s="1"/>
  <c r="AD210" i="23" s="1"/>
  <c r="AH210" i="23" s="1"/>
  <c r="AL210" i="23" s="1"/>
  <c r="AP210" i="23" s="1"/>
  <c r="AT210" i="23" s="1"/>
  <c r="AX210" i="23" s="1"/>
  <c r="F210" i="23"/>
  <c r="F209" i="23"/>
  <c r="J209" i="23" s="1"/>
  <c r="N209" i="23" s="1"/>
  <c r="R209" i="23" s="1"/>
  <c r="V209" i="23" s="1"/>
  <c r="Z209" i="23" s="1"/>
  <c r="AD209" i="23" s="1"/>
  <c r="AH209" i="23" s="1"/>
  <c r="AL209" i="23" s="1"/>
  <c r="AP209" i="23" s="1"/>
  <c r="AT209" i="23" s="1"/>
  <c r="AX209" i="23" s="1"/>
  <c r="F208" i="23"/>
  <c r="J208" i="23" s="1"/>
  <c r="N208" i="23" s="1"/>
  <c r="R208" i="23" s="1"/>
  <c r="V208" i="23" s="1"/>
  <c r="Z208" i="23" s="1"/>
  <c r="AD208" i="23" s="1"/>
  <c r="AH208" i="23" s="1"/>
  <c r="AL208" i="23" s="1"/>
  <c r="AP208" i="23" s="1"/>
  <c r="AT208" i="23" s="1"/>
  <c r="AX208" i="23" s="1"/>
  <c r="F207" i="23"/>
  <c r="J207" i="23" s="1"/>
  <c r="N207" i="23" s="1"/>
  <c r="R207" i="23" s="1"/>
  <c r="V207" i="23" s="1"/>
  <c r="Z207" i="23" s="1"/>
  <c r="AD207" i="23" s="1"/>
  <c r="AH207" i="23" s="1"/>
  <c r="AL207" i="23" s="1"/>
  <c r="AP207" i="23" s="1"/>
  <c r="AT207" i="23" s="1"/>
  <c r="AX207" i="23" s="1"/>
  <c r="AW206" i="23"/>
  <c r="AV206" i="23"/>
  <c r="AU206" i="23"/>
  <c r="AS206" i="23"/>
  <c r="AR206" i="23"/>
  <c r="AQ206" i="23"/>
  <c r="AO206" i="23"/>
  <c r="AN206" i="23"/>
  <c r="AM206" i="23"/>
  <c r="AK206" i="23"/>
  <c r="AJ206" i="23"/>
  <c r="AI206" i="23"/>
  <c r="AG206" i="23"/>
  <c r="AF206" i="23"/>
  <c r="AE206" i="23"/>
  <c r="AC206" i="23"/>
  <c r="AB206" i="23"/>
  <c r="AA206" i="23"/>
  <c r="Y206" i="23"/>
  <c r="X206" i="23"/>
  <c r="W206" i="23"/>
  <c r="U206" i="23"/>
  <c r="T206" i="23"/>
  <c r="S206" i="23"/>
  <c r="Q206" i="23"/>
  <c r="P206" i="23"/>
  <c r="O206" i="23"/>
  <c r="M206" i="23"/>
  <c r="L206" i="23"/>
  <c r="K206" i="23"/>
  <c r="I206" i="23"/>
  <c r="H206" i="23"/>
  <c r="G206" i="23"/>
  <c r="E206" i="23"/>
  <c r="D206" i="23"/>
  <c r="C206" i="23"/>
  <c r="F205" i="23"/>
  <c r="J205" i="23" s="1"/>
  <c r="N205" i="23" s="1"/>
  <c r="R205" i="23" s="1"/>
  <c r="V205" i="23" s="1"/>
  <c r="Z205" i="23" s="1"/>
  <c r="AD205" i="23" s="1"/>
  <c r="AH205" i="23" s="1"/>
  <c r="AL205" i="23" s="1"/>
  <c r="AP205" i="23" s="1"/>
  <c r="AT205" i="23" s="1"/>
  <c r="AX205" i="23" s="1"/>
  <c r="F204" i="23"/>
  <c r="J204" i="23" s="1"/>
  <c r="N204" i="23" s="1"/>
  <c r="R204" i="23" s="1"/>
  <c r="V204" i="23" s="1"/>
  <c r="Z204" i="23" s="1"/>
  <c r="AD204" i="23" s="1"/>
  <c r="AH204" i="23" s="1"/>
  <c r="AL204" i="23" s="1"/>
  <c r="AP204" i="23" s="1"/>
  <c r="AT204" i="23" s="1"/>
  <c r="AX204" i="23" s="1"/>
  <c r="F203" i="23"/>
  <c r="J203" i="23" s="1"/>
  <c r="N203" i="23" s="1"/>
  <c r="R203" i="23" s="1"/>
  <c r="V203" i="23" s="1"/>
  <c r="Z203" i="23" s="1"/>
  <c r="AD203" i="23" s="1"/>
  <c r="AH203" i="23" s="1"/>
  <c r="AL203" i="23" s="1"/>
  <c r="AP203" i="23" s="1"/>
  <c r="AT203" i="23" s="1"/>
  <c r="AX203" i="23" s="1"/>
  <c r="F202" i="23"/>
  <c r="J202" i="23" s="1"/>
  <c r="N202" i="23" s="1"/>
  <c r="R202" i="23" s="1"/>
  <c r="V202" i="23" s="1"/>
  <c r="Z202" i="23" s="1"/>
  <c r="AD202" i="23" s="1"/>
  <c r="AH202" i="23" s="1"/>
  <c r="AL202" i="23" s="1"/>
  <c r="AP202" i="23" s="1"/>
  <c r="AT202" i="23" s="1"/>
  <c r="AX202" i="23" s="1"/>
  <c r="F201" i="23"/>
  <c r="J201" i="23" s="1"/>
  <c r="N201" i="23" s="1"/>
  <c r="R201" i="23" s="1"/>
  <c r="V201" i="23" s="1"/>
  <c r="Z201" i="23" s="1"/>
  <c r="AD201" i="23" s="1"/>
  <c r="AH201" i="23" s="1"/>
  <c r="AL201" i="23" s="1"/>
  <c r="AP201" i="23" s="1"/>
  <c r="AT201" i="23" s="1"/>
  <c r="AX201" i="23" s="1"/>
  <c r="AW200" i="23"/>
  <c r="AV200" i="23"/>
  <c r="AU200" i="23"/>
  <c r="AU213" i="23" s="1"/>
  <c r="AS200" i="23"/>
  <c r="AR200" i="23"/>
  <c r="AQ200" i="23"/>
  <c r="AO200" i="23"/>
  <c r="AO213" i="23" s="1"/>
  <c r="AN200" i="23"/>
  <c r="AM200" i="23"/>
  <c r="AK200" i="23"/>
  <c r="AJ200" i="23"/>
  <c r="AJ213" i="23" s="1"/>
  <c r="AI200" i="23"/>
  <c r="AG200" i="23"/>
  <c r="AF200" i="23"/>
  <c r="AE200" i="23"/>
  <c r="AE213" i="23" s="1"/>
  <c r="AC200" i="23"/>
  <c r="AB200" i="23"/>
  <c r="AA200" i="23"/>
  <c r="Y200" i="23"/>
  <c r="Y213" i="23" s="1"/>
  <c r="X200" i="23"/>
  <c r="W200" i="23"/>
  <c r="U200" i="23"/>
  <c r="T200" i="23"/>
  <c r="T213" i="23" s="1"/>
  <c r="S200" i="23"/>
  <c r="Q200" i="23"/>
  <c r="P200" i="23"/>
  <c r="O200" i="23"/>
  <c r="O213" i="23" s="1"/>
  <c r="M200" i="23"/>
  <c r="L200" i="23"/>
  <c r="K200" i="23"/>
  <c r="I200" i="23"/>
  <c r="I213" i="23" s="1"/>
  <c r="H200" i="23"/>
  <c r="G200" i="23"/>
  <c r="E200" i="23"/>
  <c r="D200" i="23"/>
  <c r="D213" i="23" s="1"/>
  <c r="C200" i="23"/>
  <c r="F199" i="23"/>
  <c r="J199" i="23" s="1"/>
  <c r="N199" i="23" s="1"/>
  <c r="R199" i="23" s="1"/>
  <c r="V199" i="23" s="1"/>
  <c r="Z199" i="23" s="1"/>
  <c r="AD199" i="23" s="1"/>
  <c r="AH199" i="23" s="1"/>
  <c r="AL199" i="23" s="1"/>
  <c r="AP199" i="23" s="1"/>
  <c r="AT199" i="23" s="1"/>
  <c r="AX199" i="23" s="1"/>
  <c r="F198" i="23"/>
  <c r="J198" i="23" s="1"/>
  <c r="N198" i="23" s="1"/>
  <c r="R198" i="23" s="1"/>
  <c r="V198" i="23" s="1"/>
  <c r="Z198" i="23" s="1"/>
  <c r="AD198" i="23" s="1"/>
  <c r="AH198" i="23" s="1"/>
  <c r="AL198" i="23" s="1"/>
  <c r="AP198" i="23" s="1"/>
  <c r="AT198" i="23" s="1"/>
  <c r="AX198" i="23" s="1"/>
  <c r="F197" i="23"/>
  <c r="J197" i="23" s="1"/>
  <c r="N197" i="23" s="1"/>
  <c r="R197" i="23" s="1"/>
  <c r="V197" i="23" s="1"/>
  <c r="Z197" i="23" s="1"/>
  <c r="AD197" i="23" s="1"/>
  <c r="AH197" i="23" s="1"/>
  <c r="AL197" i="23" s="1"/>
  <c r="AP197" i="23" s="1"/>
  <c r="AT197" i="23" s="1"/>
  <c r="AX197" i="23" s="1"/>
  <c r="F196" i="23"/>
  <c r="J196" i="23" s="1"/>
  <c r="N196" i="23" s="1"/>
  <c r="R196" i="23" s="1"/>
  <c r="V196" i="23" s="1"/>
  <c r="Z196" i="23" s="1"/>
  <c r="AD196" i="23" s="1"/>
  <c r="AH196" i="23" s="1"/>
  <c r="AL196" i="23" s="1"/>
  <c r="AP196" i="23" s="1"/>
  <c r="AT196" i="23" s="1"/>
  <c r="AX196" i="23" s="1"/>
  <c r="F195" i="23"/>
  <c r="J195" i="23" s="1"/>
  <c r="N195" i="23" s="1"/>
  <c r="R195" i="23" s="1"/>
  <c r="V195" i="23" s="1"/>
  <c r="Z195" i="23" s="1"/>
  <c r="AD195" i="23" s="1"/>
  <c r="AH195" i="23" s="1"/>
  <c r="AL195" i="23" s="1"/>
  <c r="AP195" i="23" s="1"/>
  <c r="AT195" i="23" s="1"/>
  <c r="AX195" i="23" s="1"/>
  <c r="AW193" i="23"/>
  <c r="AV193" i="23"/>
  <c r="AU193" i="23"/>
  <c r="AS193" i="23"/>
  <c r="AR193" i="23"/>
  <c r="AQ193" i="23"/>
  <c r="AO193" i="23"/>
  <c r="AN193" i="23"/>
  <c r="AM193" i="23"/>
  <c r="AK193" i="23"/>
  <c r="AJ193" i="23"/>
  <c r="AI193" i="23"/>
  <c r="AG193" i="23"/>
  <c r="AF193" i="23"/>
  <c r="AE193" i="23"/>
  <c r="AC193" i="23"/>
  <c r="AB193" i="23"/>
  <c r="AA193" i="23"/>
  <c r="Y193" i="23"/>
  <c r="X193" i="23"/>
  <c r="W193" i="23"/>
  <c r="U193" i="23"/>
  <c r="T193" i="23"/>
  <c r="S193" i="23"/>
  <c r="Q193" i="23"/>
  <c r="P193" i="23"/>
  <c r="O193" i="23"/>
  <c r="M193" i="23"/>
  <c r="L193" i="23"/>
  <c r="K193" i="23"/>
  <c r="I193" i="23"/>
  <c r="H193" i="23"/>
  <c r="G193" i="23"/>
  <c r="E193" i="23"/>
  <c r="D193" i="23"/>
  <c r="C193" i="23"/>
  <c r="F192" i="23"/>
  <c r="J192" i="23" s="1"/>
  <c r="N192" i="23" s="1"/>
  <c r="R192" i="23" s="1"/>
  <c r="V192" i="23" s="1"/>
  <c r="Z192" i="23" s="1"/>
  <c r="AD192" i="23" s="1"/>
  <c r="AH192" i="23" s="1"/>
  <c r="AL192" i="23" s="1"/>
  <c r="AP192" i="23" s="1"/>
  <c r="AT192" i="23" s="1"/>
  <c r="AX192" i="23" s="1"/>
  <c r="F191" i="23"/>
  <c r="J191" i="23" s="1"/>
  <c r="N191" i="23" s="1"/>
  <c r="R191" i="23" s="1"/>
  <c r="V191" i="23" s="1"/>
  <c r="Z191" i="23" s="1"/>
  <c r="AD191" i="23" s="1"/>
  <c r="AH191" i="23" s="1"/>
  <c r="AL191" i="23" s="1"/>
  <c r="AP191" i="23" s="1"/>
  <c r="AT191" i="23" s="1"/>
  <c r="AX191" i="23" s="1"/>
  <c r="F190" i="23"/>
  <c r="J190" i="23" s="1"/>
  <c r="N190" i="23" s="1"/>
  <c r="R190" i="23" s="1"/>
  <c r="V190" i="23" s="1"/>
  <c r="Z190" i="23" s="1"/>
  <c r="AD190" i="23" s="1"/>
  <c r="AH190" i="23" s="1"/>
  <c r="AL190" i="23" s="1"/>
  <c r="AP190" i="23" s="1"/>
  <c r="AT190" i="23" s="1"/>
  <c r="AX190" i="23" s="1"/>
  <c r="F189" i="23"/>
  <c r="J189" i="23" s="1"/>
  <c r="N189" i="23" s="1"/>
  <c r="R189" i="23" s="1"/>
  <c r="V189" i="23" s="1"/>
  <c r="Z189" i="23" s="1"/>
  <c r="AD189" i="23" s="1"/>
  <c r="AH189" i="23" s="1"/>
  <c r="AL189" i="23" s="1"/>
  <c r="AP189" i="23" s="1"/>
  <c r="AT189" i="23" s="1"/>
  <c r="AX189" i="23" s="1"/>
  <c r="F188" i="23"/>
  <c r="J188" i="23" s="1"/>
  <c r="N188" i="23" s="1"/>
  <c r="R188" i="23" s="1"/>
  <c r="V188" i="23" s="1"/>
  <c r="Z188" i="23" s="1"/>
  <c r="AD188" i="23" s="1"/>
  <c r="AH188" i="23" s="1"/>
  <c r="AL188" i="23" s="1"/>
  <c r="AP188" i="23" s="1"/>
  <c r="AT188" i="23" s="1"/>
  <c r="AX188" i="23" s="1"/>
  <c r="AW187" i="23"/>
  <c r="AV187" i="23"/>
  <c r="AU187" i="23"/>
  <c r="AS187" i="23"/>
  <c r="AR187" i="23"/>
  <c r="AQ187" i="23"/>
  <c r="AO187" i="23"/>
  <c r="AN187" i="23"/>
  <c r="AM187" i="23"/>
  <c r="AK187" i="23"/>
  <c r="AJ187" i="23"/>
  <c r="AI187" i="23"/>
  <c r="AG187" i="23"/>
  <c r="AF187" i="23"/>
  <c r="AE187" i="23"/>
  <c r="AC187" i="23"/>
  <c r="AB187" i="23"/>
  <c r="AA187" i="23"/>
  <c r="Y187" i="23"/>
  <c r="X187" i="23"/>
  <c r="W187" i="23"/>
  <c r="U187" i="23"/>
  <c r="T187" i="23"/>
  <c r="S187" i="23"/>
  <c r="Q187" i="23"/>
  <c r="P187" i="23"/>
  <c r="O187" i="23"/>
  <c r="M187" i="23"/>
  <c r="L187" i="23"/>
  <c r="K187" i="23"/>
  <c r="I187" i="23"/>
  <c r="H187" i="23"/>
  <c r="G187" i="23"/>
  <c r="E187" i="23"/>
  <c r="D187" i="23"/>
  <c r="C187" i="23"/>
  <c r="F186" i="23"/>
  <c r="J186" i="23" s="1"/>
  <c r="N186" i="23" s="1"/>
  <c r="R186" i="23" s="1"/>
  <c r="V186" i="23" s="1"/>
  <c r="Z186" i="23" s="1"/>
  <c r="AD186" i="23" s="1"/>
  <c r="AH186" i="23" s="1"/>
  <c r="AL186" i="23" s="1"/>
  <c r="AP186" i="23" s="1"/>
  <c r="AT186" i="23" s="1"/>
  <c r="AX186" i="23" s="1"/>
  <c r="F185" i="23"/>
  <c r="J185" i="23" s="1"/>
  <c r="N185" i="23" s="1"/>
  <c r="R185" i="23" s="1"/>
  <c r="V185" i="23" s="1"/>
  <c r="Z185" i="23" s="1"/>
  <c r="AD185" i="23" s="1"/>
  <c r="AH185" i="23" s="1"/>
  <c r="AL185" i="23" s="1"/>
  <c r="AP185" i="23" s="1"/>
  <c r="AT185" i="23" s="1"/>
  <c r="AX185" i="23" s="1"/>
  <c r="F184" i="23"/>
  <c r="J184" i="23" s="1"/>
  <c r="N184" i="23" s="1"/>
  <c r="R184" i="23" s="1"/>
  <c r="V184" i="23" s="1"/>
  <c r="Z184" i="23" s="1"/>
  <c r="AD184" i="23" s="1"/>
  <c r="AH184" i="23" s="1"/>
  <c r="AL184" i="23" s="1"/>
  <c r="AP184" i="23" s="1"/>
  <c r="AT184" i="23" s="1"/>
  <c r="AX184" i="23" s="1"/>
  <c r="F183" i="23"/>
  <c r="J183" i="23" s="1"/>
  <c r="N183" i="23" s="1"/>
  <c r="R183" i="23" s="1"/>
  <c r="V183" i="23" s="1"/>
  <c r="Z183" i="23" s="1"/>
  <c r="AD183" i="23" s="1"/>
  <c r="AH183" i="23" s="1"/>
  <c r="AL183" i="23" s="1"/>
  <c r="AP183" i="23" s="1"/>
  <c r="AT183" i="23" s="1"/>
  <c r="AX183" i="23" s="1"/>
  <c r="F182" i="23"/>
  <c r="J182" i="23" s="1"/>
  <c r="N182" i="23" s="1"/>
  <c r="R182" i="23" s="1"/>
  <c r="V182" i="23" s="1"/>
  <c r="Z182" i="23" s="1"/>
  <c r="AD182" i="23" s="1"/>
  <c r="AH182" i="23" s="1"/>
  <c r="AL182" i="23" s="1"/>
  <c r="AP182" i="23" s="1"/>
  <c r="AT182" i="23" s="1"/>
  <c r="AX182" i="23" s="1"/>
  <c r="F181" i="23"/>
  <c r="J181" i="23" s="1"/>
  <c r="N181" i="23" s="1"/>
  <c r="R181" i="23" s="1"/>
  <c r="V181" i="23" s="1"/>
  <c r="Z181" i="23" s="1"/>
  <c r="AD181" i="23" s="1"/>
  <c r="AH181" i="23" s="1"/>
  <c r="AL181" i="23" s="1"/>
  <c r="AP181" i="23" s="1"/>
  <c r="AT181" i="23" s="1"/>
  <c r="AX181" i="23" s="1"/>
  <c r="F180" i="23"/>
  <c r="J180" i="23" s="1"/>
  <c r="N180" i="23" s="1"/>
  <c r="R180" i="23" s="1"/>
  <c r="V180" i="23" s="1"/>
  <c r="Z180" i="23" s="1"/>
  <c r="AD180" i="23" s="1"/>
  <c r="AH180" i="23" s="1"/>
  <c r="AL180" i="23" s="1"/>
  <c r="AP180" i="23" s="1"/>
  <c r="AT180" i="23" s="1"/>
  <c r="AX180" i="23" s="1"/>
  <c r="F179" i="23"/>
  <c r="J179" i="23" s="1"/>
  <c r="N179" i="23" s="1"/>
  <c r="R179" i="23" s="1"/>
  <c r="V179" i="23" s="1"/>
  <c r="Z179" i="23" s="1"/>
  <c r="AD179" i="23" s="1"/>
  <c r="AH179" i="23" s="1"/>
  <c r="AL179" i="23" s="1"/>
  <c r="AP179" i="23" s="1"/>
  <c r="AT179" i="23" s="1"/>
  <c r="AX179" i="23" s="1"/>
  <c r="F178" i="23"/>
  <c r="J178" i="23" s="1"/>
  <c r="N178" i="23" s="1"/>
  <c r="R178" i="23" s="1"/>
  <c r="V178" i="23" s="1"/>
  <c r="Z178" i="23" s="1"/>
  <c r="AD178" i="23" s="1"/>
  <c r="AH178" i="23" s="1"/>
  <c r="AL178" i="23" s="1"/>
  <c r="AP178" i="23" s="1"/>
  <c r="AT178" i="23" s="1"/>
  <c r="AX178" i="23" s="1"/>
  <c r="F177" i="23"/>
  <c r="J177" i="23" s="1"/>
  <c r="N177" i="23" s="1"/>
  <c r="R177" i="23" s="1"/>
  <c r="V177" i="23" s="1"/>
  <c r="Z177" i="23" s="1"/>
  <c r="AD177" i="23" s="1"/>
  <c r="AH177" i="23" s="1"/>
  <c r="AL177" i="23" s="1"/>
  <c r="AP177" i="23" s="1"/>
  <c r="AT177" i="23" s="1"/>
  <c r="AX177" i="23" s="1"/>
  <c r="F176" i="23"/>
  <c r="J176" i="23" s="1"/>
  <c r="N176" i="23" s="1"/>
  <c r="R176" i="23" s="1"/>
  <c r="V176" i="23" s="1"/>
  <c r="Z176" i="23" s="1"/>
  <c r="AD176" i="23" s="1"/>
  <c r="AH176" i="23" s="1"/>
  <c r="AL176" i="23" s="1"/>
  <c r="AP176" i="23" s="1"/>
  <c r="AT176" i="23" s="1"/>
  <c r="AX176" i="23" s="1"/>
  <c r="F174" i="23"/>
  <c r="J174" i="23" s="1"/>
  <c r="N174" i="23" s="1"/>
  <c r="R174" i="23" s="1"/>
  <c r="V174" i="23" s="1"/>
  <c r="Z174" i="23" s="1"/>
  <c r="AD174" i="23" s="1"/>
  <c r="AH174" i="23" s="1"/>
  <c r="AL174" i="23" s="1"/>
  <c r="AP174" i="23" s="1"/>
  <c r="AT174" i="23" s="1"/>
  <c r="AX174" i="23" s="1"/>
  <c r="AW173" i="23"/>
  <c r="AV173" i="23"/>
  <c r="AU173" i="23"/>
  <c r="AS173" i="23"/>
  <c r="AR173" i="23"/>
  <c r="AQ173" i="23"/>
  <c r="AO173" i="23"/>
  <c r="AN173" i="23"/>
  <c r="AM173" i="23"/>
  <c r="AK173" i="23"/>
  <c r="AJ173" i="23"/>
  <c r="AI173" i="23"/>
  <c r="AG173" i="23"/>
  <c r="AF173" i="23"/>
  <c r="AE173" i="23"/>
  <c r="AC173" i="23"/>
  <c r="AB173" i="23"/>
  <c r="AA173" i="23"/>
  <c r="Y173" i="23"/>
  <c r="X173" i="23"/>
  <c r="W173" i="23"/>
  <c r="U173" i="23"/>
  <c r="T173" i="23"/>
  <c r="S173" i="23"/>
  <c r="Q173" i="23"/>
  <c r="P173" i="23"/>
  <c r="O173" i="23"/>
  <c r="M173" i="23"/>
  <c r="L173" i="23"/>
  <c r="K173" i="23"/>
  <c r="I173" i="23"/>
  <c r="H173" i="23"/>
  <c r="G173" i="23"/>
  <c r="E173" i="23"/>
  <c r="D173" i="23"/>
  <c r="C173" i="23"/>
  <c r="F172" i="23"/>
  <c r="J172" i="23" s="1"/>
  <c r="N172" i="23" s="1"/>
  <c r="R172" i="23" s="1"/>
  <c r="V172" i="23" s="1"/>
  <c r="Z172" i="23" s="1"/>
  <c r="AD172" i="23" s="1"/>
  <c r="AH172" i="23" s="1"/>
  <c r="AL172" i="23" s="1"/>
  <c r="AP172" i="23" s="1"/>
  <c r="AT172" i="23" s="1"/>
  <c r="AX172" i="23" s="1"/>
  <c r="F171" i="23"/>
  <c r="J171" i="23" s="1"/>
  <c r="N171" i="23" s="1"/>
  <c r="R171" i="23" s="1"/>
  <c r="V171" i="23" s="1"/>
  <c r="Z171" i="23" s="1"/>
  <c r="AD171" i="23" s="1"/>
  <c r="AH171" i="23" s="1"/>
  <c r="AL171" i="23" s="1"/>
  <c r="AP171" i="23" s="1"/>
  <c r="AT171" i="23" s="1"/>
  <c r="AX171" i="23" s="1"/>
  <c r="F170" i="23"/>
  <c r="J170" i="23" s="1"/>
  <c r="N170" i="23" s="1"/>
  <c r="R170" i="23" s="1"/>
  <c r="V170" i="23" s="1"/>
  <c r="Z170" i="23" s="1"/>
  <c r="AD170" i="23" s="1"/>
  <c r="AH170" i="23" s="1"/>
  <c r="AL170" i="23" s="1"/>
  <c r="AP170" i="23" s="1"/>
  <c r="AT170" i="23" s="1"/>
  <c r="AX170" i="23" s="1"/>
  <c r="F169" i="23"/>
  <c r="J169" i="23" s="1"/>
  <c r="N169" i="23" s="1"/>
  <c r="R169" i="23" s="1"/>
  <c r="V169" i="23" s="1"/>
  <c r="Z169" i="23" s="1"/>
  <c r="AD169" i="23" s="1"/>
  <c r="AH169" i="23" s="1"/>
  <c r="AL169" i="23" s="1"/>
  <c r="AP169" i="23" s="1"/>
  <c r="AT169" i="23" s="1"/>
  <c r="AX169" i="23" s="1"/>
  <c r="J168" i="23"/>
  <c r="N168" i="23" s="1"/>
  <c r="R168" i="23" s="1"/>
  <c r="V168" i="23" s="1"/>
  <c r="Z168" i="23" s="1"/>
  <c r="AD168" i="23" s="1"/>
  <c r="AH168" i="23" s="1"/>
  <c r="AL168" i="23" s="1"/>
  <c r="AP168" i="23" s="1"/>
  <c r="AT168" i="23" s="1"/>
  <c r="AX168" i="23" s="1"/>
  <c r="F168" i="23"/>
  <c r="F167" i="23"/>
  <c r="J167" i="23" s="1"/>
  <c r="N167" i="23" s="1"/>
  <c r="R167" i="23" s="1"/>
  <c r="V167" i="23" s="1"/>
  <c r="Z167" i="23" s="1"/>
  <c r="AD167" i="23" s="1"/>
  <c r="AH167" i="23" s="1"/>
  <c r="AL167" i="23" s="1"/>
  <c r="AP167" i="23" s="1"/>
  <c r="AT167" i="23" s="1"/>
  <c r="AX167" i="23" s="1"/>
  <c r="F166" i="23"/>
  <c r="J166" i="23" s="1"/>
  <c r="N166" i="23" s="1"/>
  <c r="R166" i="23" s="1"/>
  <c r="V166" i="23" s="1"/>
  <c r="Z166" i="23" s="1"/>
  <c r="AD166" i="23" s="1"/>
  <c r="AH166" i="23" s="1"/>
  <c r="AL166" i="23" s="1"/>
  <c r="AP166" i="23" s="1"/>
  <c r="AT166" i="23" s="1"/>
  <c r="AX166" i="23" s="1"/>
  <c r="F165" i="23"/>
  <c r="J165" i="23" s="1"/>
  <c r="N165" i="23" s="1"/>
  <c r="R165" i="23" s="1"/>
  <c r="V165" i="23" s="1"/>
  <c r="Z165" i="23" s="1"/>
  <c r="AD165" i="23" s="1"/>
  <c r="AH165" i="23" s="1"/>
  <c r="AL165" i="23" s="1"/>
  <c r="AP165" i="23" s="1"/>
  <c r="AT165" i="23" s="1"/>
  <c r="AX165" i="23" s="1"/>
  <c r="AW164" i="23"/>
  <c r="AV164" i="23"/>
  <c r="AU164" i="23"/>
  <c r="AS164" i="23"/>
  <c r="AR164" i="23"/>
  <c r="AQ164" i="23"/>
  <c r="AO164" i="23"/>
  <c r="AN164" i="23"/>
  <c r="AM164" i="23"/>
  <c r="AK164" i="23"/>
  <c r="AJ164" i="23"/>
  <c r="AI164" i="23"/>
  <c r="AG164" i="23"/>
  <c r="AF164" i="23"/>
  <c r="AE164" i="23"/>
  <c r="AC164" i="23"/>
  <c r="AB164" i="23"/>
  <c r="AA164" i="23"/>
  <c r="Y164" i="23"/>
  <c r="X164" i="23"/>
  <c r="W164" i="23"/>
  <c r="U164" i="23"/>
  <c r="T164" i="23"/>
  <c r="S164" i="23"/>
  <c r="Q164" i="23"/>
  <c r="P164" i="23"/>
  <c r="O164" i="23"/>
  <c r="M164" i="23"/>
  <c r="L164" i="23"/>
  <c r="K164" i="23"/>
  <c r="I164" i="23"/>
  <c r="H164" i="23"/>
  <c r="G164" i="23"/>
  <c r="E164" i="23"/>
  <c r="D164" i="23"/>
  <c r="C164" i="23"/>
  <c r="F163" i="23"/>
  <c r="J163" i="23" s="1"/>
  <c r="N163" i="23" s="1"/>
  <c r="R163" i="23" s="1"/>
  <c r="V163" i="23" s="1"/>
  <c r="Z163" i="23" s="1"/>
  <c r="AD163" i="23" s="1"/>
  <c r="AH163" i="23" s="1"/>
  <c r="AL163" i="23" s="1"/>
  <c r="AP163" i="23" s="1"/>
  <c r="AT163" i="23" s="1"/>
  <c r="AX163" i="23" s="1"/>
  <c r="F162" i="23"/>
  <c r="J162" i="23" s="1"/>
  <c r="N162" i="23" s="1"/>
  <c r="R162" i="23" s="1"/>
  <c r="V162" i="23" s="1"/>
  <c r="Z162" i="23" s="1"/>
  <c r="AD162" i="23" s="1"/>
  <c r="AH162" i="23" s="1"/>
  <c r="AL162" i="23" s="1"/>
  <c r="AP162" i="23" s="1"/>
  <c r="AT162" i="23" s="1"/>
  <c r="AX162" i="23" s="1"/>
  <c r="F160" i="23"/>
  <c r="J160" i="23" s="1"/>
  <c r="N160" i="23" s="1"/>
  <c r="R160" i="23" s="1"/>
  <c r="V160" i="23" s="1"/>
  <c r="Z160" i="23" s="1"/>
  <c r="AD160" i="23" s="1"/>
  <c r="AH160" i="23" s="1"/>
  <c r="AL160" i="23" s="1"/>
  <c r="AP160" i="23" s="1"/>
  <c r="AT160" i="23" s="1"/>
  <c r="AX160" i="23" s="1"/>
  <c r="F159" i="23"/>
  <c r="J159" i="23" s="1"/>
  <c r="N159" i="23" s="1"/>
  <c r="R159" i="23" s="1"/>
  <c r="V159" i="23" s="1"/>
  <c r="Z159" i="23" s="1"/>
  <c r="AD159" i="23" s="1"/>
  <c r="AH159" i="23" s="1"/>
  <c r="AL159" i="23" s="1"/>
  <c r="AP159" i="23" s="1"/>
  <c r="AT159" i="23" s="1"/>
  <c r="AX159" i="23" s="1"/>
  <c r="F158" i="23"/>
  <c r="J158" i="23" s="1"/>
  <c r="N158" i="23" s="1"/>
  <c r="R158" i="23" s="1"/>
  <c r="V158" i="23" s="1"/>
  <c r="Z158" i="23" s="1"/>
  <c r="AD158" i="23" s="1"/>
  <c r="AH158" i="23" s="1"/>
  <c r="AL158" i="23" s="1"/>
  <c r="AP158" i="23" s="1"/>
  <c r="AT158" i="23" s="1"/>
  <c r="AX158" i="23" s="1"/>
  <c r="F157" i="23"/>
  <c r="J157" i="23" s="1"/>
  <c r="N157" i="23" s="1"/>
  <c r="R157" i="23" s="1"/>
  <c r="V157" i="23" s="1"/>
  <c r="Z157" i="23" s="1"/>
  <c r="AD157" i="23" s="1"/>
  <c r="AH157" i="23" s="1"/>
  <c r="AL157" i="23" s="1"/>
  <c r="AP157" i="23" s="1"/>
  <c r="AT157" i="23" s="1"/>
  <c r="AX157" i="23" s="1"/>
  <c r="F156" i="23"/>
  <c r="J156" i="23" s="1"/>
  <c r="N156" i="23" s="1"/>
  <c r="R156" i="23" s="1"/>
  <c r="V156" i="23" s="1"/>
  <c r="Z156" i="23" s="1"/>
  <c r="AD156" i="23" s="1"/>
  <c r="AH156" i="23" s="1"/>
  <c r="AL156" i="23" s="1"/>
  <c r="AP156" i="23" s="1"/>
  <c r="AT156" i="23" s="1"/>
  <c r="AX156" i="23" s="1"/>
  <c r="AW155" i="23"/>
  <c r="AW161" i="23" s="1"/>
  <c r="AV155" i="23"/>
  <c r="AV161" i="23" s="1"/>
  <c r="AU155" i="23"/>
  <c r="AU161" i="23" s="1"/>
  <c r="AS155" i="23"/>
  <c r="AS161" i="23" s="1"/>
  <c r="AR155" i="23"/>
  <c r="AR161" i="23" s="1"/>
  <c r="AQ155" i="23"/>
  <c r="AQ161" i="23" s="1"/>
  <c r="AO155" i="23"/>
  <c r="AO161" i="23" s="1"/>
  <c r="AN155" i="23"/>
  <c r="AN161" i="23" s="1"/>
  <c r="AM155" i="23"/>
  <c r="AM161" i="23" s="1"/>
  <c r="AK155" i="23"/>
  <c r="AK161" i="23" s="1"/>
  <c r="AJ155" i="23"/>
  <c r="AJ161" i="23" s="1"/>
  <c r="AI155" i="23"/>
  <c r="AI161" i="23" s="1"/>
  <c r="AG155" i="23"/>
  <c r="AG161" i="23" s="1"/>
  <c r="AF155" i="23"/>
  <c r="AF161" i="23" s="1"/>
  <c r="AE155" i="23"/>
  <c r="AE161" i="23" s="1"/>
  <c r="AC155" i="23"/>
  <c r="AC161" i="23" s="1"/>
  <c r="AB155" i="23"/>
  <c r="AB161" i="23" s="1"/>
  <c r="AA155" i="23"/>
  <c r="AA161" i="23" s="1"/>
  <c r="Y155" i="23"/>
  <c r="Y161" i="23" s="1"/>
  <c r="X155" i="23"/>
  <c r="X161" i="23" s="1"/>
  <c r="W155" i="23"/>
  <c r="W161" i="23" s="1"/>
  <c r="U155" i="23"/>
  <c r="U161" i="23" s="1"/>
  <c r="T155" i="23"/>
  <c r="T161" i="23" s="1"/>
  <c r="S155" i="23"/>
  <c r="S161" i="23" s="1"/>
  <c r="Q155" i="23"/>
  <c r="Q161" i="23" s="1"/>
  <c r="P155" i="23"/>
  <c r="P161" i="23" s="1"/>
  <c r="O155" i="23"/>
  <c r="O161" i="23" s="1"/>
  <c r="M155" i="23"/>
  <c r="M161" i="23" s="1"/>
  <c r="L155" i="23"/>
  <c r="L161" i="23" s="1"/>
  <c r="K155" i="23"/>
  <c r="K161" i="23" s="1"/>
  <c r="I155" i="23"/>
  <c r="I161" i="23" s="1"/>
  <c r="H155" i="23"/>
  <c r="H161" i="23" s="1"/>
  <c r="G155" i="23"/>
  <c r="G161" i="23" s="1"/>
  <c r="E155" i="23"/>
  <c r="E161" i="23" s="1"/>
  <c r="D155" i="23"/>
  <c r="D161" i="23" s="1"/>
  <c r="C155" i="23"/>
  <c r="C161" i="23" s="1"/>
  <c r="F154" i="23"/>
  <c r="J154" i="23" s="1"/>
  <c r="N154" i="23" s="1"/>
  <c r="R154" i="23" s="1"/>
  <c r="V154" i="23" s="1"/>
  <c r="Z154" i="23" s="1"/>
  <c r="AD154" i="23" s="1"/>
  <c r="AH154" i="23" s="1"/>
  <c r="AL154" i="23" s="1"/>
  <c r="AP154" i="23" s="1"/>
  <c r="AT154" i="23" s="1"/>
  <c r="AX154" i="23" s="1"/>
  <c r="F153" i="23"/>
  <c r="J153" i="23" s="1"/>
  <c r="N153" i="23" s="1"/>
  <c r="R153" i="23" s="1"/>
  <c r="V153" i="23" s="1"/>
  <c r="Z153" i="23" s="1"/>
  <c r="AD153" i="23" s="1"/>
  <c r="AH153" i="23" s="1"/>
  <c r="AL153" i="23" s="1"/>
  <c r="AP153" i="23" s="1"/>
  <c r="AT153" i="23" s="1"/>
  <c r="AX153" i="23" s="1"/>
  <c r="F152" i="23"/>
  <c r="J152" i="23" s="1"/>
  <c r="N152" i="23" s="1"/>
  <c r="R152" i="23" s="1"/>
  <c r="V152" i="23" s="1"/>
  <c r="Z152" i="23" s="1"/>
  <c r="AD152" i="23" s="1"/>
  <c r="AH152" i="23" s="1"/>
  <c r="AL152" i="23" s="1"/>
  <c r="AP152" i="23" s="1"/>
  <c r="AT152" i="23" s="1"/>
  <c r="AX152" i="23" s="1"/>
  <c r="F151" i="23"/>
  <c r="J151" i="23" s="1"/>
  <c r="N151" i="23" s="1"/>
  <c r="R151" i="23" s="1"/>
  <c r="V151" i="23" s="1"/>
  <c r="Z151" i="23" s="1"/>
  <c r="AD151" i="23" s="1"/>
  <c r="AH151" i="23" s="1"/>
  <c r="AL151" i="23" s="1"/>
  <c r="AP151" i="23" s="1"/>
  <c r="AT151" i="23" s="1"/>
  <c r="AX151" i="23" s="1"/>
  <c r="F150" i="23"/>
  <c r="J150" i="23" s="1"/>
  <c r="N150" i="23" s="1"/>
  <c r="R150" i="23" s="1"/>
  <c r="V150" i="23" s="1"/>
  <c r="Z150" i="23" s="1"/>
  <c r="AD150" i="23" s="1"/>
  <c r="AH150" i="23" s="1"/>
  <c r="AL150" i="23" s="1"/>
  <c r="AP150" i="23" s="1"/>
  <c r="AT150" i="23" s="1"/>
  <c r="AX150" i="23" s="1"/>
  <c r="F149" i="23"/>
  <c r="J149" i="23" s="1"/>
  <c r="N149" i="23" s="1"/>
  <c r="R149" i="23" s="1"/>
  <c r="V149" i="23" s="1"/>
  <c r="Z149" i="23" s="1"/>
  <c r="AD149" i="23" s="1"/>
  <c r="AH149" i="23" s="1"/>
  <c r="AL149" i="23" s="1"/>
  <c r="AP149" i="23" s="1"/>
  <c r="AT149" i="23" s="1"/>
  <c r="AX149" i="23" s="1"/>
  <c r="F137" i="23"/>
  <c r="J137" i="23" s="1"/>
  <c r="N137" i="23" s="1"/>
  <c r="R137" i="23" s="1"/>
  <c r="V137" i="23" s="1"/>
  <c r="Z137" i="23" s="1"/>
  <c r="AD137" i="23" s="1"/>
  <c r="AH137" i="23" s="1"/>
  <c r="AL137" i="23" s="1"/>
  <c r="AP137" i="23" s="1"/>
  <c r="AT137" i="23" s="1"/>
  <c r="AX137" i="23" s="1"/>
  <c r="F136" i="23"/>
  <c r="J136" i="23" s="1"/>
  <c r="N136" i="23" s="1"/>
  <c r="R136" i="23" s="1"/>
  <c r="V136" i="23" s="1"/>
  <c r="Z136" i="23" s="1"/>
  <c r="AD136" i="23" s="1"/>
  <c r="AH136" i="23" s="1"/>
  <c r="AL136" i="23" s="1"/>
  <c r="AP136" i="23" s="1"/>
  <c r="AT136" i="23" s="1"/>
  <c r="AX136" i="23" s="1"/>
  <c r="AW135" i="23"/>
  <c r="AV135" i="23"/>
  <c r="AU135" i="23"/>
  <c r="AS135" i="23"/>
  <c r="AR135" i="23"/>
  <c r="AQ135" i="23"/>
  <c r="AO135" i="23"/>
  <c r="AN135" i="23"/>
  <c r="AM135" i="23"/>
  <c r="AK135" i="23"/>
  <c r="AJ135" i="23"/>
  <c r="AI135" i="23"/>
  <c r="AG135" i="23"/>
  <c r="AF135" i="23"/>
  <c r="AE135" i="23"/>
  <c r="AC135" i="23"/>
  <c r="AB135" i="23"/>
  <c r="AA135" i="23"/>
  <c r="Y135" i="23"/>
  <c r="X135" i="23"/>
  <c r="W135" i="23"/>
  <c r="U135" i="23"/>
  <c r="T135" i="23"/>
  <c r="S135" i="23"/>
  <c r="Q135" i="23"/>
  <c r="P135" i="23"/>
  <c r="O135" i="23"/>
  <c r="M135" i="23"/>
  <c r="L135" i="23"/>
  <c r="K135" i="23"/>
  <c r="I135" i="23"/>
  <c r="H135" i="23"/>
  <c r="G135" i="23"/>
  <c r="E135" i="23"/>
  <c r="D135" i="23"/>
  <c r="C135" i="23"/>
  <c r="F134" i="23"/>
  <c r="J134" i="23" s="1"/>
  <c r="N134" i="23" s="1"/>
  <c r="R134" i="23" s="1"/>
  <c r="V134" i="23" s="1"/>
  <c r="Z134" i="23" s="1"/>
  <c r="AD134" i="23" s="1"/>
  <c r="AH134" i="23" s="1"/>
  <c r="AL134" i="23" s="1"/>
  <c r="AP134" i="23" s="1"/>
  <c r="AT134" i="23" s="1"/>
  <c r="AX134" i="23" s="1"/>
  <c r="F133" i="23"/>
  <c r="J133" i="23" s="1"/>
  <c r="N133" i="23" s="1"/>
  <c r="R133" i="23" s="1"/>
  <c r="V133" i="23" s="1"/>
  <c r="Z133" i="23" s="1"/>
  <c r="AD133" i="23" s="1"/>
  <c r="AH133" i="23" s="1"/>
  <c r="AL133" i="23" s="1"/>
  <c r="AP133" i="23" s="1"/>
  <c r="AT133" i="23" s="1"/>
  <c r="AX133" i="23" s="1"/>
  <c r="F132" i="23"/>
  <c r="J132" i="23" s="1"/>
  <c r="N132" i="23" s="1"/>
  <c r="R132" i="23" s="1"/>
  <c r="V132" i="23" s="1"/>
  <c r="Z132" i="23" s="1"/>
  <c r="AD132" i="23" s="1"/>
  <c r="AH132" i="23" s="1"/>
  <c r="AL132" i="23" s="1"/>
  <c r="AP132" i="23" s="1"/>
  <c r="AT132" i="23" s="1"/>
  <c r="AX132" i="23" s="1"/>
  <c r="F131" i="23"/>
  <c r="J131" i="23" s="1"/>
  <c r="N131" i="23" s="1"/>
  <c r="R131" i="23" s="1"/>
  <c r="V131" i="23" s="1"/>
  <c r="Z131" i="23" s="1"/>
  <c r="AD131" i="23" s="1"/>
  <c r="AH131" i="23" s="1"/>
  <c r="AL131" i="23" s="1"/>
  <c r="AP131" i="23" s="1"/>
  <c r="AT131" i="23" s="1"/>
  <c r="AX131" i="23" s="1"/>
  <c r="F130" i="23"/>
  <c r="J130" i="23" s="1"/>
  <c r="N130" i="23" s="1"/>
  <c r="R130" i="23" s="1"/>
  <c r="V130" i="23" s="1"/>
  <c r="Z130" i="23" s="1"/>
  <c r="AD130" i="23" s="1"/>
  <c r="AH130" i="23" s="1"/>
  <c r="AL130" i="23" s="1"/>
  <c r="AP130" i="23" s="1"/>
  <c r="AT130" i="23" s="1"/>
  <c r="AX130" i="23" s="1"/>
  <c r="AW128" i="23"/>
  <c r="AV128" i="23"/>
  <c r="AU128" i="23"/>
  <c r="AS128" i="23"/>
  <c r="AR128" i="23"/>
  <c r="AQ128" i="23"/>
  <c r="AO128" i="23"/>
  <c r="AN128" i="23"/>
  <c r="AM128" i="23"/>
  <c r="AK128" i="23"/>
  <c r="AJ128" i="23"/>
  <c r="AI128" i="23"/>
  <c r="AG128" i="23"/>
  <c r="AF128" i="23"/>
  <c r="AE128" i="23"/>
  <c r="AC128" i="23"/>
  <c r="AB128" i="23"/>
  <c r="AA128" i="23"/>
  <c r="Y128" i="23"/>
  <c r="X128" i="23"/>
  <c r="W128" i="23"/>
  <c r="U128" i="23"/>
  <c r="T128" i="23"/>
  <c r="S128" i="23"/>
  <c r="Q128" i="23"/>
  <c r="P128" i="23"/>
  <c r="O128" i="23"/>
  <c r="M128" i="23"/>
  <c r="L128" i="23"/>
  <c r="K128" i="23"/>
  <c r="I128" i="23"/>
  <c r="H128" i="23"/>
  <c r="G128" i="23"/>
  <c r="E128" i="23"/>
  <c r="D128" i="23"/>
  <c r="C128" i="23"/>
  <c r="F127" i="23"/>
  <c r="J127" i="23" s="1"/>
  <c r="N127" i="23" s="1"/>
  <c r="R127" i="23" s="1"/>
  <c r="V127" i="23" s="1"/>
  <c r="Z127" i="23" s="1"/>
  <c r="AD127" i="23" s="1"/>
  <c r="AH127" i="23" s="1"/>
  <c r="AL127" i="23" s="1"/>
  <c r="AP127" i="23" s="1"/>
  <c r="AT127" i="23" s="1"/>
  <c r="AX127" i="23" s="1"/>
  <c r="F126" i="23"/>
  <c r="J126" i="23" s="1"/>
  <c r="N126" i="23" s="1"/>
  <c r="R126" i="23" s="1"/>
  <c r="V126" i="23" s="1"/>
  <c r="Z126" i="23" s="1"/>
  <c r="AD126" i="23" s="1"/>
  <c r="AH126" i="23" s="1"/>
  <c r="AL126" i="23" s="1"/>
  <c r="AP126" i="23" s="1"/>
  <c r="AT126" i="23" s="1"/>
  <c r="AX126" i="23" s="1"/>
  <c r="F125" i="23"/>
  <c r="J125" i="23" s="1"/>
  <c r="N125" i="23" s="1"/>
  <c r="R125" i="23" s="1"/>
  <c r="V125" i="23" s="1"/>
  <c r="Z125" i="23" s="1"/>
  <c r="AD125" i="23" s="1"/>
  <c r="AH125" i="23" s="1"/>
  <c r="AL125" i="23" s="1"/>
  <c r="AP125" i="23" s="1"/>
  <c r="AT125" i="23" s="1"/>
  <c r="AX125" i="23" s="1"/>
  <c r="F124" i="23"/>
  <c r="J124" i="23" s="1"/>
  <c r="N124" i="23" s="1"/>
  <c r="R124" i="23" s="1"/>
  <c r="V124" i="23" s="1"/>
  <c r="Z124" i="23" s="1"/>
  <c r="AD124" i="23" s="1"/>
  <c r="AH124" i="23" s="1"/>
  <c r="AL124" i="23" s="1"/>
  <c r="AP124" i="23" s="1"/>
  <c r="AT124" i="23" s="1"/>
  <c r="AX124" i="23" s="1"/>
  <c r="F123" i="23"/>
  <c r="J123" i="23" s="1"/>
  <c r="N123" i="23" s="1"/>
  <c r="R123" i="23" s="1"/>
  <c r="V123" i="23" s="1"/>
  <c r="Z123" i="23" s="1"/>
  <c r="AD123" i="23" s="1"/>
  <c r="AH123" i="23" s="1"/>
  <c r="AL123" i="23" s="1"/>
  <c r="AP123" i="23" s="1"/>
  <c r="AT123" i="23" s="1"/>
  <c r="AX123" i="23" s="1"/>
  <c r="F122" i="23"/>
  <c r="J122" i="23" s="1"/>
  <c r="N122" i="23" s="1"/>
  <c r="R122" i="23" s="1"/>
  <c r="V122" i="23" s="1"/>
  <c r="Z122" i="23" s="1"/>
  <c r="AD122" i="23" s="1"/>
  <c r="AH122" i="23" s="1"/>
  <c r="AL122" i="23" s="1"/>
  <c r="AP122" i="23" s="1"/>
  <c r="AT122" i="23" s="1"/>
  <c r="AX122" i="23" s="1"/>
  <c r="F121" i="23"/>
  <c r="J121" i="23" s="1"/>
  <c r="N121" i="23" s="1"/>
  <c r="R121" i="23" s="1"/>
  <c r="V121" i="23" s="1"/>
  <c r="Z121" i="23" s="1"/>
  <c r="AD121" i="23" s="1"/>
  <c r="AH121" i="23" s="1"/>
  <c r="AL121" i="23" s="1"/>
  <c r="AP121" i="23" s="1"/>
  <c r="AT121" i="23" s="1"/>
  <c r="AX121" i="23" s="1"/>
  <c r="F120" i="23"/>
  <c r="J120" i="23" s="1"/>
  <c r="N120" i="23" s="1"/>
  <c r="R120" i="23" s="1"/>
  <c r="V120" i="23" s="1"/>
  <c r="Z120" i="23" s="1"/>
  <c r="AD120" i="23" s="1"/>
  <c r="AH120" i="23" s="1"/>
  <c r="AL120" i="23" s="1"/>
  <c r="AP120" i="23" s="1"/>
  <c r="AT120" i="23" s="1"/>
  <c r="AX120" i="23" s="1"/>
  <c r="AW119" i="23"/>
  <c r="AW129" i="23" s="1"/>
  <c r="AV119" i="23"/>
  <c r="AV129" i="23" s="1"/>
  <c r="AU119" i="23"/>
  <c r="AU129" i="23" s="1"/>
  <c r="AS119" i="23"/>
  <c r="AS129" i="23" s="1"/>
  <c r="AR119" i="23"/>
  <c r="AR129" i="23" s="1"/>
  <c r="AQ119" i="23"/>
  <c r="AQ129" i="23" s="1"/>
  <c r="AO119" i="23"/>
  <c r="AO129" i="23" s="1"/>
  <c r="AN119" i="23"/>
  <c r="AN129" i="23" s="1"/>
  <c r="AM119" i="23"/>
  <c r="AM129" i="23" s="1"/>
  <c r="AK119" i="23"/>
  <c r="AK129" i="23" s="1"/>
  <c r="AJ119" i="23"/>
  <c r="AJ129" i="23" s="1"/>
  <c r="AI119" i="23"/>
  <c r="AI129" i="23" s="1"/>
  <c r="AG119" i="23"/>
  <c r="AG129" i="23" s="1"/>
  <c r="AF119" i="23"/>
  <c r="AF129" i="23" s="1"/>
  <c r="AE119" i="23"/>
  <c r="AE129" i="23" s="1"/>
  <c r="AC119" i="23"/>
  <c r="AC129" i="23" s="1"/>
  <c r="AB119" i="23"/>
  <c r="AB129" i="23" s="1"/>
  <c r="AA119" i="23"/>
  <c r="AA129" i="23" s="1"/>
  <c r="Y119" i="23"/>
  <c r="Y129" i="23" s="1"/>
  <c r="X119" i="23"/>
  <c r="X129" i="23" s="1"/>
  <c r="W119" i="23"/>
  <c r="W129" i="23" s="1"/>
  <c r="U119" i="23"/>
  <c r="U129" i="23" s="1"/>
  <c r="T119" i="23"/>
  <c r="T129" i="23" s="1"/>
  <c r="S119" i="23"/>
  <c r="S129" i="23" s="1"/>
  <c r="Q119" i="23"/>
  <c r="Q129" i="23" s="1"/>
  <c r="P119" i="23"/>
  <c r="P129" i="23" s="1"/>
  <c r="O119" i="23"/>
  <c r="O129" i="23" s="1"/>
  <c r="M119" i="23"/>
  <c r="M129" i="23" s="1"/>
  <c r="L119" i="23"/>
  <c r="L129" i="23" s="1"/>
  <c r="K119" i="23"/>
  <c r="K129" i="23" s="1"/>
  <c r="I119" i="23"/>
  <c r="I129" i="23" s="1"/>
  <c r="H119" i="23"/>
  <c r="H129" i="23" s="1"/>
  <c r="G119" i="23"/>
  <c r="G129" i="23" s="1"/>
  <c r="E119" i="23"/>
  <c r="E129" i="23" s="1"/>
  <c r="D119" i="23"/>
  <c r="D129" i="23" s="1"/>
  <c r="C119" i="23"/>
  <c r="C129" i="23" s="1"/>
  <c r="J118" i="23"/>
  <c r="N118" i="23" s="1"/>
  <c r="R118" i="23" s="1"/>
  <c r="V118" i="23" s="1"/>
  <c r="Z118" i="23" s="1"/>
  <c r="AD118" i="23" s="1"/>
  <c r="AH118" i="23" s="1"/>
  <c r="AL118" i="23" s="1"/>
  <c r="AP118" i="23" s="1"/>
  <c r="AT118" i="23" s="1"/>
  <c r="AX118" i="23" s="1"/>
  <c r="J117" i="23"/>
  <c r="N117" i="23" s="1"/>
  <c r="R117" i="23" s="1"/>
  <c r="V117" i="23" s="1"/>
  <c r="Z117" i="23" s="1"/>
  <c r="AD117" i="23" s="1"/>
  <c r="AH117" i="23" s="1"/>
  <c r="AL117" i="23" s="1"/>
  <c r="AP117" i="23" s="1"/>
  <c r="AT117" i="23" s="1"/>
  <c r="AX117" i="23" s="1"/>
  <c r="F116" i="23"/>
  <c r="J116" i="23" s="1"/>
  <c r="N116" i="23" s="1"/>
  <c r="R116" i="23" s="1"/>
  <c r="V116" i="23" s="1"/>
  <c r="Z116" i="23" s="1"/>
  <c r="AD116" i="23" s="1"/>
  <c r="AH116" i="23" s="1"/>
  <c r="AL116" i="23" s="1"/>
  <c r="AP116" i="23" s="1"/>
  <c r="AT116" i="23" s="1"/>
  <c r="AX116" i="23" s="1"/>
  <c r="F115" i="23"/>
  <c r="J115" i="23" s="1"/>
  <c r="N115" i="23" s="1"/>
  <c r="R115" i="23" s="1"/>
  <c r="V115" i="23" s="1"/>
  <c r="Z115" i="23" s="1"/>
  <c r="AD115" i="23" s="1"/>
  <c r="AH115" i="23" s="1"/>
  <c r="AL115" i="23" s="1"/>
  <c r="AP115" i="23" s="1"/>
  <c r="AT115" i="23" s="1"/>
  <c r="AX115" i="23" s="1"/>
  <c r="F114" i="23"/>
  <c r="J114" i="23" s="1"/>
  <c r="N114" i="23" s="1"/>
  <c r="R114" i="23" s="1"/>
  <c r="V114" i="23" s="1"/>
  <c r="Z114" i="23" s="1"/>
  <c r="AD114" i="23" s="1"/>
  <c r="AH114" i="23" s="1"/>
  <c r="AL114" i="23" s="1"/>
  <c r="AP114" i="23" s="1"/>
  <c r="AT114" i="23" s="1"/>
  <c r="AX114" i="23" s="1"/>
  <c r="F113" i="23"/>
  <c r="J113" i="23" s="1"/>
  <c r="N113" i="23" s="1"/>
  <c r="R113" i="23" s="1"/>
  <c r="V113" i="23" s="1"/>
  <c r="Z113" i="23" s="1"/>
  <c r="AD113" i="23" s="1"/>
  <c r="AH113" i="23" s="1"/>
  <c r="AL113" i="23" s="1"/>
  <c r="AP113" i="23" s="1"/>
  <c r="AT113" i="23" s="1"/>
  <c r="AX113" i="23" s="1"/>
  <c r="AW112" i="23"/>
  <c r="AV112" i="23"/>
  <c r="AU112" i="23"/>
  <c r="AS112" i="23"/>
  <c r="AR112" i="23"/>
  <c r="AQ112" i="23"/>
  <c r="AO112" i="23"/>
  <c r="AN112" i="23"/>
  <c r="AM112" i="23"/>
  <c r="AK112" i="23"/>
  <c r="AJ112" i="23"/>
  <c r="AI112" i="23"/>
  <c r="AG112" i="23"/>
  <c r="AF112" i="23"/>
  <c r="AE112" i="23"/>
  <c r="AC112" i="23"/>
  <c r="AB112" i="23"/>
  <c r="AA112" i="23"/>
  <c r="Y112" i="23"/>
  <c r="X112" i="23"/>
  <c r="W112" i="23"/>
  <c r="U112" i="23"/>
  <c r="T112" i="23"/>
  <c r="S112" i="23"/>
  <c r="Q112" i="23"/>
  <c r="P112" i="23"/>
  <c r="O112" i="23"/>
  <c r="M112" i="23"/>
  <c r="L112" i="23"/>
  <c r="K112" i="23"/>
  <c r="I112" i="23"/>
  <c r="H112" i="23"/>
  <c r="G112" i="23"/>
  <c r="E112" i="23"/>
  <c r="D112" i="23"/>
  <c r="C112" i="23"/>
  <c r="F111" i="23"/>
  <c r="J111" i="23" s="1"/>
  <c r="N111" i="23" s="1"/>
  <c r="R111" i="23" s="1"/>
  <c r="V111" i="23" s="1"/>
  <c r="Z111" i="23" s="1"/>
  <c r="AD111" i="23" s="1"/>
  <c r="AH111" i="23" s="1"/>
  <c r="AL111" i="23" s="1"/>
  <c r="AP111" i="23" s="1"/>
  <c r="AT111" i="23" s="1"/>
  <c r="AX111" i="23" s="1"/>
  <c r="F110" i="23"/>
  <c r="J110" i="23" s="1"/>
  <c r="N110" i="23" s="1"/>
  <c r="R110" i="23" s="1"/>
  <c r="V110" i="23" s="1"/>
  <c r="Z110" i="23" s="1"/>
  <c r="AD110" i="23" s="1"/>
  <c r="AH110" i="23" s="1"/>
  <c r="AL110" i="23" s="1"/>
  <c r="AP110" i="23" s="1"/>
  <c r="AT110" i="23" s="1"/>
  <c r="AX110" i="23" s="1"/>
  <c r="F109" i="23"/>
  <c r="J109" i="23" s="1"/>
  <c r="N109" i="23" s="1"/>
  <c r="R109" i="23" s="1"/>
  <c r="V109" i="23" s="1"/>
  <c r="Z109" i="23" s="1"/>
  <c r="AD109" i="23" s="1"/>
  <c r="AH109" i="23" s="1"/>
  <c r="AL109" i="23" s="1"/>
  <c r="AP109" i="23" s="1"/>
  <c r="AT109" i="23" s="1"/>
  <c r="AX109" i="23" s="1"/>
  <c r="AW106" i="23"/>
  <c r="AV106" i="23"/>
  <c r="AU106" i="23"/>
  <c r="AS106" i="23"/>
  <c r="AR106" i="23"/>
  <c r="AQ106" i="23"/>
  <c r="AO106" i="23"/>
  <c r="AN106" i="23"/>
  <c r="AM106" i="23"/>
  <c r="AK106" i="23"/>
  <c r="AJ106" i="23"/>
  <c r="AI106" i="23"/>
  <c r="AG106" i="23"/>
  <c r="AF106" i="23"/>
  <c r="AE106" i="23"/>
  <c r="AC106" i="23"/>
  <c r="AB106" i="23"/>
  <c r="AA106" i="23"/>
  <c r="Y106" i="23"/>
  <c r="X106" i="23"/>
  <c r="W106" i="23"/>
  <c r="U106" i="23"/>
  <c r="T106" i="23"/>
  <c r="S106" i="23"/>
  <c r="Q106" i="23"/>
  <c r="P106" i="23"/>
  <c r="O106" i="23"/>
  <c r="M106" i="23"/>
  <c r="L106" i="23"/>
  <c r="K106" i="23"/>
  <c r="I106" i="23"/>
  <c r="H106" i="23"/>
  <c r="G106" i="23"/>
  <c r="E106" i="23"/>
  <c r="D106" i="23"/>
  <c r="C106" i="23"/>
  <c r="J105" i="23"/>
  <c r="N105" i="23" s="1"/>
  <c r="R105" i="23" s="1"/>
  <c r="V105" i="23" s="1"/>
  <c r="Z105" i="23" s="1"/>
  <c r="AD105" i="23" s="1"/>
  <c r="AH105" i="23" s="1"/>
  <c r="AL105" i="23" s="1"/>
  <c r="AP105" i="23" s="1"/>
  <c r="AT105" i="23" s="1"/>
  <c r="AX105" i="23" s="1"/>
  <c r="F104" i="23"/>
  <c r="J104" i="23" s="1"/>
  <c r="N104" i="23" s="1"/>
  <c r="R104" i="23" s="1"/>
  <c r="V104" i="23" s="1"/>
  <c r="Z104" i="23" s="1"/>
  <c r="AD104" i="23" s="1"/>
  <c r="AH104" i="23" s="1"/>
  <c r="AL104" i="23" s="1"/>
  <c r="AP104" i="23" s="1"/>
  <c r="AT104" i="23" s="1"/>
  <c r="AX104" i="23" s="1"/>
  <c r="F103" i="23"/>
  <c r="J103" i="23" s="1"/>
  <c r="N103" i="23" s="1"/>
  <c r="R103" i="23" s="1"/>
  <c r="V103" i="23" s="1"/>
  <c r="Z103" i="23" s="1"/>
  <c r="AD103" i="23" s="1"/>
  <c r="AH103" i="23" s="1"/>
  <c r="AL103" i="23" s="1"/>
  <c r="AP103" i="23" s="1"/>
  <c r="AT103" i="23" s="1"/>
  <c r="AX103" i="23" s="1"/>
  <c r="F102" i="23"/>
  <c r="J102" i="23" s="1"/>
  <c r="N102" i="23" s="1"/>
  <c r="R102" i="23" s="1"/>
  <c r="V102" i="23" s="1"/>
  <c r="Z102" i="23" s="1"/>
  <c r="AD102" i="23" s="1"/>
  <c r="AH102" i="23" s="1"/>
  <c r="AL102" i="23" s="1"/>
  <c r="AP102" i="23" s="1"/>
  <c r="AT102" i="23" s="1"/>
  <c r="AX102" i="23" s="1"/>
  <c r="F101" i="23"/>
  <c r="J101" i="23" s="1"/>
  <c r="N101" i="23" s="1"/>
  <c r="R101" i="23" s="1"/>
  <c r="V101" i="23" s="1"/>
  <c r="Z101" i="23" s="1"/>
  <c r="AD101" i="23" s="1"/>
  <c r="AH101" i="23" s="1"/>
  <c r="AL101" i="23" s="1"/>
  <c r="AP101" i="23" s="1"/>
  <c r="AT101" i="23" s="1"/>
  <c r="AX101" i="23" s="1"/>
  <c r="F100" i="23"/>
  <c r="J100" i="23" s="1"/>
  <c r="N100" i="23" s="1"/>
  <c r="R100" i="23" s="1"/>
  <c r="V100" i="23" s="1"/>
  <c r="Z100" i="23" s="1"/>
  <c r="AD100" i="23" s="1"/>
  <c r="AH100" i="23" s="1"/>
  <c r="AL100" i="23" s="1"/>
  <c r="AP100" i="23" s="1"/>
  <c r="AT100" i="23" s="1"/>
  <c r="AX100" i="23" s="1"/>
  <c r="F99" i="23"/>
  <c r="J99" i="23" s="1"/>
  <c r="N99" i="23" s="1"/>
  <c r="R99" i="23" s="1"/>
  <c r="V99" i="23" s="1"/>
  <c r="Z99" i="23" s="1"/>
  <c r="AD99" i="23" s="1"/>
  <c r="AH99" i="23" s="1"/>
  <c r="AL99" i="23" s="1"/>
  <c r="AP99" i="23" s="1"/>
  <c r="AT99" i="23" s="1"/>
  <c r="AX99" i="23" s="1"/>
  <c r="F98" i="23"/>
  <c r="J98" i="23" s="1"/>
  <c r="N98" i="23" s="1"/>
  <c r="R98" i="23" s="1"/>
  <c r="V98" i="23" s="1"/>
  <c r="Z98" i="23" s="1"/>
  <c r="AD98" i="23" s="1"/>
  <c r="AH98" i="23" s="1"/>
  <c r="AL98" i="23" s="1"/>
  <c r="AP98" i="23" s="1"/>
  <c r="AT98" i="23" s="1"/>
  <c r="AX98" i="23" s="1"/>
  <c r="F97" i="23"/>
  <c r="J97" i="23" s="1"/>
  <c r="N97" i="23" s="1"/>
  <c r="R97" i="23" s="1"/>
  <c r="V97" i="23" s="1"/>
  <c r="Z97" i="23" s="1"/>
  <c r="AD97" i="23" s="1"/>
  <c r="AH97" i="23" s="1"/>
  <c r="AL97" i="23" s="1"/>
  <c r="AP97" i="23" s="1"/>
  <c r="AT97" i="23" s="1"/>
  <c r="AX97" i="23" s="1"/>
  <c r="AW96" i="23"/>
  <c r="AV96" i="23"/>
  <c r="AU96" i="23"/>
  <c r="AS96" i="23"/>
  <c r="AR96" i="23"/>
  <c r="AQ96" i="23"/>
  <c r="AO96" i="23"/>
  <c r="AN96" i="23"/>
  <c r="AM96" i="23"/>
  <c r="AK96" i="23"/>
  <c r="AJ96" i="23"/>
  <c r="AI96" i="23"/>
  <c r="AG96" i="23"/>
  <c r="AF96" i="23"/>
  <c r="AE96" i="23"/>
  <c r="AC96" i="23"/>
  <c r="AB96" i="23"/>
  <c r="AA96" i="23"/>
  <c r="Y96" i="23"/>
  <c r="X96" i="23"/>
  <c r="W96" i="23"/>
  <c r="U96" i="23"/>
  <c r="T96" i="23"/>
  <c r="S96" i="23"/>
  <c r="Q96" i="23"/>
  <c r="P96" i="23"/>
  <c r="O96" i="23"/>
  <c r="M96" i="23"/>
  <c r="L96" i="23"/>
  <c r="K96" i="23"/>
  <c r="I96" i="23"/>
  <c r="H96" i="23"/>
  <c r="G96" i="23"/>
  <c r="E96" i="23"/>
  <c r="D96" i="23"/>
  <c r="C96" i="23"/>
  <c r="F95" i="23"/>
  <c r="J95" i="23" s="1"/>
  <c r="N95" i="23" s="1"/>
  <c r="R95" i="23" s="1"/>
  <c r="V95" i="23" s="1"/>
  <c r="Z95" i="23" s="1"/>
  <c r="AD95" i="23" s="1"/>
  <c r="AH95" i="23" s="1"/>
  <c r="AL95" i="23" s="1"/>
  <c r="AP95" i="23" s="1"/>
  <c r="AT95" i="23" s="1"/>
  <c r="AX95" i="23" s="1"/>
  <c r="F94" i="23"/>
  <c r="J94" i="23" s="1"/>
  <c r="N94" i="23" s="1"/>
  <c r="R94" i="23" s="1"/>
  <c r="V94" i="23" s="1"/>
  <c r="Z94" i="23" s="1"/>
  <c r="AD94" i="23" s="1"/>
  <c r="AH94" i="23" s="1"/>
  <c r="AL94" i="23" s="1"/>
  <c r="AP94" i="23" s="1"/>
  <c r="AT94" i="23" s="1"/>
  <c r="AX94" i="23" s="1"/>
  <c r="F93" i="23"/>
  <c r="J93" i="23" s="1"/>
  <c r="N93" i="23" s="1"/>
  <c r="R93" i="23" s="1"/>
  <c r="V93" i="23" s="1"/>
  <c r="Z93" i="23" s="1"/>
  <c r="AD93" i="23" s="1"/>
  <c r="AH93" i="23" s="1"/>
  <c r="AL93" i="23" s="1"/>
  <c r="AP93" i="23" s="1"/>
  <c r="AT93" i="23" s="1"/>
  <c r="AX93" i="23" s="1"/>
  <c r="F92" i="23"/>
  <c r="J92" i="23" s="1"/>
  <c r="AW91" i="23"/>
  <c r="AV91" i="23"/>
  <c r="AU91" i="23"/>
  <c r="AS91" i="23"/>
  <c r="AR91" i="23"/>
  <c r="AQ91" i="23"/>
  <c r="AO91" i="23"/>
  <c r="AN91" i="23"/>
  <c r="AM91" i="23"/>
  <c r="AK91" i="23"/>
  <c r="AJ91" i="23"/>
  <c r="AI91" i="23"/>
  <c r="AG91" i="23"/>
  <c r="AF91" i="23"/>
  <c r="AE91" i="23"/>
  <c r="AC91" i="23"/>
  <c r="AB91" i="23"/>
  <c r="AA91" i="23"/>
  <c r="Y91" i="23"/>
  <c r="X91" i="23"/>
  <c r="W91" i="23"/>
  <c r="U91" i="23"/>
  <c r="T91" i="23"/>
  <c r="S91" i="23"/>
  <c r="Q91" i="23"/>
  <c r="P91" i="23"/>
  <c r="O91" i="23"/>
  <c r="M91" i="23"/>
  <c r="L91" i="23"/>
  <c r="K91" i="23"/>
  <c r="I91" i="23"/>
  <c r="H91" i="23"/>
  <c r="G91" i="23"/>
  <c r="E91" i="23"/>
  <c r="D91" i="23"/>
  <c r="C91" i="23"/>
  <c r="F90" i="23"/>
  <c r="J90" i="23" s="1"/>
  <c r="N90" i="23" s="1"/>
  <c r="R90" i="23" s="1"/>
  <c r="V90" i="23" s="1"/>
  <c r="Z90" i="23" s="1"/>
  <c r="AD90" i="23" s="1"/>
  <c r="AH90" i="23" s="1"/>
  <c r="AL90" i="23" s="1"/>
  <c r="AP90" i="23" s="1"/>
  <c r="AT90" i="23" s="1"/>
  <c r="AX90" i="23" s="1"/>
  <c r="F89" i="23"/>
  <c r="J89" i="23" s="1"/>
  <c r="N89" i="23" s="1"/>
  <c r="R89" i="23" s="1"/>
  <c r="V89" i="23" s="1"/>
  <c r="Z89" i="23" s="1"/>
  <c r="AD89" i="23" s="1"/>
  <c r="AH89" i="23" s="1"/>
  <c r="AL89" i="23" s="1"/>
  <c r="AP89" i="23" s="1"/>
  <c r="AT89" i="23" s="1"/>
  <c r="AX89" i="23" s="1"/>
  <c r="F88" i="23"/>
  <c r="J88" i="23" s="1"/>
  <c r="N88" i="23" s="1"/>
  <c r="R88" i="23" s="1"/>
  <c r="V88" i="23" s="1"/>
  <c r="Z88" i="23" s="1"/>
  <c r="AD88" i="23" s="1"/>
  <c r="AH88" i="23" s="1"/>
  <c r="AL88" i="23" s="1"/>
  <c r="AP88" i="23" s="1"/>
  <c r="AT88" i="23" s="1"/>
  <c r="AX88" i="23" s="1"/>
  <c r="F87" i="23"/>
  <c r="J87" i="23" s="1"/>
  <c r="N87" i="23" s="1"/>
  <c r="R87" i="23" s="1"/>
  <c r="V87" i="23" s="1"/>
  <c r="Z87" i="23" s="1"/>
  <c r="AD87" i="23" s="1"/>
  <c r="AH87" i="23" s="1"/>
  <c r="AL87" i="23" s="1"/>
  <c r="AP87" i="23" s="1"/>
  <c r="AT87" i="23" s="1"/>
  <c r="AX87" i="23" s="1"/>
  <c r="F86" i="23"/>
  <c r="J86" i="23" s="1"/>
  <c r="N86" i="23" s="1"/>
  <c r="R86" i="23" s="1"/>
  <c r="V86" i="23" s="1"/>
  <c r="Z86" i="23" s="1"/>
  <c r="AD86" i="23" s="1"/>
  <c r="AH86" i="23" s="1"/>
  <c r="AL86" i="23" s="1"/>
  <c r="AP86" i="23" s="1"/>
  <c r="AT86" i="23" s="1"/>
  <c r="AX86" i="23" s="1"/>
  <c r="F85" i="23"/>
  <c r="J85" i="23" s="1"/>
  <c r="N85" i="23" s="1"/>
  <c r="R85" i="23" s="1"/>
  <c r="V85" i="23" s="1"/>
  <c r="Z85" i="23" s="1"/>
  <c r="AD85" i="23" s="1"/>
  <c r="AH85" i="23" s="1"/>
  <c r="AL85" i="23" s="1"/>
  <c r="AP85" i="23" s="1"/>
  <c r="AT85" i="23" s="1"/>
  <c r="AX85" i="23" s="1"/>
  <c r="F84" i="23"/>
  <c r="J84" i="23" s="1"/>
  <c r="N84" i="23" s="1"/>
  <c r="R84" i="23" s="1"/>
  <c r="V84" i="23" s="1"/>
  <c r="Z84" i="23" s="1"/>
  <c r="AD84" i="23" s="1"/>
  <c r="AH84" i="23" s="1"/>
  <c r="AL84" i="23" s="1"/>
  <c r="AP84" i="23" s="1"/>
  <c r="AT84" i="23" s="1"/>
  <c r="AX84" i="23" s="1"/>
  <c r="F81" i="23"/>
  <c r="J81" i="23" s="1"/>
  <c r="N81" i="23" s="1"/>
  <c r="R81" i="23" s="1"/>
  <c r="V81" i="23" s="1"/>
  <c r="Z81" i="23" s="1"/>
  <c r="AD81" i="23" s="1"/>
  <c r="AH81" i="23" s="1"/>
  <c r="AL81" i="23" s="1"/>
  <c r="AP81" i="23" s="1"/>
  <c r="AT81" i="23" s="1"/>
  <c r="AX81" i="23" s="1"/>
  <c r="F80" i="23"/>
  <c r="J80" i="23" s="1"/>
  <c r="N80" i="23" s="1"/>
  <c r="R80" i="23" s="1"/>
  <c r="V80" i="23" s="1"/>
  <c r="Z80" i="23" s="1"/>
  <c r="AD80" i="23" s="1"/>
  <c r="AH80" i="23" s="1"/>
  <c r="AL80" i="23" s="1"/>
  <c r="AP80" i="23" s="1"/>
  <c r="AT80" i="23" s="1"/>
  <c r="AX80" i="23" s="1"/>
  <c r="F79" i="23"/>
  <c r="J79" i="23" s="1"/>
  <c r="N79" i="23" s="1"/>
  <c r="R79" i="23" s="1"/>
  <c r="V79" i="23" s="1"/>
  <c r="Z79" i="23" s="1"/>
  <c r="AD79" i="23" s="1"/>
  <c r="AH79" i="23" s="1"/>
  <c r="AL79" i="23" s="1"/>
  <c r="AP79" i="23" s="1"/>
  <c r="AT79" i="23" s="1"/>
  <c r="AX79" i="23" s="1"/>
  <c r="F78" i="23"/>
  <c r="J78" i="23" s="1"/>
  <c r="N78" i="23" s="1"/>
  <c r="R78" i="23" s="1"/>
  <c r="V78" i="23" s="1"/>
  <c r="Z78" i="23" s="1"/>
  <c r="AD78" i="23" s="1"/>
  <c r="AH78" i="23" s="1"/>
  <c r="AL78" i="23" s="1"/>
  <c r="AP78" i="23" s="1"/>
  <c r="AT78" i="23" s="1"/>
  <c r="AX78" i="23" s="1"/>
  <c r="F77" i="23"/>
  <c r="J77" i="23" s="1"/>
  <c r="N77" i="23" s="1"/>
  <c r="R77" i="23" s="1"/>
  <c r="V77" i="23" s="1"/>
  <c r="Z77" i="23" s="1"/>
  <c r="AD77" i="23" s="1"/>
  <c r="AH77" i="23" s="1"/>
  <c r="AL77" i="23" s="1"/>
  <c r="AP77" i="23" s="1"/>
  <c r="AT77" i="23" s="1"/>
  <c r="AX77" i="23" s="1"/>
  <c r="F76" i="23"/>
  <c r="J76" i="23" s="1"/>
  <c r="N76" i="23" s="1"/>
  <c r="R76" i="23" s="1"/>
  <c r="V76" i="23" s="1"/>
  <c r="Z76" i="23" s="1"/>
  <c r="AD76" i="23" s="1"/>
  <c r="AH76" i="23" s="1"/>
  <c r="AL76" i="23" s="1"/>
  <c r="AP76" i="23" s="1"/>
  <c r="AT76" i="23" s="1"/>
  <c r="AX76" i="23" s="1"/>
  <c r="F75" i="23"/>
  <c r="J75" i="23" s="1"/>
  <c r="N75" i="23" s="1"/>
  <c r="R75" i="23" s="1"/>
  <c r="V75" i="23" s="1"/>
  <c r="Z75" i="23" s="1"/>
  <c r="AD75" i="23" s="1"/>
  <c r="AH75" i="23" s="1"/>
  <c r="AL75" i="23" s="1"/>
  <c r="AP75" i="23" s="1"/>
  <c r="AT75" i="23" s="1"/>
  <c r="AX75" i="23" s="1"/>
  <c r="F74" i="23"/>
  <c r="J74" i="23" s="1"/>
  <c r="N74" i="23" s="1"/>
  <c r="R74" i="23" s="1"/>
  <c r="V74" i="23" s="1"/>
  <c r="Z74" i="23" s="1"/>
  <c r="AD74" i="23" s="1"/>
  <c r="AH74" i="23" s="1"/>
  <c r="AL74" i="23" s="1"/>
  <c r="AP74" i="23" s="1"/>
  <c r="AT74" i="23" s="1"/>
  <c r="AX74" i="23" s="1"/>
  <c r="F73" i="23"/>
  <c r="J73" i="23" s="1"/>
  <c r="N73" i="23" s="1"/>
  <c r="R73" i="23" s="1"/>
  <c r="V73" i="23" s="1"/>
  <c r="Z73" i="23" s="1"/>
  <c r="AD73" i="23" s="1"/>
  <c r="AH73" i="23" s="1"/>
  <c r="AL73" i="23" s="1"/>
  <c r="AP73" i="23" s="1"/>
  <c r="AT73" i="23" s="1"/>
  <c r="AX73" i="23" s="1"/>
  <c r="F72" i="23"/>
  <c r="J72" i="23" s="1"/>
  <c r="N72" i="23" s="1"/>
  <c r="R72" i="23" s="1"/>
  <c r="V72" i="23" s="1"/>
  <c r="Z72" i="23" s="1"/>
  <c r="AD72" i="23" s="1"/>
  <c r="AH72" i="23" s="1"/>
  <c r="AL72" i="23" s="1"/>
  <c r="AP72" i="23" s="1"/>
  <c r="AT72" i="23" s="1"/>
  <c r="AX72" i="23" s="1"/>
  <c r="F71" i="23"/>
  <c r="J71" i="23" s="1"/>
  <c r="N71" i="23" s="1"/>
  <c r="R71" i="23" s="1"/>
  <c r="V71" i="23" s="1"/>
  <c r="Z71" i="23" s="1"/>
  <c r="AD71" i="23" s="1"/>
  <c r="AH71" i="23" s="1"/>
  <c r="AL71" i="23" s="1"/>
  <c r="AP71" i="23" s="1"/>
  <c r="AT71" i="23" s="1"/>
  <c r="AX71" i="23" s="1"/>
  <c r="AW70" i="23"/>
  <c r="AW82" i="23" s="1"/>
  <c r="AV70" i="23"/>
  <c r="AV82" i="23" s="1"/>
  <c r="AU70" i="23"/>
  <c r="AU82" i="23" s="1"/>
  <c r="AS70" i="23"/>
  <c r="AS82" i="23" s="1"/>
  <c r="AR70" i="23"/>
  <c r="AR82" i="23" s="1"/>
  <c r="AQ70" i="23"/>
  <c r="AQ82" i="23" s="1"/>
  <c r="AO70" i="23"/>
  <c r="AO82" i="23" s="1"/>
  <c r="AN70" i="23"/>
  <c r="AN82" i="23" s="1"/>
  <c r="AM70" i="23"/>
  <c r="AM82" i="23" s="1"/>
  <c r="AK70" i="23"/>
  <c r="AK82" i="23" s="1"/>
  <c r="AJ70" i="23"/>
  <c r="AJ82" i="23" s="1"/>
  <c r="AI70" i="23"/>
  <c r="AI82" i="23" s="1"/>
  <c r="AG70" i="23"/>
  <c r="AG82" i="23" s="1"/>
  <c r="AF70" i="23"/>
  <c r="AF82" i="23" s="1"/>
  <c r="AE70" i="23"/>
  <c r="AE82" i="23" s="1"/>
  <c r="AC70" i="23"/>
  <c r="AC82" i="23" s="1"/>
  <c r="AB70" i="23"/>
  <c r="AB82" i="23" s="1"/>
  <c r="AA70" i="23"/>
  <c r="AA82" i="23" s="1"/>
  <c r="Y70" i="23"/>
  <c r="Y82" i="23" s="1"/>
  <c r="X70" i="23"/>
  <c r="X82" i="23" s="1"/>
  <c r="W70" i="23"/>
  <c r="W82" i="23" s="1"/>
  <c r="U70" i="23"/>
  <c r="U82" i="23" s="1"/>
  <c r="T70" i="23"/>
  <c r="T82" i="23" s="1"/>
  <c r="S70" i="23"/>
  <c r="S82" i="23" s="1"/>
  <c r="Q70" i="23"/>
  <c r="Q82" i="23" s="1"/>
  <c r="P70" i="23"/>
  <c r="P82" i="23" s="1"/>
  <c r="O70" i="23"/>
  <c r="O82" i="23" s="1"/>
  <c r="M70" i="23"/>
  <c r="M82" i="23" s="1"/>
  <c r="L70" i="23"/>
  <c r="L82" i="23" s="1"/>
  <c r="K70" i="23"/>
  <c r="K82" i="23" s="1"/>
  <c r="I70" i="23"/>
  <c r="I82" i="23" s="1"/>
  <c r="H70" i="23"/>
  <c r="H82" i="23" s="1"/>
  <c r="G70" i="23"/>
  <c r="G82" i="23" s="1"/>
  <c r="E70" i="23"/>
  <c r="E82" i="23" s="1"/>
  <c r="D70" i="23"/>
  <c r="D82" i="23" s="1"/>
  <c r="C70" i="23"/>
  <c r="C82" i="23" s="1"/>
  <c r="F69" i="23"/>
  <c r="J69" i="23" s="1"/>
  <c r="N69" i="23" s="1"/>
  <c r="R69" i="23" s="1"/>
  <c r="V69" i="23" s="1"/>
  <c r="Z69" i="23" s="1"/>
  <c r="AD69" i="23" s="1"/>
  <c r="AH69" i="23" s="1"/>
  <c r="AL69" i="23" s="1"/>
  <c r="AP69" i="23" s="1"/>
  <c r="AT69" i="23" s="1"/>
  <c r="AX69" i="23" s="1"/>
  <c r="F68" i="23"/>
  <c r="J68" i="23" s="1"/>
  <c r="N68" i="23" s="1"/>
  <c r="R68" i="23" s="1"/>
  <c r="V68" i="23" s="1"/>
  <c r="Z68" i="23" s="1"/>
  <c r="AD68" i="23" s="1"/>
  <c r="AH68" i="23" s="1"/>
  <c r="AL68" i="23" s="1"/>
  <c r="AP68" i="23" s="1"/>
  <c r="AT68" i="23" s="1"/>
  <c r="AX68" i="23" s="1"/>
  <c r="F67" i="23"/>
  <c r="J67" i="23" s="1"/>
  <c r="N67" i="23" s="1"/>
  <c r="R67" i="23" s="1"/>
  <c r="V67" i="23" s="1"/>
  <c r="Z67" i="23" s="1"/>
  <c r="AD67" i="23" s="1"/>
  <c r="AH67" i="23" s="1"/>
  <c r="AL67" i="23" s="1"/>
  <c r="AP67" i="23" s="1"/>
  <c r="AT67" i="23" s="1"/>
  <c r="AX67" i="23" s="1"/>
  <c r="N66" i="23"/>
  <c r="R66" i="23" s="1"/>
  <c r="V66" i="23" s="1"/>
  <c r="Z66" i="23" s="1"/>
  <c r="AD66" i="23" s="1"/>
  <c r="AH66" i="23" s="1"/>
  <c r="AL66" i="23" s="1"/>
  <c r="AP66" i="23" s="1"/>
  <c r="AT66" i="23" s="1"/>
  <c r="AX66" i="23" s="1"/>
  <c r="F66" i="23"/>
  <c r="AW65" i="23"/>
  <c r="AV65" i="23"/>
  <c r="AU65" i="23"/>
  <c r="AS65" i="23"/>
  <c r="AR65" i="23"/>
  <c r="AQ65" i="23"/>
  <c r="AO65" i="23"/>
  <c r="AN65" i="23"/>
  <c r="AM65" i="23"/>
  <c r="AK65" i="23"/>
  <c r="AJ65" i="23"/>
  <c r="AI65" i="23"/>
  <c r="AG65" i="23"/>
  <c r="AF65" i="23"/>
  <c r="AE65" i="23"/>
  <c r="AC65" i="23"/>
  <c r="AB65" i="23"/>
  <c r="AA65" i="23"/>
  <c r="Y65" i="23"/>
  <c r="X65" i="23"/>
  <c r="W65" i="23"/>
  <c r="U65" i="23"/>
  <c r="T65" i="23"/>
  <c r="S65" i="23"/>
  <c r="Q65" i="23"/>
  <c r="P65" i="23"/>
  <c r="O65" i="23"/>
  <c r="M65" i="23"/>
  <c r="L65" i="23"/>
  <c r="K65" i="23"/>
  <c r="I65" i="23"/>
  <c r="H65" i="23"/>
  <c r="G65" i="23"/>
  <c r="E65" i="23"/>
  <c r="D65" i="23"/>
  <c r="C65" i="23"/>
  <c r="F64" i="23"/>
  <c r="J64" i="23" s="1"/>
  <c r="N64" i="23" s="1"/>
  <c r="R64" i="23" s="1"/>
  <c r="V64" i="23" s="1"/>
  <c r="Z64" i="23" s="1"/>
  <c r="AD64" i="23" s="1"/>
  <c r="AH64" i="23" s="1"/>
  <c r="AL64" i="23" s="1"/>
  <c r="AP64" i="23" s="1"/>
  <c r="AT64" i="23" s="1"/>
  <c r="AX64" i="23" s="1"/>
  <c r="F63" i="23"/>
  <c r="J63" i="23" s="1"/>
  <c r="N63" i="23" s="1"/>
  <c r="R63" i="23" s="1"/>
  <c r="V63" i="23" s="1"/>
  <c r="Z63" i="23" s="1"/>
  <c r="AD63" i="23" s="1"/>
  <c r="AH63" i="23" s="1"/>
  <c r="AL63" i="23" s="1"/>
  <c r="AP63" i="23" s="1"/>
  <c r="AT63" i="23" s="1"/>
  <c r="AX63" i="23" s="1"/>
  <c r="F62" i="23"/>
  <c r="J62" i="23" s="1"/>
  <c r="N62" i="23" s="1"/>
  <c r="R62" i="23" s="1"/>
  <c r="V62" i="23" s="1"/>
  <c r="Z62" i="23" s="1"/>
  <c r="AD62" i="23" s="1"/>
  <c r="AH62" i="23" s="1"/>
  <c r="AL62" i="23" s="1"/>
  <c r="AP62" i="23" s="1"/>
  <c r="AT62" i="23" s="1"/>
  <c r="AX62" i="23" s="1"/>
  <c r="F61" i="23"/>
  <c r="J61" i="23" s="1"/>
  <c r="N61" i="23" s="1"/>
  <c r="R61" i="23" s="1"/>
  <c r="V61" i="23" s="1"/>
  <c r="Z61" i="23" s="1"/>
  <c r="AD61" i="23" s="1"/>
  <c r="AH61" i="23" s="1"/>
  <c r="AL61" i="23" s="1"/>
  <c r="AP61" i="23" s="1"/>
  <c r="AT61" i="23" s="1"/>
  <c r="AX61" i="23" s="1"/>
  <c r="F60" i="23"/>
  <c r="J60" i="23" s="1"/>
  <c r="N60" i="23" s="1"/>
  <c r="R60" i="23" s="1"/>
  <c r="V60" i="23" s="1"/>
  <c r="Z60" i="23" s="1"/>
  <c r="AD60" i="23" s="1"/>
  <c r="AH60" i="23" s="1"/>
  <c r="AL60" i="23" s="1"/>
  <c r="AP60" i="23" s="1"/>
  <c r="AT60" i="23" s="1"/>
  <c r="AX60" i="23" s="1"/>
  <c r="F59" i="23"/>
  <c r="J59" i="23" s="1"/>
  <c r="N59" i="23" s="1"/>
  <c r="R59" i="23" s="1"/>
  <c r="V59" i="23" s="1"/>
  <c r="Z59" i="23" s="1"/>
  <c r="AD59" i="23" s="1"/>
  <c r="AH59" i="23" s="1"/>
  <c r="AL59" i="23" s="1"/>
  <c r="AP59" i="23" s="1"/>
  <c r="AT59" i="23" s="1"/>
  <c r="AX59" i="23" s="1"/>
  <c r="F58" i="23"/>
  <c r="J58" i="23" s="1"/>
  <c r="N58" i="23" s="1"/>
  <c r="R58" i="23" s="1"/>
  <c r="V58" i="23" s="1"/>
  <c r="Z58" i="23" s="1"/>
  <c r="AD58" i="23" s="1"/>
  <c r="AH58" i="23" s="1"/>
  <c r="AL58" i="23" s="1"/>
  <c r="AP58" i="23" s="1"/>
  <c r="AT58" i="23" s="1"/>
  <c r="AX58" i="23" s="1"/>
  <c r="F57" i="23"/>
  <c r="J57" i="23" s="1"/>
  <c r="AW55" i="23"/>
  <c r="AV55" i="23"/>
  <c r="AU55" i="23"/>
  <c r="AS55" i="23"/>
  <c r="AR55" i="23"/>
  <c r="AQ55" i="23"/>
  <c r="AO55" i="23"/>
  <c r="AN55" i="23"/>
  <c r="AM55" i="23"/>
  <c r="AK55" i="23"/>
  <c r="AJ55" i="23"/>
  <c r="AI55" i="23"/>
  <c r="AG55" i="23"/>
  <c r="AF55" i="23"/>
  <c r="AE55" i="23"/>
  <c r="AC55" i="23"/>
  <c r="AB55" i="23"/>
  <c r="AA55" i="23"/>
  <c r="Y55" i="23"/>
  <c r="X55" i="23"/>
  <c r="W55" i="23"/>
  <c r="U55" i="23"/>
  <c r="T55" i="23"/>
  <c r="S55" i="23"/>
  <c r="Q55" i="23"/>
  <c r="P55" i="23"/>
  <c r="O55" i="23"/>
  <c r="M55" i="23"/>
  <c r="L55" i="23"/>
  <c r="K55" i="23"/>
  <c r="I55" i="23"/>
  <c r="H55" i="23"/>
  <c r="G55" i="23"/>
  <c r="E55" i="23"/>
  <c r="D55" i="23"/>
  <c r="C55" i="23"/>
  <c r="F54" i="23"/>
  <c r="J54" i="23" s="1"/>
  <c r="N54" i="23" s="1"/>
  <c r="R54" i="23" s="1"/>
  <c r="V54" i="23" s="1"/>
  <c r="Z54" i="23" s="1"/>
  <c r="AD54" i="23" s="1"/>
  <c r="AH54" i="23" s="1"/>
  <c r="AL54" i="23" s="1"/>
  <c r="AP54" i="23" s="1"/>
  <c r="AT54" i="23" s="1"/>
  <c r="AX54" i="23" s="1"/>
  <c r="F53" i="23"/>
  <c r="J53" i="23" s="1"/>
  <c r="N53" i="23" s="1"/>
  <c r="R53" i="23" s="1"/>
  <c r="V53" i="23" s="1"/>
  <c r="Z53" i="23" s="1"/>
  <c r="AD53" i="23" s="1"/>
  <c r="AH53" i="23" s="1"/>
  <c r="AL53" i="23" s="1"/>
  <c r="AP53" i="23" s="1"/>
  <c r="AT53" i="23" s="1"/>
  <c r="AX53" i="23" s="1"/>
  <c r="F52" i="23"/>
  <c r="J52" i="23" s="1"/>
  <c r="N52" i="23" s="1"/>
  <c r="R52" i="23" s="1"/>
  <c r="V52" i="23" s="1"/>
  <c r="Z52" i="23" s="1"/>
  <c r="AD52" i="23" s="1"/>
  <c r="AH52" i="23" s="1"/>
  <c r="AL52" i="23" s="1"/>
  <c r="AP52" i="23" s="1"/>
  <c r="AT52" i="23" s="1"/>
  <c r="AX52" i="23" s="1"/>
  <c r="F51" i="23"/>
  <c r="J51" i="23" s="1"/>
  <c r="N51" i="23" s="1"/>
  <c r="R51" i="23" s="1"/>
  <c r="V51" i="23" s="1"/>
  <c r="Z51" i="23" s="1"/>
  <c r="AD51" i="23" s="1"/>
  <c r="AH51" i="23" s="1"/>
  <c r="AL51" i="23" s="1"/>
  <c r="AP51" i="23" s="1"/>
  <c r="AT51" i="23" s="1"/>
  <c r="AX51" i="23" s="1"/>
  <c r="F50" i="23"/>
  <c r="J50" i="23" s="1"/>
  <c r="AW49" i="23"/>
  <c r="AV49" i="23"/>
  <c r="AU49" i="23"/>
  <c r="AS49" i="23"/>
  <c r="AR49" i="23"/>
  <c r="AQ49" i="23"/>
  <c r="AO49" i="23"/>
  <c r="AN49" i="23"/>
  <c r="AM49" i="23"/>
  <c r="AK49" i="23"/>
  <c r="AJ49" i="23"/>
  <c r="AI49" i="23"/>
  <c r="AG49" i="23"/>
  <c r="AF49" i="23"/>
  <c r="AE49" i="23"/>
  <c r="AC49" i="23"/>
  <c r="AB49" i="23"/>
  <c r="AA49" i="23"/>
  <c r="Y49" i="23"/>
  <c r="X49" i="23"/>
  <c r="W49" i="23"/>
  <c r="U49" i="23"/>
  <c r="T49" i="23"/>
  <c r="S49" i="23"/>
  <c r="Q49" i="23"/>
  <c r="P49" i="23"/>
  <c r="O49" i="23"/>
  <c r="M49" i="23"/>
  <c r="L49" i="23"/>
  <c r="K49" i="23"/>
  <c r="I49" i="23"/>
  <c r="H49" i="23"/>
  <c r="G49" i="23"/>
  <c r="E49" i="23"/>
  <c r="D49" i="23"/>
  <c r="C49" i="23"/>
  <c r="F48" i="23"/>
  <c r="J48" i="23" s="1"/>
  <c r="N48" i="23" s="1"/>
  <c r="R48" i="23" s="1"/>
  <c r="V48" i="23" s="1"/>
  <c r="Z48" i="23" s="1"/>
  <c r="AD48" i="23" s="1"/>
  <c r="AH48" i="23" s="1"/>
  <c r="AL48" i="23" s="1"/>
  <c r="AP48" i="23" s="1"/>
  <c r="AT48" i="23" s="1"/>
  <c r="AX48" i="23" s="1"/>
  <c r="F47" i="23"/>
  <c r="J47" i="23" s="1"/>
  <c r="J49" i="23" s="1"/>
  <c r="AW46" i="23"/>
  <c r="AV46" i="23"/>
  <c r="AU46" i="23"/>
  <c r="AS46" i="23"/>
  <c r="AR46" i="23"/>
  <c r="AQ46" i="23"/>
  <c r="AO46" i="23"/>
  <c r="AN46" i="23"/>
  <c r="AM46" i="23"/>
  <c r="AK46" i="23"/>
  <c r="AJ46" i="23"/>
  <c r="AI46" i="23"/>
  <c r="AG46" i="23"/>
  <c r="AF46" i="23"/>
  <c r="AE46" i="23"/>
  <c r="AC46" i="23"/>
  <c r="AB46" i="23"/>
  <c r="AA46" i="23"/>
  <c r="Y46" i="23"/>
  <c r="X46" i="23"/>
  <c r="W46" i="23"/>
  <c r="U46" i="23"/>
  <c r="T46" i="23"/>
  <c r="S46" i="23"/>
  <c r="Q46" i="23"/>
  <c r="P46" i="23"/>
  <c r="O46" i="23"/>
  <c r="M46" i="23"/>
  <c r="L46" i="23"/>
  <c r="K46" i="23"/>
  <c r="I46" i="23"/>
  <c r="H46" i="23"/>
  <c r="G46" i="23"/>
  <c r="E46" i="23"/>
  <c r="D46" i="23"/>
  <c r="C46" i="23"/>
  <c r="F45" i="23"/>
  <c r="J45" i="23" s="1"/>
  <c r="N45" i="23" s="1"/>
  <c r="R45" i="23" s="1"/>
  <c r="V45" i="23" s="1"/>
  <c r="Z45" i="23" s="1"/>
  <c r="AD45" i="23" s="1"/>
  <c r="AH45" i="23" s="1"/>
  <c r="AL45" i="23" s="1"/>
  <c r="AP45" i="23" s="1"/>
  <c r="AT45" i="23" s="1"/>
  <c r="AX45" i="23" s="1"/>
  <c r="F44" i="23"/>
  <c r="J44" i="23" s="1"/>
  <c r="N44" i="23" s="1"/>
  <c r="R44" i="23" s="1"/>
  <c r="V44" i="23" s="1"/>
  <c r="Z44" i="23" s="1"/>
  <c r="AD44" i="23" s="1"/>
  <c r="AH44" i="23" s="1"/>
  <c r="AL44" i="23" s="1"/>
  <c r="AP44" i="23" s="1"/>
  <c r="AT44" i="23" s="1"/>
  <c r="AX44" i="23" s="1"/>
  <c r="F43" i="23"/>
  <c r="J43" i="23" s="1"/>
  <c r="N43" i="23" s="1"/>
  <c r="R43" i="23" s="1"/>
  <c r="V43" i="23" s="1"/>
  <c r="Z43" i="23" s="1"/>
  <c r="AD43" i="23" s="1"/>
  <c r="AH43" i="23" s="1"/>
  <c r="AL43" i="23" s="1"/>
  <c r="AP43" i="23" s="1"/>
  <c r="AT43" i="23" s="1"/>
  <c r="AX43" i="23" s="1"/>
  <c r="F42" i="23"/>
  <c r="J42" i="23" s="1"/>
  <c r="N42" i="23" s="1"/>
  <c r="R42" i="23" s="1"/>
  <c r="V42" i="23" s="1"/>
  <c r="Z42" i="23" s="1"/>
  <c r="AD42" i="23" s="1"/>
  <c r="AH42" i="23" s="1"/>
  <c r="AL42" i="23" s="1"/>
  <c r="AP42" i="23" s="1"/>
  <c r="AT42" i="23" s="1"/>
  <c r="AX42" i="23" s="1"/>
  <c r="F41" i="23"/>
  <c r="J41" i="23" s="1"/>
  <c r="N41" i="23" s="1"/>
  <c r="R41" i="23" s="1"/>
  <c r="V41" i="23" s="1"/>
  <c r="Z41" i="23" s="1"/>
  <c r="AD41" i="23" s="1"/>
  <c r="AH41" i="23" s="1"/>
  <c r="AL41" i="23" s="1"/>
  <c r="AP41" i="23" s="1"/>
  <c r="AT41" i="23" s="1"/>
  <c r="AX41" i="23" s="1"/>
  <c r="F40" i="23"/>
  <c r="J40" i="23" s="1"/>
  <c r="N40" i="23" s="1"/>
  <c r="R40" i="23" s="1"/>
  <c r="V40" i="23" s="1"/>
  <c r="Z40" i="23" s="1"/>
  <c r="AD40" i="23" s="1"/>
  <c r="AH40" i="23" s="1"/>
  <c r="AL40" i="23" s="1"/>
  <c r="AP40" i="23" s="1"/>
  <c r="AT40" i="23" s="1"/>
  <c r="AX40" i="23" s="1"/>
  <c r="F39" i="23"/>
  <c r="J39" i="23" s="1"/>
  <c r="AW38" i="23"/>
  <c r="AV38" i="23"/>
  <c r="AU38" i="23"/>
  <c r="AS38" i="23"/>
  <c r="AR38" i="23"/>
  <c r="AQ38" i="23"/>
  <c r="AO38" i="23"/>
  <c r="AN38" i="23"/>
  <c r="AM38" i="23"/>
  <c r="AK38" i="23"/>
  <c r="AJ38" i="23"/>
  <c r="AI38" i="23"/>
  <c r="AG38" i="23"/>
  <c r="AF38" i="23"/>
  <c r="AE38" i="23"/>
  <c r="AC38" i="23"/>
  <c r="AB38" i="23"/>
  <c r="AA38" i="23"/>
  <c r="Y38" i="23"/>
  <c r="X38" i="23"/>
  <c r="W38" i="23"/>
  <c r="U38" i="23"/>
  <c r="T38" i="23"/>
  <c r="S38" i="23"/>
  <c r="Q38" i="23"/>
  <c r="P38" i="23"/>
  <c r="O38" i="23"/>
  <c r="M38" i="23"/>
  <c r="L38" i="23"/>
  <c r="K38" i="23"/>
  <c r="I38" i="23"/>
  <c r="H38" i="23"/>
  <c r="G38" i="23"/>
  <c r="E38" i="23"/>
  <c r="D38" i="23"/>
  <c r="C38" i="23"/>
  <c r="F37" i="23"/>
  <c r="J37" i="23" s="1"/>
  <c r="N37" i="23" s="1"/>
  <c r="R37" i="23" s="1"/>
  <c r="V37" i="23" s="1"/>
  <c r="Z37" i="23" s="1"/>
  <c r="AD37" i="23" s="1"/>
  <c r="AH37" i="23" s="1"/>
  <c r="AL37" i="23" s="1"/>
  <c r="AP37" i="23" s="1"/>
  <c r="AT37" i="23" s="1"/>
  <c r="AX37" i="23" s="1"/>
  <c r="F36" i="23"/>
  <c r="J36" i="23" s="1"/>
  <c r="AW35" i="23"/>
  <c r="AV35" i="23"/>
  <c r="AU35" i="23"/>
  <c r="AS35" i="23"/>
  <c r="AR35" i="23"/>
  <c r="AQ35" i="23"/>
  <c r="AO35" i="23"/>
  <c r="AN35" i="23"/>
  <c r="AM35" i="23"/>
  <c r="AK35" i="23"/>
  <c r="AJ35" i="23"/>
  <c r="AI35" i="23"/>
  <c r="AG35" i="23"/>
  <c r="AF35" i="23"/>
  <c r="AE35" i="23"/>
  <c r="AC35" i="23"/>
  <c r="AB35" i="23"/>
  <c r="AA35" i="23"/>
  <c r="Y35" i="23"/>
  <c r="X35" i="23"/>
  <c r="W35" i="23"/>
  <c r="U35" i="23"/>
  <c r="T35" i="23"/>
  <c r="S35" i="23"/>
  <c r="Q35" i="23"/>
  <c r="P35" i="23"/>
  <c r="O35" i="23"/>
  <c r="M35" i="23"/>
  <c r="L35" i="23"/>
  <c r="K35" i="23"/>
  <c r="I35" i="23"/>
  <c r="H35" i="23"/>
  <c r="G35" i="23"/>
  <c r="E35" i="23"/>
  <c r="D35" i="23"/>
  <c r="C35" i="23"/>
  <c r="F34" i="23"/>
  <c r="J34" i="23" s="1"/>
  <c r="N34" i="23" s="1"/>
  <c r="R34" i="23" s="1"/>
  <c r="V34" i="23" s="1"/>
  <c r="Z34" i="23" s="1"/>
  <c r="AD34" i="23" s="1"/>
  <c r="AH34" i="23" s="1"/>
  <c r="AL34" i="23" s="1"/>
  <c r="AP34" i="23" s="1"/>
  <c r="AT34" i="23" s="1"/>
  <c r="AX34" i="23" s="1"/>
  <c r="F33" i="23"/>
  <c r="J33" i="23" s="1"/>
  <c r="N33" i="23" s="1"/>
  <c r="R33" i="23" s="1"/>
  <c r="V33" i="23" s="1"/>
  <c r="Z33" i="23" s="1"/>
  <c r="AD33" i="23" s="1"/>
  <c r="AH33" i="23" s="1"/>
  <c r="AL33" i="23" s="1"/>
  <c r="AP33" i="23" s="1"/>
  <c r="AT33" i="23" s="1"/>
  <c r="AX33" i="23" s="1"/>
  <c r="F32" i="23"/>
  <c r="J32" i="23" s="1"/>
  <c r="J35" i="23" s="1"/>
  <c r="N31" i="23"/>
  <c r="R31" i="23" s="1"/>
  <c r="V31" i="23" s="1"/>
  <c r="Z31" i="23" s="1"/>
  <c r="AD31" i="23" s="1"/>
  <c r="AH31" i="23" s="1"/>
  <c r="AL31" i="23" s="1"/>
  <c r="AP31" i="23" s="1"/>
  <c r="AT31" i="23" s="1"/>
  <c r="AX31" i="23" s="1"/>
  <c r="F31" i="23"/>
  <c r="AW29" i="23"/>
  <c r="AV29" i="23"/>
  <c r="AU29" i="23"/>
  <c r="AS29" i="23"/>
  <c r="AR29" i="23"/>
  <c r="AQ29" i="23"/>
  <c r="AO29" i="23"/>
  <c r="AN29" i="23"/>
  <c r="AM29" i="23"/>
  <c r="AK29" i="23"/>
  <c r="AJ29" i="23"/>
  <c r="AI29" i="23"/>
  <c r="AG29" i="23"/>
  <c r="AF29" i="23"/>
  <c r="AE29" i="23"/>
  <c r="AC29" i="23"/>
  <c r="AB29" i="23"/>
  <c r="AA29" i="23"/>
  <c r="Y29" i="23"/>
  <c r="X29" i="23"/>
  <c r="W29" i="23"/>
  <c r="U29" i="23"/>
  <c r="T29" i="23"/>
  <c r="S29" i="23"/>
  <c r="Q29" i="23"/>
  <c r="P29" i="23"/>
  <c r="O29" i="23"/>
  <c r="M29" i="23"/>
  <c r="L29" i="23"/>
  <c r="K29" i="23"/>
  <c r="I29" i="23"/>
  <c r="H29" i="23"/>
  <c r="G29" i="23"/>
  <c r="E29" i="23"/>
  <c r="D29" i="23"/>
  <c r="C29" i="23"/>
  <c r="C30" i="23" s="1"/>
  <c r="F28" i="23"/>
  <c r="J28" i="23" s="1"/>
  <c r="N28" i="23" s="1"/>
  <c r="R28" i="23" s="1"/>
  <c r="V28" i="23" s="1"/>
  <c r="Z28" i="23" s="1"/>
  <c r="AD28" i="23" s="1"/>
  <c r="AH28" i="23" s="1"/>
  <c r="AL28" i="23" s="1"/>
  <c r="AP28" i="23" s="1"/>
  <c r="AT28" i="23" s="1"/>
  <c r="AX28" i="23" s="1"/>
  <c r="F27" i="23"/>
  <c r="J27" i="23" s="1"/>
  <c r="N27" i="23" s="1"/>
  <c r="R27" i="23" s="1"/>
  <c r="V27" i="23" s="1"/>
  <c r="Z27" i="23" s="1"/>
  <c r="AD27" i="23" s="1"/>
  <c r="AH27" i="23" s="1"/>
  <c r="AL27" i="23" s="1"/>
  <c r="AP27" i="23" s="1"/>
  <c r="AT27" i="23" s="1"/>
  <c r="AX27" i="23" s="1"/>
  <c r="F26" i="23"/>
  <c r="J26" i="23" s="1"/>
  <c r="AW25" i="23"/>
  <c r="AV25" i="23"/>
  <c r="AU25" i="23"/>
  <c r="AS25" i="23"/>
  <c r="AR25" i="23"/>
  <c r="AQ25" i="23"/>
  <c r="AO25" i="23"/>
  <c r="AN25" i="23"/>
  <c r="AM25" i="23"/>
  <c r="AK25" i="23"/>
  <c r="AJ25" i="23"/>
  <c r="AI25" i="23"/>
  <c r="AG25" i="23"/>
  <c r="AF25" i="23"/>
  <c r="AE25" i="23"/>
  <c r="AC25" i="23"/>
  <c r="AB25" i="23"/>
  <c r="AA25" i="23"/>
  <c r="Y25" i="23"/>
  <c r="X25" i="23"/>
  <c r="W25" i="23"/>
  <c r="U25" i="23"/>
  <c r="T25" i="23"/>
  <c r="S25" i="23"/>
  <c r="Q25" i="23"/>
  <c r="P25" i="23"/>
  <c r="O25" i="23"/>
  <c r="M25" i="23"/>
  <c r="L25" i="23"/>
  <c r="K25" i="23"/>
  <c r="I25" i="23"/>
  <c r="H25" i="23"/>
  <c r="G25" i="23"/>
  <c r="E25" i="23"/>
  <c r="D25" i="23"/>
  <c r="F24" i="23"/>
  <c r="J24" i="23" s="1"/>
  <c r="N24" i="23" s="1"/>
  <c r="R24" i="23" s="1"/>
  <c r="V24" i="23" s="1"/>
  <c r="Z24" i="23" s="1"/>
  <c r="AD24" i="23" s="1"/>
  <c r="AH24" i="23" s="1"/>
  <c r="AL24" i="23" s="1"/>
  <c r="AP24" i="23" s="1"/>
  <c r="AT24" i="23" s="1"/>
  <c r="AX24" i="23" s="1"/>
  <c r="F23" i="23"/>
  <c r="J23" i="23" s="1"/>
  <c r="N23" i="23" s="1"/>
  <c r="R23" i="23" s="1"/>
  <c r="V23" i="23" s="1"/>
  <c r="Z23" i="23" s="1"/>
  <c r="AD23" i="23" s="1"/>
  <c r="AH23" i="23" s="1"/>
  <c r="AL23" i="23" s="1"/>
  <c r="AP23" i="23" s="1"/>
  <c r="AT23" i="23" s="1"/>
  <c r="AX23" i="23" s="1"/>
  <c r="F22" i="23"/>
  <c r="J22" i="23" s="1"/>
  <c r="N22" i="23" s="1"/>
  <c r="R22" i="23" s="1"/>
  <c r="V22" i="23" s="1"/>
  <c r="Z22" i="23" s="1"/>
  <c r="AD22" i="23" s="1"/>
  <c r="AH22" i="23" s="1"/>
  <c r="AL22" i="23" s="1"/>
  <c r="AP22" i="23" s="1"/>
  <c r="AT22" i="23" s="1"/>
  <c r="AX22" i="23" s="1"/>
  <c r="J21" i="23"/>
  <c r="N21" i="23" s="1"/>
  <c r="R21" i="23" s="1"/>
  <c r="V21" i="23" s="1"/>
  <c r="Z21" i="23" s="1"/>
  <c r="AD21" i="23" s="1"/>
  <c r="AH21" i="23" s="1"/>
  <c r="AL21" i="23" s="1"/>
  <c r="AP21" i="23" s="1"/>
  <c r="AT21" i="23" s="1"/>
  <c r="AX21" i="23" s="1"/>
  <c r="F21" i="23"/>
  <c r="F20" i="23"/>
  <c r="J20" i="23" s="1"/>
  <c r="N20" i="23" s="1"/>
  <c r="R20" i="23" s="1"/>
  <c r="V20" i="23" s="1"/>
  <c r="Z20" i="23" s="1"/>
  <c r="AD20" i="23" s="1"/>
  <c r="AH20" i="23" s="1"/>
  <c r="AL20" i="23" s="1"/>
  <c r="AP20" i="23" s="1"/>
  <c r="AT20" i="23" s="1"/>
  <c r="AX20" i="23" s="1"/>
  <c r="J19" i="23"/>
  <c r="N19" i="23" s="1"/>
  <c r="R19" i="23" s="1"/>
  <c r="V19" i="23" s="1"/>
  <c r="Z19" i="23" s="1"/>
  <c r="AD19" i="23" s="1"/>
  <c r="AH19" i="23" s="1"/>
  <c r="AL19" i="23" s="1"/>
  <c r="AP19" i="23" s="1"/>
  <c r="AT19" i="23" s="1"/>
  <c r="AX19" i="23" s="1"/>
  <c r="F18" i="23"/>
  <c r="J18" i="23" s="1"/>
  <c r="N18" i="23" s="1"/>
  <c r="R18" i="23" s="1"/>
  <c r="V18" i="23" s="1"/>
  <c r="Z18" i="23" s="1"/>
  <c r="AD18" i="23" s="1"/>
  <c r="AH18" i="23" s="1"/>
  <c r="AL18" i="23" s="1"/>
  <c r="AP18" i="23" s="1"/>
  <c r="AT18" i="23" s="1"/>
  <c r="AX18" i="23" s="1"/>
  <c r="F17" i="23"/>
  <c r="J17" i="23" s="1"/>
  <c r="N17" i="23" s="1"/>
  <c r="R17" i="23" s="1"/>
  <c r="V17" i="23" s="1"/>
  <c r="Z17" i="23" s="1"/>
  <c r="AD17" i="23" s="1"/>
  <c r="AH17" i="23" s="1"/>
  <c r="AL17" i="23" s="1"/>
  <c r="AP17" i="23" s="1"/>
  <c r="AT17" i="23" s="1"/>
  <c r="AX17" i="23" s="1"/>
  <c r="F16" i="23"/>
  <c r="J16" i="23" s="1"/>
  <c r="N16" i="23" s="1"/>
  <c r="R16" i="23" s="1"/>
  <c r="V16" i="23" s="1"/>
  <c r="Z16" i="23" s="1"/>
  <c r="AD16" i="23" s="1"/>
  <c r="AH16" i="23" s="1"/>
  <c r="AL16" i="23" s="1"/>
  <c r="AP16" i="23" s="1"/>
  <c r="AT16" i="23" s="1"/>
  <c r="AX16" i="23" s="1"/>
  <c r="F15" i="23"/>
  <c r="J15" i="23" s="1"/>
  <c r="N15" i="23" s="1"/>
  <c r="R15" i="23" s="1"/>
  <c r="V15" i="23" s="1"/>
  <c r="Z15" i="23" s="1"/>
  <c r="AD15" i="23" s="1"/>
  <c r="AH15" i="23" s="1"/>
  <c r="AL15" i="23" s="1"/>
  <c r="AP15" i="23" s="1"/>
  <c r="AT15" i="23" s="1"/>
  <c r="AX15" i="23" s="1"/>
  <c r="F14" i="23"/>
  <c r="J14" i="23" s="1"/>
  <c r="N14" i="23" s="1"/>
  <c r="R14" i="23" s="1"/>
  <c r="V14" i="23" s="1"/>
  <c r="Z14" i="23" s="1"/>
  <c r="AD14" i="23" s="1"/>
  <c r="AH14" i="23" s="1"/>
  <c r="AL14" i="23" s="1"/>
  <c r="AP14" i="23" s="1"/>
  <c r="AT14" i="23" s="1"/>
  <c r="AX14" i="23" s="1"/>
  <c r="F13" i="23"/>
  <c r="J13" i="23" s="1"/>
  <c r="N13" i="23" s="1"/>
  <c r="R13" i="23" s="1"/>
  <c r="V13" i="23" s="1"/>
  <c r="Z13" i="23" s="1"/>
  <c r="AD13" i="23" s="1"/>
  <c r="AH13" i="23" s="1"/>
  <c r="AL13" i="23" s="1"/>
  <c r="AP13" i="23" s="1"/>
  <c r="AT13" i="23" s="1"/>
  <c r="AX13" i="23" s="1"/>
  <c r="F12" i="23"/>
  <c r="J12" i="23" s="1"/>
  <c r="AV30" i="23" l="1"/>
  <c r="G30" i="23"/>
  <c r="L30" i="23"/>
  <c r="Q30" i="23"/>
  <c r="T30" i="23"/>
  <c r="AB30" i="23"/>
  <c r="AR30" i="23"/>
  <c r="AN30" i="23"/>
  <c r="H107" i="23"/>
  <c r="X107" i="23"/>
  <c r="AN107" i="23"/>
  <c r="J96" i="23"/>
  <c r="E175" i="23"/>
  <c r="K175" i="23"/>
  <c r="P175" i="23"/>
  <c r="P214" i="23" s="1"/>
  <c r="U175" i="23"/>
  <c r="AA175" i="23"/>
  <c r="AF175" i="23"/>
  <c r="AK175" i="23"/>
  <c r="AQ175" i="23"/>
  <c r="AV175" i="23"/>
  <c r="AU56" i="23"/>
  <c r="G138" i="23"/>
  <c r="L138" i="23"/>
  <c r="Q138" i="23"/>
  <c r="W138" i="23"/>
  <c r="AB138" i="23"/>
  <c r="AG138" i="23"/>
  <c r="AM138" i="23"/>
  <c r="AR138" i="23"/>
  <c r="AW138" i="23"/>
  <c r="F206" i="23"/>
  <c r="O56" i="23"/>
  <c r="AE56" i="23"/>
  <c r="F135" i="23"/>
  <c r="J135" i="23" s="1"/>
  <c r="N135" i="23" s="1"/>
  <c r="R135" i="23" s="1"/>
  <c r="V135" i="23" s="1"/>
  <c r="Z135" i="23" s="1"/>
  <c r="AD135" i="23" s="1"/>
  <c r="AH135" i="23" s="1"/>
  <c r="AL135" i="23" s="1"/>
  <c r="AP135" i="23" s="1"/>
  <c r="AT135" i="23" s="1"/>
  <c r="AX135" i="23" s="1"/>
  <c r="C175" i="23"/>
  <c r="H175" i="23"/>
  <c r="M175" i="23"/>
  <c r="S175" i="23"/>
  <c r="S194" i="23" s="1"/>
  <c r="X175" i="23"/>
  <c r="AC175" i="23"/>
  <c r="AI175" i="23"/>
  <c r="AN175" i="23"/>
  <c r="AN214" i="23" s="1"/>
  <c r="AS175" i="23"/>
  <c r="F173" i="23"/>
  <c r="D30" i="23"/>
  <c r="I30" i="23"/>
  <c r="Y30" i="23"/>
  <c r="AJ30" i="23"/>
  <c r="I107" i="23"/>
  <c r="O107" i="23"/>
  <c r="Y107" i="23"/>
  <c r="AE107" i="23"/>
  <c r="AO107" i="23"/>
  <c r="AU107" i="23"/>
  <c r="F128" i="23"/>
  <c r="AF30" i="23"/>
  <c r="J55" i="23"/>
  <c r="G56" i="23"/>
  <c r="AM56" i="23"/>
  <c r="AJ237" i="23"/>
  <c r="AJ246" i="23" s="1"/>
  <c r="L56" i="23"/>
  <c r="L83" i="23" s="1"/>
  <c r="Q56" i="23"/>
  <c r="W56" i="23"/>
  <c r="AB56" i="23"/>
  <c r="AG56" i="23"/>
  <c r="AR56" i="23"/>
  <c r="AW56" i="23"/>
  <c r="H56" i="23"/>
  <c r="M56" i="23"/>
  <c r="S56" i="23"/>
  <c r="X56" i="23"/>
  <c r="AC56" i="23"/>
  <c r="AI56" i="23"/>
  <c r="AN56" i="23"/>
  <c r="AS56" i="23"/>
  <c r="E107" i="23"/>
  <c r="U107" i="23"/>
  <c r="J206" i="23"/>
  <c r="D56" i="23"/>
  <c r="D83" i="23" s="1"/>
  <c r="I56" i="23"/>
  <c r="T56" i="23"/>
  <c r="T83" i="23" s="1"/>
  <c r="Y56" i="23"/>
  <c r="AJ56" i="23"/>
  <c r="AJ83" i="23" s="1"/>
  <c r="AO56" i="23"/>
  <c r="D107" i="23"/>
  <c r="T107" i="23"/>
  <c r="AJ107" i="23"/>
  <c r="G107" i="23"/>
  <c r="Q107" i="23"/>
  <c r="W107" i="23"/>
  <c r="AG107" i="23"/>
  <c r="AM107" i="23"/>
  <c r="AW107" i="23"/>
  <c r="H138" i="23"/>
  <c r="M138" i="23"/>
  <c r="S138" i="23"/>
  <c r="X138" i="23"/>
  <c r="AC138" i="23"/>
  <c r="AI138" i="23"/>
  <c r="AN138" i="23"/>
  <c r="AS138" i="23"/>
  <c r="J128" i="23"/>
  <c r="E213" i="23"/>
  <c r="K213" i="23"/>
  <c r="P213" i="23"/>
  <c r="U213" i="23"/>
  <c r="AA213" i="23"/>
  <c r="AF213" i="23"/>
  <c r="AK213" i="23"/>
  <c r="AQ213" i="23"/>
  <c r="AV213" i="23"/>
  <c r="F212" i="23"/>
  <c r="F25" i="23"/>
  <c r="E30" i="23"/>
  <c r="P30" i="23"/>
  <c r="U30" i="23"/>
  <c r="P107" i="23"/>
  <c r="AF107" i="23"/>
  <c r="AV107" i="23"/>
  <c r="F112" i="23"/>
  <c r="J112" i="23" s="1"/>
  <c r="N112" i="23" s="1"/>
  <c r="R112" i="23" s="1"/>
  <c r="V112" i="23" s="1"/>
  <c r="Z112" i="23" s="1"/>
  <c r="AD112" i="23" s="1"/>
  <c r="AH112" i="23" s="1"/>
  <c r="AL112" i="23" s="1"/>
  <c r="AP112" i="23" s="1"/>
  <c r="AT112" i="23" s="1"/>
  <c r="AX112" i="23" s="1"/>
  <c r="D138" i="23"/>
  <c r="I138" i="23"/>
  <c r="O138" i="23"/>
  <c r="T138" i="23"/>
  <c r="Y138" i="23"/>
  <c r="AE138" i="23"/>
  <c r="AJ138" i="23"/>
  <c r="AO138" i="23"/>
  <c r="AU138" i="23"/>
  <c r="D175" i="23"/>
  <c r="I175" i="23"/>
  <c r="O175" i="23"/>
  <c r="T175" i="23"/>
  <c r="T194" i="23" s="1"/>
  <c r="Y175" i="23"/>
  <c r="AE175" i="23"/>
  <c r="AE214" i="23" s="1"/>
  <c r="AJ175" i="23"/>
  <c r="AO175" i="23"/>
  <c r="AO194" i="23" s="1"/>
  <c r="AU175" i="23"/>
  <c r="G213" i="23"/>
  <c r="L213" i="23"/>
  <c r="Q213" i="23"/>
  <c r="W213" i="23"/>
  <c r="AB213" i="23"/>
  <c r="AG213" i="23"/>
  <c r="AM213" i="23"/>
  <c r="AR213" i="23"/>
  <c r="AW213" i="23"/>
  <c r="F236" i="23"/>
  <c r="K237" i="23"/>
  <c r="K246" i="23" s="1"/>
  <c r="H30" i="23"/>
  <c r="M30" i="23"/>
  <c r="X30" i="23"/>
  <c r="E56" i="23"/>
  <c r="E83" i="23" s="1"/>
  <c r="E108" i="23" s="1"/>
  <c r="K56" i="23"/>
  <c r="P56" i="23"/>
  <c r="P83" i="23" s="1"/>
  <c r="U56" i="23"/>
  <c r="AA56" i="23"/>
  <c r="AF56" i="23"/>
  <c r="AK56" i="23"/>
  <c r="AQ56" i="23"/>
  <c r="AV56" i="23"/>
  <c r="AV83" i="23" s="1"/>
  <c r="L107" i="23"/>
  <c r="AB107" i="23"/>
  <c r="AR107" i="23"/>
  <c r="E138" i="23"/>
  <c r="E139" i="23" s="1"/>
  <c r="K138" i="23"/>
  <c r="P138" i="23"/>
  <c r="U138" i="23"/>
  <c r="AA138" i="23"/>
  <c r="AF138" i="23"/>
  <c r="AK138" i="23"/>
  <c r="AQ138" i="23"/>
  <c r="AV138" i="23"/>
  <c r="G175" i="23"/>
  <c r="L175" i="23"/>
  <c r="L194" i="23" s="1"/>
  <c r="Q175" i="23"/>
  <c r="W175" i="23"/>
  <c r="W214" i="23" s="1"/>
  <c r="AB175" i="23"/>
  <c r="AG175" i="23"/>
  <c r="AG194" i="23" s="1"/>
  <c r="AM175" i="23"/>
  <c r="AR175" i="23"/>
  <c r="AR194" i="23" s="1"/>
  <c r="AW175" i="23"/>
  <c r="C213" i="23"/>
  <c r="H213" i="23"/>
  <c r="M213" i="23"/>
  <c r="S213" i="23"/>
  <c r="X213" i="23"/>
  <c r="AC213" i="23"/>
  <c r="AI213" i="23"/>
  <c r="AN213" i="23"/>
  <c r="AS213" i="23"/>
  <c r="J29" i="23"/>
  <c r="N26" i="23"/>
  <c r="R26" i="23" s="1"/>
  <c r="V26" i="23" s="1"/>
  <c r="Z26" i="23" s="1"/>
  <c r="AD26" i="23" s="1"/>
  <c r="AH26" i="23" s="1"/>
  <c r="AL26" i="23" s="1"/>
  <c r="AP26" i="23" s="1"/>
  <c r="AT26" i="23" s="1"/>
  <c r="AX26" i="23" s="1"/>
  <c r="N12" i="23"/>
  <c r="R12" i="23" s="1"/>
  <c r="V12" i="23" s="1"/>
  <c r="Z12" i="23" s="1"/>
  <c r="AD12" i="23" s="1"/>
  <c r="AH12" i="23" s="1"/>
  <c r="AL12" i="23" s="1"/>
  <c r="AP12" i="23" s="1"/>
  <c r="AT12" i="23" s="1"/>
  <c r="AX12" i="23" s="1"/>
  <c r="J25" i="23"/>
  <c r="N25" i="23" s="1"/>
  <c r="AC30" i="23"/>
  <c r="AK30" i="23"/>
  <c r="AS30" i="23"/>
  <c r="F46" i="23"/>
  <c r="F29" i="23"/>
  <c r="N32" i="23"/>
  <c r="R32" i="23" s="1"/>
  <c r="V32" i="23" s="1"/>
  <c r="Z32" i="23" s="1"/>
  <c r="AD32" i="23" s="1"/>
  <c r="AH32" i="23" s="1"/>
  <c r="AL32" i="23" s="1"/>
  <c r="AP32" i="23" s="1"/>
  <c r="AT32" i="23" s="1"/>
  <c r="AX32" i="23" s="1"/>
  <c r="N47" i="23"/>
  <c r="R47" i="23" s="1"/>
  <c r="V47" i="23" s="1"/>
  <c r="Z47" i="23" s="1"/>
  <c r="AD47" i="23" s="1"/>
  <c r="AH47" i="23" s="1"/>
  <c r="AL47" i="23" s="1"/>
  <c r="AP47" i="23" s="1"/>
  <c r="AT47" i="23" s="1"/>
  <c r="AX47" i="23" s="1"/>
  <c r="N50" i="23"/>
  <c r="R50" i="23" s="1"/>
  <c r="V50" i="23" s="1"/>
  <c r="Z50" i="23" s="1"/>
  <c r="AD50" i="23" s="1"/>
  <c r="AH50" i="23" s="1"/>
  <c r="AL50" i="23" s="1"/>
  <c r="AP50" i="23" s="1"/>
  <c r="AT50" i="23" s="1"/>
  <c r="AX50" i="23" s="1"/>
  <c r="F70" i="23"/>
  <c r="J70" i="23" s="1"/>
  <c r="AB83" i="23"/>
  <c r="AR83" i="23"/>
  <c r="K30" i="23"/>
  <c r="K83" i="23" s="1"/>
  <c r="S30" i="23"/>
  <c r="S83" i="23" s="1"/>
  <c r="AA30" i="23"/>
  <c r="AI30" i="23"/>
  <c r="AQ30" i="23"/>
  <c r="AQ83" i="23" s="1"/>
  <c r="F35" i="23"/>
  <c r="F38" i="23"/>
  <c r="J46" i="23"/>
  <c r="F55" i="23"/>
  <c r="C56" i="23"/>
  <c r="J65" i="23"/>
  <c r="F65" i="23"/>
  <c r="F82" i="23"/>
  <c r="C83" i="23"/>
  <c r="G83" i="23"/>
  <c r="G108" i="23" s="1"/>
  <c r="G139" i="23" s="1"/>
  <c r="AC83" i="23"/>
  <c r="AN83" i="23"/>
  <c r="O30" i="23"/>
  <c r="O83" i="23" s="1"/>
  <c r="O108" i="23" s="1"/>
  <c r="W30" i="23"/>
  <c r="AE30" i="23"/>
  <c r="AE83" i="23" s="1"/>
  <c r="AE108" i="23" s="1"/>
  <c r="AE139" i="23" s="1"/>
  <c r="AM30" i="23"/>
  <c r="AM83" i="23" s="1"/>
  <c r="AM108" i="23" s="1"/>
  <c r="AM139" i="23" s="1"/>
  <c r="AU30" i="23"/>
  <c r="AU83" i="23" s="1"/>
  <c r="AU108" i="23" s="1"/>
  <c r="AU139" i="23" s="1"/>
  <c r="J38" i="23"/>
  <c r="N36" i="23"/>
  <c r="R36" i="23" s="1"/>
  <c r="V36" i="23" s="1"/>
  <c r="Z36" i="23" s="1"/>
  <c r="AD36" i="23" s="1"/>
  <c r="AH36" i="23" s="1"/>
  <c r="AL36" i="23" s="1"/>
  <c r="AP36" i="23" s="1"/>
  <c r="AT36" i="23" s="1"/>
  <c r="AX36" i="23" s="1"/>
  <c r="N39" i="23"/>
  <c r="R39" i="23" s="1"/>
  <c r="V39" i="23" s="1"/>
  <c r="Z39" i="23" s="1"/>
  <c r="AD39" i="23" s="1"/>
  <c r="AH39" i="23" s="1"/>
  <c r="AL39" i="23" s="1"/>
  <c r="AP39" i="23" s="1"/>
  <c r="AT39" i="23" s="1"/>
  <c r="AX39" i="23" s="1"/>
  <c r="N57" i="23"/>
  <c r="R57" i="23" s="1"/>
  <c r="V57" i="23" s="1"/>
  <c r="Z57" i="23" s="1"/>
  <c r="AD57" i="23" s="1"/>
  <c r="AH57" i="23" s="1"/>
  <c r="AL57" i="23" s="1"/>
  <c r="AP57" i="23" s="1"/>
  <c r="AT57" i="23" s="1"/>
  <c r="AX57" i="23" s="1"/>
  <c r="H83" i="23"/>
  <c r="Y83" i="23"/>
  <c r="Y108" i="23" s="1"/>
  <c r="Y139" i="23" s="1"/>
  <c r="AR108" i="23"/>
  <c r="AG30" i="23"/>
  <c r="AG83" i="23" s="1"/>
  <c r="AG108" i="23" s="1"/>
  <c r="AG139" i="23" s="1"/>
  <c r="AO30" i="23"/>
  <c r="AO83" i="23" s="1"/>
  <c r="AO108" i="23" s="1"/>
  <c r="AO139" i="23" s="1"/>
  <c r="AW30" i="23"/>
  <c r="N49" i="23"/>
  <c r="R49" i="23" s="1"/>
  <c r="V49" i="23" s="1"/>
  <c r="Z49" i="23" s="1"/>
  <c r="AD49" i="23" s="1"/>
  <c r="AH49" i="23" s="1"/>
  <c r="AL49" i="23" s="1"/>
  <c r="AP49" i="23" s="1"/>
  <c r="AT49" i="23" s="1"/>
  <c r="AX49" i="23" s="1"/>
  <c r="F49" i="23"/>
  <c r="M83" i="23"/>
  <c r="Q83" i="23"/>
  <c r="U83" i="23"/>
  <c r="U108" i="23" s="1"/>
  <c r="U139" i="23" s="1"/>
  <c r="AF83" i="23"/>
  <c r="AF108" i="23" s="1"/>
  <c r="AF139" i="23" s="1"/>
  <c r="H108" i="23"/>
  <c r="H139" i="23" s="1"/>
  <c r="F96" i="23"/>
  <c r="F129" i="23"/>
  <c r="C138" i="23"/>
  <c r="M107" i="23"/>
  <c r="AC107" i="23"/>
  <c r="AC108" i="23" s="1"/>
  <c r="AC139" i="23" s="1"/>
  <c r="AK107" i="23"/>
  <c r="AS107" i="23"/>
  <c r="AR139" i="23"/>
  <c r="N128" i="23"/>
  <c r="R128" i="23" s="1"/>
  <c r="V128" i="23" s="1"/>
  <c r="Z128" i="23" s="1"/>
  <c r="AD128" i="23" s="1"/>
  <c r="AH128" i="23" s="1"/>
  <c r="AL128" i="23" s="1"/>
  <c r="AP128" i="23" s="1"/>
  <c r="AT128" i="23" s="1"/>
  <c r="AX128" i="23" s="1"/>
  <c r="N92" i="23"/>
  <c r="F106" i="23"/>
  <c r="F91" i="23"/>
  <c r="J91" i="23" s="1"/>
  <c r="N91" i="23" s="1"/>
  <c r="R91" i="23" s="1"/>
  <c r="V91" i="23" s="1"/>
  <c r="Z91" i="23" s="1"/>
  <c r="AD91" i="23" s="1"/>
  <c r="AH91" i="23" s="1"/>
  <c r="AL91" i="23" s="1"/>
  <c r="AP91" i="23" s="1"/>
  <c r="AT91" i="23" s="1"/>
  <c r="AX91" i="23" s="1"/>
  <c r="C107" i="23"/>
  <c r="C108" i="23" s="1"/>
  <c r="K107" i="23"/>
  <c r="S107" i="23"/>
  <c r="AA107" i="23"/>
  <c r="AI107" i="23"/>
  <c r="AQ107" i="23"/>
  <c r="F119" i="23"/>
  <c r="J119" i="23" s="1"/>
  <c r="C194" i="23"/>
  <c r="F155" i="23"/>
  <c r="J155" i="23" s="1"/>
  <c r="N155" i="23" s="1"/>
  <c r="R155" i="23" s="1"/>
  <c r="V155" i="23" s="1"/>
  <c r="Z155" i="23" s="1"/>
  <c r="AD155" i="23" s="1"/>
  <c r="AH155" i="23" s="1"/>
  <c r="AL155" i="23" s="1"/>
  <c r="AP155" i="23" s="1"/>
  <c r="AT155" i="23" s="1"/>
  <c r="AX155" i="23" s="1"/>
  <c r="J173" i="23"/>
  <c r="N173" i="23" s="1"/>
  <c r="R173" i="23" s="1"/>
  <c r="V173" i="23" s="1"/>
  <c r="Z173" i="23" s="1"/>
  <c r="AD173" i="23" s="1"/>
  <c r="AH173" i="23" s="1"/>
  <c r="AL173" i="23" s="1"/>
  <c r="AP173" i="23" s="1"/>
  <c r="AT173" i="23" s="1"/>
  <c r="AX173" i="23" s="1"/>
  <c r="F164" i="23"/>
  <c r="J164" i="23" s="1"/>
  <c r="N164" i="23" s="1"/>
  <c r="R164" i="23" s="1"/>
  <c r="V164" i="23" s="1"/>
  <c r="Z164" i="23" s="1"/>
  <c r="AD164" i="23" s="1"/>
  <c r="AH164" i="23" s="1"/>
  <c r="AL164" i="23" s="1"/>
  <c r="AP164" i="23" s="1"/>
  <c r="AT164" i="23" s="1"/>
  <c r="AX164" i="23" s="1"/>
  <c r="G194" i="23"/>
  <c r="K194" i="23"/>
  <c r="O194" i="23"/>
  <c r="W194" i="23"/>
  <c r="AA194" i="23"/>
  <c r="AI194" i="23"/>
  <c r="AM194" i="23"/>
  <c r="AQ194" i="23"/>
  <c r="AU194" i="23"/>
  <c r="D214" i="23"/>
  <c r="H214" i="23"/>
  <c r="X214" i="23"/>
  <c r="D194" i="23"/>
  <c r="H194" i="23"/>
  <c r="P194" i="23"/>
  <c r="X194" i="23"/>
  <c r="AB194" i="23"/>
  <c r="AF194" i="23"/>
  <c r="AJ194" i="23"/>
  <c r="AV194" i="23"/>
  <c r="F193" i="23"/>
  <c r="J193" i="23" s="1"/>
  <c r="N193" i="23" s="1"/>
  <c r="R193" i="23" s="1"/>
  <c r="V193" i="23" s="1"/>
  <c r="Z193" i="23" s="1"/>
  <c r="AD193" i="23" s="1"/>
  <c r="AH193" i="23" s="1"/>
  <c r="AL193" i="23" s="1"/>
  <c r="AP193" i="23" s="1"/>
  <c r="AT193" i="23" s="1"/>
  <c r="AX193" i="23" s="1"/>
  <c r="M214" i="23"/>
  <c r="AC214" i="23"/>
  <c r="AS214" i="23"/>
  <c r="Y214" i="23"/>
  <c r="AJ214" i="23"/>
  <c r="AJ247" i="23" s="1"/>
  <c r="AO214" i="23"/>
  <c r="E194" i="23"/>
  <c r="I194" i="23"/>
  <c r="M194" i="23"/>
  <c r="Q194" i="23"/>
  <c r="U194" i="23"/>
  <c r="Y194" i="23"/>
  <c r="AC194" i="23"/>
  <c r="AK194" i="23"/>
  <c r="AS194" i="23"/>
  <c r="AW194" i="23"/>
  <c r="E214" i="23"/>
  <c r="I214" i="23"/>
  <c r="AF214" i="23"/>
  <c r="AV214" i="23"/>
  <c r="F187" i="23"/>
  <c r="J187" i="23" s="1"/>
  <c r="N187" i="23" s="1"/>
  <c r="R187" i="23" s="1"/>
  <c r="V187" i="23" s="1"/>
  <c r="Z187" i="23" s="1"/>
  <c r="AD187" i="23" s="1"/>
  <c r="AH187" i="23" s="1"/>
  <c r="AL187" i="23" s="1"/>
  <c r="AP187" i="23" s="1"/>
  <c r="AT187" i="23" s="1"/>
  <c r="AX187" i="23" s="1"/>
  <c r="N206" i="23"/>
  <c r="R206" i="23" s="1"/>
  <c r="V206" i="23" s="1"/>
  <c r="Z206" i="23" s="1"/>
  <c r="AD206" i="23" s="1"/>
  <c r="AH206" i="23" s="1"/>
  <c r="AL206" i="23" s="1"/>
  <c r="AP206" i="23" s="1"/>
  <c r="AT206" i="23" s="1"/>
  <c r="AX206" i="23" s="1"/>
  <c r="U214" i="23"/>
  <c r="AK214" i="23"/>
  <c r="L214" i="23"/>
  <c r="Q214" i="23"/>
  <c r="AB214" i="23"/>
  <c r="AR214" i="23"/>
  <c r="AW214" i="23"/>
  <c r="C214" i="23"/>
  <c r="G214" i="23"/>
  <c r="K214" i="23"/>
  <c r="AA214" i="23"/>
  <c r="AQ214" i="23"/>
  <c r="F218" i="23"/>
  <c r="J218" i="23" s="1"/>
  <c r="N218" i="23" s="1"/>
  <c r="R218" i="23" s="1"/>
  <c r="V218" i="23" s="1"/>
  <c r="Z218" i="23" s="1"/>
  <c r="AD218" i="23" s="1"/>
  <c r="AH218" i="23" s="1"/>
  <c r="AL218" i="23" s="1"/>
  <c r="AP218" i="23" s="1"/>
  <c r="AT218" i="23" s="1"/>
  <c r="AX218" i="23" s="1"/>
  <c r="D237" i="23"/>
  <c r="D246" i="23" s="1"/>
  <c r="D247" i="23" s="1"/>
  <c r="O237" i="23"/>
  <c r="T237" i="23"/>
  <c r="T246" i="23" s="1"/>
  <c r="AE237" i="23"/>
  <c r="AE246" i="23" s="1"/>
  <c r="AU237" i="23"/>
  <c r="AU246" i="23" s="1"/>
  <c r="AM214" i="23"/>
  <c r="P237" i="23"/>
  <c r="P246" i="23" s="1"/>
  <c r="AA237" i="23"/>
  <c r="AA246" i="23" s="1"/>
  <c r="AF237" i="23"/>
  <c r="AF246" i="23" s="1"/>
  <c r="AF247" i="23" s="1"/>
  <c r="AQ237" i="23"/>
  <c r="AV237" i="23"/>
  <c r="AV246" i="23" s="1"/>
  <c r="S214" i="23"/>
  <c r="AI214" i="23"/>
  <c r="F200" i="23"/>
  <c r="J200" i="23" s="1"/>
  <c r="N200" i="23" s="1"/>
  <c r="R200" i="23" s="1"/>
  <c r="V200" i="23" s="1"/>
  <c r="Z200" i="23" s="1"/>
  <c r="AD200" i="23" s="1"/>
  <c r="AH200" i="23" s="1"/>
  <c r="AL200" i="23" s="1"/>
  <c r="AP200" i="23" s="1"/>
  <c r="AT200" i="23" s="1"/>
  <c r="AX200" i="23" s="1"/>
  <c r="J212" i="23"/>
  <c r="O214" i="23"/>
  <c r="AU214" i="23"/>
  <c r="G237" i="23"/>
  <c r="G246" i="23" s="1"/>
  <c r="G247" i="23" s="1"/>
  <c r="L237" i="23"/>
  <c r="L246" i="23" s="1"/>
  <c r="W237" i="23"/>
  <c r="W246" i="23" s="1"/>
  <c r="AB237" i="23"/>
  <c r="AB246" i="23" s="1"/>
  <c r="AM237" i="23"/>
  <c r="AM246" i="23" s="1"/>
  <c r="AM247" i="23" s="1"/>
  <c r="AR237" i="23"/>
  <c r="AR246" i="23" s="1"/>
  <c r="F223" i="23"/>
  <c r="J223" i="23" s="1"/>
  <c r="N223" i="23" s="1"/>
  <c r="R223" i="23" s="1"/>
  <c r="V223" i="23" s="1"/>
  <c r="Z223" i="23" s="1"/>
  <c r="AD223" i="23" s="1"/>
  <c r="AH223" i="23" s="1"/>
  <c r="AL223" i="23" s="1"/>
  <c r="AP223" i="23" s="1"/>
  <c r="AT223" i="23" s="1"/>
  <c r="AX223" i="23" s="1"/>
  <c r="C237" i="23"/>
  <c r="F228" i="23"/>
  <c r="J228" i="23" s="1"/>
  <c r="N228" i="23" s="1"/>
  <c r="R228" i="23" s="1"/>
  <c r="V228" i="23" s="1"/>
  <c r="Z228" i="23" s="1"/>
  <c r="AD228" i="23" s="1"/>
  <c r="AH228" i="23" s="1"/>
  <c r="AL228" i="23" s="1"/>
  <c r="AP228" i="23" s="1"/>
  <c r="AT228" i="23" s="1"/>
  <c r="AX228" i="23" s="1"/>
  <c r="H237" i="23"/>
  <c r="S237" i="23"/>
  <c r="S246" i="23" s="1"/>
  <c r="X237" i="23"/>
  <c r="X246" i="23" s="1"/>
  <c r="AI237" i="23"/>
  <c r="AI246" i="23" s="1"/>
  <c r="AN237" i="23"/>
  <c r="J236" i="23"/>
  <c r="N236" i="23" s="1"/>
  <c r="R236" i="23" s="1"/>
  <c r="V236" i="23" s="1"/>
  <c r="Z236" i="23" s="1"/>
  <c r="AD236" i="23" s="1"/>
  <c r="AH236" i="23" s="1"/>
  <c r="AL236" i="23" s="1"/>
  <c r="AP236" i="23" s="1"/>
  <c r="AT236" i="23" s="1"/>
  <c r="AX236" i="23" s="1"/>
  <c r="C246" i="23"/>
  <c r="H246" i="23"/>
  <c r="AN246" i="23"/>
  <c r="O246" i="23"/>
  <c r="O247" i="23" s="1"/>
  <c r="E237" i="23"/>
  <c r="I237" i="23"/>
  <c r="I246" i="23" s="1"/>
  <c r="M237" i="23"/>
  <c r="M246" i="23" s="1"/>
  <c r="Q237" i="23"/>
  <c r="Q246" i="23" s="1"/>
  <c r="Q247" i="23" s="1"/>
  <c r="U237" i="23"/>
  <c r="U246" i="23" s="1"/>
  <c r="Y237" i="23"/>
  <c r="Y246" i="23" s="1"/>
  <c r="Y247" i="23" s="1"/>
  <c r="AC237" i="23"/>
  <c r="AC246" i="23" s="1"/>
  <c r="AC247" i="23" s="1"/>
  <c r="AG237" i="23"/>
  <c r="AG246" i="23" s="1"/>
  <c r="AK237" i="23"/>
  <c r="AK246" i="23" s="1"/>
  <c r="AK247" i="23" s="1"/>
  <c r="AO237" i="23"/>
  <c r="AO246" i="23" s="1"/>
  <c r="AS237" i="23"/>
  <c r="AS246" i="23" s="1"/>
  <c r="AW237" i="23"/>
  <c r="AW246" i="23" s="1"/>
  <c r="AW247" i="23" s="1"/>
  <c r="E246" i="23"/>
  <c r="AQ246" i="23"/>
  <c r="AQ247" i="23" s="1"/>
  <c r="F243" i="23"/>
  <c r="J243" i="23" s="1"/>
  <c r="N243" i="23" s="1"/>
  <c r="R243" i="23" s="1"/>
  <c r="V243" i="23" s="1"/>
  <c r="Z243" i="23" s="1"/>
  <c r="AD243" i="23" s="1"/>
  <c r="AH243" i="23" s="1"/>
  <c r="AL243" i="23" s="1"/>
  <c r="AP243" i="23" s="1"/>
  <c r="AT243" i="23" s="1"/>
  <c r="AX243" i="23" s="1"/>
  <c r="G29" i="2"/>
  <c r="U247" i="23" l="1"/>
  <c r="AB247" i="23"/>
  <c r="AA83" i="23"/>
  <c r="T108" i="23"/>
  <c r="T139" i="23" s="1"/>
  <c r="AI83" i="23"/>
  <c r="AI108" i="23" s="1"/>
  <c r="AI139" i="23" s="1"/>
  <c r="L108" i="23"/>
  <c r="L139" i="23" s="1"/>
  <c r="I83" i="23"/>
  <c r="I108" i="23" s="1"/>
  <c r="I139" i="23" s="1"/>
  <c r="AS247" i="23"/>
  <c r="AN247" i="23"/>
  <c r="AR247" i="23"/>
  <c r="L247" i="23"/>
  <c r="AV247" i="23"/>
  <c r="P247" i="23"/>
  <c r="N35" i="23"/>
  <c r="AN108" i="23"/>
  <c r="AN139" i="23" s="1"/>
  <c r="F30" i="23"/>
  <c r="AA108" i="23"/>
  <c r="AA139" i="23" s="1"/>
  <c r="AO247" i="23"/>
  <c r="AI247" i="23"/>
  <c r="AN194" i="23"/>
  <c r="AB108" i="23"/>
  <c r="AB139" i="23" s="1"/>
  <c r="AK83" i="23"/>
  <c r="P108" i="23"/>
  <c r="P139" i="23" s="1"/>
  <c r="D108" i="23"/>
  <c r="E247" i="23"/>
  <c r="E248" i="23" s="1"/>
  <c r="X247" i="23"/>
  <c r="T214" i="23"/>
  <c r="Q108" i="23"/>
  <c r="Q139" i="23" s="1"/>
  <c r="W247" i="23"/>
  <c r="I247" i="23"/>
  <c r="I248" i="23" s="1"/>
  <c r="AA247" i="23"/>
  <c r="AU247" i="23"/>
  <c r="AJ108" i="23"/>
  <c r="AJ139" i="23" s="1"/>
  <c r="D139" i="23"/>
  <c r="D248" i="23" s="1"/>
  <c r="AS83" i="23"/>
  <c r="X83" i="23"/>
  <c r="X108" i="23" s="1"/>
  <c r="X139" i="23" s="1"/>
  <c r="AE247" i="23"/>
  <c r="AG214" i="23"/>
  <c r="AG247" i="23" s="1"/>
  <c r="M108" i="23"/>
  <c r="M139" i="23" s="1"/>
  <c r="AV108" i="23"/>
  <c r="AV139" i="23" s="1"/>
  <c r="N38" i="23"/>
  <c r="R38" i="23" s="1"/>
  <c r="V38" i="23" s="1"/>
  <c r="Z38" i="23" s="1"/>
  <c r="AD38" i="23" s="1"/>
  <c r="AH38" i="23" s="1"/>
  <c r="AL38" i="23" s="1"/>
  <c r="AP38" i="23" s="1"/>
  <c r="AT38" i="23" s="1"/>
  <c r="AX38" i="23" s="1"/>
  <c r="W83" i="23"/>
  <c r="W108" i="23" s="1"/>
  <c r="W139" i="23" s="1"/>
  <c r="J56" i="23"/>
  <c r="F237" i="23"/>
  <c r="J237" i="23" s="1"/>
  <c r="N237" i="23" s="1"/>
  <c r="R237" i="23" s="1"/>
  <c r="V237" i="23" s="1"/>
  <c r="Z237" i="23" s="1"/>
  <c r="AD237" i="23" s="1"/>
  <c r="AH237" i="23" s="1"/>
  <c r="AL237" i="23" s="1"/>
  <c r="AP237" i="23" s="1"/>
  <c r="AT237" i="23" s="1"/>
  <c r="AX237" i="23" s="1"/>
  <c r="K108" i="23"/>
  <c r="K139" i="23" s="1"/>
  <c r="M247" i="23"/>
  <c r="AE194" i="23"/>
  <c r="AS108" i="23"/>
  <c r="AS139" i="23" s="1"/>
  <c r="AW83" i="23"/>
  <c r="AW108" i="23" s="1"/>
  <c r="AW139" i="23" s="1"/>
  <c r="O139" i="23"/>
  <c r="AK108" i="23"/>
  <c r="AK139" i="23" s="1"/>
  <c r="H247" i="23"/>
  <c r="H248" i="23" s="1"/>
  <c r="AQ108" i="23"/>
  <c r="AQ139" i="23" s="1"/>
  <c r="S108" i="23"/>
  <c r="S139" i="23" s="1"/>
  <c r="N65" i="23"/>
  <c r="R65" i="23" s="1"/>
  <c r="V65" i="23" s="1"/>
  <c r="Z65" i="23" s="1"/>
  <c r="AD65" i="23" s="1"/>
  <c r="AH65" i="23" s="1"/>
  <c r="AL65" i="23" s="1"/>
  <c r="AP65" i="23" s="1"/>
  <c r="AT65" i="23" s="1"/>
  <c r="AX65" i="23" s="1"/>
  <c r="J82" i="23"/>
  <c r="N70" i="23"/>
  <c r="R70" i="23" s="1"/>
  <c r="V70" i="23" s="1"/>
  <c r="Z70" i="23" s="1"/>
  <c r="AD70" i="23" s="1"/>
  <c r="AH70" i="23" s="1"/>
  <c r="AL70" i="23" s="1"/>
  <c r="AP70" i="23" s="1"/>
  <c r="AT70" i="23" s="1"/>
  <c r="AX70" i="23" s="1"/>
  <c r="S247" i="23"/>
  <c r="F161" i="23"/>
  <c r="C139" i="23"/>
  <c r="F138" i="23"/>
  <c r="F56" i="23"/>
  <c r="F83" i="23" s="1"/>
  <c r="N55" i="23"/>
  <c r="R55" i="23" s="1"/>
  <c r="V55" i="23" s="1"/>
  <c r="Z55" i="23" s="1"/>
  <c r="AD55" i="23" s="1"/>
  <c r="AH55" i="23" s="1"/>
  <c r="AL55" i="23" s="1"/>
  <c r="AP55" i="23" s="1"/>
  <c r="AT55" i="23" s="1"/>
  <c r="AX55" i="23" s="1"/>
  <c r="C247" i="23"/>
  <c r="K247" i="23"/>
  <c r="N212" i="23"/>
  <c r="T247" i="23"/>
  <c r="F175" i="23"/>
  <c r="J106" i="23"/>
  <c r="F107" i="23"/>
  <c r="F213" i="23"/>
  <c r="J213" i="23" s="1"/>
  <c r="J129" i="23"/>
  <c r="J138" i="23" s="1"/>
  <c r="N119" i="23"/>
  <c r="N96" i="23"/>
  <c r="R92" i="23"/>
  <c r="R35" i="23"/>
  <c r="N46" i="23"/>
  <c r="R46" i="23" s="1"/>
  <c r="V46" i="23" s="1"/>
  <c r="Z46" i="23" s="1"/>
  <c r="AD46" i="23" s="1"/>
  <c r="AH46" i="23" s="1"/>
  <c r="AL46" i="23" s="1"/>
  <c r="AP46" i="23" s="1"/>
  <c r="AT46" i="23" s="1"/>
  <c r="AX46" i="23" s="1"/>
  <c r="R25" i="23"/>
  <c r="J30" i="23"/>
  <c r="N29" i="23"/>
  <c r="R29" i="23" s="1"/>
  <c r="V29" i="23" s="1"/>
  <c r="Z29" i="23" s="1"/>
  <c r="AD29" i="23" s="1"/>
  <c r="AH29" i="23" s="1"/>
  <c r="AL29" i="23" s="1"/>
  <c r="AP29" i="23" s="1"/>
  <c r="AT29" i="23" s="1"/>
  <c r="AX29" i="23" s="1"/>
  <c r="G10" i="1"/>
  <c r="H10" i="1"/>
  <c r="I10" i="1"/>
  <c r="G11" i="1"/>
  <c r="H11" i="1"/>
  <c r="I11" i="1"/>
  <c r="G35" i="2"/>
  <c r="G65" i="2"/>
  <c r="G55" i="2"/>
  <c r="G49" i="2"/>
  <c r="G46" i="2"/>
  <c r="N30" i="23" l="1"/>
  <c r="N56" i="23"/>
  <c r="F246" i="23"/>
  <c r="J246" i="23" s="1"/>
  <c r="N246" i="23" s="1"/>
  <c r="R246" i="23" s="1"/>
  <c r="V246" i="23" s="1"/>
  <c r="Z246" i="23" s="1"/>
  <c r="AD246" i="23" s="1"/>
  <c r="AH246" i="23" s="1"/>
  <c r="AL246" i="23" s="1"/>
  <c r="AP246" i="23" s="1"/>
  <c r="AT246" i="23" s="1"/>
  <c r="AX246" i="23" s="1"/>
  <c r="F108" i="23"/>
  <c r="F139" i="23" s="1"/>
  <c r="N213" i="23"/>
  <c r="R212" i="23"/>
  <c r="R30" i="23"/>
  <c r="V25" i="23"/>
  <c r="R96" i="23"/>
  <c r="V92" i="23"/>
  <c r="J107" i="23"/>
  <c r="J108" i="23" s="1"/>
  <c r="J139" i="23" s="1"/>
  <c r="N106" i="23"/>
  <c r="J175" i="23"/>
  <c r="F214" i="23"/>
  <c r="C248" i="23"/>
  <c r="J83" i="23"/>
  <c r="N82" i="23"/>
  <c r="R56" i="23"/>
  <c r="V35" i="23"/>
  <c r="N129" i="23"/>
  <c r="R129" i="23" s="1"/>
  <c r="V129" i="23" s="1"/>
  <c r="Z129" i="23" s="1"/>
  <c r="AD129" i="23" s="1"/>
  <c r="AH129" i="23" s="1"/>
  <c r="AL129" i="23" s="1"/>
  <c r="AP129" i="23" s="1"/>
  <c r="AT129" i="23" s="1"/>
  <c r="AX129" i="23" s="1"/>
  <c r="R119" i="23"/>
  <c r="V119" i="23" s="1"/>
  <c r="Z119" i="23" s="1"/>
  <c r="AD119" i="23" s="1"/>
  <c r="AH119" i="23" s="1"/>
  <c r="AL119" i="23" s="1"/>
  <c r="AP119" i="23" s="1"/>
  <c r="AT119" i="23" s="1"/>
  <c r="AX119" i="23" s="1"/>
  <c r="F194" i="23"/>
  <c r="J161" i="23"/>
  <c r="J19" i="2"/>
  <c r="K19" i="2" s="1"/>
  <c r="G38" i="2"/>
  <c r="G25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47" i="23" l="1"/>
  <c r="E23" i="15"/>
  <c r="C36" i="21"/>
  <c r="D23" i="15"/>
  <c r="F248" i="23"/>
  <c r="N83" i="23"/>
  <c r="R82" i="23"/>
  <c r="J194" i="23"/>
  <c r="N161" i="23"/>
  <c r="V56" i="23"/>
  <c r="Z35" i="23"/>
  <c r="N175" i="23"/>
  <c r="J214" i="23"/>
  <c r="J247" i="23" s="1"/>
  <c r="R106" i="23"/>
  <c r="N107" i="23"/>
  <c r="V30" i="23"/>
  <c r="Z25" i="23"/>
  <c r="V96" i="23"/>
  <c r="Z92" i="23"/>
  <c r="R213" i="23"/>
  <c r="V212" i="23"/>
  <c r="N138" i="23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6" i="2"/>
  <c r="J248" i="23" l="1"/>
  <c r="R138" i="23"/>
  <c r="V138" i="23" s="1"/>
  <c r="Z138" i="23" s="1"/>
  <c r="AD138" i="23" s="1"/>
  <c r="AH138" i="23" s="1"/>
  <c r="AL138" i="23" s="1"/>
  <c r="AP138" i="23" s="1"/>
  <c r="AT138" i="23" s="1"/>
  <c r="AX138" i="23" s="1"/>
  <c r="Z96" i="23"/>
  <c r="AD92" i="23"/>
  <c r="N108" i="23"/>
  <c r="N139" i="23" s="1"/>
  <c r="Z56" i="23"/>
  <c r="AD35" i="23"/>
  <c r="R83" i="23"/>
  <c r="V82" i="23"/>
  <c r="R107" i="23"/>
  <c r="V106" i="23"/>
  <c r="V213" i="23"/>
  <c r="Z212" i="23"/>
  <c r="Z30" i="23"/>
  <c r="AD25" i="23"/>
  <c r="N194" i="23"/>
  <c r="R161" i="23"/>
  <c r="R175" i="23"/>
  <c r="N214" i="23"/>
  <c r="N247" i="23" s="1"/>
  <c r="H23" i="1"/>
  <c r="I23" i="1"/>
  <c r="G46" i="12"/>
  <c r="G29" i="12"/>
  <c r="F115" i="1"/>
  <c r="J115" i="1" s="1"/>
  <c r="F116" i="1"/>
  <c r="J116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G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51" i="2"/>
  <c r="J251" i="2" s="1"/>
  <c r="K251" i="2" s="1"/>
  <c r="F250" i="2"/>
  <c r="J250" i="2" s="1"/>
  <c r="K250" i="2" s="1"/>
  <c r="G249" i="2"/>
  <c r="C249" i="2"/>
  <c r="F248" i="2"/>
  <c r="J248" i="2" s="1"/>
  <c r="K248" i="2" s="1"/>
  <c r="F247" i="2"/>
  <c r="J247" i="2" s="1"/>
  <c r="K247" i="2" s="1"/>
  <c r="F246" i="2"/>
  <c r="J246" i="2" s="1"/>
  <c r="K246" i="2" s="1"/>
  <c r="F245" i="2"/>
  <c r="J245" i="2" s="1"/>
  <c r="K245" i="2" s="1"/>
  <c r="F244" i="2"/>
  <c r="J244" i="2" s="1"/>
  <c r="K244" i="2" s="1"/>
  <c r="G242" i="2"/>
  <c r="C242" i="2"/>
  <c r="F241" i="2"/>
  <c r="J241" i="2" s="1"/>
  <c r="K241" i="2" s="1"/>
  <c r="F240" i="2"/>
  <c r="J240" i="2" s="1"/>
  <c r="K240" i="2" s="1"/>
  <c r="F239" i="2"/>
  <c r="J239" i="2" s="1"/>
  <c r="K239" i="2" s="1"/>
  <c r="F238" i="2"/>
  <c r="J238" i="2" s="1"/>
  <c r="K238" i="2" s="1"/>
  <c r="F237" i="2"/>
  <c r="J237" i="2" s="1"/>
  <c r="K237" i="2" s="1"/>
  <c r="F236" i="2"/>
  <c r="J236" i="2" s="1"/>
  <c r="K236" i="2" s="1"/>
  <c r="F235" i="2"/>
  <c r="J235" i="2" s="1"/>
  <c r="K235" i="2" s="1"/>
  <c r="G234" i="2"/>
  <c r="C234" i="2"/>
  <c r="F233" i="2"/>
  <c r="J233" i="2" s="1"/>
  <c r="K233" i="2" s="1"/>
  <c r="F232" i="2"/>
  <c r="J232" i="2" s="1"/>
  <c r="K232" i="2" s="1"/>
  <c r="F231" i="2"/>
  <c r="J231" i="2" s="1"/>
  <c r="K231" i="2" s="1"/>
  <c r="F230" i="2"/>
  <c r="J230" i="2" s="1"/>
  <c r="K230" i="2" s="1"/>
  <c r="G229" i="2"/>
  <c r="C229" i="2"/>
  <c r="F228" i="2"/>
  <c r="J228" i="2" s="1"/>
  <c r="K228" i="2" s="1"/>
  <c r="F227" i="2"/>
  <c r="J227" i="2" s="1"/>
  <c r="K227" i="2" s="1"/>
  <c r="F226" i="2"/>
  <c r="J226" i="2" s="1"/>
  <c r="K226" i="2" s="1"/>
  <c r="F225" i="2"/>
  <c r="J225" i="2" s="1"/>
  <c r="K225" i="2" s="1"/>
  <c r="G224" i="2"/>
  <c r="C224" i="2"/>
  <c r="F223" i="2"/>
  <c r="J223" i="2" s="1"/>
  <c r="K223" i="2" s="1"/>
  <c r="F222" i="2"/>
  <c r="J222" i="2" s="1"/>
  <c r="K222" i="2" s="1"/>
  <c r="F221" i="2"/>
  <c r="J221" i="2" s="1"/>
  <c r="K221" i="2" s="1"/>
  <c r="G218" i="2"/>
  <c r="C218" i="2"/>
  <c r="F217" i="2"/>
  <c r="J217" i="2" s="1"/>
  <c r="K217" i="2" s="1"/>
  <c r="F216" i="2"/>
  <c r="J216" i="2" s="1"/>
  <c r="K216" i="2" s="1"/>
  <c r="F215" i="2"/>
  <c r="J215" i="2" s="1"/>
  <c r="K215" i="2" s="1"/>
  <c r="F214" i="2"/>
  <c r="J214" i="2" s="1"/>
  <c r="K214" i="2" s="1"/>
  <c r="F213" i="2"/>
  <c r="J213" i="2" s="1"/>
  <c r="K213" i="2" s="1"/>
  <c r="G212" i="2"/>
  <c r="C212" i="2"/>
  <c r="F211" i="2"/>
  <c r="J211" i="2" s="1"/>
  <c r="K211" i="2" s="1"/>
  <c r="F210" i="2"/>
  <c r="J210" i="2" s="1"/>
  <c r="K210" i="2" s="1"/>
  <c r="F209" i="2"/>
  <c r="J209" i="2" s="1"/>
  <c r="K209" i="2" s="1"/>
  <c r="F208" i="2"/>
  <c r="J208" i="2" s="1"/>
  <c r="K208" i="2" s="1"/>
  <c r="F207" i="2"/>
  <c r="J207" i="2" s="1"/>
  <c r="K207" i="2" s="1"/>
  <c r="G206" i="2"/>
  <c r="C206" i="2"/>
  <c r="F205" i="2"/>
  <c r="J205" i="2" s="1"/>
  <c r="K205" i="2" s="1"/>
  <c r="F204" i="2"/>
  <c r="J204" i="2" s="1"/>
  <c r="K204" i="2" s="1"/>
  <c r="F203" i="2"/>
  <c r="J203" i="2" s="1"/>
  <c r="K203" i="2" s="1"/>
  <c r="F202" i="2"/>
  <c r="F201" i="2"/>
  <c r="J201" i="2" s="1"/>
  <c r="K201" i="2" s="1"/>
  <c r="G199" i="2"/>
  <c r="C199" i="2"/>
  <c r="F198" i="2"/>
  <c r="F197" i="2"/>
  <c r="J197" i="2" s="1"/>
  <c r="K197" i="2" s="1"/>
  <c r="F196" i="2"/>
  <c r="J196" i="2" s="1"/>
  <c r="K196" i="2" s="1"/>
  <c r="F195" i="2"/>
  <c r="J195" i="2" s="1"/>
  <c r="K195" i="2" s="1"/>
  <c r="F194" i="2"/>
  <c r="J194" i="2" s="1"/>
  <c r="K194" i="2" s="1"/>
  <c r="G193" i="2"/>
  <c r="C193" i="2"/>
  <c r="F192" i="2"/>
  <c r="J192" i="2" s="1"/>
  <c r="K192" i="2" s="1"/>
  <c r="F190" i="2"/>
  <c r="J190" i="2" s="1"/>
  <c r="K190" i="2" s="1"/>
  <c r="F189" i="2"/>
  <c r="J189" i="2" s="1"/>
  <c r="K189" i="2" s="1"/>
  <c r="F188" i="2"/>
  <c r="J188" i="2" s="1"/>
  <c r="K188" i="2" s="1"/>
  <c r="F187" i="2"/>
  <c r="J187" i="2" s="1"/>
  <c r="K187" i="2" s="1"/>
  <c r="F186" i="2"/>
  <c r="J186" i="2" s="1"/>
  <c r="K186" i="2" s="1"/>
  <c r="F185" i="2"/>
  <c r="J185" i="2" s="1"/>
  <c r="K185" i="2" s="1"/>
  <c r="F184" i="2"/>
  <c r="J184" i="2" s="1"/>
  <c r="K184" i="2" s="1"/>
  <c r="F181" i="2"/>
  <c r="J181" i="2" s="1"/>
  <c r="K181" i="2" s="1"/>
  <c r="F180" i="2"/>
  <c r="J180" i="2" s="1"/>
  <c r="K180" i="2" s="1"/>
  <c r="F179" i="2"/>
  <c r="J179" i="2" s="1"/>
  <c r="K179" i="2" s="1"/>
  <c r="F176" i="2"/>
  <c r="J176" i="2" s="1"/>
  <c r="K176" i="2" s="1"/>
  <c r="G175" i="2"/>
  <c r="C175" i="2"/>
  <c r="F174" i="2"/>
  <c r="J174" i="2" s="1"/>
  <c r="K174" i="2" s="1"/>
  <c r="F173" i="2"/>
  <c r="J173" i="2" s="1"/>
  <c r="K173" i="2" s="1"/>
  <c r="F172" i="2"/>
  <c r="J172" i="2" s="1"/>
  <c r="K172" i="2" s="1"/>
  <c r="F171" i="2"/>
  <c r="J171" i="2" s="1"/>
  <c r="K171" i="2" s="1"/>
  <c r="F170" i="2"/>
  <c r="J170" i="2" s="1"/>
  <c r="K170" i="2" s="1"/>
  <c r="F169" i="2"/>
  <c r="J169" i="2" s="1"/>
  <c r="K169" i="2" s="1"/>
  <c r="F168" i="2"/>
  <c r="J168" i="2" s="1"/>
  <c r="K168" i="2" s="1"/>
  <c r="F167" i="2"/>
  <c r="J167" i="2" s="1"/>
  <c r="K167" i="2" s="1"/>
  <c r="G166" i="2"/>
  <c r="C166" i="2"/>
  <c r="F165" i="2"/>
  <c r="J165" i="2" s="1"/>
  <c r="K165" i="2" s="1"/>
  <c r="F164" i="2"/>
  <c r="J164" i="2" s="1"/>
  <c r="K164" i="2" s="1"/>
  <c r="F161" i="2"/>
  <c r="J161" i="2" s="1"/>
  <c r="K161" i="2" s="1"/>
  <c r="F160" i="2"/>
  <c r="J160" i="2" s="1"/>
  <c r="K160" i="2" s="1"/>
  <c r="F159" i="2"/>
  <c r="J159" i="2" s="1"/>
  <c r="K159" i="2" s="1"/>
  <c r="F158" i="2"/>
  <c r="J158" i="2" s="1"/>
  <c r="K158" i="2" s="1"/>
  <c r="F157" i="2"/>
  <c r="J157" i="2" s="1"/>
  <c r="K157" i="2" s="1"/>
  <c r="C163" i="2"/>
  <c r="F154" i="2"/>
  <c r="J154" i="2" s="1"/>
  <c r="K154" i="2" s="1"/>
  <c r="F153" i="2"/>
  <c r="J153" i="2" s="1"/>
  <c r="K153" i="2" s="1"/>
  <c r="F152" i="2"/>
  <c r="J152" i="2" s="1"/>
  <c r="K152" i="2" s="1"/>
  <c r="F151" i="2"/>
  <c r="J151" i="2" s="1"/>
  <c r="K151" i="2" s="1"/>
  <c r="F150" i="2"/>
  <c r="J150" i="2" s="1"/>
  <c r="K150" i="2" s="1"/>
  <c r="F149" i="2"/>
  <c r="F137" i="2"/>
  <c r="J137" i="2" s="1"/>
  <c r="K137" i="2" s="1"/>
  <c r="F136" i="2"/>
  <c r="J136" i="2" s="1"/>
  <c r="K136" i="2" s="1"/>
  <c r="G135" i="2"/>
  <c r="C135" i="2"/>
  <c r="F134" i="2"/>
  <c r="J134" i="2" s="1"/>
  <c r="K134" i="2" s="1"/>
  <c r="F133" i="2"/>
  <c r="J133" i="2" s="1"/>
  <c r="K133" i="2" s="1"/>
  <c r="F132" i="2"/>
  <c r="J132" i="2" s="1"/>
  <c r="K132" i="2" s="1"/>
  <c r="F131" i="2"/>
  <c r="J131" i="2" s="1"/>
  <c r="K131" i="2" s="1"/>
  <c r="F130" i="2"/>
  <c r="J130" i="2" s="1"/>
  <c r="K130" i="2" s="1"/>
  <c r="G128" i="2"/>
  <c r="C128" i="2"/>
  <c r="F127" i="2"/>
  <c r="J127" i="2" s="1"/>
  <c r="K127" i="2" s="1"/>
  <c r="F126" i="2"/>
  <c r="J126" i="2" s="1"/>
  <c r="K126" i="2" s="1"/>
  <c r="F125" i="2"/>
  <c r="J125" i="2" s="1"/>
  <c r="K125" i="2" s="1"/>
  <c r="F124" i="2"/>
  <c r="J124" i="2" s="1"/>
  <c r="K124" i="2" s="1"/>
  <c r="F123" i="2"/>
  <c r="J123" i="2" s="1"/>
  <c r="K123" i="2" s="1"/>
  <c r="F122" i="2"/>
  <c r="J122" i="2" s="1"/>
  <c r="K122" i="2" s="1"/>
  <c r="F121" i="2"/>
  <c r="J121" i="2" s="1"/>
  <c r="K121" i="2" s="1"/>
  <c r="F120" i="2"/>
  <c r="J120" i="2" s="1"/>
  <c r="K120" i="2" s="1"/>
  <c r="G119" i="2"/>
  <c r="G129" i="2" s="1"/>
  <c r="C119" i="2"/>
  <c r="C129" i="2" s="1"/>
  <c r="J118" i="2"/>
  <c r="K118" i="2" s="1"/>
  <c r="J117" i="2"/>
  <c r="K117" i="2" s="1"/>
  <c r="F116" i="2"/>
  <c r="J116" i="2" s="1"/>
  <c r="K116" i="2" s="1"/>
  <c r="F115" i="2"/>
  <c r="J115" i="2" s="1"/>
  <c r="K115" i="2" s="1"/>
  <c r="F114" i="2"/>
  <c r="J114" i="2" s="1"/>
  <c r="K114" i="2" s="1"/>
  <c r="F113" i="2"/>
  <c r="J113" i="2" s="1"/>
  <c r="K113" i="2" s="1"/>
  <c r="G112" i="2"/>
  <c r="C112" i="2"/>
  <c r="F111" i="2"/>
  <c r="J111" i="2" s="1"/>
  <c r="K111" i="2" s="1"/>
  <c r="F110" i="2"/>
  <c r="J110" i="2" s="1"/>
  <c r="K110" i="2" s="1"/>
  <c r="F109" i="2"/>
  <c r="J109" i="2" s="1"/>
  <c r="K109" i="2" s="1"/>
  <c r="G106" i="2"/>
  <c r="C106" i="2"/>
  <c r="J105" i="2"/>
  <c r="K105" i="2" s="1"/>
  <c r="F104" i="2"/>
  <c r="J104" i="2" s="1"/>
  <c r="K104" i="2" s="1"/>
  <c r="F103" i="2"/>
  <c r="J103" i="2" s="1"/>
  <c r="K103" i="2" s="1"/>
  <c r="F102" i="2"/>
  <c r="J102" i="2" s="1"/>
  <c r="K102" i="2" s="1"/>
  <c r="F101" i="2"/>
  <c r="J101" i="2" s="1"/>
  <c r="K101" i="2" s="1"/>
  <c r="F100" i="2"/>
  <c r="J100" i="2" s="1"/>
  <c r="K100" i="2" s="1"/>
  <c r="F99" i="2"/>
  <c r="F98" i="2"/>
  <c r="J98" i="2" s="1"/>
  <c r="K98" i="2" s="1"/>
  <c r="F97" i="2"/>
  <c r="J97" i="2" s="1"/>
  <c r="K97" i="2" s="1"/>
  <c r="F95" i="2"/>
  <c r="J95" i="2" s="1"/>
  <c r="K95" i="2" s="1"/>
  <c r="F94" i="2"/>
  <c r="J94" i="2" s="1"/>
  <c r="K94" i="2" s="1"/>
  <c r="F93" i="2"/>
  <c r="J93" i="2" s="1"/>
  <c r="K93" i="2" s="1"/>
  <c r="F92" i="2"/>
  <c r="J92" i="2" s="1"/>
  <c r="K92" i="2" s="1"/>
  <c r="G91" i="2"/>
  <c r="C91" i="2"/>
  <c r="F90" i="2"/>
  <c r="J90" i="2" s="1"/>
  <c r="K90" i="2" s="1"/>
  <c r="F89" i="2"/>
  <c r="J89" i="2" s="1"/>
  <c r="K89" i="2" s="1"/>
  <c r="F88" i="2"/>
  <c r="J88" i="2" s="1"/>
  <c r="K88" i="2" s="1"/>
  <c r="F87" i="2"/>
  <c r="J87" i="2" s="1"/>
  <c r="K87" i="2" s="1"/>
  <c r="F86" i="2"/>
  <c r="J86" i="2" s="1"/>
  <c r="K86" i="2" s="1"/>
  <c r="F85" i="2"/>
  <c r="J85" i="2" s="1"/>
  <c r="K85" i="2" s="1"/>
  <c r="F84" i="2"/>
  <c r="J84" i="2" s="1"/>
  <c r="K84" i="2" s="1"/>
  <c r="F81" i="2"/>
  <c r="J81" i="2" s="1"/>
  <c r="K81" i="2" s="1"/>
  <c r="F80" i="2"/>
  <c r="J80" i="2" s="1"/>
  <c r="K80" i="2" s="1"/>
  <c r="F79" i="2"/>
  <c r="J79" i="2" s="1"/>
  <c r="K79" i="2" s="1"/>
  <c r="F78" i="2"/>
  <c r="F77" i="2"/>
  <c r="J77" i="2" s="1"/>
  <c r="K77" i="2" s="1"/>
  <c r="F76" i="2"/>
  <c r="F75" i="2"/>
  <c r="J75" i="2" s="1"/>
  <c r="K75" i="2" s="1"/>
  <c r="F74" i="2"/>
  <c r="F73" i="2"/>
  <c r="J73" i="2" s="1"/>
  <c r="K73" i="2" s="1"/>
  <c r="F72" i="2"/>
  <c r="J72" i="2" s="1"/>
  <c r="K72" i="2" s="1"/>
  <c r="F71" i="2"/>
  <c r="J71" i="2" s="1"/>
  <c r="K71" i="2" s="1"/>
  <c r="G70" i="2"/>
  <c r="G82" i="2" s="1"/>
  <c r="C70" i="2"/>
  <c r="F69" i="2"/>
  <c r="J69" i="2" s="1"/>
  <c r="K69" i="2" s="1"/>
  <c r="F68" i="2"/>
  <c r="J68" i="2" s="1"/>
  <c r="K68" i="2" s="1"/>
  <c r="F67" i="2"/>
  <c r="J67" i="2" s="1"/>
  <c r="K67" i="2" s="1"/>
  <c r="F66" i="2"/>
  <c r="C65" i="2"/>
  <c r="F64" i="2"/>
  <c r="J64" i="2" s="1"/>
  <c r="K64" i="2" s="1"/>
  <c r="F63" i="2"/>
  <c r="J63" i="2" s="1"/>
  <c r="K63" i="2" s="1"/>
  <c r="F62" i="2"/>
  <c r="J62" i="2" s="1"/>
  <c r="K62" i="2" s="1"/>
  <c r="F61" i="2"/>
  <c r="J61" i="2" s="1"/>
  <c r="K61" i="2" s="1"/>
  <c r="F60" i="2"/>
  <c r="J60" i="2" s="1"/>
  <c r="K60" i="2" s="1"/>
  <c r="F59" i="2"/>
  <c r="J59" i="2" s="1"/>
  <c r="K59" i="2" s="1"/>
  <c r="F58" i="2"/>
  <c r="J58" i="2" s="1"/>
  <c r="K58" i="2" s="1"/>
  <c r="F57" i="2"/>
  <c r="J57" i="2" s="1"/>
  <c r="K57" i="2" s="1"/>
  <c r="C55" i="2"/>
  <c r="F54" i="2"/>
  <c r="F53" i="2"/>
  <c r="J53" i="2" s="1"/>
  <c r="K53" i="2" s="1"/>
  <c r="F52" i="2"/>
  <c r="J52" i="2" s="1"/>
  <c r="K52" i="2" s="1"/>
  <c r="F51" i="2"/>
  <c r="J51" i="2" s="1"/>
  <c r="K51" i="2" s="1"/>
  <c r="F50" i="2"/>
  <c r="J50" i="2" s="1"/>
  <c r="K50" i="2" s="1"/>
  <c r="C49" i="2"/>
  <c r="F48" i="2"/>
  <c r="J48" i="2" s="1"/>
  <c r="K48" i="2" s="1"/>
  <c r="F47" i="2"/>
  <c r="J47" i="2" s="1"/>
  <c r="K47" i="2" s="1"/>
  <c r="C46" i="2"/>
  <c r="F45" i="2"/>
  <c r="J45" i="2" s="1"/>
  <c r="K45" i="2" s="1"/>
  <c r="F44" i="2"/>
  <c r="J44" i="2" s="1"/>
  <c r="K44" i="2" s="1"/>
  <c r="F43" i="2"/>
  <c r="J43" i="2" s="1"/>
  <c r="K43" i="2" s="1"/>
  <c r="F42" i="2"/>
  <c r="F41" i="2"/>
  <c r="J41" i="2" s="1"/>
  <c r="K41" i="2" s="1"/>
  <c r="F40" i="2"/>
  <c r="F39" i="2"/>
  <c r="J39" i="2" s="1"/>
  <c r="K39" i="2" s="1"/>
  <c r="C38" i="2"/>
  <c r="F37" i="2"/>
  <c r="J37" i="2" s="1"/>
  <c r="K37" i="2" s="1"/>
  <c r="F36" i="2"/>
  <c r="C35" i="2"/>
  <c r="F34" i="2"/>
  <c r="J34" i="2" s="1"/>
  <c r="K34" i="2" s="1"/>
  <c r="F33" i="2"/>
  <c r="J33" i="2" s="1"/>
  <c r="K33" i="2" s="1"/>
  <c r="F32" i="2"/>
  <c r="F31" i="2"/>
  <c r="C29" i="2"/>
  <c r="F28" i="2"/>
  <c r="F27" i="2"/>
  <c r="F26" i="2"/>
  <c r="J26" i="2" s="1"/>
  <c r="K26" i="2" s="1"/>
  <c r="F24" i="2"/>
  <c r="F23" i="2"/>
  <c r="F22" i="2"/>
  <c r="F21" i="2"/>
  <c r="J21" i="2" s="1"/>
  <c r="K21" i="2" s="1"/>
  <c r="F20" i="2"/>
  <c r="J20" i="2" s="1"/>
  <c r="K20" i="2" s="1"/>
  <c r="F18" i="2"/>
  <c r="F17" i="2"/>
  <c r="J17" i="2" s="1"/>
  <c r="K17" i="2" s="1"/>
  <c r="F16" i="2"/>
  <c r="F15" i="2"/>
  <c r="F14" i="2"/>
  <c r="J14" i="2" s="1"/>
  <c r="K14" i="2" s="1"/>
  <c r="F13" i="2"/>
  <c r="J13" i="2" s="1"/>
  <c r="K13" i="2" s="1"/>
  <c r="F12" i="2"/>
  <c r="J12" i="2" s="1"/>
  <c r="K12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J127" i="1" s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D158" i="1" s="1"/>
  <c r="E152" i="1"/>
  <c r="E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F158" i="1" s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AK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E105" i="4" l="1"/>
  <c r="AK105" i="4"/>
  <c r="G136" i="3"/>
  <c r="L136" i="3"/>
  <c r="Q136" i="3"/>
  <c r="W136" i="3"/>
  <c r="AB136" i="3"/>
  <c r="AG136" i="3"/>
  <c r="AM136" i="3"/>
  <c r="AR136" i="3"/>
  <c r="AW136" i="3"/>
  <c r="G178" i="2"/>
  <c r="F29" i="2"/>
  <c r="AI136" i="1"/>
  <c r="S136" i="1"/>
  <c r="R108" i="23"/>
  <c r="P136" i="4"/>
  <c r="AV136" i="4"/>
  <c r="D136" i="5"/>
  <c r="I136" i="5"/>
  <c r="O136" i="5"/>
  <c r="T136" i="5"/>
  <c r="Y136" i="5"/>
  <c r="AE136" i="5"/>
  <c r="AJ136" i="5"/>
  <c r="AO136" i="5"/>
  <c r="AU136" i="5"/>
  <c r="N248" i="23"/>
  <c r="R139" i="23"/>
  <c r="R194" i="23"/>
  <c r="V161" i="23"/>
  <c r="Z213" i="23"/>
  <c r="AD212" i="23"/>
  <c r="V83" i="23"/>
  <c r="Z82" i="23"/>
  <c r="AD30" i="23"/>
  <c r="AH25" i="23"/>
  <c r="AD96" i="23"/>
  <c r="AH92" i="23"/>
  <c r="V175" i="23"/>
  <c r="R214" i="23"/>
  <c r="R247" i="23" s="1"/>
  <c r="Z106" i="23"/>
  <c r="V107" i="23"/>
  <c r="AD56" i="23"/>
  <c r="AH35" i="23"/>
  <c r="AN172" i="1"/>
  <c r="AN191" i="1" s="1"/>
  <c r="AI210" i="1"/>
  <c r="J65" i="2"/>
  <c r="K65" i="2" s="1"/>
  <c r="H28" i="1"/>
  <c r="S172" i="1"/>
  <c r="S211" i="1" s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8" i="2"/>
  <c r="K18" i="2" s="1"/>
  <c r="J128" i="2"/>
  <c r="K128" i="2" s="1"/>
  <c r="J15" i="2"/>
  <c r="K15" i="2" s="1"/>
  <c r="J23" i="2"/>
  <c r="K23" i="2" s="1"/>
  <c r="J27" i="2"/>
  <c r="K27" i="2" s="1"/>
  <c r="J54" i="2"/>
  <c r="K54" i="2" s="1"/>
  <c r="J78" i="2"/>
  <c r="K78" i="2" s="1"/>
  <c r="AF28" i="1"/>
  <c r="J16" i="2"/>
  <c r="K16" i="2" s="1"/>
  <c r="J24" i="2"/>
  <c r="K24" i="2" s="1"/>
  <c r="J28" i="2"/>
  <c r="K28" i="2" s="1"/>
  <c r="J49" i="2"/>
  <c r="K49" i="2" s="1"/>
  <c r="I28" i="1"/>
  <c r="J22" i="2"/>
  <c r="K22" i="2" s="1"/>
  <c r="U210" i="1"/>
  <c r="AR28" i="1"/>
  <c r="J42" i="2"/>
  <c r="K42" i="2" s="1"/>
  <c r="J55" i="2"/>
  <c r="K55" i="2" s="1"/>
  <c r="J74" i="2"/>
  <c r="K74" i="2" s="1"/>
  <c r="AE172" i="1"/>
  <c r="AE211" i="1" s="1"/>
  <c r="F25" i="2"/>
  <c r="J32" i="2"/>
  <c r="J36" i="2"/>
  <c r="J40" i="2"/>
  <c r="K40" i="2" s="1"/>
  <c r="J76" i="2"/>
  <c r="K76" i="2" s="1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AM234" i="1"/>
  <c r="AM243" i="1" s="1"/>
  <c r="W234" i="1"/>
  <c r="W243" i="1" s="1"/>
  <c r="D105" i="1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AB28" i="1"/>
  <c r="L210" i="1"/>
  <c r="E172" i="1"/>
  <c r="E191" i="1" s="1"/>
  <c r="P105" i="1"/>
  <c r="K105" i="1"/>
  <c r="M210" i="1"/>
  <c r="AA28" i="1"/>
  <c r="U28" i="1"/>
  <c r="P28" i="1"/>
  <c r="K28" i="1"/>
  <c r="E28" i="1"/>
  <c r="AK234" i="1"/>
  <c r="AK243" i="1" s="1"/>
  <c r="F38" i="2"/>
  <c r="F110" i="4"/>
  <c r="J110" i="4" s="1"/>
  <c r="U234" i="1"/>
  <c r="U243" i="1" s="1"/>
  <c r="H210" i="1"/>
  <c r="K172" i="1"/>
  <c r="K211" i="1" s="1"/>
  <c r="AV28" i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30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N243" i="1" s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F166" i="2"/>
  <c r="J166" i="2" s="1"/>
  <c r="K166" i="2" s="1"/>
  <c r="G219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U244" i="1" s="1"/>
  <c r="AQ191" i="1"/>
  <c r="AF191" i="1"/>
  <c r="U191" i="1"/>
  <c r="P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F234" i="2"/>
  <c r="J234" i="2" s="1"/>
  <c r="K234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AU191" i="1"/>
  <c r="O191" i="1"/>
  <c r="AI211" i="1"/>
  <c r="AO191" i="1"/>
  <c r="AO234" i="1"/>
  <c r="AO243" i="1" s="1"/>
  <c r="Y234" i="1"/>
  <c r="Y243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O54" i="1"/>
  <c r="AO81" i="1" s="1"/>
  <c r="AE54" i="1"/>
  <c r="AE81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F229" i="2"/>
  <c r="J229" i="2" s="1"/>
  <c r="K229" i="2" s="1"/>
  <c r="F224" i="2"/>
  <c r="J224" i="2" s="1"/>
  <c r="K224" i="2" s="1"/>
  <c r="F128" i="2"/>
  <c r="F129" i="2" s="1"/>
  <c r="F70" i="2"/>
  <c r="J70" i="2" s="1"/>
  <c r="K70" i="2" s="1"/>
  <c r="C82" i="2"/>
  <c r="F106" i="2"/>
  <c r="C243" i="2"/>
  <c r="C252" i="2" s="1"/>
  <c r="F249" i="2"/>
  <c r="J249" i="2" s="1"/>
  <c r="K249" i="2" s="1"/>
  <c r="G138" i="2"/>
  <c r="F206" i="2"/>
  <c r="F242" i="2"/>
  <c r="J242" i="2" s="1"/>
  <c r="K242" i="2" s="1"/>
  <c r="F112" i="2"/>
  <c r="J112" i="2" s="1"/>
  <c r="K112" i="2" s="1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L81" i="5" s="1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J234" i="5" s="1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43" i="2"/>
  <c r="G252" i="2" s="1"/>
  <c r="C178" i="2"/>
  <c r="C200" i="2" s="1"/>
  <c r="F156" i="2"/>
  <c r="F163" i="2" s="1"/>
  <c r="J96" i="2"/>
  <c r="K96" i="2" s="1"/>
  <c r="F96" i="2"/>
  <c r="F65" i="2"/>
  <c r="F49" i="2"/>
  <c r="F35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C56" i="2"/>
  <c r="F46" i="2"/>
  <c r="F55" i="2"/>
  <c r="F91" i="2"/>
  <c r="J91" i="2" s="1"/>
  <c r="K91" i="2" s="1"/>
  <c r="G56" i="2"/>
  <c r="G83" i="2" s="1"/>
  <c r="J99" i="2"/>
  <c r="K99" i="2" s="1"/>
  <c r="C107" i="2"/>
  <c r="G107" i="2"/>
  <c r="F119" i="2"/>
  <c r="J119" i="2" s="1"/>
  <c r="F135" i="2"/>
  <c r="J135" i="2" s="1"/>
  <c r="K135" i="2" s="1"/>
  <c r="C138" i="2"/>
  <c r="J198" i="2"/>
  <c r="K198" i="2" s="1"/>
  <c r="F199" i="2"/>
  <c r="F218" i="2"/>
  <c r="C219" i="2"/>
  <c r="F175" i="2"/>
  <c r="J175" i="2" s="1"/>
  <c r="K175" i="2" s="1"/>
  <c r="F212" i="2"/>
  <c r="J212" i="2" s="1"/>
  <c r="K212" i="2" s="1"/>
  <c r="J202" i="2"/>
  <c r="K202" i="2" s="1"/>
  <c r="F193" i="2"/>
  <c r="J193" i="2" s="1"/>
  <c r="K193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M54" i="1"/>
  <c r="AM81" i="1" s="1"/>
  <c r="AG54" i="1"/>
  <c r="AG81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Q81" i="4" l="1"/>
  <c r="AQ106" i="4" s="1"/>
  <c r="E81" i="5"/>
  <c r="M81" i="5"/>
  <c r="AJ81" i="3"/>
  <c r="AJ106" i="3" s="1"/>
  <c r="AJ137" i="3" s="1"/>
  <c r="AN211" i="1"/>
  <c r="AQ81" i="5"/>
  <c r="AQ106" i="5" s="1"/>
  <c r="AQ137" i="5" s="1"/>
  <c r="AJ81" i="5"/>
  <c r="X211" i="1"/>
  <c r="V108" i="23"/>
  <c r="J35" i="2"/>
  <c r="K35" i="2" s="1"/>
  <c r="K32" i="2"/>
  <c r="J38" i="2"/>
  <c r="K38" i="2" s="1"/>
  <c r="K36" i="2"/>
  <c r="J129" i="2"/>
  <c r="K129" i="2" s="1"/>
  <c r="K119" i="2"/>
  <c r="AW106" i="1"/>
  <c r="AW137" i="1" s="1"/>
  <c r="W81" i="4"/>
  <c r="W106" i="4" s="1"/>
  <c r="W137" i="4" s="1"/>
  <c r="AU211" i="3"/>
  <c r="AU244" i="3" s="1"/>
  <c r="S211" i="3"/>
  <c r="S244" i="3" s="1"/>
  <c r="AR191" i="3"/>
  <c r="E245" i="4"/>
  <c r="AC81" i="4"/>
  <c r="AC106" i="4" s="1"/>
  <c r="AC137" i="4" s="1"/>
  <c r="AN81" i="3"/>
  <c r="AN106" i="3" s="1"/>
  <c r="AN137" i="3" s="1"/>
  <c r="T245" i="4"/>
  <c r="Q212" i="5"/>
  <c r="AR81" i="1"/>
  <c r="AR106" i="1" s="1"/>
  <c r="AR137" i="1" s="1"/>
  <c r="J25" i="2"/>
  <c r="K25" i="2" s="1"/>
  <c r="I106" i="4"/>
  <c r="Q106" i="4"/>
  <c r="AU81" i="1"/>
  <c r="Y244" i="1"/>
  <c r="AG106" i="1"/>
  <c r="AG137" i="1" s="1"/>
  <c r="M191" i="3"/>
  <c r="AW81" i="5"/>
  <c r="AW106" i="5" s="1"/>
  <c r="AW137" i="5" s="1"/>
  <c r="AE106" i="1"/>
  <c r="AE137" i="1" s="1"/>
  <c r="P244" i="1"/>
  <c r="AN244" i="1"/>
  <c r="Q81" i="5"/>
  <c r="AF81" i="4"/>
  <c r="AF106" i="4" s="1"/>
  <c r="AF137" i="4" s="1"/>
  <c r="J29" i="2"/>
  <c r="K29" i="2" s="1"/>
  <c r="AH56" i="23"/>
  <c r="AL35" i="23"/>
  <c r="AH30" i="23"/>
  <c r="AL25" i="23"/>
  <c r="AD213" i="23"/>
  <c r="AH212" i="23"/>
  <c r="AH96" i="23"/>
  <c r="AL92" i="23"/>
  <c r="Z175" i="23"/>
  <c r="V214" i="23"/>
  <c r="V247" i="23" s="1"/>
  <c r="R248" i="23"/>
  <c r="V139" i="23"/>
  <c r="R141" i="23"/>
  <c r="Z83" i="23"/>
  <c r="AD82" i="23"/>
  <c r="Z107" i="23"/>
  <c r="AD106" i="23"/>
  <c r="V194" i="23"/>
  <c r="Z161" i="23"/>
  <c r="C83" i="2"/>
  <c r="H81" i="1"/>
  <c r="H106" i="1" s="1"/>
  <c r="H137" i="1" s="1"/>
  <c r="J138" i="2"/>
  <c r="K138" i="2" s="1"/>
  <c r="J82" i="2"/>
  <c r="K82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E191" i="1"/>
  <c r="P81" i="4"/>
  <c r="P106" i="4" s="1"/>
  <c r="P137" i="4" s="1"/>
  <c r="AI81" i="3"/>
  <c r="K212" i="4"/>
  <c r="O81" i="5"/>
  <c r="O106" i="5" s="1"/>
  <c r="O137" i="5" s="1"/>
  <c r="AF81" i="1"/>
  <c r="AF106" i="1" s="1"/>
  <c r="AF137" i="1" s="1"/>
  <c r="AR212" i="5"/>
  <c r="AR245" i="5" s="1"/>
  <c r="AK212" i="5"/>
  <c r="AK245" i="5" s="1"/>
  <c r="AV81" i="1"/>
  <c r="AV106" i="1" s="1"/>
  <c r="AV137" i="1" s="1"/>
  <c r="T81" i="4"/>
  <c r="S245" i="5"/>
  <c r="L192" i="5"/>
  <c r="Y245" i="5"/>
  <c r="AS245" i="5"/>
  <c r="AF212" i="5"/>
  <c r="AF245" i="5" s="1"/>
  <c r="AG192" i="5"/>
  <c r="O81" i="4"/>
  <c r="O106" i="4" s="1"/>
  <c r="O137" i="4" s="1"/>
  <c r="AS81" i="1"/>
  <c r="AS106" i="1" s="1"/>
  <c r="AS137" i="1" s="1"/>
  <c r="T211" i="1"/>
  <c r="T244" i="1" s="1"/>
  <c r="J28" i="1"/>
  <c r="J46" i="2"/>
  <c r="I137" i="1"/>
  <c r="AS211" i="1"/>
  <c r="AS244" i="1" s="1"/>
  <c r="AB244" i="3"/>
  <c r="AJ81" i="4"/>
  <c r="AJ106" i="4" s="1"/>
  <c r="AJ137" i="4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Q244" i="3" s="1"/>
  <c r="X81" i="3"/>
  <c r="X106" i="3" s="1"/>
  <c r="X137" i="3" s="1"/>
  <c r="AC81" i="3"/>
  <c r="AC106" i="3" s="1"/>
  <c r="AC137" i="3" s="1"/>
  <c r="X245" i="5"/>
  <c r="H245" i="5"/>
  <c r="H245" i="4"/>
  <c r="AB81" i="4"/>
  <c r="AB106" i="4" s="1"/>
  <c r="AB137" i="4" s="1"/>
  <c r="AR81" i="4"/>
  <c r="AR106" i="4" s="1"/>
  <c r="AR137" i="4" s="1"/>
  <c r="D81" i="4"/>
  <c r="AV81" i="4"/>
  <c r="AV106" i="4" s="1"/>
  <c r="AV137" i="4" s="1"/>
  <c r="F82" i="2"/>
  <c r="AR244" i="3"/>
  <c r="W211" i="3"/>
  <c r="W244" i="3" s="1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K81" i="1"/>
  <c r="K106" i="1" s="1"/>
  <c r="K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J199" i="2"/>
  <c r="K199" i="2" s="1"/>
  <c r="U81" i="1"/>
  <c r="U106" i="1" s="1"/>
  <c r="U137" i="1" s="1"/>
  <c r="J106" i="2"/>
  <c r="K106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U81" i="3"/>
  <c r="U106" i="3" s="1"/>
  <c r="U137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T81" i="5"/>
  <c r="T106" i="5" s="1"/>
  <c r="T137" i="5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C220" i="2"/>
  <c r="C253" i="2" s="1"/>
  <c r="F243" i="2"/>
  <c r="J243" i="2" s="1"/>
  <c r="K243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S244" i="3"/>
  <c r="AI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8" i="2"/>
  <c r="J178" i="2" s="1"/>
  <c r="K178" i="2" s="1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30" i="2"/>
  <c r="J206" i="2"/>
  <c r="K206" i="2" s="1"/>
  <c r="F219" i="2"/>
  <c r="J218" i="2"/>
  <c r="K218" i="2" s="1"/>
  <c r="G108" i="2"/>
  <c r="G139" i="2" s="1"/>
  <c r="F107" i="2"/>
  <c r="F56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H246" i="4" l="1"/>
  <c r="J56" i="2"/>
  <c r="K56" i="2" s="1"/>
  <c r="K46" i="2"/>
  <c r="AJ246" i="3"/>
  <c r="I246" i="3"/>
  <c r="U246" i="3"/>
  <c r="Z108" i="23"/>
  <c r="Z194" i="23"/>
  <c r="AD161" i="23"/>
  <c r="AD83" i="23"/>
  <c r="AH82" i="23"/>
  <c r="AL30" i="23"/>
  <c r="AP25" i="23"/>
  <c r="AH213" i="23"/>
  <c r="AL212" i="23"/>
  <c r="AH106" i="23"/>
  <c r="AD107" i="23"/>
  <c r="AD175" i="23"/>
  <c r="Z214" i="23"/>
  <c r="Z247" i="23" s="1"/>
  <c r="AL56" i="23"/>
  <c r="AP35" i="23"/>
  <c r="V248" i="23"/>
  <c r="Z139" i="23"/>
  <c r="V141" i="23"/>
  <c r="AL96" i="23"/>
  <c r="AP92" i="23"/>
  <c r="J30" i="2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200" i="2"/>
  <c r="F220" i="2"/>
  <c r="J107" i="2"/>
  <c r="K107" i="2" s="1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F191" i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J219" i="2"/>
  <c r="K219" i="2" s="1"/>
  <c r="F252" i="2"/>
  <c r="J252" i="2" s="1"/>
  <c r="K252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J83" i="2" l="1"/>
  <c r="K83" i="2" s="1"/>
  <c r="K30" i="2"/>
  <c r="AD108" i="23"/>
  <c r="AD139" i="23" s="1"/>
  <c r="AP96" i="23"/>
  <c r="AT92" i="23"/>
  <c r="AH175" i="23"/>
  <c r="AD214" i="23"/>
  <c r="AD247" i="23" s="1"/>
  <c r="AH83" i="23"/>
  <c r="AL82" i="23"/>
  <c r="AP56" i="23"/>
  <c r="AT35" i="23"/>
  <c r="Z248" i="23"/>
  <c r="Z141" i="23"/>
  <c r="AH107" i="23"/>
  <c r="AL106" i="23"/>
  <c r="AP30" i="23"/>
  <c r="AT25" i="23"/>
  <c r="AD194" i="23"/>
  <c r="AH161" i="23"/>
  <c r="AL213" i="23"/>
  <c r="AP212" i="23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V117" i="1"/>
  <c r="R127" i="1"/>
  <c r="F244" i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53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AD209" i="1"/>
  <c r="Z210" i="1"/>
  <c r="N81" i="1"/>
  <c r="R80" i="1"/>
  <c r="V33" i="1"/>
  <c r="R54" i="1"/>
  <c r="Z104" i="1"/>
  <c r="V23" i="1"/>
  <c r="R28" i="1"/>
  <c r="N105" i="1"/>
  <c r="C137" i="1"/>
  <c r="AH108" i="23" l="1"/>
  <c r="J108" i="2"/>
  <c r="AT30" i="23"/>
  <c r="AX25" i="23"/>
  <c r="AX30" i="23" s="1"/>
  <c r="AL175" i="23"/>
  <c r="AH214" i="23"/>
  <c r="AH247" i="23" s="1"/>
  <c r="AD248" i="23"/>
  <c r="AD141" i="23"/>
  <c r="AH139" i="23"/>
  <c r="AL83" i="23"/>
  <c r="AP82" i="23"/>
  <c r="AT96" i="23"/>
  <c r="AX92" i="23"/>
  <c r="AX96" i="23" s="1"/>
  <c r="AH194" i="23"/>
  <c r="AL161" i="23"/>
  <c r="AP106" i="23"/>
  <c r="AL107" i="23"/>
  <c r="AP213" i="23"/>
  <c r="AT212" i="23"/>
  <c r="AT56" i="23"/>
  <c r="AX35" i="23"/>
  <c r="J245" i="4"/>
  <c r="N192" i="5"/>
  <c r="F246" i="5"/>
  <c r="F138" i="4"/>
  <c r="R136" i="1"/>
  <c r="F137" i="1"/>
  <c r="Z117" i="1"/>
  <c r="V127" i="1"/>
  <c r="N106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AD104" i="1"/>
  <c r="Z33" i="1"/>
  <c r="V54" i="1"/>
  <c r="Z23" i="1"/>
  <c r="V28" i="1"/>
  <c r="R81" i="1"/>
  <c r="V80" i="1"/>
  <c r="AH209" i="1"/>
  <c r="AD210" i="1"/>
  <c r="AX56" i="23" l="1"/>
  <c r="J139" i="2"/>
  <c r="K139" i="2" s="1"/>
  <c r="K108" i="2"/>
  <c r="AL108" i="23"/>
  <c r="AL139" i="23" s="1"/>
  <c r="AH248" i="23"/>
  <c r="AH141" i="23"/>
  <c r="AP175" i="23"/>
  <c r="AL214" i="23"/>
  <c r="AL247" i="23" s="1"/>
  <c r="AT213" i="23"/>
  <c r="AX212" i="23"/>
  <c r="AP107" i="23"/>
  <c r="AT106" i="23"/>
  <c r="AL194" i="23"/>
  <c r="AP161" i="23"/>
  <c r="AP83" i="23"/>
  <c r="AT82" i="23"/>
  <c r="N245" i="4"/>
  <c r="R192" i="5"/>
  <c r="V136" i="1"/>
  <c r="F245" i="1"/>
  <c r="F138" i="1"/>
  <c r="AD117" i="1"/>
  <c r="Z127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AD33" i="1"/>
  <c r="Z54" i="1"/>
  <c r="AH104" i="1"/>
  <c r="AD105" i="1"/>
  <c r="AL209" i="1"/>
  <c r="AH210" i="1"/>
  <c r="AD23" i="1"/>
  <c r="Z28" i="1"/>
  <c r="V81" i="1"/>
  <c r="Z80" i="1"/>
  <c r="N137" i="1"/>
  <c r="AT83" i="23" l="1"/>
  <c r="AX82" i="23"/>
  <c r="AX83" i="23" s="1"/>
  <c r="AX106" i="23"/>
  <c r="AT107" i="23"/>
  <c r="AL248" i="23"/>
  <c r="AL141" i="23"/>
  <c r="AP108" i="23"/>
  <c r="AP139" i="23" s="1"/>
  <c r="AP194" i="23"/>
  <c r="AT161" i="23"/>
  <c r="AX213" i="23"/>
  <c r="AT175" i="23"/>
  <c r="AP214" i="23"/>
  <c r="AP247" i="23" s="1"/>
  <c r="V192" i="5"/>
  <c r="R245" i="4"/>
  <c r="J138" i="4"/>
  <c r="J246" i="4"/>
  <c r="Z136" i="1"/>
  <c r="AH117" i="1"/>
  <c r="AD127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R137" i="1"/>
  <c r="AH33" i="1"/>
  <c r="AD54" i="1"/>
  <c r="AP209" i="1"/>
  <c r="AL210" i="1"/>
  <c r="Z81" i="1"/>
  <c r="AD80" i="1"/>
  <c r="AH23" i="1"/>
  <c r="AD28" i="1"/>
  <c r="AL104" i="1"/>
  <c r="AH105" i="1"/>
  <c r="AT108" i="23" l="1"/>
  <c r="AX107" i="23"/>
  <c r="AX108" i="23" s="1"/>
  <c r="AT194" i="23"/>
  <c r="AX161" i="23"/>
  <c r="AP248" i="23"/>
  <c r="AT139" i="23"/>
  <c r="AP141" i="23"/>
  <c r="AX175" i="23"/>
  <c r="AT214" i="23"/>
  <c r="AT247" i="23" s="1"/>
  <c r="V245" i="4"/>
  <c r="AD136" i="1"/>
  <c r="AL117" i="1"/>
  <c r="AH127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L23" i="1"/>
  <c r="AH28" i="1"/>
  <c r="AL33" i="1"/>
  <c r="AH54" i="1"/>
  <c r="AD81" i="1"/>
  <c r="AH80" i="1"/>
  <c r="V137" i="1"/>
  <c r="AP104" i="1"/>
  <c r="AL105" i="1"/>
  <c r="AT209" i="1"/>
  <c r="AP210" i="1"/>
  <c r="AX214" i="23" l="1"/>
  <c r="AX247" i="23" s="1"/>
  <c r="AX194" i="23"/>
  <c r="AT248" i="23"/>
  <c r="AT141" i="23"/>
  <c r="AX139" i="23"/>
  <c r="Z245" i="4"/>
  <c r="AH136" i="1"/>
  <c r="AP117" i="1"/>
  <c r="AL127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T104" i="1"/>
  <c r="AP105" i="1"/>
  <c r="AH81" i="1"/>
  <c r="AL80" i="1"/>
  <c r="AP33" i="1"/>
  <c r="AL54" i="1"/>
  <c r="AX209" i="1"/>
  <c r="AT210" i="1"/>
  <c r="AP23" i="1"/>
  <c r="AL28" i="1"/>
  <c r="Z137" i="1"/>
  <c r="AX248" i="23" l="1"/>
  <c r="AX141" i="23"/>
  <c r="AD245" i="4"/>
  <c r="AL136" i="1"/>
  <c r="AD244" i="3"/>
  <c r="AT117" i="1"/>
  <c r="AP127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X210" i="1"/>
  <c r="AT23" i="1"/>
  <c r="AP28" i="1"/>
  <c r="AT33" i="1"/>
  <c r="AP54" i="1"/>
  <c r="AX104" i="1"/>
  <c r="AT105" i="1"/>
  <c r="AD137" i="1"/>
  <c r="AL81" i="1"/>
  <c r="AP80" i="1"/>
  <c r="AH245" i="4" l="1"/>
  <c r="AP136" i="1"/>
  <c r="AL192" i="5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H137" i="1"/>
  <c r="AX23" i="1"/>
  <c r="AT28" i="1"/>
  <c r="AX33" i="1"/>
  <c r="AT54" i="1"/>
  <c r="AP81" i="1"/>
  <c r="AT80" i="1"/>
  <c r="AX105" i="1"/>
  <c r="AT136" i="1" l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L137" i="1"/>
  <c r="AT81" i="1"/>
  <c r="AX80" i="1"/>
  <c r="AX28" i="1"/>
  <c r="AP245" i="5" l="1"/>
  <c r="AT106" i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X81" i="1"/>
  <c r="AP137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T137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X137" i="1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G156" i="2"/>
  <c r="G163" i="2" s="1"/>
  <c r="J149" i="2"/>
  <c r="K149" i="2" s="1"/>
  <c r="G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G152" i="1" l="1"/>
  <c r="G158" i="1" s="1"/>
  <c r="G191" i="1" s="1"/>
  <c r="G200" i="2"/>
  <c r="G220" i="2"/>
  <c r="J156" i="2"/>
  <c r="K156" i="2" s="1"/>
  <c r="G211" i="1" l="1"/>
  <c r="G244" i="1" s="1"/>
  <c r="J152" i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J163" i="2"/>
  <c r="K163" i="2" s="1"/>
  <c r="G253" i="2"/>
  <c r="J158" i="1" l="1"/>
  <c r="J200" i="2"/>
  <c r="K200" i="2" s="1"/>
  <c r="J220" i="2"/>
  <c r="K220" i="2" s="1"/>
  <c r="N158" i="1" l="1"/>
  <c r="R158" i="1" s="1"/>
  <c r="V158" i="1" s="1"/>
  <c r="Z158" i="1" s="1"/>
  <c r="AD158" i="1" s="1"/>
  <c r="AH158" i="1" s="1"/>
  <c r="AL158" i="1" s="1"/>
  <c r="AP158" i="1" s="1"/>
  <c r="AT158" i="1" s="1"/>
  <c r="AX158" i="1" s="1"/>
  <c r="J191" i="1"/>
  <c r="N191" i="1" s="1"/>
  <c r="R191" i="1" s="1"/>
  <c r="V191" i="1" s="1"/>
  <c r="Z191" i="1" s="1"/>
  <c r="AD191" i="1" s="1"/>
  <c r="AH191" i="1" s="1"/>
  <c r="AL191" i="1" s="1"/>
  <c r="AP191" i="1" s="1"/>
  <c r="AT191" i="1" s="1"/>
  <c r="AX191" i="1" s="1"/>
  <c r="J211" i="1"/>
  <c r="J253" i="2"/>
  <c r="K253" i="2" s="1"/>
  <c r="N211" i="1" l="1"/>
  <c r="R211" i="1" s="1"/>
  <c r="V211" i="1" s="1"/>
  <c r="Z211" i="1" s="1"/>
  <c r="AD211" i="1" s="1"/>
  <c r="AH211" i="1" s="1"/>
  <c r="AL211" i="1" s="1"/>
  <c r="AP211" i="1" s="1"/>
  <c r="AT211" i="1" s="1"/>
  <c r="AX211" i="1" s="1"/>
  <c r="J244" i="1"/>
  <c r="N244" i="1" l="1"/>
  <c r="J245" i="1"/>
  <c r="J138" i="1"/>
  <c r="N138" i="1" l="1"/>
  <c r="N245" i="1"/>
  <c r="R244" i="1"/>
  <c r="R245" i="1" l="1"/>
  <c r="V244" i="1"/>
  <c r="R138" i="1"/>
  <c r="V245" i="1" l="1"/>
  <c r="V138" i="1"/>
  <c r="Z244" i="1"/>
  <c r="Z245" i="1" l="1"/>
  <c r="Z138" i="1"/>
  <c r="AD244" i="1"/>
  <c r="AD138" i="1" l="1"/>
  <c r="AH244" i="1"/>
  <c r="AD245" i="1"/>
  <c r="AH138" i="1" l="1"/>
  <c r="AH245" i="1"/>
  <c r="AL244" i="1"/>
  <c r="AL245" i="1" l="1"/>
  <c r="AL138" i="1"/>
  <c r="AP244" i="1"/>
  <c r="AT244" i="1" l="1"/>
  <c r="AP245" i="1"/>
  <c r="AP138" i="1"/>
  <c r="AT138" i="1" l="1"/>
  <c r="AT245" i="1"/>
  <c r="AX244" i="1"/>
  <c r="AX138" i="1" l="1"/>
  <c r="AX245" i="1"/>
</calcChain>
</file>

<file path=xl/sharedStrings.xml><?xml version="1.0" encoding="utf-8"?>
<sst xmlns="http://schemas.openxmlformats.org/spreadsheetml/2006/main" count="4088" uniqueCount="768">
  <si>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</si>
  <si>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</si>
  <si>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</si>
  <si>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</si>
  <si>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</si>
  <si>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</si>
  <si>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</si>
  <si>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</si>
  <si>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</si>
  <si>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</si>
  <si>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</si>
  <si>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</si>
  <si>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</si>
  <si>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</si>
  <si>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</si>
  <si>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</si>
  <si>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</si>
  <si>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</si>
  <si>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</si>
  <si>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</si>
  <si>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</si>
  <si>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</si>
  <si>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</si>
  <si>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</si>
  <si>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</si>
  <si>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</si>
  <si>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</si>
  <si>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</si>
  <si>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</si>
  <si>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</si>
  <si>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</si>
  <si>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</si>
  <si>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</si>
  <si>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</si>
  <si>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</si>
  <si>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</si>
  <si>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</si>
  <si>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</si>
  <si>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</si>
  <si>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</si>
  <si>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</si>
  <si>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</si>
  <si>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</si>
  <si>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</si>
  <si>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</si>
  <si>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</si>
  <si>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</si>
  <si>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</si>
  <si>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</si>
  <si>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</si>
  <si>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</si>
  <si>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</si>
  <si>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</si>
  <si>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</si>
  <si>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</si>
  <si>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</si>
  <si>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</si>
  <si>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</si>
  <si>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</si>
  <si>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</si>
  <si>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</si>
  <si>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</si>
  <si>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</si>
  <si>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</si>
  <si>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</si>
  <si>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</si>
  <si>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</si>
  <si>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</si>
  <si>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</si>
  <si>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</si>
  <si>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</si>
  <si>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</si>
  <si>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</si>
  <si>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</si>
  <si>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</si>
  <si>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</si>
  <si>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</si>
  <si>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</si>
  <si>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</si>
  <si>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</si>
  <si>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</si>
  <si>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</si>
  <si>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</si>
  <si>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</si>
  <si>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</si>
  <si>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</si>
  <si>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</si>
  <si>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</si>
  <si>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</si>
  <si>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</si>
  <si>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</si>
  <si>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</si>
  <si>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</si>
  <si>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</si>
  <si>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</si>
  <si>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</si>
  <si>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</si>
  <si>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</si>
  <si>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</si>
  <si>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</si>
  <si>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</si>
  <si>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</si>
  <si>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</si>
  <si>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</si>
  <si>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</si>
  <si>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</si>
  <si>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</si>
  <si>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</si>
  <si>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</si>
  <si>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</si>
  <si>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</si>
  <si>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</si>
  <si>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</si>
  <si>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</si>
  <si>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</si>
  <si>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</si>
  <si>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</si>
  <si>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</si>
  <si>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</si>
  <si>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</si>
  <si>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</si>
  <si>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</si>
  <si>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</si>
  <si>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</si>
  <si>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</si>
  <si>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</si>
  <si>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</si>
  <si>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</si>
  <si>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</si>
  <si>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</si>
  <si>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</si>
  <si>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</si>
  <si>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</si>
  <si>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</si>
  <si>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</si>
  <si>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</si>
  <si>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</si>
  <si>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</si>
  <si>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</si>
  <si>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</si>
  <si>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</si>
  <si>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</si>
  <si>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</si>
  <si>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</si>
  <si>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</si>
  <si>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</si>
  <si>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</si>
  <si>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</si>
  <si>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</si>
  <si>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</si>
  <si>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</si>
  <si>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</si>
  <si>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</si>
  <si>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</si>
  <si>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</si>
  <si>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</si>
  <si>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</si>
  <si>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</si>
  <si>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</si>
  <si>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</si>
  <si>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</si>
  <si>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</si>
  <si>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</si>
  <si>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</si>
  <si>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</si>
  <si>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</si>
  <si>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</si>
  <si>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</si>
  <si>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</si>
  <si>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</si>
  <si>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</si>
  <si>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</si>
  <si>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</si>
  <si>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</si>
  <si>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</si>
  <si>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</si>
  <si>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</si>
  <si>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</si>
  <si>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</si>
  <si>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</si>
  <si>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</si>
  <si>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</si>
  <si>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</si>
  <si>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</si>
  <si>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</si>
  <si>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</si>
  <si>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</si>
  <si>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</si>
  <si>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</si>
  <si>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</si>
  <si>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</si>
  <si>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</si>
  <si>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</si>
  <si>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</si>
  <si>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</si>
  <si>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</si>
  <si>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</si>
  <si>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</si>
  <si>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</si>
  <si>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</si>
  <si>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</si>
  <si>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</si>
  <si>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</si>
  <si>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</si>
  <si>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</si>
  <si>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</si>
  <si>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</si>
  <si>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</si>
  <si>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</si>
  <si>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</si>
  <si>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</si>
  <si>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</si>
  <si>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</si>
  <si>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</si>
  <si>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</si>
  <si>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</si>
  <si>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</si>
  <si>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</si>
  <si>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</si>
  <si>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</si>
  <si>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</si>
  <si>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</si>
  <si>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</si>
  <si>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</si>
  <si>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</si>
  <si>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</si>
  <si>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</si>
  <si>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</si>
  <si>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</si>
  <si>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</si>
  <si>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</si>
  <si>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</si>
  <si>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</si>
  <si>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</si>
  <si>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</si>
  <si>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</si>
  <si>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</si>
  <si>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</si>
  <si>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</si>
  <si>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</si>
  <si>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</si>
  <si>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</si>
  <si>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</si>
  <si>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</si>
  <si>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</si>
  <si>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</si>
  <si>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</si>
  <si>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</si>
  <si>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</si>
  <si>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</si>
  <si>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</si>
  <si>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</si>
  <si>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</si>
  <si>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</si>
  <si>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</si>
  <si>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</si>
  <si>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</si>
  <si>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</si>
  <si>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</si>
  <si>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</si>
  <si>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</si>
  <si>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</si>
  <si>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</si>
  <si>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</si>
  <si>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</si>
  <si>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</si>
  <si>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</si>
  <si>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</si>
  <si>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</si>
  <si>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</si>
  <si>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</si>
  <si>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</si>
  <si>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</si>
  <si>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</si>
  <si>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</si>
  <si>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</si>
  <si>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</si>
  <si>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</si>
  <si>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</si>
  <si>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</si>
  <si>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</si>
  <si>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</si>
  <si>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</si>
  <si>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</si>
  <si>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</si>
  <si>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</si>
  <si>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</si>
  <si>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</si>
  <si>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</si>
  <si>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</si>
  <si>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</si>
  <si>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</si>
  <si>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</si>
  <si>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</si>
  <si>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</si>
  <si>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</si>
  <si>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</si>
  <si>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</si>
  <si>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</si>
  <si>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</si>
  <si>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</si>
  <si>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</si>
  <si>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</si>
  <si>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</si>
  <si>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</si>
  <si>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</si>
  <si>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</si>
  <si>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</si>
  <si>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</si>
  <si>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</si>
  <si>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</si>
  <si>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</si>
  <si>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</si>
  <si>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</si>
  <si>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</si>
  <si>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</si>
  <si>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</si>
  <si>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</si>
  <si>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</si>
  <si>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</si>
  <si>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</si>
  <si>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</si>
  <si>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</si>
  <si>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</si>
  <si>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</si>
  <si>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</si>
  <si>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</si>
  <si>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</si>
  <si>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</si>
  <si>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</si>
  <si>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</si>
  <si>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</si>
  <si>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</si>
  <si>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</si>
  <si>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</si>
  <si>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</si>
  <si>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</si>
  <si>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</si>
  <si>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</si>
  <si>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</si>
  <si>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</si>
  <si>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</si>
  <si>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</si>
  <si>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</si>
  <si>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</si>
  <si>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</si>
  <si>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</si>
  <si>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</si>
  <si>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</si>
  <si>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</si>
  <si>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</si>
  <si>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</si>
  <si>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</si>
  <si>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</si>
  <si>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</si>
  <si>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</si>
  <si>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</si>
  <si>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</si>
  <si>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</si>
  <si>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</si>
  <si>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</si>
  <si>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</si>
  <si>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</si>
  <si>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</si>
  <si>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</si>
  <si>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</si>
  <si>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</si>
  <si>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</si>
  <si>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</si>
  <si>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</si>
  <si>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</si>
  <si>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</si>
  <si>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</si>
  <si>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</si>
  <si>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</si>
  <si>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</si>
  <si>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</si>
  <si>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</si>
  <si>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</si>
  <si>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</si>
  <si>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</si>
  <si>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</si>
  <si>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</si>
  <si>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</si>
  <si>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</si>
  <si>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</si>
  <si>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</si>
  <si>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</si>
  <si>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</si>
  <si>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</si>
  <si>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</si>
  <si>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</si>
  <si>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</si>
  <si>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</si>
  <si>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</si>
  <si>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</si>
  <si>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</si>
  <si>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</si>
  <si>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</si>
  <si>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</si>
  <si>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</si>
  <si>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</si>
  <si>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</si>
  <si>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</si>
  <si>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</si>
  <si>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</si>
  <si>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</si>
  <si>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</si>
  <si>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</si>
  <si>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</si>
  <si>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</si>
  <si>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</si>
  <si>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</si>
  <si>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</si>
  <si>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</si>
  <si>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</si>
  <si>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</si>
  <si>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</si>
  <si>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</si>
  <si>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</si>
  <si>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</si>
  <si>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</si>
  <si>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</si>
  <si>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</si>
  <si>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</si>
  <si>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</si>
  <si>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</si>
  <si>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</si>
  <si>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</si>
  <si>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</si>
  <si>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</si>
  <si>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</si>
  <si>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</si>
  <si>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</si>
  <si>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</si>
  <si>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</si>
  <si>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</si>
  <si>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</si>
  <si>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</si>
  <si>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</si>
  <si>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</si>
  <si>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</si>
  <si>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</si>
  <si>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</si>
  <si>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</si>
  <si>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</si>
  <si>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</si>
  <si>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</si>
  <si>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</si>
  <si>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</si>
  <si>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</si>
  <si>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</si>
  <si>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</si>
  <si>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</si>
  <si>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</si>
  <si>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</si>
  <si>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</si>
  <si>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</si>
  <si>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</si>
  <si>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</si>
  <si>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</si>
  <si>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</si>
  <si>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</si>
  <si>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</si>
  <si>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</si>
  <si>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</si>
  <si>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</si>
  <si>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</si>
  <si>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</si>
  <si>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</si>
  <si>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</si>
  <si>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</si>
  <si>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</si>
  <si>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</si>
  <si>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</si>
  <si>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</si>
  <si>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</si>
  <si>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</si>
  <si>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</si>
  <si>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</si>
  <si>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</si>
  <si>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</si>
  <si>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</si>
  <si>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</si>
  <si>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</si>
  <si>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</si>
  <si>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</si>
  <si>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</si>
  <si>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</si>
  <si>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</si>
  <si>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</si>
  <si>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</si>
  <si>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</si>
  <si>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</si>
  <si>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</si>
  <si>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</si>
  <si>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</si>
  <si>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</si>
  <si>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</si>
  <si>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</si>
  <si>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</si>
  <si>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</si>
  <si>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</si>
  <si>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</si>
  <si>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</si>
  <si>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</si>
  <si>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</si>
  <si>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</si>
  <si>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</si>
  <si>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</si>
  <si>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</si>
  <si>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</si>
  <si>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</si>
  <si>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</si>
  <si>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</si>
  <si>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</si>
  <si>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</si>
  <si>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</si>
  <si>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</si>
  <si>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</si>
  <si>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</si>
  <si>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</si>
  <si>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</si>
  <si>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</si>
  <si>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</si>
  <si>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</si>
  <si>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</si>
  <si>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</si>
  <si>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</si>
  <si>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</si>
  <si>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</si>
  <si>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</si>
  <si>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</si>
  <si>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</si>
  <si>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</si>
  <si>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</si>
  <si>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</si>
  <si>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</si>
  <si>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</si>
  <si>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</si>
  <si>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</si>
  <si>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</si>
  <si>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</si>
  <si>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</si>
  <si>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</si>
  <si>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</si>
  <si>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</si>
  <si>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</si>
  <si>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</si>
  <si>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</si>
  <si>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</si>
  <si>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</si>
  <si>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</si>
  <si>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</si>
  <si>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</si>
  <si>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</si>
  <si>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</si>
  <si>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</si>
  <si>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</si>
  <si>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</si>
  <si>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</si>
  <si>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</si>
  <si>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</si>
  <si>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</si>
  <si>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</si>
  <si>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</si>
  <si>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</si>
  <si>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</si>
  <si>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</si>
  <si>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</si>
  <si>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</si>
  <si>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</si>
  <si>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</si>
  <si>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</si>
  <si>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</si>
  <si>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</si>
  <si>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</si>
  <si>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</si>
  <si>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</si>
  <si>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</si>
  <si>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</si>
  <si>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</si>
  <si>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</si>
  <si>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</si>
  <si>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</si>
  <si>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</si>
  <si>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</si>
  <si>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</si>
  <si>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</si>
  <si>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</si>
  <si>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</si>
  <si>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</si>
  <si>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</si>
  <si>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</si>
  <si>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</si>
  <si>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</si>
  <si>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</si>
  <si>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</si>
  <si>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</si>
  <si>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</si>
  <si>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</si>
  <si>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</si>
  <si>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</si>
  <si>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</si>
  <si>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</si>
  <si>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</si>
  <si>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</si>
  <si>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</si>
  <si>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</si>
  <si>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</si>
  <si>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</si>
  <si>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</si>
  <si>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</si>
  <si>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</si>
  <si>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</si>
  <si>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</si>
  <si>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</si>
  <si>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</si>
  <si>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</si>
  <si>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</si>
  <si>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</si>
  <si>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</si>
  <si>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</si>
  <si>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</si>
  <si>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</si>
  <si>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</si>
  <si>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</si>
  <si>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</si>
  <si>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</si>
  <si>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</si>
  <si>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</si>
  <si>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</si>
  <si>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</si>
  <si>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</si>
  <si>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</si>
  <si>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</si>
  <si>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</si>
  <si>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</si>
  <si>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</si>
  <si>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</si>
  <si>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</si>
  <si>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</si>
  <si>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</si>
  <si>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</si>
  <si>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</si>
  <si>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</si>
  <si>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</si>
  <si>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</si>
  <si>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</si>
  <si>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</si>
  <si>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</si>
  <si>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</si>
  <si>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</si>
  <si>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</si>
  <si>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</si>
  <si>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</si>
  <si>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</si>
  <si>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</si>
  <si>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</si>
  <si>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</si>
  <si>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</si>
  <si>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</si>
  <si>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</si>
  <si>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</si>
  <si>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</si>
  <si>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</si>
  <si>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</si>
  <si>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</si>
  <si>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</si>
  <si>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</si>
  <si>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</si>
  <si>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</si>
  <si>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</si>
  <si>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</si>
  <si>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</si>
  <si>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</si>
  <si>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</si>
  <si>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</si>
  <si>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</si>
  <si>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</si>
  <si>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</si>
  <si>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</si>
  <si>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</si>
  <si>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</si>
  <si>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</si>
  <si>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</si>
  <si>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</si>
  <si>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</si>
  <si>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</si>
  <si>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</si>
  <si>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</si>
  <si>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</si>
  <si>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</si>
  <si>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</si>
  <si>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</si>
  <si>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</si>
  <si>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</si>
  <si>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Bevételek (Ft)</t>
  </si>
  <si>
    <t xml:space="preserve">Nemesvita KÖZSÉG ÖNKORMÁNYZAT 2019. ÉVI KÖLTSÉGVETÉS </t>
  </si>
  <si>
    <t>Nemesvita Község Önkormányzata</t>
  </si>
  <si>
    <t xml:space="preserve">  </t>
  </si>
  <si>
    <t xml:space="preserve">NEMESVITA KÖZSÉG ÖNKORMÁNYZATA                                                        </t>
  </si>
  <si>
    <t>A</t>
  </si>
  <si>
    <t>B</t>
  </si>
  <si>
    <t>C</t>
  </si>
  <si>
    <t>D</t>
  </si>
  <si>
    <t>önkormányzat</t>
  </si>
  <si>
    <t>Működési kiadások</t>
  </si>
  <si>
    <t>eredeti</t>
  </si>
  <si>
    <t>Működési bevételek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</si>
  <si>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</si>
  <si>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</si>
  <si>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</si>
  <si>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</si>
  <si>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</si>
  <si>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</si>
  <si>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</si>
  <si>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</si>
  <si>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</si>
  <si>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</si>
  <si>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</si>
  <si>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</si>
  <si>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</si>
  <si>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</si>
  <si>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</si>
  <si>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</si>
  <si>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</si>
  <si>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Felújítás</t>
  </si>
  <si>
    <t>Beruházás</t>
  </si>
  <si>
    <t>Kiadások mindösszesen:</t>
  </si>
  <si>
    <t>Bevételek mindösszesen:</t>
  </si>
  <si>
    <t>1. sz. módosított előirányzat 2019.07.31-ig</t>
  </si>
  <si>
    <t>2.sz.módosított előirányzat 2019.12.31-ig</t>
  </si>
  <si>
    <t>államigazgatási feladatok</t>
  </si>
  <si>
    <t>önként vállat feladatok</t>
  </si>
  <si>
    <t>Egyéb közhetelmi bevételek</t>
  </si>
  <si>
    <t>Közvetített szolgáltatások ellenértéke</t>
  </si>
  <si>
    <t>Egyéb kapott kamat és kamatjellegű bevételek</t>
  </si>
  <si>
    <t>1.sz módosított</t>
  </si>
  <si>
    <t>2.sz.módosított</t>
  </si>
  <si>
    <t>1.sz.módosított</t>
  </si>
  <si>
    <t>Egyéb működési célú tá ÁHT-n kívülre</t>
  </si>
  <si>
    <t>Egyéb működési célú tám.ÁHT-n belülre</t>
  </si>
  <si>
    <t>Egyéb elvonások befizetések</t>
  </si>
  <si>
    <t>ÁHT-n belüli megelőlegezés</t>
  </si>
  <si>
    <t>Felhalmozási és Finanszírozási kiadások</t>
  </si>
  <si>
    <t>Felhalmozási és Finanszírozási bevételek</t>
  </si>
  <si>
    <t>Működési célú tám.ÁHT-n belülről</t>
  </si>
  <si>
    <t>Közhatalmi bevételek</t>
  </si>
  <si>
    <t>Működési célú átvett pénzeszköz</t>
  </si>
  <si>
    <t>Működési célú visszatérítendő támogatások ÁHT-n belülre</t>
  </si>
  <si>
    <t>2019.. évi költségvetés</t>
  </si>
  <si>
    <t>felhalmozási kiadásai célonként</t>
  </si>
  <si>
    <t>Felhalmozási kiadások</t>
  </si>
  <si>
    <t>Turisztikai atrakció  kilátó</t>
  </si>
  <si>
    <t xml:space="preserve"> Turisztikai atrakció kilátó - áfa </t>
  </si>
  <si>
    <t>Csapadékviz elvezető TOP projekt</t>
  </si>
  <si>
    <t>4.</t>
  </si>
  <si>
    <t>Csapadékviz elvezető TOP projekt áfa</t>
  </si>
  <si>
    <t>Belterületi utfelujitás</t>
  </si>
  <si>
    <t>10.</t>
  </si>
  <si>
    <t xml:space="preserve">Rendezési terv (brutto) </t>
  </si>
  <si>
    <t xml:space="preserve">Nemesvita KÖZSÉG ÖNKORMÁNYZAT 2019. ÉVI KÖLTSÉGVETÉS 1.sz.melléklet a 6/2020.(V.27.) önkormányzati rendelethez </t>
  </si>
  <si>
    <t>Önkormányzati előirányzatok - Bevételek és Kiadások (Ft) 1.sz.melléklet a 2/2019.(II.28.) önk. Rendelethez</t>
  </si>
  <si>
    <t>működési felhalmozási bevételek és kiadások mérlege 3.sz.melléklet a 2/2019.(II.28.) önk.rendelethez</t>
  </si>
  <si>
    <t>2019. évi költségvetés 2.sz.melléklet a 6/2020.(V.27.)önk.rendelethez</t>
  </si>
  <si>
    <t>3. sz.melléklet a 6/2020.(V.27.) önk.rendelethez</t>
  </si>
  <si>
    <t>4.sz.melléklet a 2/2019.(II.28.)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</si>
</sst>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 Narrow"/>
      <family val="2"/>
      <charset val="238"/>
    </font>
    <font>
      <sz val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1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1" fillId="0" borderId="0" xfId="0" applyFont="1"/>
    <xf numFmtId="0" fontId="7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4" fillId="0" borderId="0" xfId="0" applyFont="1"/>
    <xf numFmtId="0" fontId="2" fillId="0" borderId="0" xfId="0" applyFont="1"/>
    <xf numFmtId="0" fontId="72" fillId="0" borderId="0" xfId="0" applyFont="1" applyAlignment="1">
      <alignment wrapText="1"/>
    </xf>
    <xf numFmtId="3" fontId="74" fillId="0" borderId="6" xfId="0" applyNumberFormat="1" applyFont="1" applyBorder="1" applyAlignment="1" applyProtection="1">
      <alignment horizontal="right" vertical="center"/>
      <protection locked="0"/>
    </xf>
    <xf numFmtId="167" fontId="74" fillId="0" borderId="6" xfId="0" applyNumberFormat="1" applyFont="1" applyBorder="1" applyAlignment="1">
      <alignment wrapText="1"/>
    </xf>
    <xf numFmtId="3" fontId="73" fillId="0" borderId="0" xfId="0" applyNumberFormat="1" applyFont="1"/>
    <xf numFmtId="167" fontId="74" fillId="0" borderId="6" xfId="0" applyNumberFormat="1" applyFont="1" applyBorder="1" applyAlignment="1">
      <alignment horizontal="left" wrapText="1"/>
    </xf>
    <xf numFmtId="167" fontId="74" fillId="0" borderId="6" xfId="0" applyNumberFormat="1" applyFont="1" applyBorder="1"/>
    <xf numFmtId="3" fontId="74" fillId="0" borderId="6" xfId="0" applyNumberFormat="1" applyFont="1" applyBorder="1" applyAlignment="1" applyProtection="1">
      <alignment horizontal="right" vertical="center" wrapText="1"/>
      <protection locked="0"/>
    </xf>
    <xf numFmtId="0" fontId="72" fillId="0" borderId="0" xfId="0" applyFont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2" fillId="0" borderId="0" xfId="0" applyFont="1" applyBorder="1" applyAlignment="1"/>
    <xf numFmtId="0" fontId="74" fillId="14" borderId="19" xfId="0" applyFont="1" applyFill="1" applyBorder="1" applyAlignment="1">
      <alignment horizontal="center"/>
    </xf>
    <xf numFmtId="0" fontId="74" fillId="14" borderId="14" xfId="0" applyFont="1" applyFill="1" applyBorder="1" applyAlignment="1">
      <alignment horizontal="center"/>
    </xf>
    <xf numFmtId="167" fontId="74" fillId="0" borderId="5" xfId="0" applyNumberFormat="1" applyFont="1" applyBorder="1" applyAlignment="1">
      <alignment wrapText="1"/>
    </xf>
    <xf numFmtId="167" fontId="74" fillId="0" borderId="5" xfId="0" applyNumberFormat="1" applyFont="1" applyBorder="1" applyAlignment="1">
      <alignment horizontal="left" wrapText="1"/>
    </xf>
    <xf numFmtId="167" fontId="74" fillId="0" borderId="5" xfId="0" applyNumberFormat="1" applyFont="1" applyBorder="1"/>
    <xf numFmtId="0" fontId="0" fillId="0" borderId="15" xfId="0" applyBorder="1"/>
    <xf numFmtId="3" fontId="74" fillId="0" borderId="24" xfId="0" applyNumberFormat="1" applyFont="1" applyBorder="1" applyAlignment="1" applyProtection="1">
      <alignment horizontal="right" vertical="center"/>
      <protection locked="0"/>
    </xf>
    <xf numFmtId="167" fontId="74" fillId="0" borderId="24" xfId="0" applyNumberFormat="1" applyFont="1" applyBorder="1" applyAlignment="1">
      <alignment wrapText="1"/>
    </xf>
    <xf numFmtId="167" fontId="74" fillId="0" borderId="9" xfId="0" applyNumberFormat="1" applyFont="1" applyBorder="1" applyAlignment="1">
      <alignment wrapText="1"/>
    </xf>
    <xf numFmtId="0" fontId="75" fillId="15" borderId="26" xfId="0" applyFont="1" applyFill="1" applyBorder="1" applyAlignment="1">
      <alignment horizontal="center"/>
    </xf>
    <xf numFmtId="0" fontId="75" fillId="15" borderId="2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3" fontId="73" fillId="14" borderId="20" xfId="0" applyNumberFormat="1" applyFont="1" applyFill="1" applyBorder="1"/>
    <xf numFmtId="167" fontId="73" fillId="14" borderId="20" xfId="0" applyNumberFormat="1" applyFont="1" applyFill="1" applyBorder="1"/>
    <xf numFmtId="167" fontId="73" fillId="14" borderId="28" xfId="0" applyNumberFormat="1" applyFont="1" applyFill="1" applyBorder="1"/>
    <xf numFmtId="3" fontId="74" fillId="0" borderId="24" xfId="0" applyNumberFormat="1" applyFont="1" applyBorder="1" applyAlignment="1" applyProtection="1">
      <alignment horizontal="right" vertical="center" wrapText="1"/>
      <protection locked="0"/>
    </xf>
    <xf numFmtId="167" fontId="72" fillId="15" borderId="26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3" fillId="16" borderId="25" xfId="0" applyFont="1" applyFill="1" applyBorder="1" applyAlignment="1">
      <alignment wrapText="1"/>
    </xf>
    <xf numFmtId="3" fontId="73" fillId="16" borderId="26" xfId="0" applyNumberFormat="1" applyFont="1" applyFill="1" applyBorder="1"/>
    <xf numFmtId="167" fontId="73" fillId="16" borderId="26" xfId="0" applyNumberFormat="1" applyFont="1" applyFill="1" applyBorder="1" applyAlignment="1">
      <alignment wrapText="1"/>
    </xf>
    <xf numFmtId="167" fontId="73" fillId="16" borderId="27" xfId="0" applyNumberFormat="1" applyFont="1" applyFill="1" applyBorder="1" applyAlignment="1">
      <alignment wrapText="1"/>
    </xf>
    <xf numFmtId="0" fontId="0" fillId="0" borderId="13" xfId="0" applyBorder="1"/>
    <xf numFmtId="0" fontId="74" fillId="14" borderId="22" xfId="0" applyFont="1" applyFill="1" applyBorder="1"/>
    <xf numFmtId="0" fontId="73" fillId="15" borderId="30" xfId="0" applyFont="1" applyFill="1" applyBorder="1" applyAlignment="1">
      <alignment horizontal="center"/>
    </xf>
    <xf numFmtId="0" fontId="74" fillId="0" borderId="31" xfId="0" applyFont="1" applyBorder="1" applyAlignment="1">
      <alignment wrapText="1"/>
    </xf>
    <xf numFmtId="0" fontId="74" fillId="0" borderId="16" xfId="0" applyFont="1" applyBorder="1" applyAlignment="1">
      <alignment wrapText="1"/>
    </xf>
    <xf numFmtId="0" fontId="74" fillId="0" borderId="16" xfId="0" applyFont="1" applyBorder="1" applyAlignment="1">
      <alignment horizontal="left" wrapText="1"/>
    </xf>
    <xf numFmtId="0" fontId="74" fillId="0" borderId="16" xfId="0" applyFont="1" applyBorder="1"/>
    <xf numFmtId="0" fontId="73" fillId="14" borderId="22" xfId="0" applyFont="1" applyFill="1" applyBorder="1"/>
    <xf numFmtId="0" fontId="73" fillId="16" borderId="30" xfId="0" applyFont="1" applyFill="1" applyBorder="1" applyAlignment="1">
      <alignment wrapText="1"/>
    </xf>
    <xf numFmtId="0" fontId="74" fillId="14" borderId="18" xfId="0" applyFont="1" applyFill="1" applyBorder="1" applyAlignment="1">
      <alignment horizontal="center"/>
    </xf>
    <xf numFmtId="0" fontId="74" fillId="0" borderId="33" xfId="0" applyFont="1" applyBorder="1" applyAlignment="1">
      <alignment wrapText="1"/>
    </xf>
    <xf numFmtId="0" fontId="74" fillId="0" borderId="7" xfId="0" applyFont="1" applyBorder="1" applyAlignment="1">
      <alignment wrapText="1"/>
    </xf>
    <xf numFmtId="0" fontId="74" fillId="0" borderId="7" xfId="0" applyFont="1" applyBorder="1" applyAlignment="1">
      <alignment horizontal="left" wrapText="1"/>
    </xf>
    <xf numFmtId="0" fontId="73" fillId="14" borderId="32" xfId="0" applyFont="1" applyFill="1" applyBorder="1"/>
    <xf numFmtId="0" fontId="74" fillId="0" borderId="33" xfId="0" applyFont="1" applyBorder="1"/>
    <xf numFmtId="3" fontId="73" fillId="16" borderId="27" xfId="0" applyNumberFormat="1" applyFont="1" applyFill="1" applyBorder="1"/>
    <xf numFmtId="0" fontId="12" fillId="0" borderId="8" xfId="2" applyFont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2" fillId="0" borderId="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3" fontId="1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5" fillId="0" borderId="5" xfId="2" applyNumberFormat="1" applyFont="1" applyFill="1" applyBorder="1" applyAlignment="1" applyProtection="1">
      <alignment vertical="center"/>
    </xf>
    <xf numFmtId="3" fontId="3" fillId="0" borderId="5" xfId="2" applyNumberFormat="1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</xf>
    <xf numFmtId="166" fontId="8" fillId="3" borderId="6" xfId="1" applyNumberFormat="1" applyFont="1" applyFill="1" applyBorder="1" applyAlignment="1" applyProtection="1">
      <alignment horizontal="right" vertical="center"/>
      <protection locked="0"/>
    </xf>
    <xf numFmtId="3" fontId="7" fillId="3" borderId="7" xfId="2" applyNumberFormat="1" applyFont="1" applyFill="1" applyBorder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vertical="center"/>
      <protection locked="0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3" fontId="77" fillId="3" borderId="7" xfId="2" applyNumberFormat="1" applyFont="1" applyFill="1" applyBorder="1" applyAlignment="1" applyProtection="1">
      <alignment vertical="center"/>
      <protection locked="0"/>
    </xf>
    <xf numFmtId="0" fontId="77" fillId="3" borderId="6" xfId="2" applyFont="1" applyFill="1" applyBorder="1" applyAlignment="1" applyProtection="1">
      <alignment vertical="center"/>
      <protection locked="0"/>
    </xf>
    <xf numFmtId="3" fontId="76" fillId="4" borderId="7" xfId="2" applyNumberFormat="1" applyFont="1" applyFill="1" applyBorder="1" applyAlignment="1" applyProtection="1">
      <alignment vertical="center"/>
      <protection locked="0"/>
    </xf>
    <xf numFmtId="0" fontId="76" fillId="4" borderId="6" xfId="2" applyFont="1" applyFill="1" applyBorder="1" applyAlignment="1" applyProtection="1">
      <alignment vertical="center"/>
      <protection locked="0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3" fontId="4" fillId="6" borderId="7" xfId="2" applyNumberFormat="1" applyFont="1" applyFill="1" applyBorder="1" applyAlignment="1" applyProtection="1">
      <alignment vertical="center"/>
      <protection locked="0"/>
    </xf>
    <xf numFmtId="0" fontId="4" fillId="6" borderId="6" xfId="2" applyFont="1" applyFill="1" applyBorder="1" applyAlignment="1" applyProtection="1">
      <alignment vertical="center"/>
      <protection locked="0"/>
    </xf>
    <xf numFmtId="3" fontId="4" fillId="6" borderId="5" xfId="2" applyNumberFormat="1" applyFont="1" applyFill="1" applyBorder="1" applyAlignment="1" applyProtection="1">
      <alignment vertical="center"/>
    </xf>
    <xf numFmtId="166" fontId="6" fillId="6" borderId="15" xfId="1" applyNumberFormat="1" applyFont="1" applyFill="1" applyBorder="1" applyAlignment="1" applyProtection="1">
      <alignment horizontal="right" vertical="center"/>
    </xf>
    <xf numFmtId="166" fontId="6" fillId="6" borderId="16" xfId="1" applyNumberFormat="1" applyFont="1" applyFill="1" applyBorder="1" applyAlignment="1" applyProtection="1">
      <alignment horizontal="right" vertical="center"/>
    </xf>
    <xf numFmtId="166" fontId="6" fillId="6" borderId="6" xfId="1" applyNumberFormat="1" applyFont="1" applyFill="1" applyBorder="1" applyAlignment="1" applyProtection="1">
      <alignment horizontal="right" vertical="center"/>
      <protection locked="0"/>
    </xf>
    <xf numFmtId="3" fontId="77" fillId="6" borderId="7" xfId="2" applyNumberFormat="1" applyFont="1" applyFill="1" applyBorder="1" applyAlignment="1" applyProtection="1">
      <alignment vertical="center"/>
      <protection locked="0"/>
    </xf>
    <xf numFmtId="0" fontId="77" fillId="6" borderId="6" xfId="2" applyFont="1" applyFill="1" applyBorder="1" applyAlignment="1" applyProtection="1">
      <alignment vertical="center"/>
      <protection locked="0"/>
    </xf>
    <xf numFmtId="3" fontId="3" fillId="6" borderId="5" xfId="2" applyNumberFormat="1" applyFont="1" applyFill="1" applyBorder="1" applyAlignment="1" applyProtection="1">
      <alignment vertical="center"/>
    </xf>
    <xf numFmtId="3" fontId="4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3" fontId="4" fillId="5" borderId="7" xfId="2" applyNumberFormat="1" applyFont="1" applyFill="1" applyBorder="1" applyAlignment="1" applyProtection="1">
      <alignment vertical="center"/>
      <protection locked="0"/>
    </xf>
    <xf numFmtId="0" fontId="4" fillId="5" borderId="6" xfId="2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3" fontId="4" fillId="5" borderId="1" xfId="2" applyNumberFormat="1" applyFont="1" applyFill="1" applyBorder="1" applyAlignment="1" applyProtection="1">
      <alignment vertical="center"/>
    </xf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3" fontId="77" fillId="3" borderId="5" xfId="2" applyNumberFormat="1" applyFont="1" applyFill="1" applyBorder="1" applyAlignment="1" applyProtection="1">
      <alignment vertical="center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3" fontId="76" fillId="4" borderId="5" xfId="2" applyNumberFormat="1" applyFont="1" applyFill="1" applyBorder="1" applyAlignment="1" applyProtection="1">
      <alignment vertical="center"/>
    </xf>
    <xf numFmtId="3" fontId="77" fillId="6" borderId="5" xfId="2" applyNumberFormat="1" applyFont="1" applyFill="1" applyBorder="1" applyAlignment="1" applyProtection="1">
      <alignment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3" fontId="6" fillId="3" borderId="6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4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  <protection locked="0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3" fontId="4" fillId="6" borderId="3" xfId="2" applyNumberFormat="1" applyFont="1" applyFill="1" applyBorder="1" applyAlignment="1" applyProtection="1">
      <alignment horizontal="right" vertical="center"/>
    </xf>
    <xf numFmtId="3" fontId="4" fillId="6" borderId="1" xfId="2" applyNumberFormat="1" applyFont="1" applyFill="1" applyBorder="1" applyAlignment="1" applyProtection="1">
      <alignment horizontal="right" vertical="center"/>
    </xf>
    <xf numFmtId="3" fontId="4" fillId="6" borderId="4" xfId="2" applyNumberFormat="1" applyFont="1" applyFill="1" applyBorder="1" applyAlignment="1" applyProtection="1">
      <alignment horizontal="right" vertical="center"/>
    </xf>
    <xf numFmtId="0" fontId="74" fillId="14" borderId="34" xfId="0" applyFont="1" applyFill="1" applyBorder="1" applyAlignment="1">
      <alignment horizontal="center"/>
    </xf>
    <xf numFmtId="0" fontId="75" fillId="15" borderId="38" xfId="0" applyFont="1" applyFill="1" applyBorder="1" applyAlignment="1">
      <alignment horizontal="center"/>
    </xf>
    <xf numFmtId="3" fontId="74" fillId="0" borderId="39" xfId="0" applyNumberFormat="1" applyFont="1" applyBorder="1" applyAlignment="1" applyProtection="1">
      <alignment horizontal="right" vertical="center"/>
      <protection locked="0"/>
    </xf>
    <xf numFmtId="3" fontId="74" fillId="0" borderId="8" xfId="0" applyNumberFormat="1" applyFont="1" applyBorder="1" applyAlignment="1" applyProtection="1">
      <alignment horizontal="right" vertical="center"/>
      <protection locked="0"/>
    </xf>
    <xf numFmtId="3" fontId="73" fillId="14" borderId="21" xfId="0" applyNumberFormat="1" applyFont="1" applyFill="1" applyBorder="1"/>
    <xf numFmtId="3" fontId="74" fillId="0" borderId="39" xfId="0" applyNumberFormat="1" applyFont="1" applyBorder="1" applyAlignment="1" applyProtection="1">
      <alignment horizontal="right" vertical="center" wrapText="1"/>
      <protection locked="0"/>
    </xf>
    <xf numFmtId="3" fontId="74" fillId="0" borderId="8" xfId="0" applyNumberFormat="1" applyFont="1" applyBorder="1" applyAlignment="1" applyProtection="1">
      <alignment horizontal="right" vertical="center" wrapText="1"/>
      <protection locked="0"/>
    </xf>
    <xf numFmtId="3" fontId="73" fillId="16" borderId="38" xfId="0" applyNumberFormat="1" applyFont="1" applyFill="1" applyBorder="1"/>
    <xf numFmtId="0" fontId="73" fillId="15" borderId="40" xfId="0" applyFont="1" applyFill="1" applyBorder="1" applyAlignment="1">
      <alignment horizontal="center"/>
    </xf>
    <xf numFmtId="0" fontId="75" fillId="15" borderId="41" xfId="0" applyFont="1" applyFill="1" applyBorder="1" applyAlignment="1">
      <alignment horizontal="center"/>
    </xf>
    <xf numFmtId="0" fontId="75" fillId="15" borderId="42" xfId="0" applyFont="1" applyFill="1" applyBorder="1" applyAlignment="1">
      <alignment horizontal="center"/>
    </xf>
    <xf numFmtId="0" fontId="74" fillId="14" borderId="3" xfId="0" applyFont="1" applyFill="1" applyBorder="1"/>
    <xf numFmtId="0" fontId="72" fillId="14" borderId="1" xfId="0" applyFont="1" applyFill="1" applyBorder="1" applyAlignment="1">
      <alignment horizontal="center"/>
    </xf>
    <xf numFmtId="0" fontId="75" fillId="15" borderId="35" xfId="0" applyFont="1" applyFill="1" applyBorder="1" applyAlignment="1">
      <alignment horizontal="center"/>
    </xf>
    <xf numFmtId="0" fontId="73" fillId="15" borderId="30" xfId="0" applyFont="1" applyFill="1" applyBorder="1" applyAlignment="1">
      <alignment horizontal="center" wrapText="1"/>
    </xf>
    <xf numFmtId="3" fontId="3" fillId="6" borderId="1" xfId="2" applyNumberFormat="1" applyFont="1" applyFill="1" applyBorder="1" applyAlignment="1" applyProtection="1">
      <alignment vertical="center"/>
    </xf>
    <xf numFmtId="0" fontId="73" fillId="15" borderId="44" xfId="0" applyFont="1" applyFill="1" applyBorder="1" applyAlignment="1">
      <alignment horizontal="center" wrapText="1"/>
    </xf>
    <xf numFmtId="0" fontId="72" fillId="15" borderId="35" xfId="0" applyFont="1" applyFill="1" applyBorder="1" applyAlignment="1">
      <alignment horizontal="center" wrapText="1"/>
    </xf>
    <xf numFmtId="0" fontId="74" fillId="14" borderId="11" xfId="0" applyFont="1" applyFill="1" applyBorder="1" applyAlignment="1">
      <alignment horizontal="center"/>
    </xf>
    <xf numFmtId="3" fontId="74" fillId="0" borderId="9" xfId="0" applyNumberFormat="1" applyFont="1" applyBorder="1" applyAlignment="1" applyProtection="1">
      <alignment horizontal="right" vertical="center"/>
      <protection locked="0"/>
    </xf>
    <xf numFmtId="3" fontId="74" fillId="0" borderId="5" xfId="0" applyNumberFormat="1" applyFont="1" applyBorder="1" applyAlignment="1" applyProtection="1">
      <alignment horizontal="right" vertical="center"/>
      <protection locked="0"/>
    </xf>
    <xf numFmtId="3" fontId="73" fillId="14" borderId="28" xfId="0" applyNumberFormat="1" applyFont="1" applyFill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74" fillId="0" borderId="0" xfId="0" applyFont="1" applyAlignment="1">
      <alignment horizontal="center" wrapText="1"/>
    </xf>
    <xf numFmtId="0" fontId="78" fillId="0" borderId="0" xfId="0" applyFont="1" applyAlignment="1">
      <alignment wrapText="1"/>
    </xf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12" fillId="0" borderId="47" xfId="0" applyFont="1" applyBorder="1"/>
    <xf numFmtId="167" fontId="0" fillId="0" borderId="48" xfId="0" applyNumberFormat="1" applyBorder="1"/>
    <xf numFmtId="0" fontId="0" fillId="0" borderId="47" xfId="0" applyBorder="1"/>
    <xf numFmtId="0" fontId="76" fillId="17" borderId="49" xfId="0" applyFont="1" applyFill="1" applyBorder="1"/>
    <xf numFmtId="167" fontId="76" fillId="17" borderId="50" xfId="0" applyNumberFormat="1" applyFont="1" applyFill="1" applyBorder="1"/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36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36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4" fillId="0" borderId="0" xfId="0" applyFont="1" applyAlignment="1">
      <alignment horizontal="center"/>
    </xf>
    <xf numFmtId="0" fontId="73" fillId="0" borderId="0" xfId="0" applyFont="1" applyAlignment="1">
      <alignment horizontal="center" wrapText="1"/>
    </xf>
    <xf numFmtId="0" fontId="72" fillId="14" borderId="21" xfId="0" applyFont="1" applyFill="1" applyBorder="1" applyAlignment="1">
      <alignment horizontal="center"/>
    </xf>
    <xf numFmtId="0" fontId="72" fillId="14" borderId="37" xfId="0" applyFont="1" applyFill="1" applyBorder="1" applyAlignment="1">
      <alignment horizontal="center"/>
    </xf>
    <xf numFmtId="0" fontId="72" fillId="14" borderId="23" xfId="0" applyFont="1" applyFill="1" applyBorder="1" applyAlignment="1">
      <alignment horizontal="center"/>
    </xf>
    <xf numFmtId="0" fontId="72" fillId="14" borderId="4" xfId="0" applyFont="1" applyFill="1" applyBorder="1" applyAlignment="1">
      <alignment horizontal="center"/>
    </xf>
    <xf numFmtId="0" fontId="72" fillId="14" borderId="43" xfId="0" applyFont="1" applyFill="1" applyBorder="1" applyAlignment="1">
      <alignment horizontal="center"/>
    </xf>
    <xf numFmtId="0" fontId="74" fillId="0" borderId="0" xfId="0" applyFont="1" applyAlignment="1">
      <alignment horizontal="center" wrapText="1"/>
    </xf>
    <xf numFmtId="0" fontId="76" fillId="15" borderId="45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67" t="s">
        <v>685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69" t="s">
        <v>680</v>
      </c>
      <c r="B3" s="569"/>
      <c r="C3" s="569"/>
      <c r="D3" s="569"/>
      <c r="E3" s="569"/>
      <c r="F3" s="569"/>
      <c r="G3" s="569"/>
      <c r="H3" s="569"/>
      <c r="I3" s="570"/>
      <c r="J3" s="570"/>
      <c r="K3" s="570"/>
      <c r="L3" s="570"/>
      <c r="M3" s="570"/>
      <c r="N3" s="570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69" t="s">
        <v>473</v>
      </c>
      <c r="B4" s="569"/>
      <c r="C4" s="569"/>
      <c r="D4" s="569"/>
      <c r="E4" s="569"/>
      <c r="F4" s="569"/>
      <c r="G4" s="569"/>
      <c r="H4" s="571"/>
      <c r="I4" s="570"/>
      <c r="J4" s="570"/>
      <c r="K4" s="570"/>
      <c r="L4" s="570"/>
      <c r="M4" s="570"/>
      <c r="N4" s="570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72" t="s">
        <v>209</v>
      </c>
      <c r="D8" s="573"/>
      <c r="E8" s="574"/>
      <c r="F8" s="54"/>
      <c r="G8" s="572" t="s">
        <v>208</v>
      </c>
      <c r="H8" s="573"/>
      <c r="I8" s="574"/>
      <c r="J8" s="54"/>
      <c r="K8" s="572" t="s">
        <v>207</v>
      </c>
      <c r="L8" s="573"/>
      <c r="M8" s="574"/>
      <c r="N8" s="54"/>
      <c r="O8" s="572" t="s">
        <v>207</v>
      </c>
      <c r="P8" s="573"/>
      <c r="Q8" s="574"/>
      <c r="R8" s="54"/>
      <c r="S8" s="572" t="s">
        <v>206</v>
      </c>
      <c r="T8" s="573"/>
      <c r="U8" s="574"/>
      <c r="V8" s="54"/>
      <c r="W8" s="572" t="s">
        <v>205</v>
      </c>
      <c r="X8" s="573"/>
      <c r="Y8" s="574"/>
      <c r="Z8" s="54"/>
      <c r="AA8" s="572" t="s">
        <v>204</v>
      </c>
      <c r="AB8" s="573"/>
      <c r="AC8" s="574"/>
      <c r="AD8" s="54"/>
      <c r="AE8" s="572" t="s">
        <v>203</v>
      </c>
      <c r="AF8" s="573"/>
      <c r="AG8" s="574"/>
      <c r="AH8" s="54"/>
      <c r="AI8" s="572" t="s">
        <v>202</v>
      </c>
      <c r="AJ8" s="573"/>
      <c r="AK8" s="574"/>
      <c r="AL8" s="54"/>
      <c r="AM8" s="572" t="s">
        <v>201</v>
      </c>
      <c r="AN8" s="573"/>
      <c r="AO8" s="574"/>
      <c r="AP8" s="54"/>
      <c r="AQ8" s="572" t="s">
        <v>200</v>
      </c>
      <c r="AR8" s="573"/>
      <c r="AS8" s="574"/>
      <c r="AT8" s="54"/>
      <c r="AU8" s="572" t="s">
        <v>199</v>
      </c>
      <c r="AV8" s="573"/>
      <c r="AW8" s="574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Önkormányzat!C12+Hivatal!C10+Óvoda!C10+'Közösségi H'!C10</f>
        <v>6514226</v>
      </c>
      <c r="D10" s="80">
        <f>Önkormányzat!D12+Hivatal!D10+Óvoda!D10+'Közösségi H'!D10</f>
        <v>0</v>
      </c>
      <c r="E10" s="106">
        <f>Önkormányzat!E12+Hivatal!E10+Óvoda!E10+'Közösségi H'!E10</f>
        <v>0</v>
      </c>
      <c r="F10" s="79">
        <f t="shared" ref="F10:F22" si="0">SUM(C10:E10)</f>
        <v>6514226</v>
      </c>
      <c r="G10" s="105">
        <f>Önkormányzat!G12+Hivatal!G10+Óvoda!G10+'Közösségi H'!G10</f>
        <v>-200000</v>
      </c>
      <c r="H10" s="80">
        <f>Önkormányzat!H12+Hivatal!H10+Óvoda!H10+'Közösségi H'!H10</f>
        <v>0</v>
      </c>
      <c r="I10" s="106">
        <f>Önkormányzat!I12+Hivatal!I10+Óvoda!I10+'Közösségi H'!I10</f>
        <v>0</v>
      </c>
      <c r="J10" s="79">
        <f t="shared" ref="J10:J22" si="1">SUM(F10:I10)</f>
        <v>6314226</v>
      </c>
      <c r="K10" s="105" t="e">
        <f>Önkormányzat!#REF!+Hivatal!K10+Óvoda!K10+'Közösségi H'!K10</f>
        <v>#REF!</v>
      </c>
      <c r="L10" s="80" t="e">
        <f>Önkormányzat!#REF!+Hivatal!L10+Óvoda!L10+'Közösségi H'!L10</f>
        <v>#REF!</v>
      </c>
      <c r="M10" s="106" t="e">
        <f>Önkormányzat!#REF!+Hivatal!M10+Óvoda!M10+'Közösségi H'!M10</f>
        <v>#REF!</v>
      </c>
      <c r="N10" s="79" t="e">
        <f t="shared" ref="N10:N22" si="2">SUM(J10:M10)</f>
        <v>#REF!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Önkormányzat!C13+Hivatal!C11+Óvoda!C11+'Közösségi H'!C11</f>
        <v>0</v>
      </c>
      <c r="D11" s="80">
        <f>Önkormányzat!D13+Hivatal!D11+Óvoda!D11+'Közösségi H'!D11</f>
        <v>0</v>
      </c>
      <c r="E11" s="106">
        <f>Önkormányzat!E13+Hivatal!E11+Óvoda!E11+'Közösségi H'!E11</f>
        <v>0</v>
      </c>
      <c r="F11" s="79">
        <f t="shared" si="0"/>
        <v>0</v>
      </c>
      <c r="G11" s="105">
        <f>Önkormányzat!G13+Hivatal!G11+Óvoda!G11+'Közösségi H'!G11</f>
        <v>0</v>
      </c>
      <c r="H11" s="80">
        <f>Önkormányzat!H13+Hivatal!H11+Óvoda!H11+'Közösségi H'!H11</f>
        <v>0</v>
      </c>
      <c r="I11" s="106">
        <f>Önkormányzat!I13+Hivatal!I11+Óvoda!I11+'Közösségi H'!I11</f>
        <v>0</v>
      </c>
      <c r="J11" s="79">
        <f t="shared" si="1"/>
        <v>0</v>
      </c>
      <c r="K11" s="105" t="e">
        <f>Önkormányzat!#REF!+Hivatal!K11+Óvoda!K11+'Közösségi H'!K11</f>
        <v>#REF!</v>
      </c>
      <c r="L11" s="80" t="e">
        <f>Önkormányzat!#REF!+Hivatal!L11+Óvoda!L11+'Közösségi H'!L11</f>
        <v>#REF!</v>
      </c>
      <c r="M11" s="106" t="e">
        <f>Önkormányzat!#REF!+Hivatal!M11+Óvoda!M11+'Közösségi H'!M11</f>
        <v>#REF!</v>
      </c>
      <c r="N11" s="79" t="e">
        <f t="shared" si="2"/>
        <v>#REF!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si="4"/>
        <v>#REF!</v>
      </c>
      <c r="W11" s="81"/>
      <c r="X11" s="80"/>
      <c r="Y11" s="80"/>
      <c r="Z11" s="79" t="e">
        <f t="shared" si="5"/>
        <v>#REF!</v>
      </c>
      <c r="AA11" s="81"/>
      <c r="AB11" s="80"/>
      <c r="AC11" s="80"/>
      <c r="AD11" s="79" t="e">
        <f t="shared" si="6"/>
        <v>#REF!</v>
      </c>
      <c r="AE11" s="81"/>
      <c r="AF11" s="80"/>
      <c r="AG11" s="80"/>
      <c r="AH11" s="79" t="e">
        <f t="shared" si="7"/>
        <v>#REF!</v>
      </c>
      <c r="AI11" s="81"/>
      <c r="AJ11" s="80"/>
      <c r="AK11" s="80"/>
      <c r="AL11" s="79" t="e">
        <f t="shared" si="8"/>
        <v>#REF!</v>
      </c>
      <c r="AM11" s="81"/>
      <c r="AN11" s="80"/>
      <c r="AO11" s="80"/>
      <c r="AP11" s="79" t="e">
        <f t="shared" si="9"/>
        <v>#REF!</v>
      </c>
      <c r="AQ11" s="81"/>
      <c r="AR11" s="80"/>
      <c r="AS11" s="80"/>
      <c r="AT11" s="79" t="e">
        <f t="shared" si="10"/>
        <v>#REF!</v>
      </c>
      <c r="AU11" s="81"/>
      <c r="AV11" s="80"/>
      <c r="AW11" s="80"/>
      <c r="AX11" s="79" t="e">
        <f t="shared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Önkormányzat!C14+Hivatal!C12+Óvoda!C12+'Közösségi H'!C12</f>
        <v>0</v>
      </c>
      <c r="D12" s="80">
        <f>Önkormányzat!D14+Hivatal!D12+Óvoda!D12+'Közösségi H'!D12</f>
        <v>0</v>
      </c>
      <c r="E12" s="106">
        <f>Önkormányzat!E14+Hivatal!E12+Óvoda!E12+'Közösségi H'!E12</f>
        <v>0</v>
      </c>
      <c r="F12" s="79">
        <f t="shared" si="0"/>
        <v>0</v>
      </c>
      <c r="G12" s="105">
        <f>Önkormányzat!G14+Hivatal!G12+Óvoda!G12+'Közösségi H'!G12</f>
        <v>0</v>
      </c>
      <c r="H12" s="80">
        <f>Önkormányzat!H14+Hivatal!H12+Óvoda!H12+'Közösségi H'!H12</f>
        <v>0</v>
      </c>
      <c r="I12" s="106">
        <f>Önkormányzat!I14+Hivatal!I12+Óvoda!I12+'Közösségi H'!I12</f>
        <v>0</v>
      </c>
      <c r="J12" s="79">
        <f t="shared" si="1"/>
        <v>0</v>
      </c>
      <c r="K12" s="105" t="e">
        <f>Önkormányzat!#REF!+Hivatal!K12+Óvoda!K12+'Közösségi H'!K12</f>
        <v>#REF!</v>
      </c>
      <c r="L12" s="80" t="e">
        <f>Önkormányzat!#REF!+Hivatal!L12+Óvoda!L12+'Közösségi H'!L12</f>
        <v>#REF!</v>
      </c>
      <c r="M12" s="106" t="e">
        <f>Önkormányzat!#REF!+Hivatal!M12+Óvoda!M12+'Közösségi H'!M12</f>
        <v>#REF!</v>
      </c>
      <c r="N12" s="79" t="e">
        <f t="shared" si="2"/>
        <v>#REF!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si="4"/>
        <v>#REF!</v>
      </c>
      <c r="W12" s="81"/>
      <c r="X12" s="80"/>
      <c r="Y12" s="80"/>
      <c r="Z12" s="79" t="e">
        <f t="shared" si="5"/>
        <v>#REF!</v>
      </c>
      <c r="AA12" s="81"/>
      <c r="AB12" s="80"/>
      <c r="AC12" s="80"/>
      <c r="AD12" s="79" t="e">
        <f t="shared" si="6"/>
        <v>#REF!</v>
      </c>
      <c r="AE12" s="81"/>
      <c r="AF12" s="80"/>
      <c r="AG12" s="80"/>
      <c r="AH12" s="79" t="e">
        <f t="shared" si="7"/>
        <v>#REF!</v>
      </c>
      <c r="AI12" s="81"/>
      <c r="AJ12" s="80"/>
      <c r="AK12" s="80"/>
      <c r="AL12" s="79" t="e">
        <f t="shared" si="8"/>
        <v>#REF!</v>
      </c>
      <c r="AM12" s="81"/>
      <c r="AN12" s="80"/>
      <c r="AO12" s="80"/>
      <c r="AP12" s="79" t="e">
        <f t="shared" si="9"/>
        <v>#REF!</v>
      </c>
      <c r="AQ12" s="81"/>
      <c r="AR12" s="80"/>
      <c r="AS12" s="80"/>
      <c r="AT12" s="79" t="e">
        <f t="shared" si="10"/>
        <v>#REF!</v>
      </c>
      <c r="AU12" s="81"/>
      <c r="AV12" s="80"/>
      <c r="AW12" s="80"/>
      <c r="AX12" s="79" t="e">
        <f t="shared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Önkormányzat!C15+Hivatal!C13+Óvoda!C13+'Közösségi H'!C13</f>
        <v>0</v>
      </c>
      <c r="D13" s="80">
        <f>Önkormányzat!D15+Hivatal!D13+Óvoda!D13+'Közösségi H'!D13</f>
        <v>0</v>
      </c>
      <c r="E13" s="106">
        <f>Önkormányzat!E15+Hivatal!E13+Óvoda!E13+'Közösségi H'!E13</f>
        <v>0</v>
      </c>
      <c r="F13" s="79">
        <f t="shared" si="0"/>
        <v>0</v>
      </c>
      <c r="G13" s="105">
        <f>Önkormányzat!G15+Hivatal!G13+Óvoda!G13+'Közösségi H'!G13</f>
        <v>0</v>
      </c>
      <c r="H13" s="80">
        <f>Önkormányzat!H15+Hivatal!H13+Óvoda!H13+'Közösségi H'!H13</f>
        <v>0</v>
      </c>
      <c r="I13" s="106">
        <f>Önkormányzat!I15+Hivatal!I13+Óvoda!I13+'Közösségi H'!I13</f>
        <v>0</v>
      </c>
      <c r="J13" s="79">
        <f t="shared" si="1"/>
        <v>0</v>
      </c>
      <c r="K13" s="105" t="e">
        <f>Önkormányzat!#REF!+Hivatal!K13+Óvoda!K13+'Közösségi H'!K13</f>
        <v>#REF!</v>
      </c>
      <c r="L13" s="80" t="e">
        <f>Önkormányzat!#REF!+Hivatal!L13+Óvoda!L13+'Közösségi H'!L13</f>
        <v>#REF!</v>
      </c>
      <c r="M13" s="106" t="e">
        <f>Önkormányzat!#REF!+Hivatal!M13+Óvoda!M13+'Közösségi H'!M13</f>
        <v>#REF!</v>
      </c>
      <c r="N13" s="79" t="e">
        <f t="shared" si="2"/>
        <v>#REF!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si="4"/>
        <v>#REF!</v>
      </c>
      <c r="W13" s="81"/>
      <c r="X13" s="80"/>
      <c r="Y13" s="80"/>
      <c r="Z13" s="79" t="e">
        <f t="shared" si="5"/>
        <v>#REF!</v>
      </c>
      <c r="AA13" s="81"/>
      <c r="AB13" s="80"/>
      <c r="AC13" s="80"/>
      <c r="AD13" s="79" t="e">
        <f t="shared" si="6"/>
        <v>#REF!</v>
      </c>
      <c r="AE13" s="81"/>
      <c r="AF13" s="80"/>
      <c r="AG13" s="80"/>
      <c r="AH13" s="79" t="e">
        <f t="shared" si="7"/>
        <v>#REF!</v>
      </c>
      <c r="AI13" s="81"/>
      <c r="AJ13" s="80"/>
      <c r="AK13" s="80"/>
      <c r="AL13" s="79" t="e">
        <f t="shared" si="8"/>
        <v>#REF!</v>
      </c>
      <c r="AM13" s="81"/>
      <c r="AN13" s="80"/>
      <c r="AO13" s="80"/>
      <c r="AP13" s="79" t="e">
        <f t="shared" si="9"/>
        <v>#REF!</v>
      </c>
      <c r="AQ13" s="81"/>
      <c r="AR13" s="80"/>
      <c r="AS13" s="80"/>
      <c r="AT13" s="79" t="e">
        <f t="shared" si="10"/>
        <v>#REF!</v>
      </c>
      <c r="AU13" s="81"/>
      <c r="AV13" s="80"/>
      <c r="AW13" s="80"/>
      <c r="AX13" s="79" t="e">
        <f t="shared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Önkormányzat!C16+Hivatal!C14+Óvoda!C14+'Közösségi H'!C14</f>
        <v>0</v>
      </c>
      <c r="D14" s="80">
        <f>Önkormányzat!D16+Hivatal!D14+Óvoda!D14+'Közösségi H'!D14</f>
        <v>0</v>
      </c>
      <c r="E14" s="106">
        <f>Önkormányzat!E16+Hivatal!E14+Óvoda!E14+'Közösségi H'!E14</f>
        <v>0</v>
      </c>
      <c r="F14" s="79">
        <f t="shared" si="0"/>
        <v>0</v>
      </c>
      <c r="G14" s="105">
        <f>Önkormányzat!G16+Hivatal!G14+Óvoda!G14+'Közösségi H'!G14</f>
        <v>0</v>
      </c>
      <c r="H14" s="80">
        <f>Önkormányzat!H16+Hivatal!H14+Óvoda!H14+'Közösségi H'!H14</f>
        <v>0</v>
      </c>
      <c r="I14" s="106">
        <f>Önkormányzat!I16+Hivatal!I14+Óvoda!I14+'Közösségi H'!I14</f>
        <v>0</v>
      </c>
      <c r="J14" s="79">
        <f t="shared" si="1"/>
        <v>0</v>
      </c>
      <c r="K14" s="105" t="e">
        <f>Önkormányzat!#REF!+Hivatal!K14+Óvoda!K14+'Közösségi H'!K14</f>
        <v>#REF!</v>
      </c>
      <c r="L14" s="80" t="e">
        <f>Önkormányzat!#REF!+Hivatal!L14+Óvoda!L14+'Közösségi H'!L14</f>
        <v>#REF!</v>
      </c>
      <c r="M14" s="106" t="e">
        <f>Önkormányzat!#REF!+Hivatal!M14+Óvoda!M14+'Közösségi H'!M14</f>
        <v>#REF!</v>
      </c>
      <c r="N14" s="79" t="e">
        <f t="shared" si="2"/>
        <v>#REF!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si="4"/>
        <v>#REF!</v>
      </c>
      <c r="W14" s="81"/>
      <c r="X14" s="80"/>
      <c r="Y14" s="80"/>
      <c r="Z14" s="79" t="e">
        <f t="shared" si="5"/>
        <v>#REF!</v>
      </c>
      <c r="AA14" s="81"/>
      <c r="AB14" s="80"/>
      <c r="AC14" s="80"/>
      <c r="AD14" s="79" t="e">
        <f t="shared" si="6"/>
        <v>#REF!</v>
      </c>
      <c r="AE14" s="81"/>
      <c r="AF14" s="80"/>
      <c r="AG14" s="80"/>
      <c r="AH14" s="79" t="e">
        <f t="shared" si="7"/>
        <v>#REF!</v>
      </c>
      <c r="AI14" s="81"/>
      <c r="AJ14" s="80"/>
      <c r="AK14" s="80"/>
      <c r="AL14" s="79" t="e">
        <f t="shared" si="8"/>
        <v>#REF!</v>
      </c>
      <c r="AM14" s="81"/>
      <c r="AN14" s="80"/>
      <c r="AO14" s="80"/>
      <c r="AP14" s="79" t="e">
        <f t="shared" si="9"/>
        <v>#REF!</v>
      </c>
      <c r="AQ14" s="81"/>
      <c r="AR14" s="80"/>
      <c r="AS14" s="80"/>
      <c r="AT14" s="79" t="e">
        <f t="shared" si="10"/>
        <v>#REF!</v>
      </c>
      <c r="AU14" s="81"/>
      <c r="AV14" s="80"/>
      <c r="AW14" s="80"/>
      <c r="AX14" s="79" t="e">
        <f t="shared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Önkormányzat!C17+Hivatal!C15+Óvoda!C15+'Közösségi H'!C15</f>
        <v>0</v>
      </c>
      <c r="D15" s="80">
        <f>Önkormányzat!D17+Hivatal!D15+Óvoda!D15+'Közösségi H'!D15</f>
        <v>0</v>
      </c>
      <c r="E15" s="106">
        <f>Önkormányzat!E17+Hivatal!E15+Óvoda!E15+'Közösségi H'!E15</f>
        <v>0</v>
      </c>
      <c r="F15" s="79">
        <f t="shared" si="0"/>
        <v>0</v>
      </c>
      <c r="G15" s="105">
        <f>Önkormányzat!G17+Hivatal!G15+Óvoda!G15+'Közösségi H'!G15</f>
        <v>0</v>
      </c>
      <c r="H15" s="80">
        <f>Önkormányzat!H17+Hivatal!H15+Óvoda!H15+'Közösségi H'!H15</f>
        <v>0</v>
      </c>
      <c r="I15" s="106">
        <f>Önkormányzat!I17+Hivatal!I15+Óvoda!I15+'Közösségi H'!I15</f>
        <v>0</v>
      </c>
      <c r="J15" s="79">
        <f t="shared" si="1"/>
        <v>0</v>
      </c>
      <c r="K15" s="105" t="e">
        <f>Önkormányzat!#REF!+Hivatal!K15+Óvoda!K15+'Közösségi H'!K15</f>
        <v>#REF!</v>
      </c>
      <c r="L15" s="80" t="e">
        <f>Önkormányzat!#REF!+Hivatal!L15+Óvoda!L15+'Közösségi H'!L15</f>
        <v>#REF!</v>
      </c>
      <c r="M15" s="106" t="e">
        <f>Önkormányzat!#REF!+Hivatal!M15+Óvoda!M15+'Közösségi H'!M15</f>
        <v>#REF!</v>
      </c>
      <c r="N15" s="79" t="e">
        <f t="shared" si="2"/>
        <v>#REF!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si="4"/>
        <v>#REF!</v>
      </c>
      <c r="W15" s="81"/>
      <c r="X15" s="80"/>
      <c r="Y15" s="80"/>
      <c r="Z15" s="79" t="e">
        <f t="shared" si="5"/>
        <v>#REF!</v>
      </c>
      <c r="AA15" s="81"/>
      <c r="AB15" s="80"/>
      <c r="AC15" s="80"/>
      <c r="AD15" s="79" t="e">
        <f t="shared" si="6"/>
        <v>#REF!</v>
      </c>
      <c r="AE15" s="81"/>
      <c r="AF15" s="80"/>
      <c r="AG15" s="80"/>
      <c r="AH15" s="79" t="e">
        <f t="shared" si="7"/>
        <v>#REF!</v>
      </c>
      <c r="AI15" s="81"/>
      <c r="AJ15" s="80"/>
      <c r="AK15" s="80"/>
      <c r="AL15" s="79" t="e">
        <f t="shared" si="8"/>
        <v>#REF!</v>
      </c>
      <c r="AM15" s="81"/>
      <c r="AN15" s="80"/>
      <c r="AO15" s="80"/>
      <c r="AP15" s="79" t="e">
        <f t="shared" si="9"/>
        <v>#REF!</v>
      </c>
      <c r="AQ15" s="81"/>
      <c r="AR15" s="80"/>
      <c r="AS15" s="80"/>
      <c r="AT15" s="79" t="e">
        <f t="shared" si="10"/>
        <v>#REF!</v>
      </c>
      <c r="AU15" s="81"/>
      <c r="AV15" s="80"/>
      <c r="AW15" s="80"/>
      <c r="AX15" s="79" t="e">
        <f t="shared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Önkormányzat!C18+Hivatal!C16+Óvoda!C16+'Közösségi H'!C16</f>
        <v>240000</v>
      </c>
      <c r="D16" s="80">
        <f>Önkormányzat!D18+Hivatal!D16+Óvoda!D16+'Közösségi H'!D16</f>
        <v>0</v>
      </c>
      <c r="E16" s="106">
        <f>Önkormányzat!E18+Hivatal!E16+Óvoda!E16+'Közösségi H'!E16</f>
        <v>0</v>
      </c>
      <c r="F16" s="79">
        <f t="shared" si="0"/>
        <v>240000</v>
      </c>
      <c r="G16" s="105">
        <f>Önkormányzat!G18+Hivatal!G16+Óvoda!G16+'Közösségi H'!G16</f>
        <v>0</v>
      </c>
      <c r="H16" s="80">
        <f>Önkormányzat!H18+Hivatal!H16+Óvoda!H16+'Közösségi H'!H16</f>
        <v>0</v>
      </c>
      <c r="I16" s="106">
        <f>Önkormányzat!I18+Hivatal!I16+Óvoda!I16+'Közösségi H'!I16</f>
        <v>0</v>
      </c>
      <c r="J16" s="79">
        <f t="shared" si="1"/>
        <v>240000</v>
      </c>
      <c r="K16" s="105" t="e">
        <f>Önkormányzat!#REF!+Hivatal!K16+Óvoda!K16+'Közösségi H'!K16</f>
        <v>#REF!</v>
      </c>
      <c r="L16" s="80" t="e">
        <f>Önkormányzat!#REF!+Hivatal!L16+Óvoda!L16+'Közösségi H'!L16</f>
        <v>#REF!</v>
      </c>
      <c r="M16" s="106" t="e">
        <f>Önkormányzat!#REF!+Hivatal!M16+Óvoda!M16+'Közösségi H'!M16</f>
        <v>#REF!</v>
      </c>
      <c r="N16" s="79" t="e">
        <f t="shared" si="2"/>
        <v>#REF!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Önkormányzat!C19+Hivatal!C17+Óvoda!C17+'Közösségi H'!C17</f>
        <v>0</v>
      </c>
      <c r="D17" s="80">
        <f>Önkormányzat!D19+Hivatal!D17+Óvoda!D17+'Közösségi H'!D17</f>
        <v>0</v>
      </c>
      <c r="E17" s="106">
        <f>Önkormányzat!E19+Hivatal!E17+Óvoda!E17+'Közösségi H'!E17</f>
        <v>0</v>
      </c>
      <c r="F17" s="79">
        <f t="shared" si="0"/>
        <v>0</v>
      </c>
      <c r="G17" s="105">
        <f>Önkormányzat!G19+Hivatal!G17+Óvoda!G17+'Közösségi H'!G17</f>
        <v>0</v>
      </c>
      <c r="H17" s="80">
        <f>Önkormányzat!H19+Hivatal!H17+Óvoda!H17+'Közösségi H'!H17</f>
        <v>0</v>
      </c>
      <c r="I17" s="106">
        <f>Önkormányzat!I19+Hivatal!I17+Óvoda!I17+'Közösségi H'!I17</f>
        <v>0</v>
      </c>
      <c r="J17" s="79">
        <f t="shared" si="1"/>
        <v>0</v>
      </c>
      <c r="K17" s="105" t="e">
        <f>Önkormányzat!#REF!+Hivatal!K17+Óvoda!K17+'Közösségi H'!K17</f>
        <v>#REF!</v>
      </c>
      <c r="L17" s="80" t="e">
        <f>Önkormányzat!#REF!+Hivatal!L17+Óvoda!L17+'Közösségi H'!L17</f>
        <v>#REF!</v>
      </c>
      <c r="M17" s="106" t="e">
        <f>Önkormányzat!#REF!+Hivatal!M17+Óvoda!M17+'Közösségi H'!M17</f>
        <v>#REF!</v>
      </c>
      <c r="N17" s="79" t="e">
        <f t="shared" si="2"/>
        <v>#REF!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si="4"/>
        <v>#REF!</v>
      </c>
      <c r="W17" s="81"/>
      <c r="X17" s="80"/>
      <c r="Y17" s="80"/>
      <c r="Z17" s="79" t="e">
        <f t="shared" si="5"/>
        <v>#REF!</v>
      </c>
      <c r="AA17" s="81"/>
      <c r="AB17" s="80"/>
      <c r="AC17" s="80"/>
      <c r="AD17" s="79" t="e">
        <f t="shared" si="6"/>
        <v>#REF!</v>
      </c>
      <c r="AE17" s="81"/>
      <c r="AF17" s="80"/>
      <c r="AG17" s="80"/>
      <c r="AH17" s="79" t="e">
        <f t="shared" si="7"/>
        <v>#REF!</v>
      </c>
      <c r="AI17" s="81"/>
      <c r="AJ17" s="80"/>
      <c r="AK17" s="80"/>
      <c r="AL17" s="79" t="e">
        <f t="shared" si="8"/>
        <v>#REF!</v>
      </c>
      <c r="AM17" s="81"/>
      <c r="AN17" s="80"/>
      <c r="AO17" s="80"/>
      <c r="AP17" s="79" t="e">
        <f t="shared" si="9"/>
        <v>#REF!</v>
      </c>
      <c r="AQ17" s="81"/>
      <c r="AR17" s="80"/>
      <c r="AS17" s="80"/>
      <c r="AT17" s="79" t="e">
        <f t="shared" si="10"/>
        <v>#REF!</v>
      </c>
      <c r="AU17" s="81"/>
      <c r="AV17" s="80"/>
      <c r="AW17" s="80"/>
      <c r="AX17" s="79" t="e">
        <f t="shared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Önkormányzat!C20+Hivatal!C18+Óvoda!C18+'Közösségi H'!C18</f>
        <v>0</v>
      </c>
      <c r="D18" s="80">
        <f>Önkormányzat!D20+Hivatal!D18+Óvoda!D18+'Közösségi H'!D18</f>
        <v>0</v>
      </c>
      <c r="E18" s="106">
        <f>Önkormányzat!E20+Hivatal!E18+Óvoda!E18+'Közösségi H'!E18</f>
        <v>0</v>
      </c>
      <c r="F18" s="79">
        <f t="shared" si="0"/>
        <v>0</v>
      </c>
      <c r="G18" s="105">
        <f>Önkormányzat!G20+Hivatal!G18+Óvoda!G18+'Közösségi H'!G18</f>
        <v>0</v>
      </c>
      <c r="H18" s="80">
        <f>Önkormányzat!H20+Hivatal!H18+Óvoda!H18+'Közösségi H'!H18</f>
        <v>0</v>
      </c>
      <c r="I18" s="106">
        <f>Önkormányzat!I20+Hivatal!I18+Óvoda!I18+'Közösségi H'!I18</f>
        <v>0</v>
      </c>
      <c r="J18" s="79">
        <f t="shared" si="1"/>
        <v>0</v>
      </c>
      <c r="K18" s="105" t="e">
        <f>Önkormányzat!#REF!+Hivatal!K18+Óvoda!K18+'Közösségi H'!K18</f>
        <v>#REF!</v>
      </c>
      <c r="L18" s="80" t="e">
        <f>Önkormányzat!#REF!+Hivatal!L18+Óvoda!L18+'Közösségi H'!L18</f>
        <v>#REF!</v>
      </c>
      <c r="M18" s="106" t="e">
        <f>Önkormányzat!#REF!+Hivatal!M18+Óvoda!M18+'Közösségi H'!M18</f>
        <v>#REF!</v>
      </c>
      <c r="N18" s="79" t="e">
        <f t="shared" si="2"/>
        <v>#REF!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Önkormányzat!C21+Hivatal!C19+Óvoda!C19+'Közösségi H'!C19</f>
        <v>0</v>
      </c>
      <c r="D19" s="80">
        <f>Önkormányzat!D21+Hivatal!D19+Óvoda!D19+'Közösségi H'!D19</f>
        <v>0</v>
      </c>
      <c r="E19" s="106">
        <f>Önkormányzat!E21+Hivatal!E19+Óvoda!E19+'Közösségi H'!E19</f>
        <v>0</v>
      </c>
      <c r="F19" s="79">
        <f t="shared" si="0"/>
        <v>0</v>
      </c>
      <c r="G19" s="105">
        <f>Önkormányzat!G21+Hivatal!G19+Óvoda!G19+'Közösségi H'!G19</f>
        <v>0</v>
      </c>
      <c r="H19" s="80">
        <f>Önkormányzat!H21+Hivatal!H19+Óvoda!H19+'Közösségi H'!H19</f>
        <v>0</v>
      </c>
      <c r="I19" s="106">
        <f>Önkormányzat!I21+Hivatal!I19+Óvoda!I19+'Közösségi H'!I19</f>
        <v>0</v>
      </c>
      <c r="J19" s="79">
        <f t="shared" si="1"/>
        <v>0</v>
      </c>
      <c r="K19" s="105" t="e">
        <f>Önkormányzat!#REF!+Hivatal!K19+Óvoda!K19+'Közösségi H'!K19</f>
        <v>#REF!</v>
      </c>
      <c r="L19" s="80" t="e">
        <f>Önkormányzat!#REF!+Hivatal!L19+Óvoda!L19+'Közösségi H'!L19</f>
        <v>#REF!</v>
      </c>
      <c r="M19" s="106" t="e">
        <f>Önkormányzat!#REF!+Hivatal!M19+Óvoda!M19+'Közösségi H'!M19</f>
        <v>#REF!</v>
      </c>
      <c r="N19" s="79" t="e">
        <f t="shared" si="2"/>
        <v>#REF!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si="4"/>
        <v>#REF!</v>
      </c>
      <c r="W19" s="81"/>
      <c r="X19" s="80"/>
      <c r="Y19" s="80"/>
      <c r="Z19" s="79" t="e">
        <f t="shared" si="5"/>
        <v>#REF!</v>
      </c>
      <c r="AA19" s="81"/>
      <c r="AB19" s="80"/>
      <c r="AC19" s="80"/>
      <c r="AD19" s="79" t="e">
        <f t="shared" si="6"/>
        <v>#REF!</v>
      </c>
      <c r="AE19" s="81"/>
      <c r="AF19" s="80"/>
      <c r="AG19" s="80"/>
      <c r="AH19" s="79" t="e">
        <f t="shared" si="7"/>
        <v>#REF!</v>
      </c>
      <c r="AI19" s="81"/>
      <c r="AJ19" s="80"/>
      <c r="AK19" s="80"/>
      <c r="AL19" s="79" t="e">
        <f t="shared" si="8"/>
        <v>#REF!</v>
      </c>
      <c r="AM19" s="81"/>
      <c r="AN19" s="80"/>
      <c r="AO19" s="80"/>
      <c r="AP19" s="79" t="e">
        <f t="shared" si="9"/>
        <v>#REF!</v>
      </c>
      <c r="AQ19" s="81"/>
      <c r="AR19" s="80"/>
      <c r="AS19" s="80"/>
      <c r="AT19" s="79" t="e">
        <f t="shared" si="10"/>
        <v>#REF!</v>
      </c>
      <c r="AU19" s="81"/>
      <c r="AV19" s="80"/>
      <c r="AW19" s="80"/>
      <c r="AX19" s="79" t="e">
        <f t="shared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Önkormányzat!C22+Hivatal!C20+Óvoda!C20+'Közösségi H'!C20</f>
        <v>0</v>
      </c>
      <c r="D20" s="80">
        <f>Önkormányzat!D22+Hivatal!D20+Óvoda!D20+'Közösségi H'!D20</f>
        <v>0</v>
      </c>
      <c r="E20" s="106">
        <f>Önkormányzat!E22+Hivatal!E20+Óvoda!E20+'Közösségi H'!E20</f>
        <v>0</v>
      </c>
      <c r="F20" s="79">
        <f t="shared" si="0"/>
        <v>0</v>
      </c>
      <c r="G20" s="105">
        <f>Önkormányzat!G22+Hivatal!G20+Óvoda!G20+'Közösségi H'!G20</f>
        <v>0</v>
      </c>
      <c r="H20" s="80">
        <f>Önkormányzat!H22+Hivatal!H20+Óvoda!H20+'Közösségi H'!H20</f>
        <v>0</v>
      </c>
      <c r="I20" s="106">
        <f>Önkormányzat!I22+Hivatal!I20+Óvoda!I20+'Közösségi H'!I20</f>
        <v>0</v>
      </c>
      <c r="J20" s="79">
        <f t="shared" si="1"/>
        <v>0</v>
      </c>
      <c r="K20" s="105" t="e">
        <f>Önkormányzat!#REF!+Hivatal!K20+Óvoda!K20+'Közösségi H'!K20</f>
        <v>#REF!</v>
      </c>
      <c r="L20" s="80" t="e">
        <f>Önkormányzat!#REF!+Hivatal!L20+Óvoda!L20+'Közösségi H'!L20</f>
        <v>#REF!</v>
      </c>
      <c r="M20" s="106" t="e">
        <f>Önkormányzat!#REF!+Hivatal!M20+Óvoda!M20+'Közösségi H'!M20</f>
        <v>#REF!</v>
      </c>
      <c r="N20" s="79" t="e">
        <f t="shared" si="2"/>
        <v>#REF!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si="4"/>
        <v>#REF!</v>
      </c>
      <c r="W20" s="81"/>
      <c r="X20" s="80"/>
      <c r="Y20" s="80"/>
      <c r="Z20" s="79" t="e">
        <f t="shared" si="5"/>
        <v>#REF!</v>
      </c>
      <c r="AA20" s="81"/>
      <c r="AB20" s="80"/>
      <c r="AC20" s="80"/>
      <c r="AD20" s="79" t="e">
        <f t="shared" si="6"/>
        <v>#REF!</v>
      </c>
      <c r="AE20" s="81"/>
      <c r="AF20" s="80"/>
      <c r="AG20" s="80"/>
      <c r="AH20" s="79" t="e">
        <f t="shared" si="7"/>
        <v>#REF!</v>
      </c>
      <c r="AI20" s="81"/>
      <c r="AJ20" s="80"/>
      <c r="AK20" s="80"/>
      <c r="AL20" s="79" t="e">
        <f t="shared" si="8"/>
        <v>#REF!</v>
      </c>
      <c r="AM20" s="81"/>
      <c r="AN20" s="80"/>
      <c r="AO20" s="80"/>
      <c r="AP20" s="79" t="e">
        <f t="shared" si="9"/>
        <v>#REF!</v>
      </c>
      <c r="AQ20" s="81"/>
      <c r="AR20" s="80"/>
      <c r="AS20" s="80"/>
      <c r="AT20" s="79" t="e">
        <f t="shared" si="10"/>
        <v>#REF!</v>
      </c>
      <c r="AU20" s="81"/>
      <c r="AV20" s="80"/>
      <c r="AW20" s="80"/>
      <c r="AX20" s="79" t="e">
        <f t="shared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Önkormányzat!C23+Hivatal!C21+Óvoda!C21+'Közösségi H'!C21</f>
        <v>0</v>
      </c>
      <c r="D21" s="80">
        <f>Önkormányzat!D23+Hivatal!D21+Óvoda!D21+'Közösségi H'!D21</f>
        <v>0</v>
      </c>
      <c r="E21" s="106">
        <f>Önkormányzat!E23+Hivatal!E21+Óvoda!E21+'Közösségi H'!E21</f>
        <v>0</v>
      </c>
      <c r="F21" s="79">
        <f t="shared" si="0"/>
        <v>0</v>
      </c>
      <c r="G21" s="105">
        <f>Önkormányzat!G23+Hivatal!G21+Óvoda!G21+'Közösségi H'!G21</f>
        <v>0</v>
      </c>
      <c r="H21" s="80">
        <f>Önkormányzat!H23+Hivatal!H21+Óvoda!H21+'Közösségi H'!H21</f>
        <v>0</v>
      </c>
      <c r="I21" s="106">
        <f>Önkormányzat!I23+Hivatal!I21+Óvoda!I21+'Közösségi H'!I21</f>
        <v>0</v>
      </c>
      <c r="J21" s="79">
        <f t="shared" si="1"/>
        <v>0</v>
      </c>
      <c r="K21" s="105" t="e">
        <f>Önkormányzat!#REF!+Hivatal!K21+Óvoda!K21+'Közösségi H'!K21</f>
        <v>#REF!</v>
      </c>
      <c r="L21" s="80" t="e">
        <f>Önkormányzat!#REF!+Hivatal!L21+Óvoda!L21+'Közösségi H'!L21</f>
        <v>#REF!</v>
      </c>
      <c r="M21" s="106" t="e">
        <f>Önkormányzat!#REF!+Hivatal!M21+Óvoda!M21+'Közösségi H'!M21</f>
        <v>#REF!</v>
      </c>
      <c r="N21" s="79" t="e">
        <f t="shared" si="2"/>
        <v>#REF!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si="4"/>
        <v>#REF!</v>
      </c>
      <c r="W21" s="81"/>
      <c r="X21" s="80"/>
      <c r="Y21" s="80"/>
      <c r="Z21" s="79" t="e">
        <f t="shared" si="5"/>
        <v>#REF!</v>
      </c>
      <c r="AA21" s="81"/>
      <c r="AB21" s="80"/>
      <c r="AC21" s="80"/>
      <c r="AD21" s="79" t="e">
        <f t="shared" si="6"/>
        <v>#REF!</v>
      </c>
      <c r="AE21" s="81"/>
      <c r="AF21" s="80"/>
      <c r="AG21" s="80"/>
      <c r="AH21" s="79" t="e">
        <f t="shared" si="7"/>
        <v>#REF!</v>
      </c>
      <c r="AI21" s="81"/>
      <c r="AJ21" s="80"/>
      <c r="AK21" s="80"/>
      <c r="AL21" s="79" t="e">
        <f t="shared" si="8"/>
        <v>#REF!</v>
      </c>
      <c r="AM21" s="81"/>
      <c r="AN21" s="80"/>
      <c r="AO21" s="80"/>
      <c r="AP21" s="79" t="e">
        <f t="shared" si="9"/>
        <v>#REF!</v>
      </c>
      <c r="AQ21" s="81"/>
      <c r="AR21" s="80"/>
      <c r="AS21" s="80"/>
      <c r="AT21" s="79" t="e">
        <f t="shared" si="10"/>
        <v>#REF!</v>
      </c>
      <c r="AU21" s="81"/>
      <c r="AV21" s="80"/>
      <c r="AW21" s="80"/>
      <c r="AX21" s="79" t="e">
        <f t="shared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Önkormányzat!C24+Hivatal!C22+Óvoda!C22+'Közösségi H'!C22</f>
        <v>0</v>
      </c>
      <c r="D22" s="80">
        <f>Önkormányzat!D24+Hivatal!D22+Óvoda!D22+'Közösségi H'!D22</f>
        <v>0</v>
      </c>
      <c r="E22" s="106">
        <f>Önkormányzat!E24+Hivatal!E22+Óvoda!E22+'Közösségi H'!E22</f>
        <v>0</v>
      </c>
      <c r="F22" s="79">
        <f t="shared" si="0"/>
        <v>0</v>
      </c>
      <c r="G22" s="105">
        <f>Önkormányzat!G24+Hivatal!G22+Óvoda!G22+'Közösségi H'!G22</f>
        <v>200000</v>
      </c>
      <c r="H22" s="80">
        <f>Önkormányzat!H24+Hivatal!H22+Óvoda!H22+'Közösségi H'!H22</f>
        <v>0</v>
      </c>
      <c r="I22" s="106">
        <f>Önkormányzat!I24+Hivatal!I22+Óvoda!I22+'Közösségi H'!I22</f>
        <v>0</v>
      </c>
      <c r="J22" s="79">
        <f t="shared" si="1"/>
        <v>200000</v>
      </c>
      <c r="K22" s="105" t="e">
        <f>Önkormányzat!#REF!+Hivatal!K22+Óvoda!K22+'Közösségi H'!K22</f>
        <v>#REF!</v>
      </c>
      <c r="L22" s="80" t="e">
        <f>Önkormányzat!#REF!+Hivatal!L22+Óvoda!L22+'Közösségi H'!L22</f>
        <v>#REF!</v>
      </c>
      <c r="M22" s="106" t="e">
        <f>Önkormányzat!#REF!+Hivatal!M22+Óvoda!M22+'Közösségi H'!M22</f>
        <v>#REF!</v>
      </c>
      <c r="N22" s="79" t="e">
        <f t="shared" si="2"/>
        <v>#REF!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6754226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6754226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6754226</v>
      </c>
      <c r="K23" s="78" t="e">
        <f>SUM(K10:K22)</f>
        <v>#REF!</v>
      </c>
      <c r="L23" s="77" t="e">
        <f>SUM(L10:L22)</f>
        <v>#REF!</v>
      </c>
      <c r="M23" s="77" t="e">
        <f>SUM(M10:M22)</f>
        <v>#REF!</v>
      </c>
      <c r="N23" s="76" t="e">
        <f>IF((SUM(J23:M23))=(SUM(N10:N22)),SUM(N10:N22),"HIBA!")</f>
        <v>#REF!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Önkormányzat!C26+Hivatal!C24+Óvoda!C24+'Közösségi H'!C24</f>
        <v>2754000</v>
      </c>
      <c r="D24" s="80">
        <f>Önkormányzat!D26+Hivatal!D24+Óvoda!D24+'Közösségi H'!D24</f>
        <v>0</v>
      </c>
      <c r="E24" s="106">
        <f>Önkormányzat!E26+Hivatal!E24+Óvoda!E24+'Közösségi H'!E24</f>
        <v>0</v>
      </c>
      <c r="F24" s="79">
        <f>SUM(C24:E24)</f>
        <v>2754000</v>
      </c>
      <c r="G24" s="105">
        <f>Önkormányzat!G26+Hivatal!G24+Óvoda!G24+'Közösségi H'!G24</f>
        <v>0</v>
      </c>
      <c r="H24" s="80">
        <f>Önkormányzat!H26+Hivatal!H24+Óvoda!H24+'Közösségi H'!H24</f>
        <v>0</v>
      </c>
      <c r="I24" s="106">
        <f>Önkormányzat!I26+Hivatal!I24+Óvoda!I24+'Közösségi H'!I24</f>
        <v>0</v>
      </c>
      <c r="J24" s="79">
        <f>SUM(F24:I24)</f>
        <v>2754000</v>
      </c>
      <c r="K24" s="105" t="e">
        <f>Önkormányzat!#REF!+Hivatal!K24+Óvoda!K24+'Közösségi H'!K24</f>
        <v>#REF!</v>
      </c>
      <c r="L24" s="80" t="e">
        <f>Önkormányzat!#REF!+Hivatal!L24+Óvoda!L24+'Közösségi H'!L24</f>
        <v>#REF!</v>
      </c>
      <c r="M24" s="106" t="e">
        <f>Önkormányzat!#REF!+Hivatal!M24+Óvoda!M24+'Közösségi H'!M24</f>
        <v>#REF!</v>
      </c>
      <c r="N24" s="79" t="e">
        <f>SUM(J24:M24)</f>
        <v>#REF!</v>
      </c>
      <c r="O24" s="81"/>
      <c r="P24" s="80"/>
      <c r="Q24" s="80"/>
      <c r="R24" s="79" t="e">
        <f>SUM(N24:Q24)</f>
        <v>#REF!</v>
      </c>
      <c r="S24" s="81"/>
      <c r="T24" s="80"/>
      <c r="U24" s="80"/>
      <c r="V24" s="79" t="e">
        <f>SUM(R24:U24)</f>
        <v>#REF!</v>
      </c>
      <c r="W24" s="81"/>
      <c r="X24" s="80"/>
      <c r="Y24" s="80"/>
      <c r="Z24" s="79" t="e">
        <f>SUM(V24:Y24)</f>
        <v>#REF!</v>
      </c>
      <c r="AA24" s="81"/>
      <c r="AB24" s="80"/>
      <c r="AC24" s="80"/>
      <c r="AD24" s="79" t="e">
        <f>SUM(Z24:AC24)</f>
        <v>#REF!</v>
      </c>
      <c r="AE24" s="81"/>
      <c r="AF24" s="80"/>
      <c r="AG24" s="80"/>
      <c r="AH24" s="79" t="e">
        <f>SUM(AD24:AG24)</f>
        <v>#REF!</v>
      </c>
      <c r="AI24" s="81"/>
      <c r="AJ24" s="80"/>
      <c r="AK24" s="80"/>
      <c r="AL24" s="79" t="e">
        <f>SUM(AH24:AK24)</f>
        <v>#REF!</v>
      </c>
      <c r="AM24" s="81"/>
      <c r="AN24" s="80"/>
      <c r="AO24" s="80"/>
      <c r="AP24" s="79" t="e">
        <f>SUM(AL24:AO24)</f>
        <v>#REF!</v>
      </c>
      <c r="AQ24" s="81"/>
      <c r="AR24" s="80"/>
      <c r="AS24" s="80"/>
      <c r="AT24" s="79" t="e">
        <f>SUM(AP24:AS24)</f>
        <v>#REF!</v>
      </c>
      <c r="AU24" s="81"/>
      <c r="AV24" s="80"/>
      <c r="AW24" s="80"/>
      <c r="AX24" s="79" t="e">
        <f>SUM(AT24:AW24)</f>
        <v>#REF!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Önkormányzat!C27+Hivatal!C25+Óvoda!C25+'Közösségi H'!C25</f>
        <v>0</v>
      </c>
      <c r="D25" s="80">
        <f>Önkormányzat!D27+Hivatal!D25+Óvoda!D25+'Közösségi H'!D25</f>
        <v>0</v>
      </c>
      <c r="E25" s="106">
        <f>Önkormányzat!E27+Hivatal!E25+Óvoda!E25+'Közösségi H'!E25</f>
        <v>0</v>
      </c>
      <c r="F25" s="79">
        <f>SUM(C25:E25)</f>
        <v>0</v>
      </c>
      <c r="G25" s="105">
        <f>Önkormányzat!G27+Hivatal!G25+Óvoda!G25+'Közösségi H'!G25</f>
        <v>500000</v>
      </c>
      <c r="H25" s="80">
        <f>Önkormányzat!H27+Hivatal!H25+Óvoda!H25+'Közösségi H'!H25</f>
        <v>0</v>
      </c>
      <c r="I25" s="106">
        <f>Önkormányzat!I27+Hivatal!I25+Óvoda!I25+'Közösségi H'!I25</f>
        <v>0</v>
      </c>
      <c r="J25" s="79">
        <f>SUM(F25:I25)</f>
        <v>500000</v>
      </c>
      <c r="K25" s="105" t="e">
        <f>Önkormányzat!#REF!+Hivatal!K25+Óvoda!K25+'Közösségi H'!K25</f>
        <v>#REF!</v>
      </c>
      <c r="L25" s="80" t="e">
        <f>Önkormányzat!#REF!+Hivatal!L25+Óvoda!L25+'Közösségi H'!L25</f>
        <v>#REF!</v>
      </c>
      <c r="M25" s="106" t="e">
        <f>Önkormányzat!#REF!+Hivatal!M25+Óvoda!M25+'Közösségi H'!M25</f>
        <v>#REF!</v>
      </c>
      <c r="N25" s="79" t="e">
        <f>SUM(J25:M25)</f>
        <v>#REF!</v>
      </c>
      <c r="O25" s="81"/>
      <c r="P25" s="80"/>
      <c r="Q25" s="80"/>
      <c r="R25" s="79" t="e">
        <f>SUM(N25:Q25)</f>
        <v>#REF!</v>
      </c>
      <c r="S25" s="81"/>
      <c r="T25" s="80"/>
      <c r="U25" s="80"/>
      <c r="V25" s="79" t="e">
        <f>SUM(R25:U25)</f>
        <v>#REF!</v>
      </c>
      <c r="W25" s="81"/>
      <c r="X25" s="80"/>
      <c r="Y25" s="80"/>
      <c r="Z25" s="79" t="e">
        <f>SUM(V25:Y25)</f>
        <v>#REF!</v>
      </c>
      <c r="AA25" s="81"/>
      <c r="AB25" s="80"/>
      <c r="AC25" s="80"/>
      <c r="AD25" s="79" t="e">
        <f>SUM(Z25:AC25)</f>
        <v>#REF!</v>
      </c>
      <c r="AE25" s="81"/>
      <c r="AF25" s="80"/>
      <c r="AG25" s="80"/>
      <c r="AH25" s="79" t="e">
        <f>SUM(AD25:AG25)</f>
        <v>#REF!</v>
      </c>
      <c r="AI25" s="81"/>
      <c r="AJ25" s="80"/>
      <c r="AK25" s="80"/>
      <c r="AL25" s="79" t="e">
        <f>SUM(AH25:AK25)</f>
        <v>#REF!</v>
      </c>
      <c r="AM25" s="81"/>
      <c r="AN25" s="80"/>
      <c r="AO25" s="80"/>
      <c r="AP25" s="79" t="e">
        <f>SUM(AL25:AO25)</f>
        <v>#REF!</v>
      </c>
      <c r="AQ25" s="81"/>
      <c r="AR25" s="80"/>
      <c r="AS25" s="80"/>
      <c r="AT25" s="79" t="e">
        <f>SUM(AP25:AS25)</f>
        <v>#REF!</v>
      </c>
      <c r="AU25" s="81"/>
      <c r="AV25" s="80"/>
      <c r="AW25" s="80"/>
      <c r="AX25" s="79" t="e">
        <f>SUM(AT25:AW25)</f>
        <v>#REF!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Önkormányzat!C28+Hivatal!C26+Óvoda!C26+'Közösségi H'!C26</f>
        <v>0</v>
      </c>
      <c r="D26" s="80">
        <f>Önkormányzat!D28+Hivatal!D26+Óvoda!D26+'Közösségi H'!D26</f>
        <v>0</v>
      </c>
      <c r="E26" s="106">
        <f>Önkormányzat!E28+Hivatal!E26+Óvoda!E26+'Közösségi H'!E26</f>
        <v>0</v>
      </c>
      <c r="F26" s="79">
        <f>SUM(C26:E26)</f>
        <v>0</v>
      </c>
      <c r="G26" s="105">
        <f>Önkormányzat!G28+Hivatal!G26+Óvoda!G26+'Közösségi H'!G26</f>
        <v>0</v>
      </c>
      <c r="H26" s="80">
        <f>Önkormányzat!H28+Hivatal!H26+Óvoda!H26+'Közösségi H'!H26</f>
        <v>0</v>
      </c>
      <c r="I26" s="106">
        <f>Önkormányzat!I28+Hivatal!I26+Óvoda!I26+'Közösségi H'!I26</f>
        <v>0</v>
      </c>
      <c r="J26" s="79">
        <f>SUM(F26:I26)</f>
        <v>0</v>
      </c>
      <c r="K26" s="105" t="e">
        <f>Önkormányzat!#REF!+Hivatal!K26+Óvoda!K26+'Közösségi H'!K26</f>
        <v>#REF!</v>
      </c>
      <c r="L26" s="80" t="e">
        <f>Önkormányzat!#REF!+Hivatal!L26+Óvoda!L26+'Közösségi H'!L26</f>
        <v>#REF!</v>
      </c>
      <c r="M26" s="106" t="e">
        <f>Önkormányzat!#REF!+Hivatal!M26+Óvoda!M26+'Közösségi H'!M26</f>
        <v>#REF!</v>
      </c>
      <c r="N26" s="79" t="e">
        <f>SUM(J26:M26)</f>
        <v>#REF!</v>
      </c>
      <c r="O26" s="81"/>
      <c r="P26" s="80"/>
      <c r="Q26" s="80"/>
      <c r="R26" s="79" t="e">
        <f>SUM(N26:Q26)</f>
        <v>#REF!</v>
      </c>
      <c r="S26" s="81"/>
      <c r="T26" s="80"/>
      <c r="U26" s="80"/>
      <c r="V26" s="79" t="e">
        <f>SUM(R26:U26)</f>
        <v>#REF!</v>
      </c>
      <c r="W26" s="81"/>
      <c r="X26" s="80"/>
      <c r="Y26" s="80"/>
      <c r="Z26" s="79" t="e">
        <f>SUM(V26:Y26)</f>
        <v>#REF!</v>
      </c>
      <c r="AA26" s="81"/>
      <c r="AB26" s="80"/>
      <c r="AC26" s="80"/>
      <c r="AD26" s="79" t="e">
        <f>SUM(Z26:AC26)</f>
        <v>#REF!</v>
      </c>
      <c r="AE26" s="81"/>
      <c r="AF26" s="80"/>
      <c r="AG26" s="80"/>
      <c r="AH26" s="79" t="e">
        <f>SUM(AD26:AG26)</f>
        <v>#REF!</v>
      </c>
      <c r="AI26" s="81"/>
      <c r="AJ26" s="80"/>
      <c r="AK26" s="80"/>
      <c r="AL26" s="79" t="e">
        <f>SUM(AH26:AK26)</f>
        <v>#REF!</v>
      </c>
      <c r="AM26" s="81"/>
      <c r="AN26" s="80"/>
      <c r="AO26" s="80"/>
      <c r="AP26" s="79" t="e">
        <f>SUM(AL26:AO26)</f>
        <v>#REF!</v>
      </c>
      <c r="AQ26" s="81"/>
      <c r="AR26" s="80"/>
      <c r="AS26" s="80"/>
      <c r="AT26" s="79" t="e">
        <f>SUM(AP26:AS26)</f>
        <v>#REF!</v>
      </c>
      <c r="AU26" s="81"/>
      <c r="AV26" s="80"/>
      <c r="AW26" s="80"/>
      <c r="AX26" s="79" t="e">
        <f>SUM(AT26:AW26)</f>
        <v>#REF!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2754000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2754000</v>
      </c>
      <c r="G27" s="78">
        <f>SUM(G24:G26)</f>
        <v>500000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3254000</v>
      </c>
      <c r="K27" s="78" t="e">
        <f>SUM(K24:K26)</f>
        <v>#REF!</v>
      </c>
      <c r="L27" s="77" t="e">
        <f>SUM(L24:L26)</f>
        <v>#REF!</v>
      </c>
      <c r="M27" s="77" t="e">
        <f>SUM(M24:M26)</f>
        <v>#REF!</v>
      </c>
      <c r="N27" s="76" t="e">
        <f>IF((SUM(J27:M27))=(SUM(N24:N26)),SUM(N24:N26),"HIBA!")</f>
        <v>#REF!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 t="e">
        <f>IF((SUM(N27:Q27))=(SUM(R24:R26)),SUM(R24:R26),"HIBA!")</f>
        <v>#REF!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 t="e">
        <f>IF((SUM(R27:U27))=(SUM(V24:V26)),SUM(V24:V26),"HIBA!")</f>
        <v>#REF!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 t="e">
        <f>IF((SUM(V27:Y27))=(SUM(Z24:Z26)),SUM(Z24:Z26),"HIBA!")</f>
        <v>#REF!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 t="e">
        <f>IF((SUM(Z27:AC27))=(SUM(AD24:AD26)),SUM(AD24:AD26),"HIBA!")</f>
        <v>#REF!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 t="e">
        <f>IF((SUM(AD27:AG27))=(SUM(AH24:AH26)),SUM(AH24:AH26),"HIBA!")</f>
        <v>#REF!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 t="e">
        <f>IF((SUM(AH27:AK27))=(SUM(AL24:AL26)),SUM(AL24:AL26),"HIBA!")</f>
        <v>#REF!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 t="e">
        <f>IF((SUM(AL27:AO27))=(SUM(AP24:AP26)),SUM(AP24:AP26),"HIBA!")</f>
        <v>#REF!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 t="e">
        <f>IF((SUM(AP27:AS27))=(SUM(AT24:AT26)),SUM(AT24:AT26),"HIBA!")</f>
        <v>#REF!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 t="e">
        <f>IF((SUM(AT27:AW27))=(SUM(AX24:AX26)),SUM(AX24:AX26),"HIBA!")</f>
        <v>#REF!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9508226</v>
      </c>
      <c r="D28" s="88">
        <f>SUM(D27,D23)</f>
        <v>0</v>
      </c>
      <c r="E28" s="88">
        <f>SUM(E27,E23)</f>
        <v>0</v>
      </c>
      <c r="F28" s="87">
        <f>IF((SUM(C28:E28))=(F23+F27),SUM(F27,F23),"HIBA!")</f>
        <v>9508226</v>
      </c>
      <c r="G28" s="89">
        <f>SUM(G27,G23)</f>
        <v>500000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10008226</v>
      </c>
      <c r="K28" s="89" t="e">
        <f>SUM(K27,K23)</f>
        <v>#REF!</v>
      </c>
      <c r="L28" s="88" t="e">
        <f>SUM(L27,L23)</f>
        <v>#REF!</v>
      </c>
      <c r="M28" s="88" t="e">
        <f>SUM(M27,M23)</f>
        <v>#REF!</v>
      </c>
      <c r="N28" s="87" t="e">
        <f>IF((SUM(J28:M28))=(N23+N27),SUM(N27,N23),"HIBA!")</f>
        <v>#REF!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Önkormányzat!C31+Hivatal!C29+Óvoda!C29+'Közösségi H'!C29</f>
        <v>1911119</v>
      </c>
      <c r="D29" s="94">
        <f>Önkormányzat!D31+Hivatal!D29+Óvoda!D29+'Közösségi H'!D29</f>
        <v>0</v>
      </c>
      <c r="E29" s="108">
        <f>Önkormányzat!E31+Hivatal!E29+Óvoda!E29+'Közösségi H'!E29</f>
        <v>0</v>
      </c>
      <c r="F29" s="87">
        <f>SUM(C29:E29)</f>
        <v>1911119</v>
      </c>
      <c r="G29" s="107">
        <f>Önkormányzat!G31+Hivatal!G29+Óvoda!G29+'Közösségi H'!G29</f>
        <v>0</v>
      </c>
      <c r="H29" s="94">
        <f>Önkormányzat!H31+Hivatal!H29+Óvoda!H29+'Közösségi H'!H29</f>
        <v>0</v>
      </c>
      <c r="I29" s="108">
        <f>Önkormányzat!I31+Hivatal!I29+Óvoda!I29+'Közösségi H'!I29</f>
        <v>0</v>
      </c>
      <c r="J29" s="87">
        <f>SUM(F29:I29)</f>
        <v>1911119</v>
      </c>
      <c r="K29" s="107" t="e">
        <f>Önkormányzat!#REF!+Hivatal!K29+Óvoda!K29+'Közösségi H'!K29</f>
        <v>#REF!</v>
      </c>
      <c r="L29" s="94" t="e">
        <f>Önkormányzat!#REF!+Hivatal!L29+Óvoda!L29+'Közösségi H'!L29</f>
        <v>#REF!</v>
      </c>
      <c r="M29" s="108" t="e">
        <f>Önkormányzat!#REF!+Hivatal!M29+Óvoda!M29+'Közösségi H'!M29</f>
        <v>#REF!</v>
      </c>
      <c r="N29" s="87" t="e">
        <f>SUM(J29:M29)</f>
        <v>#REF!</v>
      </c>
      <c r="O29" s="95"/>
      <c r="P29" s="94"/>
      <c r="Q29" s="94"/>
      <c r="R29" s="87" t="e">
        <f>SUM(N29:Q29)</f>
        <v>#REF!</v>
      </c>
      <c r="S29" s="95"/>
      <c r="T29" s="94"/>
      <c r="U29" s="94"/>
      <c r="V29" s="87" t="e">
        <f>SUM(R29:U29)</f>
        <v>#REF!</v>
      </c>
      <c r="W29" s="95"/>
      <c r="X29" s="94"/>
      <c r="Y29" s="94"/>
      <c r="Z29" s="87" t="e">
        <f>SUM(V29:Y29)</f>
        <v>#REF!</v>
      </c>
      <c r="AA29" s="95"/>
      <c r="AB29" s="94"/>
      <c r="AC29" s="94"/>
      <c r="AD29" s="87" t="e">
        <f>SUM(Z29:AC29)</f>
        <v>#REF!</v>
      </c>
      <c r="AE29" s="95"/>
      <c r="AF29" s="94"/>
      <c r="AG29" s="94"/>
      <c r="AH29" s="87" t="e">
        <f>SUM(AD29:AG29)</f>
        <v>#REF!</v>
      </c>
      <c r="AI29" s="95"/>
      <c r="AJ29" s="94"/>
      <c r="AK29" s="94"/>
      <c r="AL29" s="87" t="e">
        <f>SUM(AH29:AK29)</f>
        <v>#REF!</v>
      </c>
      <c r="AM29" s="95"/>
      <c r="AN29" s="94"/>
      <c r="AO29" s="94"/>
      <c r="AP29" s="87" t="e">
        <f>SUM(AL29:AO29)</f>
        <v>#REF!</v>
      </c>
      <c r="AQ29" s="95"/>
      <c r="AR29" s="94"/>
      <c r="AS29" s="94"/>
      <c r="AT29" s="87" t="e">
        <f>SUM(AP29:AS29)</f>
        <v>#REF!</v>
      </c>
      <c r="AU29" s="95"/>
      <c r="AV29" s="94"/>
      <c r="AW29" s="94"/>
      <c r="AX29" s="87" t="e">
        <f>SUM(AT29:AW29)</f>
        <v>#REF!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Önkormányzat!C32+Hivatal!C30+Óvoda!C30+'Közösségi H'!C30</f>
        <v>0</v>
      </c>
      <c r="D30" s="80">
        <f>Önkormányzat!D32+Hivatal!D30+Óvoda!D30+'Közösségi H'!D30</f>
        <v>0</v>
      </c>
      <c r="E30" s="106">
        <f>Önkormányzat!E32+Hivatal!E30+Óvoda!E30+'Közösségi H'!E30</f>
        <v>0</v>
      </c>
      <c r="F30" s="79">
        <f>SUM(C30:E30)</f>
        <v>0</v>
      </c>
      <c r="G30" s="105">
        <f>Önkormányzat!G32+Hivatal!G30+Óvoda!G30+'Közösségi H'!G30</f>
        <v>100000</v>
      </c>
      <c r="H30" s="80">
        <f>Önkormányzat!H32+Hivatal!H30+Óvoda!H30+'Közösségi H'!H30</f>
        <v>0</v>
      </c>
      <c r="I30" s="106">
        <f>Önkormányzat!I32+Hivatal!I30+Óvoda!I30+'Közösségi H'!I30</f>
        <v>0</v>
      </c>
      <c r="J30" s="79">
        <f>SUM(F30:I30)</f>
        <v>100000</v>
      </c>
      <c r="K30" s="105" t="e">
        <f>Önkormányzat!#REF!+Hivatal!K30+Óvoda!K30+'Közösségi H'!K30</f>
        <v>#REF!</v>
      </c>
      <c r="L30" s="80" t="e">
        <f>Önkormányzat!#REF!+Hivatal!L30+Óvoda!L30+'Közösségi H'!L30</f>
        <v>#REF!</v>
      </c>
      <c r="M30" s="106" t="e">
        <f>Önkormányzat!#REF!+Hivatal!M30+Óvoda!M30+'Közösségi H'!M30</f>
        <v>#REF!</v>
      </c>
      <c r="N30" s="79" t="e">
        <f>SUM(J30:M30)</f>
        <v>#REF!</v>
      </c>
      <c r="O30" s="81"/>
      <c r="P30" s="80"/>
      <c r="Q30" s="80"/>
      <c r="R30" s="79" t="e">
        <f>SUM(N30:Q30)</f>
        <v>#REF!</v>
      </c>
      <c r="S30" s="81"/>
      <c r="T30" s="80"/>
      <c r="U30" s="80"/>
      <c r="V30" s="79" t="e">
        <f>SUM(R30:U30)</f>
        <v>#REF!</v>
      </c>
      <c r="W30" s="81"/>
      <c r="X30" s="80"/>
      <c r="Y30" s="80"/>
      <c r="Z30" s="79" t="e">
        <f>SUM(V30:Y30)</f>
        <v>#REF!</v>
      </c>
      <c r="AA30" s="81"/>
      <c r="AB30" s="80"/>
      <c r="AC30" s="80"/>
      <c r="AD30" s="79" t="e">
        <f>SUM(Z30:AC30)</f>
        <v>#REF!</v>
      </c>
      <c r="AE30" s="81"/>
      <c r="AF30" s="80"/>
      <c r="AG30" s="80"/>
      <c r="AH30" s="79" t="e">
        <f>SUM(AD30:AG30)</f>
        <v>#REF!</v>
      </c>
      <c r="AI30" s="81"/>
      <c r="AJ30" s="80"/>
      <c r="AK30" s="80"/>
      <c r="AL30" s="79" t="e">
        <f>SUM(AH30:AK30)</f>
        <v>#REF!</v>
      </c>
      <c r="AM30" s="81"/>
      <c r="AN30" s="80"/>
      <c r="AO30" s="80"/>
      <c r="AP30" s="79" t="e">
        <f>SUM(AL30:AO30)</f>
        <v>#REF!</v>
      </c>
      <c r="AQ30" s="81"/>
      <c r="AR30" s="80"/>
      <c r="AS30" s="80"/>
      <c r="AT30" s="79" t="e">
        <f>SUM(AP30:AS30)</f>
        <v>#REF!</v>
      </c>
      <c r="AU30" s="81"/>
      <c r="AV30" s="80"/>
      <c r="AW30" s="80"/>
      <c r="AX30" s="79" t="e">
        <f>SUM(AT30:AW30)</f>
        <v>#REF!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Önkormányzat!C33+Hivatal!C31+Óvoda!C31+'Közösségi H'!C31</f>
        <v>2090000</v>
      </c>
      <c r="D31" s="80">
        <f>Önkormányzat!D33+Hivatal!D31+Óvoda!D31+'Közösségi H'!D31</f>
        <v>0</v>
      </c>
      <c r="E31" s="106">
        <f>Önkormányzat!E33+Hivatal!E31+Óvoda!E31+'Közösségi H'!E31</f>
        <v>0</v>
      </c>
      <c r="F31" s="79">
        <f>SUM(C31:E31)</f>
        <v>2090000</v>
      </c>
      <c r="G31" s="105">
        <f>Önkormányzat!G33+Hivatal!G31+Óvoda!G31+'Közösségi H'!G31</f>
        <v>900000</v>
      </c>
      <c r="H31" s="80">
        <f>Önkormányzat!H33+Hivatal!H31+Óvoda!H31+'Közösségi H'!H31</f>
        <v>0</v>
      </c>
      <c r="I31" s="106">
        <f>Önkormányzat!I33+Hivatal!I31+Óvoda!I31+'Közösségi H'!I31</f>
        <v>0</v>
      </c>
      <c r="J31" s="79">
        <f>SUM(F31:I31)</f>
        <v>2990000</v>
      </c>
      <c r="K31" s="105" t="e">
        <f>Önkormányzat!#REF!+Hivatal!K31+Óvoda!K31+'Közösségi H'!K31</f>
        <v>#REF!</v>
      </c>
      <c r="L31" s="80" t="e">
        <f>Önkormányzat!#REF!+Hivatal!L31+Óvoda!L31+'Közösségi H'!L31</f>
        <v>#REF!</v>
      </c>
      <c r="M31" s="106" t="e">
        <f>Önkormányzat!#REF!+Hivatal!M31+Óvoda!M31+'Közösségi H'!M31</f>
        <v>#REF!</v>
      </c>
      <c r="N31" s="79" t="e">
        <f>SUM(J31:M31)</f>
        <v>#REF!</v>
      </c>
      <c r="O31" s="81"/>
      <c r="P31" s="80"/>
      <c r="Q31" s="80"/>
      <c r="R31" s="79" t="e">
        <f>SUM(N31:Q31)</f>
        <v>#REF!</v>
      </c>
      <c r="S31" s="81"/>
      <c r="T31" s="80"/>
      <c r="U31" s="80"/>
      <c r="V31" s="79" t="e">
        <f>SUM(R31:U31)</f>
        <v>#REF!</v>
      </c>
      <c r="W31" s="81"/>
      <c r="X31" s="80"/>
      <c r="Y31" s="80"/>
      <c r="Z31" s="79" t="e">
        <f>SUM(V31:Y31)</f>
        <v>#REF!</v>
      </c>
      <c r="AA31" s="81"/>
      <c r="AB31" s="80"/>
      <c r="AC31" s="80"/>
      <c r="AD31" s="79" t="e">
        <f>SUM(Z31:AC31)</f>
        <v>#REF!</v>
      </c>
      <c r="AE31" s="81"/>
      <c r="AF31" s="80"/>
      <c r="AG31" s="80"/>
      <c r="AH31" s="79" t="e">
        <f>SUM(AD31:AG31)</f>
        <v>#REF!</v>
      </c>
      <c r="AI31" s="81"/>
      <c r="AJ31" s="80"/>
      <c r="AK31" s="80"/>
      <c r="AL31" s="79" t="e">
        <f>SUM(AH31:AK31)</f>
        <v>#REF!</v>
      </c>
      <c r="AM31" s="81"/>
      <c r="AN31" s="80"/>
      <c r="AO31" s="80"/>
      <c r="AP31" s="79" t="e">
        <f>SUM(AL31:AO31)</f>
        <v>#REF!</v>
      </c>
      <c r="AQ31" s="81"/>
      <c r="AR31" s="80"/>
      <c r="AS31" s="80"/>
      <c r="AT31" s="79" t="e">
        <f>SUM(AP31:AS31)</f>
        <v>#REF!</v>
      </c>
      <c r="AU31" s="81"/>
      <c r="AV31" s="80"/>
      <c r="AW31" s="80"/>
      <c r="AX31" s="79" t="e">
        <f>SUM(AT31:AW31)</f>
        <v>#REF!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Önkormányzat!C34+Hivatal!C32+Óvoda!C32+'Közösségi H'!C32</f>
        <v>0</v>
      </c>
      <c r="D32" s="80">
        <f>Önkormányzat!D34+Hivatal!D32+Óvoda!D32+'Közösségi H'!D32</f>
        <v>0</v>
      </c>
      <c r="E32" s="106">
        <f>Önkormányzat!E34+Hivatal!E32+Óvoda!E32+'Közösségi H'!E32</f>
        <v>0</v>
      </c>
      <c r="F32" s="79">
        <f>SUM(C32:E32)</f>
        <v>0</v>
      </c>
      <c r="G32" s="105">
        <f>Önkormányzat!G34+Hivatal!G32+Óvoda!G32+'Közösségi H'!G32</f>
        <v>0</v>
      </c>
      <c r="H32" s="80">
        <f>Önkormányzat!H34+Hivatal!H32+Óvoda!H32+'Közösségi H'!H32</f>
        <v>0</v>
      </c>
      <c r="I32" s="106">
        <f>Önkormányzat!I34+Hivatal!I32+Óvoda!I32+'Közösségi H'!I32</f>
        <v>0</v>
      </c>
      <c r="J32" s="79">
        <f>SUM(F32:I32)</f>
        <v>0</v>
      </c>
      <c r="K32" s="105" t="e">
        <f>Önkormányzat!#REF!+Hivatal!K32+Óvoda!K32+'Közösségi H'!K32</f>
        <v>#REF!</v>
      </c>
      <c r="L32" s="80" t="e">
        <f>Önkormányzat!#REF!+Hivatal!L32+Óvoda!L32+'Közösségi H'!L32</f>
        <v>#REF!</v>
      </c>
      <c r="M32" s="106" t="e">
        <f>Önkormányzat!#REF!+Hivatal!M32+Óvoda!M32+'Közösségi H'!M32</f>
        <v>#REF!</v>
      </c>
      <c r="N32" s="79" t="e">
        <f>SUM(J32:M32)</f>
        <v>#REF!</v>
      </c>
      <c r="O32" s="81"/>
      <c r="P32" s="80"/>
      <c r="Q32" s="80"/>
      <c r="R32" s="79" t="e">
        <f>SUM(N32:Q32)</f>
        <v>#REF!</v>
      </c>
      <c r="S32" s="81"/>
      <c r="T32" s="80"/>
      <c r="U32" s="80"/>
      <c r="V32" s="79" t="e">
        <f>SUM(R32:U32)</f>
        <v>#REF!</v>
      </c>
      <c r="W32" s="81"/>
      <c r="X32" s="80"/>
      <c r="Y32" s="80"/>
      <c r="Z32" s="79" t="e">
        <f>SUM(V32:Y32)</f>
        <v>#REF!</v>
      </c>
      <c r="AA32" s="81"/>
      <c r="AB32" s="80"/>
      <c r="AC32" s="80"/>
      <c r="AD32" s="79" t="e">
        <f>SUM(Z32:AC32)</f>
        <v>#REF!</v>
      </c>
      <c r="AE32" s="81"/>
      <c r="AF32" s="80"/>
      <c r="AG32" s="80"/>
      <c r="AH32" s="79" t="e">
        <f>SUM(AD32:AG32)</f>
        <v>#REF!</v>
      </c>
      <c r="AI32" s="81"/>
      <c r="AJ32" s="80"/>
      <c r="AK32" s="80"/>
      <c r="AL32" s="79" t="e">
        <f>SUM(AH32:AK32)</f>
        <v>#REF!</v>
      </c>
      <c r="AM32" s="81"/>
      <c r="AN32" s="80"/>
      <c r="AO32" s="80"/>
      <c r="AP32" s="79" t="e">
        <f>SUM(AL32:AO32)</f>
        <v>#REF!</v>
      </c>
      <c r="AQ32" s="81"/>
      <c r="AR32" s="80"/>
      <c r="AS32" s="80"/>
      <c r="AT32" s="79" t="e">
        <f>SUM(AP32:AS32)</f>
        <v>#REF!</v>
      </c>
      <c r="AU32" s="81"/>
      <c r="AV32" s="80"/>
      <c r="AW32" s="80"/>
      <c r="AX32" s="79" t="e">
        <f>SUM(AT32:AW32)</f>
        <v>#REF!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2090000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2090000</v>
      </c>
      <c r="G33" s="78">
        <f>SUM(G30:G32)</f>
        <v>1000000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3090000</v>
      </c>
      <c r="K33" s="78" t="e">
        <f>SUM(K30:K32)</f>
        <v>#REF!</v>
      </c>
      <c r="L33" s="77" t="e">
        <f>SUM(L30:L32)</f>
        <v>#REF!</v>
      </c>
      <c r="M33" s="77" t="e">
        <f>SUM(M30:M32)</f>
        <v>#REF!</v>
      </c>
      <c r="N33" s="76" t="e">
        <f>IF((SUM(J33:M33))=(SUM(N30:N32)),SUM(N30:N32),"HIBA!")</f>
        <v>#REF!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 t="e">
        <f>IF((SUM(N33:Q33))=(SUM(R30:R32)),SUM(R30:R32),"HIBA!")</f>
        <v>#REF!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 t="e">
        <f>IF((SUM(R33:U33))=(SUM(V30:V32)),SUM(V30:V32),"HIBA!")</f>
        <v>#REF!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 t="e">
        <f>IF((SUM(V33:Y33))=(SUM(Z30:Z32)),SUM(Z30:Z32),"HIBA!")</f>
        <v>#REF!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 t="e">
        <f>IF((SUM(Z33:AC33))=(SUM(AD30:AD32)),SUM(AD30:AD32),"HIBA!")</f>
        <v>#REF!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 t="e">
        <f>IF((SUM(AD33:AG33))=(SUM(AH30:AH32)),SUM(AH30:AH32),"HIBA!")</f>
        <v>#REF!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 t="e">
        <f>IF((SUM(AH33:AK33))=(SUM(AL30:AL32)),SUM(AL30:AL32),"HIBA!")</f>
        <v>#REF!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 t="e">
        <f>IF((SUM(AL33:AO33))=(SUM(AP30:AP32)),SUM(AP30:AP32),"HIBA!")</f>
        <v>#REF!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 t="e">
        <f>IF((SUM(AP33:AS33))=(SUM(AT30:AT32)),SUM(AT30:AT32),"HIBA!")</f>
        <v>#REF!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 t="e">
        <f>IF((SUM(AT33:AW33))=(SUM(AX30:AX32)),SUM(AX30:AX32),"HIBA!")</f>
        <v>#REF!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Önkormányzat!C36+Hivatal!C34+Óvoda!C34+'Közösségi H'!C34</f>
        <v>0</v>
      </c>
      <c r="D34" s="80">
        <f>Önkormányzat!D36+Hivatal!D34+Óvoda!D34+'Közösségi H'!D34</f>
        <v>0</v>
      </c>
      <c r="E34" s="106">
        <f>Önkormányzat!E36+Hivatal!E34+Óvoda!E34+'Közösségi H'!E34</f>
        <v>0</v>
      </c>
      <c r="F34" s="79">
        <f>SUM(C34:E34)</f>
        <v>0</v>
      </c>
      <c r="G34" s="105">
        <f>Önkormányzat!G36+Hivatal!G34+Óvoda!G34+'Közösségi H'!G34</f>
        <v>0</v>
      </c>
      <c r="H34" s="80">
        <f>Önkormányzat!H36+Hivatal!H34+Óvoda!H34+'Közösségi H'!H34</f>
        <v>0</v>
      </c>
      <c r="I34" s="106">
        <f>Önkormányzat!I36+Hivatal!I34+Óvoda!I34+'Közösségi H'!I34</f>
        <v>0</v>
      </c>
      <c r="J34" s="79">
        <f>SUM(F34:I34)</f>
        <v>0</v>
      </c>
      <c r="K34" s="105" t="e">
        <f>Önkormányzat!#REF!+Hivatal!K34+Óvoda!K34+'Közösségi H'!K34</f>
        <v>#REF!</v>
      </c>
      <c r="L34" s="80" t="e">
        <f>Önkormányzat!#REF!+Hivatal!L34+Óvoda!L34+'Közösségi H'!L34</f>
        <v>#REF!</v>
      </c>
      <c r="M34" s="106" t="e">
        <f>Önkormányzat!#REF!+Hivatal!M34+Óvoda!M34+'Közösségi H'!M34</f>
        <v>#REF!</v>
      </c>
      <c r="N34" s="79" t="e">
        <f>SUM(J34:M34)</f>
        <v>#REF!</v>
      </c>
      <c r="O34" s="81"/>
      <c r="P34" s="80"/>
      <c r="Q34" s="80"/>
      <c r="R34" s="79" t="e">
        <f>SUM(N34:Q34)</f>
        <v>#REF!</v>
      </c>
      <c r="S34" s="81"/>
      <c r="T34" s="80"/>
      <c r="U34" s="80"/>
      <c r="V34" s="79" t="e">
        <f>SUM(R34:U34)</f>
        <v>#REF!</v>
      </c>
      <c r="W34" s="81"/>
      <c r="X34" s="80"/>
      <c r="Y34" s="80"/>
      <c r="Z34" s="79" t="e">
        <f>SUM(V34:Y34)</f>
        <v>#REF!</v>
      </c>
      <c r="AA34" s="81"/>
      <c r="AB34" s="80"/>
      <c r="AC34" s="80"/>
      <c r="AD34" s="79" t="e">
        <f>SUM(Z34:AC34)</f>
        <v>#REF!</v>
      </c>
      <c r="AE34" s="81"/>
      <c r="AF34" s="80"/>
      <c r="AG34" s="80"/>
      <c r="AH34" s="79" t="e">
        <f>SUM(AD34:AG34)</f>
        <v>#REF!</v>
      </c>
      <c r="AI34" s="81"/>
      <c r="AJ34" s="80"/>
      <c r="AK34" s="80"/>
      <c r="AL34" s="79" t="e">
        <f>SUM(AH34:AK34)</f>
        <v>#REF!</v>
      </c>
      <c r="AM34" s="81"/>
      <c r="AN34" s="80"/>
      <c r="AO34" s="80"/>
      <c r="AP34" s="79" t="e">
        <f>SUM(AL34:AO34)</f>
        <v>#REF!</v>
      </c>
      <c r="AQ34" s="81"/>
      <c r="AR34" s="80"/>
      <c r="AS34" s="80"/>
      <c r="AT34" s="79" t="e">
        <f>SUM(AP34:AS34)</f>
        <v>#REF!</v>
      </c>
      <c r="AU34" s="81"/>
      <c r="AV34" s="80"/>
      <c r="AW34" s="80"/>
      <c r="AX34" s="79" t="e">
        <f>SUM(AT34:AW34)</f>
        <v>#REF!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Önkormányzat!C37+Hivatal!C35+Óvoda!C35+'Közösségi H'!C35</f>
        <v>620000</v>
      </c>
      <c r="D35" s="80">
        <f>Önkormányzat!D37+Hivatal!D35+Óvoda!D35+'Közösségi H'!D35</f>
        <v>0</v>
      </c>
      <c r="E35" s="106">
        <f>Önkormányzat!E37+Hivatal!E35+Óvoda!E35+'Közösségi H'!E35</f>
        <v>0</v>
      </c>
      <c r="F35" s="79">
        <f>SUM(C35:E35)</f>
        <v>620000</v>
      </c>
      <c r="G35" s="105">
        <f>Önkormányzat!G37+Hivatal!G35+Óvoda!G35+'Közösségi H'!G35</f>
        <v>0</v>
      </c>
      <c r="H35" s="80">
        <f>Önkormányzat!H37+Hivatal!H35+Óvoda!H35+'Közösségi H'!H35</f>
        <v>0</v>
      </c>
      <c r="I35" s="106">
        <f>Önkormányzat!I37+Hivatal!I35+Óvoda!I35+'Közösségi H'!I35</f>
        <v>0</v>
      </c>
      <c r="J35" s="79">
        <f>SUM(F35:I35)</f>
        <v>620000</v>
      </c>
      <c r="K35" s="105" t="e">
        <f>Önkormányzat!#REF!+Hivatal!K35+Óvoda!K35+'Közösségi H'!K35</f>
        <v>#REF!</v>
      </c>
      <c r="L35" s="80" t="e">
        <f>Önkormányzat!#REF!+Hivatal!L35+Óvoda!L35+'Közösségi H'!L35</f>
        <v>#REF!</v>
      </c>
      <c r="M35" s="106" t="e">
        <f>Önkormányzat!#REF!+Hivatal!M35+Óvoda!M35+'Közösségi H'!M35</f>
        <v>#REF!</v>
      </c>
      <c r="N35" s="79" t="e">
        <f>SUM(J35:M35)</f>
        <v>#REF!</v>
      </c>
      <c r="O35" s="81"/>
      <c r="P35" s="80"/>
      <c r="Q35" s="80"/>
      <c r="R35" s="79" t="e">
        <f>SUM(N35:Q35)</f>
        <v>#REF!</v>
      </c>
      <c r="S35" s="81"/>
      <c r="T35" s="80"/>
      <c r="U35" s="80"/>
      <c r="V35" s="79" t="e">
        <f>SUM(R35:U35)</f>
        <v>#REF!</v>
      </c>
      <c r="W35" s="81"/>
      <c r="X35" s="80"/>
      <c r="Y35" s="80"/>
      <c r="Z35" s="79" t="e">
        <f>SUM(V35:Y35)</f>
        <v>#REF!</v>
      </c>
      <c r="AA35" s="81"/>
      <c r="AB35" s="80"/>
      <c r="AC35" s="80"/>
      <c r="AD35" s="79" t="e">
        <f>SUM(Z35:AC35)</f>
        <v>#REF!</v>
      </c>
      <c r="AE35" s="81"/>
      <c r="AF35" s="80"/>
      <c r="AG35" s="80"/>
      <c r="AH35" s="79" t="e">
        <f>SUM(AD35:AG35)</f>
        <v>#REF!</v>
      </c>
      <c r="AI35" s="81"/>
      <c r="AJ35" s="80"/>
      <c r="AK35" s="80"/>
      <c r="AL35" s="79" t="e">
        <f>SUM(AH35:AK35)</f>
        <v>#REF!</v>
      </c>
      <c r="AM35" s="81"/>
      <c r="AN35" s="80"/>
      <c r="AO35" s="80"/>
      <c r="AP35" s="79" t="e">
        <f>SUM(AL35:AO35)</f>
        <v>#REF!</v>
      </c>
      <c r="AQ35" s="81"/>
      <c r="AR35" s="80"/>
      <c r="AS35" s="80"/>
      <c r="AT35" s="79" t="e">
        <f>SUM(AP35:AS35)</f>
        <v>#REF!</v>
      </c>
      <c r="AU35" s="81"/>
      <c r="AV35" s="80"/>
      <c r="AW35" s="80"/>
      <c r="AX35" s="79" t="e">
        <f>SUM(AT35:AW35)</f>
        <v>#REF!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620000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620000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620000</v>
      </c>
      <c r="K36" s="78" t="e">
        <f>SUM(K34:K35)</f>
        <v>#REF!</v>
      </c>
      <c r="L36" s="77" t="e">
        <f>SUM(L34:L35)</f>
        <v>#REF!</v>
      </c>
      <c r="M36" s="77" t="e">
        <f>SUM(M34:M35)</f>
        <v>#REF!</v>
      </c>
      <c r="N36" s="76" t="e">
        <f>IF((SUM(J36:M36))=(SUM(N34:N35)),SUM(N34:N35),"HIBA!")</f>
        <v>#REF!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 t="e">
        <f>IF((SUM(N36:Q36))=(SUM(R34:R35)),SUM(R34:R35),"HIBA!")</f>
        <v>#REF!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 t="e">
        <f>IF((SUM(R36:U36))=(SUM(V34:V35)),SUM(V34:V35),"HIBA!")</f>
        <v>#REF!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 t="e">
        <f>IF((SUM(V36:Y36))=(SUM(Z34:Z35)),SUM(Z34:Z35),"HIBA!")</f>
        <v>#REF!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 t="e">
        <f>IF((SUM(Z36:AC36))=(SUM(AD34:AD35)),SUM(AD34:AD35),"HIBA!")</f>
        <v>#REF!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 t="e">
        <f>IF((SUM(AD36:AG36))=(SUM(AH34:AH35)),SUM(AH34:AH35),"HIBA!")</f>
        <v>#REF!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 t="e">
        <f>IF((SUM(AH36:AK36))=(SUM(AL34:AL35)),SUM(AL34:AL35),"HIBA!")</f>
        <v>#REF!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 t="e">
        <f>IF((SUM(AL36:AO36))=(SUM(AP34:AP35)),SUM(AP34:AP35),"HIBA!")</f>
        <v>#REF!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 t="e">
        <f>IF((SUM(AP36:AS36))=(SUM(AT34:AT35)),SUM(AT34:AT35),"HIBA!")</f>
        <v>#REF!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 t="e">
        <f>IF((SUM(AT36:AW36))=(SUM(AX34:AX35)),SUM(AX34:AX35),"HIBA!")</f>
        <v>#REF!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Önkormányzat!C39+Hivatal!C37+Óvoda!C37+'Közösségi H'!C37</f>
        <v>2180000</v>
      </c>
      <c r="D37" s="80">
        <f>Önkormányzat!D39+Hivatal!D37+Óvoda!D37+'Közösségi H'!D37</f>
        <v>0</v>
      </c>
      <c r="E37" s="106">
        <f>Önkormányzat!E39+Hivatal!E37+Óvoda!E37+'Közösségi H'!E37</f>
        <v>0</v>
      </c>
      <c r="F37" s="79">
        <f t="shared" ref="F37:F43" si="14">SUM(C37:E37)</f>
        <v>2180000</v>
      </c>
      <c r="G37" s="105">
        <f>Önkormányzat!G39+Hivatal!G37+Óvoda!G37+'Közösségi H'!G37</f>
        <v>0</v>
      </c>
      <c r="H37" s="80">
        <f>Önkormányzat!H39+Hivatal!H37+Óvoda!H37+'Közösségi H'!H37</f>
        <v>0</v>
      </c>
      <c r="I37" s="106">
        <f>Önkormányzat!I39+Hivatal!I37+Óvoda!I37+'Közösségi H'!I37</f>
        <v>0</v>
      </c>
      <c r="J37" s="79">
        <f t="shared" ref="J37:J43" si="15">SUM(F37:I37)</f>
        <v>2180000</v>
      </c>
      <c r="K37" s="105" t="e">
        <f>Önkormányzat!#REF!+Hivatal!K37+Óvoda!K37+'Közösségi H'!K37</f>
        <v>#REF!</v>
      </c>
      <c r="L37" s="80" t="e">
        <f>Önkormányzat!#REF!+Hivatal!L37+Óvoda!L37+'Közösségi H'!L37</f>
        <v>#REF!</v>
      </c>
      <c r="M37" s="106" t="e">
        <f>Önkormányzat!#REF!+Hivatal!M37+Óvoda!M37+'Közösségi H'!M37</f>
        <v>#REF!</v>
      </c>
      <c r="N37" s="79" t="e">
        <f t="shared" ref="N37:N43" si="16">SUM(J37:M37)</f>
        <v>#REF!</v>
      </c>
      <c r="O37" s="81"/>
      <c r="P37" s="80"/>
      <c r="Q37" s="80"/>
      <c r="R37" s="79" t="e">
        <f t="shared" ref="R37:R43" si="17">SUM(N37:Q37)</f>
        <v>#REF!</v>
      </c>
      <c r="S37" s="81"/>
      <c r="T37" s="80"/>
      <c r="U37" s="80"/>
      <c r="V37" s="79" t="e">
        <f t="shared" ref="V37:V43" si="18">SUM(R37:U37)</f>
        <v>#REF!</v>
      </c>
      <c r="W37" s="81"/>
      <c r="X37" s="80"/>
      <c r="Y37" s="80"/>
      <c r="Z37" s="79" t="e">
        <f t="shared" ref="Z37:Z43" si="19">SUM(V37:Y37)</f>
        <v>#REF!</v>
      </c>
      <c r="AA37" s="81"/>
      <c r="AB37" s="80"/>
      <c r="AC37" s="80"/>
      <c r="AD37" s="79" t="e">
        <f t="shared" ref="AD37:AD43" si="20">SUM(Z37:AC37)</f>
        <v>#REF!</v>
      </c>
      <c r="AE37" s="81"/>
      <c r="AF37" s="80"/>
      <c r="AG37" s="80"/>
      <c r="AH37" s="79" t="e">
        <f t="shared" ref="AH37:AH43" si="21">SUM(AD37:AG37)</f>
        <v>#REF!</v>
      </c>
      <c r="AI37" s="81"/>
      <c r="AJ37" s="80"/>
      <c r="AK37" s="80"/>
      <c r="AL37" s="79" t="e">
        <f t="shared" ref="AL37:AL43" si="22">SUM(AH37:AK37)</f>
        <v>#REF!</v>
      </c>
      <c r="AM37" s="81"/>
      <c r="AN37" s="80"/>
      <c r="AO37" s="80"/>
      <c r="AP37" s="79" t="e">
        <f t="shared" ref="AP37:AP43" si="23">SUM(AL37:AO37)</f>
        <v>#REF!</v>
      </c>
      <c r="AQ37" s="81"/>
      <c r="AR37" s="80"/>
      <c r="AS37" s="80"/>
      <c r="AT37" s="79" t="e">
        <f t="shared" ref="AT37:AT43" si="24">SUM(AP37:AS37)</f>
        <v>#REF!</v>
      </c>
      <c r="AU37" s="81"/>
      <c r="AV37" s="80"/>
      <c r="AW37" s="80"/>
      <c r="AX37" s="79" t="e">
        <f t="shared" ref="AX37:AX43" si="25">SUM(AT37:AW37)</f>
        <v>#REF!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Önkormányzat!C40+Hivatal!C38+Óvoda!C38+'Közösségi H'!C38</f>
        <v>0</v>
      </c>
      <c r="D38" s="80">
        <f>Önkormányzat!D40+Hivatal!D38+Óvoda!D38+'Közösségi H'!D38</f>
        <v>0</v>
      </c>
      <c r="E38" s="106">
        <f>Önkormányzat!E40+Hivatal!E38+Óvoda!E38+'Közösségi H'!E38</f>
        <v>0</v>
      </c>
      <c r="F38" s="79">
        <f t="shared" si="14"/>
        <v>0</v>
      </c>
      <c r="G38" s="105">
        <f>Önkormányzat!G40+Hivatal!G38+Óvoda!G38+'Közösségi H'!G38</f>
        <v>0</v>
      </c>
      <c r="H38" s="80">
        <f>Önkormányzat!H40+Hivatal!H38+Óvoda!H38+'Közösségi H'!H38</f>
        <v>0</v>
      </c>
      <c r="I38" s="106">
        <f>Önkormányzat!I40+Hivatal!I38+Óvoda!I38+'Közösségi H'!I38</f>
        <v>0</v>
      </c>
      <c r="J38" s="79">
        <f t="shared" si="15"/>
        <v>0</v>
      </c>
      <c r="K38" s="105" t="e">
        <f>Önkormányzat!#REF!+Hivatal!K38+Óvoda!K38+'Közösségi H'!K38</f>
        <v>#REF!</v>
      </c>
      <c r="L38" s="80" t="e">
        <f>Önkormányzat!#REF!+Hivatal!L38+Óvoda!L38+'Közösségi H'!L38</f>
        <v>#REF!</v>
      </c>
      <c r="M38" s="106" t="e">
        <f>Önkormányzat!#REF!+Hivatal!M38+Óvoda!M38+'Közösségi H'!M38</f>
        <v>#REF!</v>
      </c>
      <c r="N38" s="79" t="e">
        <f t="shared" si="16"/>
        <v>#REF!</v>
      </c>
      <c r="O38" s="81"/>
      <c r="P38" s="80"/>
      <c r="Q38" s="80"/>
      <c r="R38" s="79" t="e">
        <f t="shared" si="17"/>
        <v>#REF!</v>
      </c>
      <c r="S38" s="81"/>
      <c r="T38" s="80"/>
      <c r="U38" s="80"/>
      <c r="V38" s="79" t="e">
        <f t="shared" si="18"/>
        <v>#REF!</v>
      </c>
      <c r="W38" s="81"/>
      <c r="X38" s="80"/>
      <c r="Y38" s="80"/>
      <c r="Z38" s="79" t="e">
        <f t="shared" si="19"/>
        <v>#REF!</v>
      </c>
      <c r="AA38" s="81"/>
      <c r="AB38" s="80"/>
      <c r="AC38" s="80"/>
      <c r="AD38" s="79" t="e">
        <f t="shared" si="20"/>
        <v>#REF!</v>
      </c>
      <c r="AE38" s="81"/>
      <c r="AF38" s="80"/>
      <c r="AG38" s="80"/>
      <c r="AH38" s="79" t="e">
        <f t="shared" si="21"/>
        <v>#REF!</v>
      </c>
      <c r="AI38" s="81"/>
      <c r="AJ38" s="80"/>
      <c r="AK38" s="80"/>
      <c r="AL38" s="79" t="e">
        <f t="shared" si="22"/>
        <v>#REF!</v>
      </c>
      <c r="AM38" s="81"/>
      <c r="AN38" s="80"/>
      <c r="AO38" s="80"/>
      <c r="AP38" s="79" t="e">
        <f t="shared" si="23"/>
        <v>#REF!</v>
      </c>
      <c r="AQ38" s="81"/>
      <c r="AR38" s="80"/>
      <c r="AS38" s="80"/>
      <c r="AT38" s="79" t="e">
        <f t="shared" si="24"/>
        <v>#REF!</v>
      </c>
      <c r="AU38" s="81"/>
      <c r="AV38" s="80"/>
      <c r="AW38" s="80"/>
      <c r="AX38" s="79" t="e">
        <f t="shared" si="25"/>
        <v>#REF!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Önkormányzat!C41+Hivatal!C39+Óvoda!C39+'Közösségi H'!C39</f>
        <v>0</v>
      </c>
      <c r="D39" s="80">
        <f>Önkormányzat!D41+Hivatal!D39+Óvoda!D39+'Közösségi H'!D39</f>
        <v>0</v>
      </c>
      <c r="E39" s="106">
        <f>Önkormányzat!E41+Hivatal!E39+Óvoda!E39+'Közösségi H'!E39</f>
        <v>0</v>
      </c>
      <c r="F39" s="79">
        <f t="shared" si="14"/>
        <v>0</v>
      </c>
      <c r="G39" s="105">
        <f>Önkormányzat!G41+Hivatal!G39+Óvoda!G39+'Közösségi H'!G39</f>
        <v>0</v>
      </c>
      <c r="H39" s="80">
        <f>Önkormányzat!H41+Hivatal!H39+Óvoda!H39+'Közösségi H'!H39</f>
        <v>0</v>
      </c>
      <c r="I39" s="106">
        <f>Önkormányzat!I41+Hivatal!I39+Óvoda!I39+'Közösségi H'!I39</f>
        <v>0</v>
      </c>
      <c r="J39" s="79">
        <f t="shared" si="15"/>
        <v>0</v>
      </c>
      <c r="K39" s="105" t="e">
        <f>Önkormányzat!#REF!+Hivatal!K39+Óvoda!K39+'Közösségi H'!K39</f>
        <v>#REF!</v>
      </c>
      <c r="L39" s="80" t="e">
        <f>Önkormányzat!#REF!+Hivatal!L39+Óvoda!L39+'Közösségi H'!L39</f>
        <v>#REF!</v>
      </c>
      <c r="M39" s="106" t="e">
        <f>Önkormányzat!#REF!+Hivatal!M39+Óvoda!M39+'Közösségi H'!M39</f>
        <v>#REF!</v>
      </c>
      <c r="N39" s="79" t="e">
        <f t="shared" si="16"/>
        <v>#REF!</v>
      </c>
      <c r="O39" s="81"/>
      <c r="P39" s="80"/>
      <c r="Q39" s="80"/>
      <c r="R39" s="79" t="e">
        <f t="shared" si="17"/>
        <v>#REF!</v>
      </c>
      <c r="S39" s="81"/>
      <c r="T39" s="80"/>
      <c r="U39" s="80"/>
      <c r="V39" s="79" t="e">
        <f t="shared" si="18"/>
        <v>#REF!</v>
      </c>
      <c r="W39" s="81"/>
      <c r="X39" s="80"/>
      <c r="Y39" s="80"/>
      <c r="Z39" s="79" t="e">
        <f t="shared" si="19"/>
        <v>#REF!</v>
      </c>
      <c r="AA39" s="81"/>
      <c r="AB39" s="80"/>
      <c r="AC39" s="80"/>
      <c r="AD39" s="79" t="e">
        <f t="shared" si="20"/>
        <v>#REF!</v>
      </c>
      <c r="AE39" s="81"/>
      <c r="AF39" s="80"/>
      <c r="AG39" s="80"/>
      <c r="AH39" s="79" t="e">
        <f t="shared" si="21"/>
        <v>#REF!</v>
      </c>
      <c r="AI39" s="81"/>
      <c r="AJ39" s="80"/>
      <c r="AK39" s="80"/>
      <c r="AL39" s="79" t="e">
        <f t="shared" si="22"/>
        <v>#REF!</v>
      </c>
      <c r="AM39" s="81"/>
      <c r="AN39" s="80"/>
      <c r="AO39" s="80"/>
      <c r="AP39" s="79" t="e">
        <f t="shared" si="23"/>
        <v>#REF!</v>
      </c>
      <c r="AQ39" s="81"/>
      <c r="AR39" s="80"/>
      <c r="AS39" s="80"/>
      <c r="AT39" s="79" t="e">
        <f t="shared" si="24"/>
        <v>#REF!</v>
      </c>
      <c r="AU39" s="81"/>
      <c r="AV39" s="80"/>
      <c r="AW39" s="80"/>
      <c r="AX39" s="79" t="e">
        <f t="shared" si="25"/>
        <v>#REF!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Önkormányzat!C42+Hivatal!C40+Óvoda!C40+'Közösségi H'!C40</f>
        <v>2650000</v>
      </c>
      <c r="D40" s="80">
        <f>Önkormányzat!D42+Hivatal!D40+Óvoda!D40+'Közösségi H'!D40</f>
        <v>0</v>
      </c>
      <c r="E40" s="106">
        <f>Önkormányzat!E42+Hivatal!E40+Óvoda!E40+'Közösségi H'!E40</f>
        <v>0</v>
      </c>
      <c r="F40" s="79">
        <f t="shared" si="14"/>
        <v>2650000</v>
      </c>
      <c r="G40" s="105">
        <f>Önkormányzat!G42+Hivatal!G40+Óvoda!G40+'Közösségi H'!G40</f>
        <v>-500000</v>
      </c>
      <c r="H40" s="80">
        <f>Önkormányzat!H42+Hivatal!H40+Óvoda!H40+'Közösségi H'!H40</f>
        <v>0</v>
      </c>
      <c r="I40" s="106">
        <f>Önkormányzat!I42+Hivatal!I40+Óvoda!I40+'Közösségi H'!I40</f>
        <v>0</v>
      </c>
      <c r="J40" s="79">
        <f t="shared" si="15"/>
        <v>2150000</v>
      </c>
      <c r="K40" s="105" t="e">
        <f>Önkormányzat!#REF!+Hivatal!K40+Óvoda!K40+'Közösségi H'!K40</f>
        <v>#REF!</v>
      </c>
      <c r="L40" s="80" t="e">
        <f>Önkormányzat!#REF!+Hivatal!L40+Óvoda!L40+'Közösségi H'!L40</f>
        <v>#REF!</v>
      </c>
      <c r="M40" s="106" t="e">
        <f>Önkormányzat!#REF!+Hivatal!M40+Óvoda!M40+'Közösségi H'!M40</f>
        <v>#REF!</v>
      </c>
      <c r="N40" s="79" t="e">
        <f t="shared" si="16"/>
        <v>#REF!</v>
      </c>
      <c r="O40" s="81"/>
      <c r="P40" s="80"/>
      <c r="Q40" s="80"/>
      <c r="R40" s="79" t="e">
        <f t="shared" si="17"/>
        <v>#REF!</v>
      </c>
      <c r="S40" s="81"/>
      <c r="T40" s="80"/>
      <c r="U40" s="80"/>
      <c r="V40" s="79" t="e">
        <f t="shared" si="18"/>
        <v>#REF!</v>
      </c>
      <c r="W40" s="81"/>
      <c r="X40" s="80"/>
      <c r="Y40" s="80"/>
      <c r="Z40" s="79" t="e">
        <f t="shared" si="19"/>
        <v>#REF!</v>
      </c>
      <c r="AA40" s="81"/>
      <c r="AB40" s="80"/>
      <c r="AC40" s="80"/>
      <c r="AD40" s="79" t="e">
        <f t="shared" si="20"/>
        <v>#REF!</v>
      </c>
      <c r="AE40" s="81"/>
      <c r="AF40" s="80"/>
      <c r="AG40" s="80"/>
      <c r="AH40" s="79" t="e">
        <f t="shared" si="21"/>
        <v>#REF!</v>
      </c>
      <c r="AI40" s="81"/>
      <c r="AJ40" s="80"/>
      <c r="AK40" s="80"/>
      <c r="AL40" s="79" t="e">
        <f t="shared" si="22"/>
        <v>#REF!</v>
      </c>
      <c r="AM40" s="81"/>
      <c r="AN40" s="80"/>
      <c r="AO40" s="80"/>
      <c r="AP40" s="79" t="e">
        <f t="shared" si="23"/>
        <v>#REF!</v>
      </c>
      <c r="AQ40" s="81"/>
      <c r="AR40" s="80"/>
      <c r="AS40" s="80"/>
      <c r="AT40" s="79" t="e">
        <f t="shared" si="24"/>
        <v>#REF!</v>
      </c>
      <c r="AU40" s="81"/>
      <c r="AV40" s="80"/>
      <c r="AW40" s="80"/>
      <c r="AX40" s="79" t="e">
        <f t="shared" si="25"/>
        <v>#REF!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Önkormányzat!C43+Hivatal!C41+Óvoda!C41+'Közösségi H'!C41</f>
        <v>0</v>
      </c>
      <c r="D41" s="80">
        <f>Önkormányzat!D43+Hivatal!D41+Óvoda!D41+'Közösségi H'!D41</f>
        <v>0</v>
      </c>
      <c r="E41" s="106">
        <f>Önkormányzat!E43+Hivatal!E41+Óvoda!E41+'Közösségi H'!E41</f>
        <v>0</v>
      </c>
      <c r="F41" s="79">
        <f t="shared" si="14"/>
        <v>0</v>
      </c>
      <c r="G41" s="105">
        <f>Önkormányzat!G43+Hivatal!G41+Óvoda!G41+'Közösségi H'!G41</f>
        <v>0</v>
      </c>
      <c r="H41" s="80">
        <f>Önkormányzat!H43+Hivatal!H41+Óvoda!H41+'Közösségi H'!H41</f>
        <v>0</v>
      </c>
      <c r="I41" s="106">
        <f>Önkormányzat!I43+Hivatal!I41+Óvoda!I41+'Közösségi H'!I41</f>
        <v>0</v>
      </c>
      <c r="J41" s="79">
        <f t="shared" si="15"/>
        <v>0</v>
      </c>
      <c r="K41" s="105" t="e">
        <f>Önkormányzat!#REF!+Hivatal!K41+Óvoda!K41+'Közösségi H'!K41</f>
        <v>#REF!</v>
      </c>
      <c r="L41" s="80" t="e">
        <f>Önkormányzat!#REF!+Hivatal!L41+Óvoda!L41+'Közösségi H'!L41</f>
        <v>#REF!</v>
      </c>
      <c r="M41" s="106" t="e">
        <f>Önkormányzat!#REF!+Hivatal!M41+Óvoda!M41+'Közösségi H'!M41</f>
        <v>#REF!</v>
      </c>
      <c r="N41" s="79" t="e">
        <f t="shared" si="16"/>
        <v>#REF!</v>
      </c>
      <c r="O41" s="81"/>
      <c r="P41" s="80"/>
      <c r="Q41" s="80"/>
      <c r="R41" s="79" t="e">
        <f t="shared" si="17"/>
        <v>#REF!</v>
      </c>
      <c r="S41" s="81"/>
      <c r="T41" s="80"/>
      <c r="U41" s="80"/>
      <c r="V41" s="79" t="e">
        <f t="shared" si="18"/>
        <v>#REF!</v>
      </c>
      <c r="W41" s="81"/>
      <c r="X41" s="80"/>
      <c r="Y41" s="80"/>
      <c r="Z41" s="79" t="e">
        <f t="shared" si="19"/>
        <v>#REF!</v>
      </c>
      <c r="AA41" s="81"/>
      <c r="AB41" s="80"/>
      <c r="AC41" s="80"/>
      <c r="AD41" s="79" t="e">
        <f t="shared" si="20"/>
        <v>#REF!</v>
      </c>
      <c r="AE41" s="81"/>
      <c r="AF41" s="80"/>
      <c r="AG41" s="80"/>
      <c r="AH41" s="79" t="e">
        <f t="shared" si="21"/>
        <v>#REF!</v>
      </c>
      <c r="AI41" s="81"/>
      <c r="AJ41" s="80"/>
      <c r="AK41" s="80"/>
      <c r="AL41" s="79" t="e">
        <f t="shared" si="22"/>
        <v>#REF!</v>
      </c>
      <c r="AM41" s="81"/>
      <c r="AN41" s="80"/>
      <c r="AO41" s="80"/>
      <c r="AP41" s="79" t="e">
        <f t="shared" si="23"/>
        <v>#REF!</v>
      </c>
      <c r="AQ41" s="81"/>
      <c r="AR41" s="80"/>
      <c r="AS41" s="80"/>
      <c r="AT41" s="79" t="e">
        <f t="shared" si="24"/>
        <v>#REF!</v>
      </c>
      <c r="AU41" s="81"/>
      <c r="AV41" s="80"/>
      <c r="AW41" s="80"/>
      <c r="AX41" s="79" t="e">
        <f t="shared" si="25"/>
        <v>#REF!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Önkormányzat!C44+Hivatal!C42+Óvoda!C42+'Közösségi H'!C42</f>
        <v>0</v>
      </c>
      <c r="D42" s="80">
        <f>Önkormányzat!D44+Hivatal!D42+Óvoda!D42+'Közösségi H'!D42</f>
        <v>0</v>
      </c>
      <c r="E42" s="106">
        <f>Önkormányzat!E44+Hivatal!E42+Óvoda!E42+'Közösségi H'!E42</f>
        <v>0</v>
      </c>
      <c r="F42" s="79">
        <f t="shared" si="14"/>
        <v>0</v>
      </c>
      <c r="G42" s="105">
        <f>Önkormányzat!G44+Hivatal!G42+Óvoda!G42+'Közösségi H'!G42</f>
        <v>33200</v>
      </c>
      <c r="H42" s="80">
        <f>Önkormányzat!H44+Hivatal!H42+Óvoda!H42+'Közösségi H'!H42</f>
        <v>0</v>
      </c>
      <c r="I42" s="106">
        <f>Önkormányzat!I44+Hivatal!I42+Óvoda!I42+'Közösségi H'!I42</f>
        <v>0</v>
      </c>
      <c r="J42" s="79">
        <f t="shared" si="15"/>
        <v>33200</v>
      </c>
      <c r="K42" s="105" t="e">
        <f>Önkormányzat!#REF!+Hivatal!K42+Óvoda!K42+'Közösségi H'!K42</f>
        <v>#REF!</v>
      </c>
      <c r="L42" s="80" t="e">
        <f>Önkormányzat!#REF!+Hivatal!L42+Óvoda!L42+'Közösségi H'!L42</f>
        <v>#REF!</v>
      </c>
      <c r="M42" s="106" t="e">
        <f>Önkormányzat!#REF!+Hivatal!M42+Óvoda!M42+'Közösségi H'!M42</f>
        <v>#REF!</v>
      </c>
      <c r="N42" s="79" t="e">
        <f t="shared" si="16"/>
        <v>#REF!</v>
      </c>
      <c r="O42" s="81"/>
      <c r="P42" s="80"/>
      <c r="Q42" s="80"/>
      <c r="R42" s="79" t="e">
        <f t="shared" si="17"/>
        <v>#REF!</v>
      </c>
      <c r="S42" s="81"/>
      <c r="T42" s="80"/>
      <c r="U42" s="80"/>
      <c r="V42" s="79" t="e">
        <f t="shared" si="18"/>
        <v>#REF!</v>
      </c>
      <c r="W42" s="81"/>
      <c r="X42" s="80"/>
      <c r="Y42" s="80"/>
      <c r="Z42" s="79" t="e">
        <f t="shared" si="19"/>
        <v>#REF!</v>
      </c>
      <c r="AA42" s="81"/>
      <c r="AB42" s="80"/>
      <c r="AC42" s="80"/>
      <c r="AD42" s="79" t="e">
        <f t="shared" si="20"/>
        <v>#REF!</v>
      </c>
      <c r="AE42" s="81"/>
      <c r="AF42" s="80"/>
      <c r="AG42" s="80"/>
      <c r="AH42" s="79" t="e">
        <f t="shared" si="21"/>
        <v>#REF!</v>
      </c>
      <c r="AI42" s="81"/>
      <c r="AJ42" s="80"/>
      <c r="AK42" s="80"/>
      <c r="AL42" s="79" t="e">
        <f t="shared" si="22"/>
        <v>#REF!</v>
      </c>
      <c r="AM42" s="81"/>
      <c r="AN42" s="80"/>
      <c r="AO42" s="80"/>
      <c r="AP42" s="79" t="e">
        <f t="shared" si="23"/>
        <v>#REF!</v>
      </c>
      <c r="AQ42" s="81"/>
      <c r="AR42" s="80"/>
      <c r="AS42" s="80"/>
      <c r="AT42" s="79" t="e">
        <f t="shared" si="24"/>
        <v>#REF!</v>
      </c>
      <c r="AU42" s="81"/>
      <c r="AV42" s="80"/>
      <c r="AW42" s="80"/>
      <c r="AX42" s="79" t="e">
        <f t="shared" si="25"/>
        <v>#REF!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4350000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4350000</v>
      </c>
      <c r="G43" s="105">
        <f>Önkormányzat!G45+Hivatal!G43+Óvoda!G43+'Közösségi H'!G43</f>
        <v>-83200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4266800</v>
      </c>
      <c r="K43" s="105" t="e">
        <f>Önkormányzat!#REF!+Hivatal!K43+Óvoda!K43+'Közösségi H'!K43</f>
        <v>#REF!</v>
      </c>
      <c r="L43" s="80" t="e">
        <f>Önkormányzat!#REF!+Hivatal!L43+Óvoda!L43+'Közösségi H'!L43</f>
        <v>#REF!</v>
      </c>
      <c r="M43" s="106" t="e">
        <f>Önkormányzat!#REF!+Hivatal!M43+Óvoda!M43+'Közösségi H'!M43</f>
        <v>#REF!</v>
      </c>
      <c r="N43" s="79" t="e">
        <f t="shared" si="16"/>
        <v>#REF!</v>
      </c>
      <c r="O43" s="81"/>
      <c r="P43" s="80"/>
      <c r="Q43" s="80"/>
      <c r="R43" s="79" t="e">
        <f t="shared" si="17"/>
        <v>#REF!</v>
      </c>
      <c r="S43" s="81"/>
      <c r="T43" s="80"/>
      <c r="U43" s="80"/>
      <c r="V43" s="79" t="e">
        <f t="shared" si="18"/>
        <v>#REF!</v>
      </c>
      <c r="W43" s="81"/>
      <c r="X43" s="80"/>
      <c r="Y43" s="80"/>
      <c r="Z43" s="79" t="e">
        <f t="shared" si="19"/>
        <v>#REF!</v>
      </c>
      <c r="AA43" s="81"/>
      <c r="AB43" s="80"/>
      <c r="AC43" s="80"/>
      <c r="AD43" s="79" t="e">
        <f t="shared" si="20"/>
        <v>#REF!</v>
      </c>
      <c r="AE43" s="81"/>
      <c r="AF43" s="80"/>
      <c r="AG43" s="80"/>
      <c r="AH43" s="79" t="e">
        <f t="shared" si="21"/>
        <v>#REF!</v>
      </c>
      <c r="AI43" s="81"/>
      <c r="AJ43" s="80"/>
      <c r="AK43" s="80"/>
      <c r="AL43" s="79" t="e">
        <f t="shared" si="22"/>
        <v>#REF!</v>
      </c>
      <c r="AM43" s="81"/>
      <c r="AN43" s="80"/>
      <c r="AO43" s="80"/>
      <c r="AP43" s="79" t="e">
        <f t="shared" si="23"/>
        <v>#REF!</v>
      </c>
      <c r="AQ43" s="81"/>
      <c r="AR43" s="80"/>
      <c r="AS43" s="80"/>
      <c r="AT43" s="79" t="e">
        <f t="shared" si="24"/>
        <v>#REF!</v>
      </c>
      <c r="AU43" s="81"/>
      <c r="AV43" s="80"/>
      <c r="AW43" s="80"/>
      <c r="AX43" s="79" t="e">
        <f t="shared" si="25"/>
        <v>#REF!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9180000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9180000</v>
      </c>
      <c r="G44" s="78">
        <f>SUM(G37:G43)</f>
        <v>-550000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8630000</v>
      </c>
      <c r="K44" s="78" t="e">
        <f>SUM(K37:K43)</f>
        <v>#REF!</v>
      </c>
      <c r="L44" s="77" t="e">
        <f>SUM(L37:L43)</f>
        <v>#REF!</v>
      </c>
      <c r="M44" s="77" t="e">
        <f>SUM(M37:M43)</f>
        <v>#REF!</v>
      </c>
      <c r="N44" s="76" t="e">
        <f>IF((SUM(J44:M44))=(SUM(N37:N43)),SUM(N37:N43),"HIBA!")</f>
        <v>#REF!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 t="e">
        <f>IF((SUM(N44:Q44))=(SUM(R37:R43)),SUM(R37:R43),"HIBA!")</f>
        <v>#REF!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 t="e">
        <f>IF((SUM(R44:U44))=(SUM(V37:V43)),SUM(V37:V43),"HIBA!")</f>
        <v>#REF!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 t="e">
        <f>IF((SUM(V44:Y44))=(SUM(Z37:Z43)),SUM(Z37:Z43),"HIBA!")</f>
        <v>#REF!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 t="e">
        <f>IF((SUM(Z44:AC44))=(SUM(AD37:AD43)),SUM(AD37:AD43),"HIBA!")</f>
        <v>#REF!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 t="e">
        <f>IF((SUM(AD44:AG44))=(SUM(AH37:AH43)),SUM(AH37:AH43),"HIBA!")</f>
        <v>#REF!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 t="e">
        <f>IF((SUM(AH44:AK44))=(SUM(AL37:AL43)),SUM(AL37:AL43),"HIBA!")</f>
        <v>#REF!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 t="e">
        <f>IF((SUM(AL44:AO44))=(SUM(AP37:AP43)),SUM(AP37:AP43),"HIBA!")</f>
        <v>#REF!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 t="e">
        <f>IF((SUM(AP44:AS44))=(SUM(AT37:AT43)),SUM(AT37:AT43),"HIBA!")</f>
        <v>#REF!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 t="e">
        <f>IF((SUM(AT44:AW44))=(SUM(AX37:AX43)),SUM(AX37:AX43),"HIBA!")</f>
        <v>#REF!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10000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10000</v>
      </c>
      <c r="G45" s="105">
        <f>Önkormányzat!G47+Hivatal!G45+Óvoda!G45+'Közösségi H'!G45</f>
        <v>50000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60000</v>
      </c>
      <c r="K45" s="105" t="e">
        <f>Önkormányzat!#REF!+Hivatal!K45+Óvoda!K45+'Közösségi H'!K45</f>
        <v>#REF!</v>
      </c>
      <c r="L45" s="80" t="e">
        <f>Önkormányzat!#REF!+Hivatal!L45+Óvoda!L45+'Közösségi H'!L45</f>
        <v>#REF!</v>
      </c>
      <c r="M45" s="106" t="e">
        <f>Önkormányzat!#REF!+Hivatal!M45+Óvoda!M45+'Közösségi H'!M45</f>
        <v>#REF!</v>
      </c>
      <c r="N45" s="79" t="e">
        <f>SUM(J45:M45)</f>
        <v>#REF!</v>
      </c>
      <c r="O45" s="81"/>
      <c r="P45" s="80"/>
      <c r="Q45" s="80"/>
      <c r="R45" s="79" t="e">
        <f>SUM(N45:Q45)</f>
        <v>#REF!</v>
      </c>
      <c r="S45" s="81"/>
      <c r="T45" s="80"/>
      <c r="U45" s="80"/>
      <c r="V45" s="79" t="e">
        <f>SUM(R45:U45)</f>
        <v>#REF!</v>
      </c>
      <c r="W45" s="81"/>
      <c r="X45" s="80"/>
      <c r="Y45" s="80"/>
      <c r="Z45" s="79" t="e">
        <f>SUM(V45:Y45)</f>
        <v>#REF!</v>
      </c>
      <c r="AA45" s="81"/>
      <c r="AB45" s="80"/>
      <c r="AC45" s="80"/>
      <c r="AD45" s="79" t="e">
        <f>SUM(Z45:AC45)</f>
        <v>#REF!</v>
      </c>
      <c r="AE45" s="81"/>
      <c r="AF45" s="80"/>
      <c r="AG45" s="80"/>
      <c r="AH45" s="79" t="e">
        <f>SUM(AD45:AG45)</f>
        <v>#REF!</v>
      </c>
      <c r="AI45" s="81"/>
      <c r="AJ45" s="80"/>
      <c r="AK45" s="80"/>
      <c r="AL45" s="79" t="e">
        <f>SUM(AH45:AK45)</f>
        <v>#REF!</v>
      </c>
      <c r="AM45" s="81"/>
      <c r="AN45" s="80"/>
      <c r="AO45" s="80"/>
      <c r="AP45" s="79" t="e">
        <f>SUM(AL45:AO45)</f>
        <v>#REF!</v>
      </c>
      <c r="AQ45" s="81"/>
      <c r="AR45" s="80"/>
      <c r="AS45" s="80"/>
      <c r="AT45" s="79" t="e">
        <f>SUM(AP45:AS45)</f>
        <v>#REF!</v>
      </c>
      <c r="AU45" s="81"/>
      <c r="AV45" s="80"/>
      <c r="AW45" s="80"/>
      <c r="AX45" s="79" t="e">
        <f>SUM(AT45:AW45)</f>
        <v>#REF!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70000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70000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70000</v>
      </c>
      <c r="K46" s="105" t="e">
        <f>Önkormányzat!#REF!+Hivatal!K46+Óvoda!K46+'Közösségi H'!K46</f>
        <v>#REF!</v>
      </c>
      <c r="L46" s="80" t="e">
        <f>Önkormányzat!#REF!+Hivatal!L46+Óvoda!L46+'Közösségi H'!L46</f>
        <v>#REF!</v>
      </c>
      <c r="M46" s="106" t="e">
        <f>Önkormányzat!#REF!+Hivatal!M46+Óvoda!M46+'Közösségi H'!M46</f>
        <v>#REF!</v>
      </c>
      <c r="N46" s="79" t="e">
        <f>SUM(J46:M46)</f>
        <v>#REF!</v>
      </c>
      <c r="O46" s="81"/>
      <c r="P46" s="80"/>
      <c r="Q46" s="80"/>
      <c r="R46" s="79" t="e">
        <f>SUM(N46:Q46)</f>
        <v>#REF!</v>
      </c>
      <c r="S46" s="81"/>
      <c r="T46" s="80"/>
      <c r="U46" s="80"/>
      <c r="V46" s="79" t="e">
        <f>SUM(R46:U46)</f>
        <v>#REF!</v>
      </c>
      <c r="W46" s="81"/>
      <c r="X46" s="80"/>
      <c r="Y46" s="80"/>
      <c r="Z46" s="79" t="e">
        <f>SUM(V46:Y46)</f>
        <v>#REF!</v>
      </c>
      <c r="AA46" s="81"/>
      <c r="AB46" s="80"/>
      <c r="AC46" s="80"/>
      <c r="AD46" s="79" t="e">
        <f>SUM(Z46:AC46)</f>
        <v>#REF!</v>
      </c>
      <c r="AE46" s="81"/>
      <c r="AF46" s="80"/>
      <c r="AG46" s="80"/>
      <c r="AH46" s="79" t="e">
        <f>SUM(AD46:AG46)</f>
        <v>#REF!</v>
      </c>
      <c r="AI46" s="81"/>
      <c r="AJ46" s="80"/>
      <c r="AK46" s="80"/>
      <c r="AL46" s="79" t="e">
        <f>SUM(AH46:AK46)</f>
        <v>#REF!</v>
      </c>
      <c r="AM46" s="81"/>
      <c r="AN46" s="80"/>
      <c r="AO46" s="80"/>
      <c r="AP46" s="79" t="e">
        <f>SUM(AL46:AO46)</f>
        <v>#REF!</v>
      </c>
      <c r="AQ46" s="81"/>
      <c r="AR46" s="80"/>
      <c r="AS46" s="80"/>
      <c r="AT46" s="79" t="e">
        <f>SUM(AP46:AS46)</f>
        <v>#REF!</v>
      </c>
      <c r="AU46" s="81"/>
      <c r="AV46" s="80"/>
      <c r="AW46" s="80"/>
      <c r="AX46" s="79" t="e">
        <f>SUM(AT46:AW46)</f>
        <v>#REF!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80000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80000</v>
      </c>
      <c r="G47" s="78">
        <f>SUM(G45:G46)</f>
        <v>50000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130000</v>
      </c>
      <c r="K47" s="78" t="e">
        <f>SUM(K45:K46)</f>
        <v>#REF!</v>
      </c>
      <c r="L47" s="77" t="e">
        <f>SUM(L45:L46)</f>
        <v>#REF!</v>
      </c>
      <c r="M47" s="77" t="e">
        <f>SUM(M45:M46)</f>
        <v>#REF!</v>
      </c>
      <c r="N47" s="76" t="e">
        <f>IF((SUM(J47:M47))=(SUM(N45:N46)),SUM(N45:N46),"HIBA!")</f>
        <v>#REF!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 t="e">
        <f>IF((SUM(N47:Q47))=(SUM(R45:R46)),SUM(R45:R46),"HIBA!")</f>
        <v>#REF!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 t="e">
        <f>IF((SUM(R47:U47))=(SUM(V45:V46)),SUM(V45:V46),"HIBA!")</f>
        <v>#REF!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 t="e">
        <f>IF((SUM(V47:Y47))=(SUM(Z45:Z46)),SUM(Z45:Z46),"HIBA!")</f>
        <v>#REF!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 t="e">
        <f>IF((SUM(Z47:AC47))=(SUM(AD45:AD46)),SUM(AD45:AD46),"HIBA!")</f>
        <v>#REF!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 t="e">
        <f>IF((SUM(AD47:AG47))=(SUM(AH45:AH46)),SUM(AH45:AH46),"HIBA!")</f>
        <v>#REF!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 t="e">
        <f>IF((SUM(AH47:AK47))=(SUM(AL45:AL46)),SUM(AL45:AL46),"HIBA!")</f>
        <v>#REF!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 t="e">
        <f>IF((SUM(AL47:AO47))=(SUM(AP45:AP46)),SUM(AP45:AP46),"HIBA!")</f>
        <v>#REF!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 t="e">
        <f>IF((SUM(AP47:AS47))=(SUM(AT45:AT46)),SUM(AT45:AT46),"HIBA!")</f>
        <v>#REF!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 t="e">
        <f>IF((SUM(AT47:AW47))=(SUM(AX45:AX46)),SUM(AX45:AX46),"HIBA!")</f>
        <v>#REF!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2628100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2628100</v>
      </c>
      <c r="G48" s="105">
        <f>Önkormányzat!G50+Hivatal!G48+Óvoda!G48+'Közösségi H'!G48</f>
        <v>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2628100</v>
      </c>
      <c r="K48" s="105" t="e">
        <f>Önkormányzat!#REF!+Hivatal!K48+Óvoda!K48+'Közösségi H'!K48</f>
        <v>#REF!</v>
      </c>
      <c r="L48" s="80" t="e">
        <f>Önkormányzat!#REF!+Hivatal!L48+Óvoda!L48+'Közösségi H'!L48</f>
        <v>#REF!</v>
      </c>
      <c r="M48" s="106" t="e">
        <f>Önkormányzat!#REF!+Hivatal!M48+Óvoda!M48+'Közösségi H'!M48</f>
        <v>#REF!</v>
      </c>
      <c r="N48" s="79" t="e">
        <f>SUM(J48:M48)</f>
        <v>#REF!</v>
      </c>
      <c r="O48" s="81"/>
      <c r="P48" s="80"/>
      <c r="Q48" s="80"/>
      <c r="R48" s="79" t="e">
        <f>SUM(N48:Q48)</f>
        <v>#REF!</v>
      </c>
      <c r="S48" s="81"/>
      <c r="T48" s="80"/>
      <c r="U48" s="80"/>
      <c r="V48" s="79" t="e">
        <f>SUM(R48:U48)</f>
        <v>#REF!</v>
      </c>
      <c r="W48" s="81"/>
      <c r="X48" s="80"/>
      <c r="Y48" s="80"/>
      <c r="Z48" s="79" t="e">
        <f>SUM(V48:Y48)</f>
        <v>#REF!</v>
      </c>
      <c r="AA48" s="81"/>
      <c r="AB48" s="80"/>
      <c r="AC48" s="80"/>
      <c r="AD48" s="79" t="e">
        <f>SUM(Z48:AC48)</f>
        <v>#REF!</v>
      </c>
      <c r="AE48" s="81"/>
      <c r="AF48" s="80"/>
      <c r="AG48" s="80"/>
      <c r="AH48" s="79" t="e">
        <f>SUM(AD48:AG48)</f>
        <v>#REF!</v>
      </c>
      <c r="AI48" s="81"/>
      <c r="AJ48" s="80"/>
      <c r="AK48" s="80"/>
      <c r="AL48" s="79" t="e">
        <f>SUM(AH48:AK48)</f>
        <v>#REF!</v>
      </c>
      <c r="AM48" s="81"/>
      <c r="AN48" s="80"/>
      <c r="AO48" s="80"/>
      <c r="AP48" s="79" t="e">
        <f>SUM(AL48:AO48)</f>
        <v>#REF!</v>
      </c>
      <c r="AQ48" s="81"/>
      <c r="AR48" s="80"/>
      <c r="AS48" s="80"/>
      <c r="AT48" s="79" t="e">
        <f>SUM(AP48:AS48)</f>
        <v>#REF!</v>
      </c>
      <c r="AU48" s="81"/>
      <c r="AV48" s="80"/>
      <c r="AW48" s="80"/>
      <c r="AX48" s="79" t="e">
        <f>SUM(AT48:AW48)</f>
        <v>#REF!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3797323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3797323</v>
      </c>
      <c r="G49" s="105">
        <f>Önkormányzat!G51+Hivatal!G49+Óvoda!G49+'Közösségi H'!G49</f>
        <v>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3797323</v>
      </c>
      <c r="K49" s="105" t="e">
        <f>Önkormányzat!#REF!+Hivatal!K49+Óvoda!K49+'Közösségi H'!K49</f>
        <v>#REF!</v>
      </c>
      <c r="L49" s="80" t="e">
        <f>Önkormányzat!#REF!+Hivatal!L49+Óvoda!L49+'Közösségi H'!L49</f>
        <v>#REF!</v>
      </c>
      <c r="M49" s="106" t="e">
        <f>Önkormányzat!#REF!+Hivatal!M49+Óvoda!M49+'Közösségi H'!M49</f>
        <v>#REF!</v>
      </c>
      <c r="N49" s="79" t="e">
        <f>SUM(J49:M49)</f>
        <v>#REF!</v>
      </c>
      <c r="O49" s="81"/>
      <c r="P49" s="80"/>
      <c r="Q49" s="80"/>
      <c r="R49" s="79" t="e">
        <f>SUM(N49:Q49)</f>
        <v>#REF!</v>
      </c>
      <c r="S49" s="81"/>
      <c r="T49" s="80"/>
      <c r="U49" s="80"/>
      <c r="V49" s="79" t="e">
        <f>SUM(R49:U49)</f>
        <v>#REF!</v>
      </c>
      <c r="W49" s="81"/>
      <c r="X49" s="80"/>
      <c r="Y49" s="80"/>
      <c r="Z49" s="79" t="e">
        <f>SUM(V49:Y49)</f>
        <v>#REF!</v>
      </c>
      <c r="AA49" s="81"/>
      <c r="AB49" s="80"/>
      <c r="AC49" s="80"/>
      <c r="AD49" s="79" t="e">
        <f>SUM(Z49:AC49)</f>
        <v>#REF!</v>
      </c>
      <c r="AE49" s="81"/>
      <c r="AF49" s="80"/>
      <c r="AG49" s="80"/>
      <c r="AH49" s="79" t="e">
        <f>SUM(AD49:AG49)</f>
        <v>#REF!</v>
      </c>
      <c r="AI49" s="81"/>
      <c r="AJ49" s="80"/>
      <c r="AK49" s="80"/>
      <c r="AL49" s="79" t="e">
        <f>SUM(AH49:AK49)</f>
        <v>#REF!</v>
      </c>
      <c r="AM49" s="81"/>
      <c r="AN49" s="80"/>
      <c r="AO49" s="80"/>
      <c r="AP49" s="79" t="e">
        <f>SUM(AL49:AO49)</f>
        <v>#REF!</v>
      </c>
      <c r="AQ49" s="81"/>
      <c r="AR49" s="80"/>
      <c r="AS49" s="80"/>
      <c r="AT49" s="79" t="e">
        <f>SUM(AP49:AS49)</f>
        <v>#REF!</v>
      </c>
      <c r="AU49" s="81"/>
      <c r="AV49" s="80"/>
      <c r="AW49" s="80"/>
      <c r="AX49" s="79" t="e">
        <f>SUM(AT49:AW49)</f>
        <v>#REF!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948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948</v>
      </c>
      <c r="K50" s="105" t="e">
        <f>Önkormányzat!#REF!+Hivatal!K50+Óvoda!K50+'Közösségi H'!K50</f>
        <v>#REF!</v>
      </c>
      <c r="L50" s="80" t="e">
        <f>Önkormányzat!#REF!+Hivatal!L50+Óvoda!L50+'Közösségi H'!L50</f>
        <v>#REF!</v>
      </c>
      <c r="M50" s="106" t="e">
        <f>Önkormányzat!#REF!+Hivatal!M50+Óvoda!M50+'Közösségi H'!M50</f>
        <v>#REF!</v>
      </c>
      <c r="N50" s="79" t="e">
        <f>SUM(J50:M50)</f>
        <v>#REF!</v>
      </c>
      <c r="O50" s="81"/>
      <c r="P50" s="80"/>
      <c r="Q50" s="80"/>
      <c r="R50" s="79" t="e">
        <f>SUM(N50:Q50)</f>
        <v>#REF!</v>
      </c>
      <c r="S50" s="81"/>
      <c r="T50" s="80"/>
      <c r="U50" s="80"/>
      <c r="V50" s="79" t="e">
        <f>SUM(R50:U50)</f>
        <v>#REF!</v>
      </c>
      <c r="W50" s="81"/>
      <c r="X50" s="80"/>
      <c r="Y50" s="80"/>
      <c r="Z50" s="79" t="e">
        <f>SUM(V50:Y50)</f>
        <v>#REF!</v>
      </c>
      <c r="AA50" s="81"/>
      <c r="AB50" s="80"/>
      <c r="AC50" s="80"/>
      <c r="AD50" s="79" t="e">
        <f>SUM(Z50:AC50)</f>
        <v>#REF!</v>
      </c>
      <c r="AE50" s="81"/>
      <c r="AF50" s="80"/>
      <c r="AG50" s="80"/>
      <c r="AH50" s="79" t="e">
        <f>SUM(AD50:AG50)</f>
        <v>#REF!</v>
      </c>
      <c r="AI50" s="81"/>
      <c r="AJ50" s="80"/>
      <c r="AK50" s="80"/>
      <c r="AL50" s="79" t="e">
        <f>SUM(AH50:AK50)</f>
        <v>#REF!</v>
      </c>
      <c r="AM50" s="81"/>
      <c r="AN50" s="80"/>
      <c r="AO50" s="80"/>
      <c r="AP50" s="79" t="e">
        <f>SUM(AL50:AO50)</f>
        <v>#REF!</v>
      </c>
      <c r="AQ50" s="81"/>
      <c r="AR50" s="80"/>
      <c r="AS50" s="80"/>
      <c r="AT50" s="79" t="e">
        <f>SUM(AP50:AS50)</f>
        <v>#REF!</v>
      </c>
      <c r="AU50" s="81"/>
      <c r="AV50" s="80"/>
      <c r="AW50" s="80"/>
      <c r="AX50" s="79" t="e">
        <f>SUM(AT50:AW50)</f>
        <v>#REF!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 t="e">
        <f>Önkormányzat!#REF!+Hivatal!K51+Óvoda!K51+'Közösségi H'!K51</f>
        <v>#REF!</v>
      </c>
      <c r="L51" s="80" t="e">
        <f>Önkormányzat!#REF!+Hivatal!L51+Óvoda!L51+'Közösségi H'!L51</f>
        <v>#REF!</v>
      </c>
      <c r="M51" s="106" t="e">
        <f>Önkormányzat!#REF!+Hivatal!M51+Óvoda!M51+'Közösségi H'!M51</f>
        <v>#REF!</v>
      </c>
      <c r="N51" s="79" t="e">
        <f>SUM(J51:M51)</f>
        <v>#REF!</v>
      </c>
      <c r="O51" s="81"/>
      <c r="P51" s="80"/>
      <c r="Q51" s="80"/>
      <c r="R51" s="79" t="e">
        <f>SUM(N51:Q51)</f>
        <v>#REF!</v>
      </c>
      <c r="S51" s="81"/>
      <c r="T51" s="80"/>
      <c r="U51" s="80"/>
      <c r="V51" s="79" t="e">
        <f>SUM(R51:U51)</f>
        <v>#REF!</v>
      </c>
      <c r="W51" s="81"/>
      <c r="X51" s="80"/>
      <c r="Y51" s="80"/>
      <c r="Z51" s="79" t="e">
        <f>SUM(V51:Y51)</f>
        <v>#REF!</v>
      </c>
      <c r="AA51" s="81"/>
      <c r="AB51" s="80"/>
      <c r="AC51" s="80"/>
      <c r="AD51" s="79" t="e">
        <f>SUM(Z51:AC51)</f>
        <v>#REF!</v>
      </c>
      <c r="AE51" s="81"/>
      <c r="AF51" s="80"/>
      <c r="AG51" s="80"/>
      <c r="AH51" s="79" t="e">
        <f>SUM(AD51:AG51)</f>
        <v>#REF!</v>
      </c>
      <c r="AI51" s="81"/>
      <c r="AJ51" s="80"/>
      <c r="AK51" s="80"/>
      <c r="AL51" s="79" t="e">
        <f>SUM(AH51:AK51)</f>
        <v>#REF!</v>
      </c>
      <c r="AM51" s="81"/>
      <c r="AN51" s="80"/>
      <c r="AO51" s="80"/>
      <c r="AP51" s="79" t="e">
        <f>SUM(AL51:AO51)</f>
        <v>#REF!</v>
      </c>
      <c r="AQ51" s="81"/>
      <c r="AR51" s="80"/>
      <c r="AS51" s="80"/>
      <c r="AT51" s="79" t="e">
        <f>SUM(AP51:AS51)</f>
        <v>#REF!</v>
      </c>
      <c r="AU51" s="81"/>
      <c r="AV51" s="80"/>
      <c r="AW51" s="80"/>
      <c r="AX51" s="79" t="e">
        <f>SUM(AT51:AW51)</f>
        <v>#REF!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 t="e">
        <f>Önkormányzat!#REF!+Hivatal!K52+Óvoda!K52+'Közösségi H'!K52</f>
        <v>#REF!</v>
      </c>
      <c r="L52" s="80" t="e">
        <f>Önkormányzat!#REF!+Hivatal!L52+Óvoda!L52+'Közösségi H'!L52</f>
        <v>#REF!</v>
      </c>
      <c r="M52" s="106" t="e">
        <f>Önkormányzat!#REF!+Hivatal!M52+Óvoda!M52+'Közösségi H'!M52</f>
        <v>#REF!</v>
      </c>
      <c r="N52" s="79" t="e">
        <f>SUM(J52:M52)</f>
        <v>#REF!</v>
      </c>
      <c r="O52" s="81"/>
      <c r="P52" s="80"/>
      <c r="Q52" s="80"/>
      <c r="R52" s="79" t="e">
        <f>SUM(N52:Q52)</f>
        <v>#REF!</v>
      </c>
      <c r="S52" s="81"/>
      <c r="T52" s="80"/>
      <c r="U52" s="80"/>
      <c r="V52" s="79" t="e">
        <f>SUM(R52:U52)</f>
        <v>#REF!</v>
      </c>
      <c r="W52" s="81"/>
      <c r="X52" s="80"/>
      <c r="Y52" s="80"/>
      <c r="Z52" s="79" t="e">
        <f>SUM(V52:Y52)</f>
        <v>#REF!</v>
      </c>
      <c r="AA52" s="81"/>
      <c r="AB52" s="80"/>
      <c r="AC52" s="80"/>
      <c r="AD52" s="79" t="e">
        <f>SUM(Z52:AC52)</f>
        <v>#REF!</v>
      </c>
      <c r="AE52" s="81"/>
      <c r="AF52" s="80"/>
      <c r="AG52" s="80"/>
      <c r="AH52" s="79" t="e">
        <f>SUM(AD52:AG52)</f>
        <v>#REF!</v>
      </c>
      <c r="AI52" s="81"/>
      <c r="AJ52" s="80"/>
      <c r="AK52" s="80"/>
      <c r="AL52" s="79" t="e">
        <f>SUM(AH52:AK52)</f>
        <v>#REF!</v>
      </c>
      <c r="AM52" s="81"/>
      <c r="AN52" s="80"/>
      <c r="AO52" s="80"/>
      <c r="AP52" s="79" t="e">
        <f>SUM(AL52:AO52)</f>
        <v>#REF!</v>
      </c>
      <c r="AQ52" s="81"/>
      <c r="AR52" s="80"/>
      <c r="AS52" s="80"/>
      <c r="AT52" s="79" t="e">
        <f>SUM(AP52:AS52)</f>
        <v>#REF!</v>
      </c>
      <c r="AU52" s="81"/>
      <c r="AV52" s="80"/>
      <c r="AW52" s="80"/>
      <c r="AX52" s="79" t="e">
        <f>SUM(AT52:AW52)</f>
        <v>#REF!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6425423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6425423</v>
      </c>
      <c r="G53" s="78">
        <f>SUM(G48:G52)</f>
        <v>948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6426371</v>
      </c>
      <c r="K53" s="78" t="e">
        <f>SUM(K48:K52)</f>
        <v>#REF!</v>
      </c>
      <c r="L53" s="77" t="e">
        <f>SUM(L48:L52)</f>
        <v>#REF!</v>
      </c>
      <c r="M53" s="77" t="e">
        <f>SUM(M48:M52)</f>
        <v>#REF!</v>
      </c>
      <c r="N53" s="76" t="e">
        <f>IF((SUM(J53:M53))=(SUM(N48:N52)),SUM(N48:N52),"HIBA!")</f>
        <v>#REF!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 t="e">
        <f>IF((SUM(N53:Q53))=(SUM(R48:R52)),SUM(R48:R52),"HIBA!")</f>
        <v>#REF!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 t="e">
        <f>IF((SUM(R53:U53))=(SUM(V48:V52)),SUM(V48:V52),"HIBA!")</f>
        <v>#REF!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 t="e">
        <f>IF((SUM(V53:Y53))=(SUM(Z48:Z52)),SUM(Z48:Z52),"HIBA!")</f>
        <v>#REF!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 t="e">
        <f>IF((SUM(Z53:AC53))=(SUM(AD48:AD52)),SUM(AD48:AD52),"HIBA!")</f>
        <v>#REF!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 t="e">
        <f>IF((SUM(AD53:AG53))=(SUM(AH48:AH52)),SUM(AH48:AH52),"HIBA!")</f>
        <v>#REF!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 t="e">
        <f>IF((SUM(AH53:AK53))=(SUM(AL48:AL52)),SUM(AL48:AL52),"HIBA!")</f>
        <v>#REF!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 t="e">
        <f>IF((SUM(AL53:AO53))=(SUM(AP48:AP52)),SUM(AP48:AP52),"HIBA!")</f>
        <v>#REF!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 t="e">
        <f>IF((SUM(AP53:AS53))=(SUM(AT48:AT52)),SUM(AT48:AT52),"HIBA!")</f>
        <v>#REF!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 t="e">
        <f>IF((SUM(AT53:AW53))=(SUM(AX48:AX52)),SUM(AX48:AX52),"HIBA!")</f>
        <v>#REF!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18395423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18395423</v>
      </c>
      <c r="G54" s="89">
        <f>SUM(G53,G47,G44,G36,G33)</f>
        <v>500948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18896371</v>
      </c>
      <c r="K54" s="89" t="e">
        <f>SUM(K53,K47,K44,K36,K33)</f>
        <v>#REF!</v>
      </c>
      <c r="L54" s="88" t="e">
        <f>SUM(L53,L47,L44,L36,L33)</f>
        <v>#REF!</v>
      </c>
      <c r="M54" s="88" t="e">
        <f>SUM(M53,M47,M44,M36,M33)</f>
        <v>#REF!</v>
      </c>
      <c r="N54" s="87" t="e">
        <f>IF((SUM(J54:M54))=(N33+N36+N44+N47+N53),SUM(N33+N36+N44+N47+N53),"HIBA!")</f>
        <v>#REF!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 t="e">
        <f>IF((SUM(N54:Q54))=(R33+R36+R44+R47+R53),SUM(R33+R36+R44+R47+R53),"HIBA!")</f>
        <v>#REF!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 t="e">
        <f>IF((SUM(R54:U54))=(V33+V36+V44+V47+V53),SUM(V33+V36+V44+V47+V53),"HIBA!")</f>
        <v>#REF!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 t="e">
        <f>IF((SUM(V54:Y54))=(Z33+Z36+Z44+Z47+Z53),SUM(Z33+Z36+Z44+Z47+Z53),"HIBA!")</f>
        <v>#REF!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 t="e">
        <f>IF((SUM(Z54:AC54))=(AD33+AD36+AD44+AD47+AD53),SUM(AD33+AD36+AD44+AD47+AD53),"HIBA!")</f>
        <v>#REF!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 t="e">
        <f>IF((SUM(AD54:AG54))=(AH33+AH36+AH44+AH47+AH53),SUM(AH33+AH36+AH44+AH47+AH53),"HIBA!")</f>
        <v>#REF!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 t="e">
        <f>IF((SUM(AH54:AK54))=(AL33+AL36+AL44+AL47+AL53),SUM(AL33+AL36+AL44+AL47+AL53),"HIBA!")</f>
        <v>#REF!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 t="e">
        <f>IF((SUM(AL54:AO54))=(AP33+AP36+AP44+AP47+AP53),SUM(AP33+AP36+AP44+AP47+AP53),"HIBA!")</f>
        <v>#REF!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 t="e">
        <f>IF((SUM(AP54:AS54))=(AT33+AT36+AT44+AT47+AT53),SUM(AT33+AT36+AT44+AT47+AT53),"HIBA!")</f>
        <v>#REF!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 t="e">
        <f>IF((SUM(AT54:AW54))=(AX33+AX36+AX44+AX47+AX53),SUM(AX33+AX36+AX44+AX47+AX53),"HIBA!")</f>
        <v>#REF!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 t="e">
        <f>Önkormányzat!#REF!+Hivatal!K55+Óvoda!K55+'Közösségi H'!K55</f>
        <v>#REF!</v>
      </c>
      <c r="L55" s="80" t="e">
        <f>Önkormányzat!#REF!+Hivatal!L55+Óvoda!L55+'Közösségi H'!L55</f>
        <v>#REF!</v>
      </c>
      <c r="M55" s="106" t="e">
        <f>Önkormányzat!#REF!+Hivatal!M55+Óvoda!M55+'Közösségi H'!M55</f>
        <v>#REF!</v>
      </c>
      <c r="N55" s="73" t="e">
        <f t="shared" ref="N55:N62" si="28">SUM(J55:M55)</f>
        <v>#REF!</v>
      </c>
      <c r="O55" s="75"/>
      <c r="P55" s="74"/>
      <c r="Q55" s="74"/>
      <c r="R55" s="73" t="e">
        <f t="shared" ref="R55:R62" si="29">SUM(N55:Q55)</f>
        <v>#REF!</v>
      </c>
      <c r="S55" s="75"/>
      <c r="T55" s="74"/>
      <c r="U55" s="74"/>
      <c r="V55" s="73" t="e">
        <f t="shared" ref="V55:V62" si="30">SUM(R55:U55)</f>
        <v>#REF!</v>
      </c>
      <c r="W55" s="75"/>
      <c r="X55" s="74"/>
      <c r="Y55" s="74"/>
      <c r="Z55" s="73" t="e">
        <f t="shared" ref="Z55:Z62" si="31">SUM(V55:Y55)</f>
        <v>#REF!</v>
      </c>
      <c r="AA55" s="75"/>
      <c r="AB55" s="74"/>
      <c r="AC55" s="74"/>
      <c r="AD55" s="73" t="e">
        <f t="shared" ref="AD55:AD62" si="32">SUM(Z55:AC55)</f>
        <v>#REF!</v>
      </c>
      <c r="AE55" s="75"/>
      <c r="AF55" s="74"/>
      <c r="AG55" s="74"/>
      <c r="AH55" s="73" t="e">
        <f t="shared" ref="AH55:AH62" si="33">SUM(AD55:AG55)</f>
        <v>#REF!</v>
      </c>
      <c r="AI55" s="75"/>
      <c r="AJ55" s="74"/>
      <c r="AK55" s="74"/>
      <c r="AL55" s="73" t="e">
        <f t="shared" ref="AL55:AL62" si="34">SUM(AH55:AK55)</f>
        <v>#REF!</v>
      </c>
      <c r="AM55" s="75"/>
      <c r="AN55" s="74"/>
      <c r="AO55" s="74"/>
      <c r="AP55" s="73" t="e">
        <f t="shared" ref="AP55:AP62" si="35">SUM(AL55:AO55)</f>
        <v>#REF!</v>
      </c>
      <c r="AQ55" s="75"/>
      <c r="AR55" s="74"/>
      <c r="AS55" s="74"/>
      <c r="AT55" s="73" t="e">
        <f t="shared" ref="AT55:AT62" si="36">SUM(AP55:AS55)</f>
        <v>#REF!</v>
      </c>
      <c r="AU55" s="75"/>
      <c r="AV55" s="74"/>
      <c r="AW55" s="74"/>
      <c r="AX55" s="73" t="e">
        <f t="shared" ref="AX55:AX62" si="37">SUM(AT55:AW55)</f>
        <v>#REF!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 t="e">
        <f>Önkormányzat!#REF!+Hivatal!K56+Óvoda!K56+'Közösségi H'!K56</f>
        <v>#REF!</v>
      </c>
      <c r="L56" s="80" t="e">
        <f>Önkormányzat!#REF!+Hivatal!L56+Óvoda!L56+'Közösségi H'!L56</f>
        <v>#REF!</v>
      </c>
      <c r="M56" s="106" t="e">
        <f>Önkormányzat!#REF!+Hivatal!M56+Óvoda!M56+'Közösségi H'!M56</f>
        <v>#REF!</v>
      </c>
      <c r="N56" s="73" t="e">
        <f t="shared" si="28"/>
        <v>#REF!</v>
      </c>
      <c r="O56" s="75"/>
      <c r="P56" s="74"/>
      <c r="Q56" s="74"/>
      <c r="R56" s="73" t="e">
        <f t="shared" si="29"/>
        <v>#REF!</v>
      </c>
      <c r="S56" s="75"/>
      <c r="T56" s="74"/>
      <c r="U56" s="74"/>
      <c r="V56" s="73" t="e">
        <f t="shared" si="30"/>
        <v>#REF!</v>
      </c>
      <c r="W56" s="75"/>
      <c r="X56" s="74"/>
      <c r="Y56" s="74"/>
      <c r="Z56" s="73" t="e">
        <f t="shared" si="31"/>
        <v>#REF!</v>
      </c>
      <c r="AA56" s="75"/>
      <c r="AB56" s="74"/>
      <c r="AC56" s="74"/>
      <c r="AD56" s="73" t="e">
        <f t="shared" si="32"/>
        <v>#REF!</v>
      </c>
      <c r="AE56" s="75"/>
      <c r="AF56" s="74"/>
      <c r="AG56" s="74"/>
      <c r="AH56" s="73" t="e">
        <f t="shared" si="33"/>
        <v>#REF!</v>
      </c>
      <c r="AI56" s="75"/>
      <c r="AJ56" s="74"/>
      <c r="AK56" s="74"/>
      <c r="AL56" s="73" t="e">
        <f t="shared" si="34"/>
        <v>#REF!</v>
      </c>
      <c r="AM56" s="75"/>
      <c r="AN56" s="74"/>
      <c r="AO56" s="74"/>
      <c r="AP56" s="73" t="e">
        <f t="shared" si="35"/>
        <v>#REF!</v>
      </c>
      <c r="AQ56" s="75"/>
      <c r="AR56" s="74"/>
      <c r="AS56" s="74"/>
      <c r="AT56" s="73" t="e">
        <f t="shared" si="36"/>
        <v>#REF!</v>
      </c>
      <c r="AU56" s="75"/>
      <c r="AV56" s="74"/>
      <c r="AW56" s="74"/>
      <c r="AX56" s="73" t="e">
        <f t="shared" si="37"/>
        <v>#REF!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 t="e">
        <f>Önkormányzat!#REF!+Hivatal!K57+Óvoda!K57+'Közösségi H'!K57</f>
        <v>#REF!</v>
      </c>
      <c r="L57" s="80" t="e">
        <f>Önkormányzat!#REF!+Hivatal!L57+Óvoda!L57+'Közösségi H'!L57</f>
        <v>#REF!</v>
      </c>
      <c r="M57" s="106" t="e">
        <f>Önkormányzat!#REF!+Hivatal!M57+Óvoda!M57+'Közösségi H'!M57</f>
        <v>#REF!</v>
      </c>
      <c r="N57" s="73" t="e">
        <f t="shared" si="28"/>
        <v>#REF!</v>
      </c>
      <c r="O57" s="75"/>
      <c r="P57" s="74"/>
      <c r="Q57" s="74"/>
      <c r="R57" s="73" t="e">
        <f t="shared" si="29"/>
        <v>#REF!</v>
      </c>
      <c r="S57" s="75"/>
      <c r="T57" s="74"/>
      <c r="U57" s="74"/>
      <c r="V57" s="73" t="e">
        <f t="shared" si="30"/>
        <v>#REF!</v>
      </c>
      <c r="W57" s="75"/>
      <c r="X57" s="74"/>
      <c r="Y57" s="74"/>
      <c r="Z57" s="73" t="e">
        <f t="shared" si="31"/>
        <v>#REF!</v>
      </c>
      <c r="AA57" s="75"/>
      <c r="AB57" s="74"/>
      <c r="AC57" s="74"/>
      <c r="AD57" s="73" t="e">
        <f t="shared" si="32"/>
        <v>#REF!</v>
      </c>
      <c r="AE57" s="75"/>
      <c r="AF57" s="74"/>
      <c r="AG57" s="74"/>
      <c r="AH57" s="73" t="e">
        <f t="shared" si="33"/>
        <v>#REF!</v>
      </c>
      <c r="AI57" s="75"/>
      <c r="AJ57" s="74"/>
      <c r="AK57" s="74"/>
      <c r="AL57" s="73" t="e">
        <f t="shared" si="34"/>
        <v>#REF!</v>
      </c>
      <c r="AM57" s="75"/>
      <c r="AN57" s="74"/>
      <c r="AO57" s="74"/>
      <c r="AP57" s="73" t="e">
        <f t="shared" si="35"/>
        <v>#REF!</v>
      </c>
      <c r="AQ57" s="75"/>
      <c r="AR57" s="74"/>
      <c r="AS57" s="74"/>
      <c r="AT57" s="73" t="e">
        <f t="shared" si="36"/>
        <v>#REF!</v>
      </c>
      <c r="AU57" s="75"/>
      <c r="AV57" s="74"/>
      <c r="AW57" s="74"/>
      <c r="AX57" s="73" t="e">
        <f t="shared" si="37"/>
        <v>#REF!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 t="e">
        <f>Önkormányzat!#REF!+Hivatal!K58+Óvoda!K58+'Közösségi H'!K58</f>
        <v>#REF!</v>
      </c>
      <c r="L58" s="80" t="e">
        <f>Önkormányzat!#REF!+Hivatal!L58+Óvoda!L58+'Közösségi H'!L58</f>
        <v>#REF!</v>
      </c>
      <c r="M58" s="106" t="e">
        <f>Önkormányzat!#REF!+Hivatal!M58+Óvoda!M58+'Közösségi H'!M58</f>
        <v>#REF!</v>
      </c>
      <c r="N58" s="73" t="e">
        <f t="shared" si="28"/>
        <v>#REF!</v>
      </c>
      <c r="O58" s="75"/>
      <c r="P58" s="74"/>
      <c r="Q58" s="74"/>
      <c r="R58" s="73" t="e">
        <f t="shared" si="29"/>
        <v>#REF!</v>
      </c>
      <c r="S58" s="75"/>
      <c r="T58" s="74"/>
      <c r="U58" s="74"/>
      <c r="V58" s="73" t="e">
        <f t="shared" si="30"/>
        <v>#REF!</v>
      </c>
      <c r="W58" s="75"/>
      <c r="X58" s="74"/>
      <c r="Y58" s="74"/>
      <c r="Z58" s="73" t="e">
        <f t="shared" si="31"/>
        <v>#REF!</v>
      </c>
      <c r="AA58" s="75"/>
      <c r="AB58" s="74"/>
      <c r="AC58" s="74"/>
      <c r="AD58" s="73" t="e">
        <f t="shared" si="32"/>
        <v>#REF!</v>
      </c>
      <c r="AE58" s="75"/>
      <c r="AF58" s="74"/>
      <c r="AG58" s="74"/>
      <c r="AH58" s="73" t="e">
        <f t="shared" si="33"/>
        <v>#REF!</v>
      </c>
      <c r="AI58" s="75"/>
      <c r="AJ58" s="74"/>
      <c r="AK58" s="74"/>
      <c r="AL58" s="73" t="e">
        <f t="shared" si="34"/>
        <v>#REF!</v>
      </c>
      <c r="AM58" s="75"/>
      <c r="AN58" s="74"/>
      <c r="AO58" s="74"/>
      <c r="AP58" s="73" t="e">
        <f t="shared" si="35"/>
        <v>#REF!</v>
      </c>
      <c r="AQ58" s="75"/>
      <c r="AR58" s="74"/>
      <c r="AS58" s="74"/>
      <c r="AT58" s="73" t="e">
        <f t="shared" si="36"/>
        <v>#REF!</v>
      </c>
      <c r="AU58" s="75"/>
      <c r="AV58" s="74"/>
      <c r="AW58" s="74"/>
      <c r="AX58" s="73" t="e">
        <f t="shared" si="37"/>
        <v>#REF!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 t="e">
        <f>Önkormányzat!#REF!+Hivatal!K59+Óvoda!K59+'Közösségi H'!K59</f>
        <v>#REF!</v>
      </c>
      <c r="L59" s="80" t="e">
        <f>Önkormányzat!#REF!+Hivatal!L59+Óvoda!L59+'Közösségi H'!L59</f>
        <v>#REF!</v>
      </c>
      <c r="M59" s="106" t="e">
        <f>Önkormányzat!#REF!+Hivatal!M59+Óvoda!M59+'Közösségi H'!M59</f>
        <v>#REF!</v>
      </c>
      <c r="N59" s="73" t="e">
        <f t="shared" si="28"/>
        <v>#REF!</v>
      </c>
      <c r="O59" s="75"/>
      <c r="P59" s="74"/>
      <c r="Q59" s="74"/>
      <c r="R59" s="73" t="e">
        <f t="shared" si="29"/>
        <v>#REF!</v>
      </c>
      <c r="S59" s="75"/>
      <c r="T59" s="74"/>
      <c r="U59" s="74"/>
      <c r="V59" s="73" t="e">
        <f t="shared" si="30"/>
        <v>#REF!</v>
      </c>
      <c r="W59" s="75"/>
      <c r="X59" s="74"/>
      <c r="Y59" s="74"/>
      <c r="Z59" s="73" t="e">
        <f t="shared" si="31"/>
        <v>#REF!</v>
      </c>
      <c r="AA59" s="75"/>
      <c r="AB59" s="74"/>
      <c r="AC59" s="74"/>
      <c r="AD59" s="73" t="e">
        <f t="shared" si="32"/>
        <v>#REF!</v>
      </c>
      <c r="AE59" s="75"/>
      <c r="AF59" s="74"/>
      <c r="AG59" s="74"/>
      <c r="AH59" s="73" t="e">
        <f t="shared" si="33"/>
        <v>#REF!</v>
      </c>
      <c r="AI59" s="75"/>
      <c r="AJ59" s="74"/>
      <c r="AK59" s="74"/>
      <c r="AL59" s="73" t="e">
        <f t="shared" si="34"/>
        <v>#REF!</v>
      </c>
      <c r="AM59" s="75"/>
      <c r="AN59" s="74"/>
      <c r="AO59" s="74"/>
      <c r="AP59" s="73" t="e">
        <f t="shared" si="35"/>
        <v>#REF!</v>
      </c>
      <c r="AQ59" s="75"/>
      <c r="AR59" s="74"/>
      <c r="AS59" s="74"/>
      <c r="AT59" s="73" t="e">
        <f t="shared" si="36"/>
        <v>#REF!</v>
      </c>
      <c r="AU59" s="75"/>
      <c r="AV59" s="74"/>
      <c r="AW59" s="74"/>
      <c r="AX59" s="73" t="e">
        <f t="shared" si="37"/>
        <v>#REF!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 t="e">
        <f>Önkormányzat!#REF!+Hivatal!K60+Óvoda!K60+'Közösségi H'!K60</f>
        <v>#REF!</v>
      </c>
      <c r="L60" s="80" t="e">
        <f>Önkormányzat!#REF!+Hivatal!L60+Óvoda!L60+'Közösségi H'!L60</f>
        <v>#REF!</v>
      </c>
      <c r="M60" s="106" t="e">
        <f>Önkormányzat!#REF!+Hivatal!M60+Óvoda!M60+'Közösségi H'!M60</f>
        <v>#REF!</v>
      </c>
      <c r="N60" s="73" t="e">
        <f t="shared" si="28"/>
        <v>#REF!</v>
      </c>
      <c r="O60" s="75"/>
      <c r="P60" s="74"/>
      <c r="Q60" s="74"/>
      <c r="R60" s="73" t="e">
        <f t="shared" si="29"/>
        <v>#REF!</v>
      </c>
      <c r="S60" s="75"/>
      <c r="T60" s="74"/>
      <c r="U60" s="74"/>
      <c r="V60" s="73" t="e">
        <f t="shared" si="30"/>
        <v>#REF!</v>
      </c>
      <c r="W60" s="75"/>
      <c r="X60" s="74"/>
      <c r="Y60" s="74"/>
      <c r="Z60" s="73" t="e">
        <f t="shared" si="31"/>
        <v>#REF!</v>
      </c>
      <c r="AA60" s="75"/>
      <c r="AB60" s="74"/>
      <c r="AC60" s="74"/>
      <c r="AD60" s="73" t="e">
        <f t="shared" si="32"/>
        <v>#REF!</v>
      </c>
      <c r="AE60" s="75"/>
      <c r="AF60" s="74"/>
      <c r="AG60" s="74"/>
      <c r="AH60" s="73" t="e">
        <f t="shared" si="33"/>
        <v>#REF!</v>
      </c>
      <c r="AI60" s="75"/>
      <c r="AJ60" s="74"/>
      <c r="AK60" s="74"/>
      <c r="AL60" s="73" t="e">
        <f t="shared" si="34"/>
        <v>#REF!</v>
      </c>
      <c r="AM60" s="75"/>
      <c r="AN60" s="74"/>
      <c r="AO60" s="74"/>
      <c r="AP60" s="73" t="e">
        <f t="shared" si="35"/>
        <v>#REF!</v>
      </c>
      <c r="AQ60" s="75"/>
      <c r="AR60" s="74"/>
      <c r="AS60" s="74"/>
      <c r="AT60" s="73" t="e">
        <f t="shared" si="36"/>
        <v>#REF!</v>
      </c>
      <c r="AU60" s="75"/>
      <c r="AV60" s="74"/>
      <c r="AW60" s="74"/>
      <c r="AX60" s="73" t="e">
        <f t="shared" si="37"/>
        <v>#REF!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1970000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1970000</v>
      </c>
      <c r="G61" s="105">
        <f>Önkormányzat!G63+Hivatal!G61+Óvoda!G61+'Közösségi H'!G61</f>
        <v>-1970000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 t="e">
        <f>Önkormányzat!#REF!+Hivatal!K61+Óvoda!K61+'Közösségi H'!K61</f>
        <v>#REF!</v>
      </c>
      <c r="L61" s="80" t="e">
        <f>Önkormányzat!#REF!+Hivatal!L61+Óvoda!L61+'Közösségi H'!L61</f>
        <v>#REF!</v>
      </c>
      <c r="M61" s="106" t="e">
        <f>Önkormányzat!#REF!+Hivatal!M61+Óvoda!M61+'Közösségi H'!M61</f>
        <v>#REF!</v>
      </c>
      <c r="N61" s="73" t="e">
        <f t="shared" si="28"/>
        <v>#REF!</v>
      </c>
      <c r="O61" s="75"/>
      <c r="P61" s="74"/>
      <c r="Q61" s="74"/>
      <c r="R61" s="73" t="e">
        <f t="shared" si="29"/>
        <v>#REF!</v>
      </c>
      <c r="S61" s="75"/>
      <c r="T61" s="74"/>
      <c r="U61" s="74"/>
      <c r="V61" s="73" t="e">
        <f t="shared" si="30"/>
        <v>#REF!</v>
      </c>
      <c r="W61" s="75"/>
      <c r="X61" s="74"/>
      <c r="Y61" s="74"/>
      <c r="Z61" s="73" t="e">
        <f t="shared" si="31"/>
        <v>#REF!</v>
      </c>
      <c r="AA61" s="75"/>
      <c r="AB61" s="74"/>
      <c r="AC61" s="74"/>
      <c r="AD61" s="73" t="e">
        <f t="shared" si="32"/>
        <v>#REF!</v>
      </c>
      <c r="AE61" s="75"/>
      <c r="AF61" s="74"/>
      <c r="AG61" s="74"/>
      <c r="AH61" s="73" t="e">
        <f t="shared" si="33"/>
        <v>#REF!</v>
      </c>
      <c r="AI61" s="75"/>
      <c r="AJ61" s="74"/>
      <c r="AK61" s="74"/>
      <c r="AL61" s="73" t="e">
        <f t="shared" si="34"/>
        <v>#REF!</v>
      </c>
      <c r="AM61" s="75"/>
      <c r="AN61" s="74"/>
      <c r="AO61" s="74"/>
      <c r="AP61" s="73" t="e">
        <f t="shared" si="35"/>
        <v>#REF!</v>
      </c>
      <c r="AQ61" s="75"/>
      <c r="AR61" s="74"/>
      <c r="AS61" s="74"/>
      <c r="AT61" s="73" t="e">
        <f t="shared" si="36"/>
        <v>#REF!</v>
      </c>
      <c r="AU61" s="75"/>
      <c r="AV61" s="74"/>
      <c r="AW61" s="74"/>
      <c r="AX61" s="73" t="e">
        <f t="shared" si="37"/>
        <v>#REF!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0</v>
      </c>
      <c r="G62" s="105">
        <f>Önkormányzat!G64+Hivatal!G62+Óvoda!G62+'Közösségi H'!G62</f>
        <v>1970000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1970000</v>
      </c>
      <c r="K62" s="105" t="e">
        <f>Önkormányzat!#REF!+Hivatal!K62+Óvoda!K62+'Közösségi H'!K62</f>
        <v>#REF!</v>
      </c>
      <c r="L62" s="80" t="e">
        <f>Önkormányzat!#REF!+Hivatal!L62+Óvoda!L62+'Közösségi H'!L62</f>
        <v>#REF!</v>
      </c>
      <c r="M62" s="106" t="e">
        <f>Önkormányzat!#REF!+Hivatal!M62+Óvoda!M62+'Közösségi H'!M62</f>
        <v>#REF!</v>
      </c>
      <c r="N62" s="73" t="e">
        <f t="shared" si="28"/>
        <v>#REF!</v>
      </c>
      <c r="O62" s="75"/>
      <c r="P62" s="74"/>
      <c r="Q62" s="74"/>
      <c r="R62" s="73" t="e">
        <f t="shared" si="29"/>
        <v>#REF!</v>
      </c>
      <c r="S62" s="75"/>
      <c r="T62" s="74"/>
      <c r="U62" s="74"/>
      <c r="V62" s="73" t="e">
        <f t="shared" si="30"/>
        <v>#REF!</v>
      </c>
      <c r="W62" s="75"/>
      <c r="X62" s="74"/>
      <c r="Y62" s="74"/>
      <c r="Z62" s="73" t="e">
        <f t="shared" si="31"/>
        <v>#REF!</v>
      </c>
      <c r="AA62" s="75"/>
      <c r="AB62" s="74"/>
      <c r="AC62" s="74"/>
      <c r="AD62" s="73" t="e">
        <f t="shared" si="32"/>
        <v>#REF!</v>
      </c>
      <c r="AE62" s="75"/>
      <c r="AF62" s="74"/>
      <c r="AG62" s="74"/>
      <c r="AH62" s="73" t="e">
        <f t="shared" si="33"/>
        <v>#REF!</v>
      </c>
      <c r="AI62" s="75"/>
      <c r="AJ62" s="74"/>
      <c r="AK62" s="74"/>
      <c r="AL62" s="73" t="e">
        <f t="shared" si="34"/>
        <v>#REF!</v>
      </c>
      <c r="AM62" s="75"/>
      <c r="AN62" s="74"/>
      <c r="AO62" s="74"/>
      <c r="AP62" s="73" t="e">
        <f t="shared" si="35"/>
        <v>#REF!</v>
      </c>
      <c r="AQ62" s="75"/>
      <c r="AR62" s="74"/>
      <c r="AS62" s="74"/>
      <c r="AT62" s="73" t="e">
        <f t="shared" si="36"/>
        <v>#REF!</v>
      </c>
      <c r="AU62" s="75"/>
      <c r="AV62" s="74"/>
      <c r="AW62" s="74"/>
      <c r="AX62" s="73" t="e">
        <f t="shared" si="37"/>
        <v>#REF!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1970000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1970000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1970000</v>
      </c>
      <c r="K63" s="89" t="e">
        <f>SUM(K55:K62)</f>
        <v>#REF!</v>
      </c>
      <c r="L63" s="88" t="e">
        <f>SUM(L55:L62)</f>
        <v>#REF!</v>
      </c>
      <c r="M63" s="88" t="e">
        <f>SUM(M55:M62)</f>
        <v>#REF!</v>
      </c>
      <c r="N63" s="87" t="e">
        <f>IF((SUM(J63:M63))=(SUM(N55:N62)),SUM(N55:N62),"HIBA!")</f>
        <v>#REF!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 t="e">
        <f>IF((SUM(N63:Q63))=(SUM(R55:R62)),SUM(R55:R62),"HIBA!")</f>
        <v>#REF!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 t="e">
        <f>IF((SUM(R63:U63))=(SUM(V55:V62)),SUM(V55:V62),"HIBA!")</f>
        <v>#REF!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 t="e">
        <f>IF((SUM(V63:Y63))=(SUM(Z55:Z62)),SUM(Z55:Z62),"HIBA!")</f>
        <v>#REF!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 t="e">
        <f>IF((SUM(Z63:AC63))=(SUM(AD55:AD62)),SUM(AD55:AD62),"HIBA!")</f>
        <v>#REF!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 t="e">
        <f>IF((SUM(AD63:AG63))=(SUM(AH55:AH62)),SUM(AH55:AH62),"HIBA!")</f>
        <v>#REF!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 t="e">
        <f>IF((SUM(AH63:AK63))=(SUM(AL55:AL62)),SUM(AL55:AL62),"HIBA!")</f>
        <v>#REF!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 t="e">
        <f>IF((SUM(AL63:AO63))=(SUM(AP55:AP62)),SUM(AP55:AP62),"HIBA!")</f>
        <v>#REF!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 t="e">
        <f>IF((SUM(AP63:AS63))=(SUM(AT55:AT62)),SUM(AT55:AT62),"HIBA!")</f>
        <v>#REF!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 t="e">
        <f>IF((SUM(AT63:AW63))=(SUM(AX55:AX62)),SUM(AX55:AX62),"HIBA!")</f>
        <v>#REF!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 t="e">
        <f>Önkormányzat!#REF!+Hivatal!K64+Óvoda!K64+'Közösségi H'!K64</f>
        <v>#REF!</v>
      </c>
      <c r="L64" s="80" t="e">
        <f>Önkormányzat!#REF!+Hivatal!L64+Óvoda!L64+'Közösségi H'!L64</f>
        <v>#REF!</v>
      </c>
      <c r="M64" s="106" t="e">
        <f>Önkormányzat!#REF!+Hivatal!M64+Óvoda!M64+'Közösségi H'!M64</f>
        <v>#REF!</v>
      </c>
      <c r="N64" s="79" t="e">
        <f>SUM(J64:M64)</f>
        <v>#REF!</v>
      </c>
      <c r="O64" s="81"/>
      <c r="P64" s="80"/>
      <c r="Q64" s="80"/>
      <c r="R64" s="79" t="e">
        <f>SUM(N64:Q64)</f>
        <v>#REF!</v>
      </c>
      <c r="S64" s="81"/>
      <c r="T64" s="80"/>
      <c r="U64" s="80"/>
      <c r="V64" s="79" t="e">
        <f>SUM(R64:U64)</f>
        <v>#REF!</v>
      </c>
      <c r="W64" s="81"/>
      <c r="X64" s="80"/>
      <c r="Y64" s="80"/>
      <c r="Z64" s="79" t="e">
        <f>SUM(V64:Y64)</f>
        <v>#REF!</v>
      </c>
      <c r="AA64" s="81"/>
      <c r="AB64" s="80"/>
      <c r="AC64" s="80"/>
      <c r="AD64" s="79" t="e">
        <f>SUM(Z64:AC64)</f>
        <v>#REF!</v>
      </c>
      <c r="AE64" s="81"/>
      <c r="AF64" s="80"/>
      <c r="AG64" s="80"/>
      <c r="AH64" s="79" t="e">
        <f>SUM(AD64:AG64)</f>
        <v>#REF!</v>
      </c>
      <c r="AI64" s="81"/>
      <c r="AJ64" s="80"/>
      <c r="AK64" s="80"/>
      <c r="AL64" s="79" t="e">
        <f>SUM(AH64:AK64)</f>
        <v>#REF!</v>
      </c>
      <c r="AM64" s="81"/>
      <c r="AN64" s="80"/>
      <c r="AO64" s="80"/>
      <c r="AP64" s="79" t="e">
        <f>SUM(AL64:AO64)</f>
        <v>#REF!</v>
      </c>
      <c r="AQ64" s="81"/>
      <c r="AR64" s="80"/>
      <c r="AS64" s="80"/>
      <c r="AT64" s="79" t="e">
        <f>SUM(AP64:AS64)</f>
        <v>#REF!</v>
      </c>
      <c r="AU64" s="81"/>
      <c r="AV64" s="80"/>
      <c r="AW64" s="80"/>
      <c r="AX64" s="79" t="e">
        <f>SUM(AT64:AW64)</f>
        <v>#REF!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6491628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6491628</v>
      </c>
      <c r="K65" s="105" t="e">
        <f>Önkormányzat!#REF!+Hivatal!K65+Óvoda!K65+'Közösségi H'!K65</f>
        <v>#REF!</v>
      </c>
      <c r="L65" s="80" t="e">
        <f>Önkormányzat!#REF!+Hivatal!L65+Óvoda!L65+'Közösségi H'!L65</f>
        <v>#REF!</v>
      </c>
      <c r="M65" s="106" t="e">
        <f>Önkormányzat!#REF!+Hivatal!M65+Óvoda!M65+'Közösségi H'!M65</f>
        <v>#REF!</v>
      </c>
      <c r="N65" s="79" t="e">
        <f>SUM(J65:M65)</f>
        <v>#REF!</v>
      </c>
      <c r="O65" s="81"/>
      <c r="P65" s="80"/>
      <c r="Q65" s="80"/>
      <c r="R65" s="79" t="e">
        <f>SUM(N65:Q65)</f>
        <v>#REF!</v>
      </c>
      <c r="S65" s="81"/>
      <c r="T65" s="80"/>
      <c r="U65" s="80"/>
      <c r="V65" s="79" t="e">
        <f>SUM(R65:U65)</f>
        <v>#REF!</v>
      </c>
      <c r="W65" s="81"/>
      <c r="X65" s="80"/>
      <c r="Y65" s="80"/>
      <c r="Z65" s="79" t="e">
        <f>SUM(V65:Y65)</f>
        <v>#REF!</v>
      </c>
      <c r="AA65" s="81"/>
      <c r="AB65" s="80"/>
      <c r="AC65" s="80"/>
      <c r="AD65" s="79" t="e">
        <f>SUM(Z65:AC65)</f>
        <v>#REF!</v>
      </c>
      <c r="AE65" s="81"/>
      <c r="AF65" s="80"/>
      <c r="AG65" s="80"/>
      <c r="AH65" s="79" t="e">
        <f>SUM(AD65:AG65)</f>
        <v>#REF!</v>
      </c>
      <c r="AI65" s="81"/>
      <c r="AJ65" s="80"/>
      <c r="AK65" s="80"/>
      <c r="AL65" s="79" t="e">
        <f>SUM(AH65:AK65)</f>
        <v>#REF!</v>
      </c>
      <c r="AM65" s="81"/>
      <c r="AN65" s="80"/>
      <c r="AO65" s="80"/>
      <c r="AP65" s="79" t="e">
        <f>SUM(AL65:AO65)</f>
        <v>#REF!</v>
      </c>
      <c r="AQ65" s="81"/>
      <c r="AR65" s="80"/>
      <c r="AS65" s="80"/>
      <c r="AT65" s="79" t="e">
        <f>SUM(AP65:AS65)</f>
        <v>#REF!</v>
      </c>
      <c r="AU65" s="81"/>
      <c r="AV65" s="80"/>
      <c r="AW65" s="80"/>
      <c r="AX65" s="79" t="e">
        <f>SUM(AT65:AW65)</f>
        <v>#REF!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 t="e">
        <f>Önkormányzat!#REF!+Hivatal!K66+Óvoda!K66+'Közösségi H'!K66</f>
        <v>#REF!</v>
      </c>
      <c r="L66" s="80" t="e">
        <f>Önkormányzat!#REF!+Hivatal!L66+Óvoda!L66+'Közösségi H'!L66</f>
        <v>#REF!</v>
      </c>
      <c r="M66" s="106" t="e">
        <f>Önkormányzat!#REF!+Hivatal!M66+Óvoda!M66+'Közösségi H'!M66</f>
        <v>#REF!</v>
      </c>
      <c r="N66" s="79" t="e">
        <f>SUM(J66:M66)</f>
        <v>#REF!</v>
      </c>
      <c r="O66" s="81"/>
      <c r="P66" s="80"/>
      <c r="Q66" s="80"/>
      <c r="R66" s="79" t="e">
        <f>SUM(N66:Q66)</f>
        <v>#REF!</v>
      </c>
      <c r="S66" s="81"/>
      <c r="T66" s="80"/>
      <c r="U66" s="80"/>
      <c r="V66" s="79" t="e">
        <f>SUM(R66:U66)</f>
        <v>#REF!</v>
      </c>
      <c r="W66" s="81"/>
      <c r="X66" s="80"/>
      <c r="Y66" s="80"/>
      <c r="Z66" s="79" t="e">
        <f>SUM(V66:Y66)</f>
        <v>#REF!</v>
      </c>
      <c r="AA66" s="81"/>
      <c r="AB66" s="80"/>
      <c r="AC66" s="80"/>
      <c r="AD66" s="79" t="e">
        <f>SUM(Z66:AC66)</f>
        <v>#REF!</v>
      </c>
      <c r="AE66" s="81"/>
      <c r="AF66" s="80"/>
      <c r="AG66" s="80"/>
      <c r="AH66" s="79" t="e">
        <f>SUM(AD66:AG66)</f>
        <v>#REF!</v>
      </c>
      <c r="AI66" s="81"/>
      <c r="AJ66" s="80"/>
      <c r="AK66" s="80"/>
      <c r="AL66" s="79" t="e">
        <f>SUM(AH66:AK66)</f>
        <v>#REF!</v>
      </c>
      <c r="AM66" s="81"/>
      <c r="AN66" s="80"/>
      <c r="AO66" s="80"/>
      <c r="AP66" s="79" t="e">
        <f>SUM(AL66:AO66)</f>
        <v>#REF!</v>
      </c>
      <c r="AQ66" s="81"/>
      <c r="AR66" s="80"/>
      <c r="AS66" s="80"/>
      <c r="AT66" s="79" t="e">
        <f>SUM(AP66:AS66)</f>
        <v>#REF!</v>
      </c>
      <c r="AU66" s="81"/>
      <c r="AV66" s="80"/>
      <c r="AW66" s="80"/>
      <c r="AX66" s="79" t="e">
        <f>SUM(AT66:AW66)</f>
        <v>#REF!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3000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3000</v>
      </c>
      <c r="K67" s="105" t="e">
        <f>Önkormányzat!#REF!+Hivatal!K67+Óvoda!K67+'Közösségi H'!K67</f>
        <v>#REF!</v>
      </c>
      <c r="L67" s="80" t="e">
        <f>Önkormányzat!#REF!+Hivatal!L67+Óvoda!L67+'Közösségi H'!L67</f>
        <v>#REF!</v>
      </c>
      <c r="M67" s="106" t="e">
        <f>Önkormányzat!#REF!+Hivatal!M67+Óvoda!M67+'Közösségi H'!M67</f>
        <v>#REF!</v>
      </c>
      <c r="N67" s="79" t="e">
        <f>SUM(J67:M67)</f>
        <v>#REF!</v>
      </c>
      <c r="O67" s="81"/>
      <c r="P67" s="80"/>
      <c r="Q67" s="80"/>
      <c r="R67" s="79" t="e">
        <f>SUM(N67:Q67)</f>
        <v>#REF!</v>
      </c>
      <c r="S67" s="81"/>
      <c r="T67" s="80"/>
      <c r="U67" s="80"/>
      <c r="V67" s="79" t="e">
        <f>SUM(R67:U67)</f>
        <v>#REF!</v>
      </c>
      <c r="W67" s="81"/>
      <c r="X67" s="80"/>
      <c r="Y67" s="80"/>
      <c r="Z67" s="79" t="e">
        <f>SUM(V67:Y67)</f>
        <v>#REF!</v>
      </c>
      <c r="AA67" s="81"/>
      <c r="AB67" s="80"/>
      <c r="AC67" s="80"/>
      <c r="AD67" s="79" t="e">
        <f>SUM(Z67:AC67)</f>
        <v>#REF!</v>
      </c>
      <c r="AE67" s="81"/>
      <c r="AF67" s="80"/>
      <c r="AG67" s="80"/>
      <c r="AH67" s="79" t="e">
        <f>SUM(AD67:AG67)</f>
        <v>#REF!</v>
      </c>
      <c r="AI67" s="81"/>
      <c r="AJ67" s="80"/>
      <c r="AK67" s="80"/>
      <c r="AL67" s="79" t="e">
        <f>SUM(AH67:AK67)</f>
        <v>#REF!</v>
      </c>
      <c r="AM67" s="81"/>
      <c r="AN67" s="80"/>
      <c r="AO67" s="80"/>
      <c r="AP67" s="79" t="e">
        <f>SUM(AL67:AO67)</f>
        <v>#REF!</v>
      </c>
      <c r="AQ67" s="81"/>
      <c r="AR67" s="80"/>
      <c r="AS67" s="80"/>
      <c r="AT67" s="79" t="e">
        <f>SUM(AP67:AS67)</f>
        <v>#REF!</v>
      </c>
      <c r="AU67" s="81"/>
      <c r="AV67" s="80"/>
      <c r="AW67" s="80"/>
      <c r="AX67" s="79" t="e">
        <f>SUM(AT67:AW67)</f>
        <v>#REF!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6494628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6494628</v>
      </c>
      <c r="K68" s="78" t="e">
        <f>SUM(K65:K67)</f>
        <v>#REF!</v>
      </c>
      <c r="L68" s="77" t="e">
        <f>SUM(L65:L67)</f>
        <v>#REF!</v>
      </c>
      <c r="M68" s="77" t="e">
        <f>SUM(M65:M67)</f>
        <v>#REF!</v>
      </c>
      <c r="N68" s="76" t="e">
        <f>IF((SUM(J68:M68))=(SUM(N65:N67)),SUM(N65:N67),"HIBA!")</f>
        <v>#REF!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 t="e">
        <f>IF((SUM(N68:Q68))=(SUM(R65:R67)),SUM(R65:R67),"HIBA!")</f>
        <v>#REF!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 t="e">
        <f>IF((SUM(R68:U68))=(SUM(V65:V67)),SUM(V65:V67),"HIBA!")</f>
        <v>#REF!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 t="e">
        <f>IF((SUM(V68:Y68))=(SUM(Z65:Z67)),SUM(Z65:Z67),"HIBA!")</f>
        <v>#REF!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 t="e">
        <f>IF((SUM(Z68:AC68))=(SUM(AD65:AD67)),SUM(AD65:AD67),"HIBA!")</f>
        <v>#REF!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 t="e">
        <f>IF((SUM(AD68:AG68))=(SUM(AH65:AH67)),SUM(AH65:AH67),"HIBA!")</f>
        <v>#REF!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 t="e">
        <f>IF((SUM(AH68:AK68))=(SUM(AL65:AL67)),SUM(AL65:AL67),"HIBA!")</f>
        <v>#REF!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 t="e">
        <f>IF((SUM(AL68:AO68))=(SUM(AP65:AP67)),SUM(AP65:AP67),"HIBA!")</f>
        <v>#REF!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 t="e">
        <f>IF((SUM(AP68:AS68))=(SUM(AT65:AT67)),SUM(AT65:AT67),"HIBA!")</f>
        <v>#REF!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 t="e">
        <f>IF((SUM(AT68:AW68))=(SUM(AX65:AX67)),SUM(AX65:AX67),"HIBA!")</f>
        <v>#REF!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 t="e">
        <f>Önkormányzat!#REF!+Hivatal!K69+Óvoda!K69+'Közösségi H'!K69</f>
        <v>#REF!</v>
      </c>
      <c r="L69" s="80" t="e">
        <f>Önkormányzat!#REF!+Hivatal!L69+Óvoda!L69+'Közösségi H'!L69</f>
        <v>#REF!</v>
      </c>
      <c r="M69" s="106" t="e">
        <f>Önkormányzat!#REF!+Hivatal!M69+Óvoda!M69+'Közösségi H'!M69</f>
        <v>#REF!</v>
      </c>
      <c r="N69" s="79" t="e">
        <f t="shared" ref="N69:N79" si="40">SUM(J69:M69)</f>
        <v>#REF!</v>
      </c>
      <c r="O69" s="81"/>
      <c r="P69" s="80"/>
      <c r="Q69" s="80"/>
      <c r="R69" s="79" t="e">
        <f t="shared" ref="R69:R79" si="41">SUM(N69:Q69)</f>
        <v>#REF!</v>
      </c>
      <c r="S69" s="81"/>
      <c r="T69" s="80"/>
      <c r="U69" s="80"/>
      <c r="V69" s="79" t="e">
        <f t="shared" ref="V69:V79" si="42">SUM(R69:U69)</f>
        <v>#REF!</v>
      </c>
      <c r="W69" s="81"/>
      <c r="X69" s="80"/>
      <c r="Y69" s="80"/>
      <c r="Z69" s="79" t="e">
        <f t="shared" ref="Z69:Z79" si="43">SUM(V69:Y69)</f>
        <v>#REF!</v>
      </c>
      <c r="AA69" s="81"/>
      <c r="AB69" s="80"/>
      <c r="AC69" s="80"/>
      <c r="AD69" s="79" t="e">
        <f t="shared" ref="AD69:AD79" si="44">SUM(Z69:AC69)</f>
        <v>#REF!</v>
      </c>
      <c r="AE69" s="81"/>
      <c r="AF69" s="80"/>
      <c r="AG69" s="80"/>
      <c r="AH69" s="79" t="e">
        <f t="shared" ref="AH69:AH79" si="45">SUM(AD69:AG69)</f>
        <v>#REF!</v>
      </c>
      <c r="AI69" s="81"/>
      <c r="AJ69" s="80"/>
      <c r="AK69" s="80"/>
      <c r="AL69" s="79" t="e">
        <f t="shared" ref="AL69:AL79" si="46">SUM(AH69:AK69)</f>
        <v>#REF!</v>
      </c>
      <c r="AM69" s="81"/>
      <c r="AN69" s="80"/>
      <c r="AO69" s="80"/>
      <c r="AP69" s="79" t="e">
        <f t="shared" ref="AP69:AP79" si="47">SUM(AL69:AO69)</f>
        <v>#REF!</v>
      </c>
      <c r="AQ69" s="81"/>
      <c r="AR69" s="80"/>
      <c r="AS69" s="80"/>
      <c r="AT69" s="79" t="e">
        <f t="shared" ref="AT69:AT79" si="48">SUM(AP69:AS69)</f>
        <v>#REF!</v>
      </c>
      <c r="AU69" s="81"/>
      <c r="AV69" s="80"/>
      <c r="AW69" s="80"/>
      <c r="AX69" s="79" t="e">
        <f t="shared" ref="AX69:AX79" si="49">SUM(AT69:AW69)</f>
        <v>#REF!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 t="e">
        <f>Önkormányzat!#REF!+Hivatal!K70+Óvoda!K70+'Közösségi H'!K70</f>
        <v>#REF!</v>
      </c>
      <c r="L70" s="80" t="e">
        <f>Önkormányzat!#REF!+Hivatal!L70+Óvoda!L70+'Közösségi H'!L70</f>
        <v>#REF!</v>
      </c>
      <c r="M70" s="106" t="e">
        <f>Önkormányzat!#REF!+Hivatal!M70+Óvoda!M70+'Közösségi H'!M70</f>
        <v>#REF!</v>
      </c>
      <c r="N70" s="79" t="e">
        <f t="shared" si="40"/>
        <v>#REF!</v>
      </c>
      <c r="O70" s="81"/>
      <c r="P70" s="80"/>
      <c r="Q70" s="80"/>
      <c r="R70" s="79" t="e">
        <f t="shared" si="41"/>
        <v>#REF!</v>
      </c>
      <c r="S70" s="81"/>
      <c r="T70" s="80"/>
      <c r="U70" s="80"/>
      <c r="V70" s="79" t="e">
        <f t="shared" si="42"/>
        <v>#REF!</v>
      </c>
      <c r="W70" s="81"/>
      <c r="X70" s="80"/>
      <c r="Y70" s="80"/>
      <c r="Z70" s="79" t="e">
        <f t="shared" si="43"/>
        <v>#REF!</v>
      </c>
      <c r="AA70" s="81"/>
      <c r="AB70" s="80"/>
      <c r="AC70" s="80"/>
      <c r="AD70" s="79" t="e">
        <f t="shared" si="44"/>
        <v>#REF!</v>
      </c>
      <c r="AE70" s="81"/>
      <c r="AF70" s="80"/>
      <c r="AG70" s="80"/>
      <c r="AH70" s="79" t="e">
        <f t="shared" si="45"/>
        <v>#REF!</v>
      </c>
      <c r="AI70" s="81"/>
      <c r="AJ70" s="80"/>
      <c r="AK70" s="80"/>
      <c r="AL70" s="79" t="e">
        <f t="shared" si="46"/>
        <v>#REF!</v>
      </c>
      <c r="AM70" s="81"/>
      <c r="AN70" s="80"/>
      <c r="AO70" s="80"/>
      <c r="AP70" s="79" t="e">
        <f t="shared" si="47"/>
        <v>#REF!</v>
      </c>
      <c r="AQ70" s="81"/>
      <c r="AR70" s="80"/>
      <c r="AS70" s="80"/>
      <c r="AT70" s="79" t="e">
        <f t="shared" si="48"/>
        <v>#REF!</v>
      </c>
      <c r="AU70" s="81"/>
      <c r="AV70" s="80"/>
      <c r="AW70" s="80"/>
      <c r="AX70" s="79" t="e">
        <f t="shared" si="49"/>
        <v>#REF!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6000000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6000000</v>
      </c>
      <c r="G71" s="105">
        <f>Önkormányzat!G73+Hivatal!G71+Óvoda!G71+'Közösségi H'!G71</f>
        <v>-6000000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0</v>
      </c>
      <c r="K71" s="105" t="e">
        <f>Önkormányzat!#REF!+Hivatal!K71+Óvoda!K71+'Közösségi H'!K71</f>
        <v>#REF!</v>
      </c>
      <c r="L71" s="80" t="e">
        <f>Önkormányzat!#REF!+Hivatal!L71+Óvoda!L71+'Közösségi H'!L71</f>
        <v>#REF!</v>
      </c>
      <c r="M71" s="106" t="e">
        <f>Önkormányzat!#REF!+Hivatal!M71+Óvoda!M71+'Közösségi H'!M71</f>
        <v>#REF!</v>
      </c>
      <c r="N71" s="79" t="e">
        <f t="shared" si="40"/>
        <v>#REF!</v>
      </c>
      <c r="O71" s="81"/>
      <c r="P71" s="80"/>
      <c r="Q71" s="80"/>
      <c r="R71" s="79" t="e">
        <f t="shared" si="41"/>
        <v>#REF!</v>
      </c>
      <c r="S71" s="81"/>
      <c r="T71" s="80"/>
      <c r="U71" s="80"/>
      <c r="V71" s="79" t="e">
        <f t="shared" si="42"/>
        <v>#REF!</v>
      </c>
      <c r="W71" s="81"/>
      <c r="X71" s="80"/>
      <c r="Y71" s="80"/>
      <c r="Z71" s="79" t="e">
        <f t="shared" si="43"/>
        <v>#REF!</v>
      </c>
      <c r="AA71" s="81"/>
      <c r="AB71" s="80"/>
      <c r="AC71" s="80"/>
      <c r="AD71" s="79" t="e">
        <f t="shared" si="44"/>
        <v>#REF!</v>
      </c>
      <c r="AE71" s="81"/>
      <c r="AF71" s="80"/>
      <c r="AG71" s="80"/>
      <c r="AH71" s="79" t="e">
        <f t="shared" si="45"/>
        <v>#REF!</v>
      </c>
      <c r="AI71" s="81"/>
      <c r="AJ71" s="80"/>
      <c r="AK71" s="80"/>
      <c r="AL71" s="79" t="e">
        <f t="shared" si="46"/>
        <v>#REF!</v>
      </c>
      <c r="AM71" s="81"/>
      <c r="AN71" s="80"/>
      <c r="AO71" s="80"/>
      <c r="AP71" s="79" t="e">
        <f t="shared" si="47"/>
        <v>#REF!</v>
      </c>
      <c r="AQ71" s="81"/>
      <c r="AR71" s="80"/>
      <c r="AS71" s="80"/>
      <c r="AT71" s="79" t="e">
        <f t="shared" si="48"/>
        <v>#REF!</v>
      </c>
      <c r="AU71" s="81"/>
      <c r="AV71" s="80"/>
      <c r="AW71" s="80"/>
      <c r="AX71" s="79" t="e">
        <f t="shared" si="49"/>
        <v>#REF!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2882455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2882455</v>
      </c>
      <c r="G72" s="105">
        <f>Önkormányzat!G74+Hivatal!G72+Óvoda!G72+'Közösségi H'!G72</f>
        <v>395645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3278100</v>
      </c>
      <c r="K72" s="105" t="e">
        <f>Önkormányzat!#REF!+Hivatal!K72+Óvoda!K72+'Közösségi H'!K72</f>
        <v>#REF!</v>
      </c>
      <c r="L72" s="80" t="e">
        <f>Önkormányzat!#REF!+Hivatal!L72+Óvoda!L72+'Közösségi H'!L72</f>
        <v>#REF!</v>
      </c>
      <c r="M72" s="106" t="e">
        <f>Önkormányzat!#REF!+Hivatal!M72+Óvoda!M72+'Közösségi H'!M72</f>
        <v>#REF!</v>
      </c>
      <c r="N72" s="79" t="e">
        <f t="shared" si="40"/>
        <v>#REF!</v>
      </c>
      <c r="O72" s="81"/>
      <c r="P72" s="80"/>
      <c r="Q72" s="80"/>
      <c r="R72" s="79" t="e">
        <f t="shared" si="41"/>
        <v>#REF!</v>
      </c>
      <c r="S72" s="81"/>
      <c r="T72" s="80"/>
      <c r="U72" s="80"/>
      <c r="V72" s="79" t="e">
        <f t="shared" si="42"/>
        <v>#REF!</v>
      </c>
      <c r="W72" s="81"/>
      <c r="X72" s="80"/>
      <c r="Y72" s="80"/>
      <c r="Z72" s="79" t="e">
        <f t="shared" si="43"/>
        <v>#REF!</v>
      </c>
      <c r="AA72" s="81"/>
      <c r="AB72" s="80"/>
      <c r="AC72" s="80"/>
      <c r="AD72" s="79" t="e">
        <f t="shared" si="44"/>
        <v>#REF!</v>
      </c>
      <c r="AE72" s="81"/>
      <c r="AF72" s="80"/>
      <c r="AG72" s="80"/>
      <c r="AH72" s="79" t="e">
        <f t="shared" si="45"/>
        <v>#REF!</v>
      </c>
      <c r="AI72" s="81"/>
      <c r="AJ72" s="80"/>
      <c r="AK72" s="80"/>
      <c r="AL72" s="79" t="e">
        <f t="shared" si="46"/>
        <v>#REF!</v>
      </c>
      <c r="AM72" s="81"/>
      <c r="AN72" s="80"/>
      <c r="AO72" s="80"/>
      <c r="AP72" s="79" t="e">
        <f t="shared" si="47"/>
        <v>#REF!</v>
      </c>
      <c r="AQ72" s="81"/>
      <c r="AR72" s="80"/>
      <c r="AS72" s="80"/>
      <c r="AT72" s="79" t="e">
        <f t="shared" si="48"/>
        <v>#REF!</v>
      </c>
      <c r="AU72" s="81"/>
      <c r="AV72" s="80"/>
      <c r="AW72" s="80"/>
      <c r="AX72" s="79" t="e">
        <f t="shared" si="49"/>
        <v>#REF!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 t="e">
        <f>Önkormányzat!#REF!+Hivatal!K73+Óvoda!K73+'Közösségi H'!K73</f>
        <v>#REF!</v>
      </c>
      <c r="L73" s="80" t="e">
        <f>Önkormányzat!#REF!+Hivatal!L73+Óvoda!L73+'Közösségi H'!L73</f>
        <v>#REF!</v>
      </c>
      <c r="M73" s="106" t="e">
        <f>Önkormányzat!#REF!+Hivatal!M73+Óvoda!M73+'Közösségi H'!M73</f>
        <v>#REF!</v>
      </c>
      <c r="N73" s="79" t="e">
        <f t="shared" si="40"/>
        <v>#REF!</v>
      </c>
      <c r="O73" s="81"/>
      <c r="P73" s="80"/>
      <c r="Q73" s="80"/>
      <c r="R73" s="79" t="e">
        <f t="shared" si="41"/>
        <v>#REF!</v>
      </c>
      <c r="S73" s="81"/>
      <c r="T73" s="80"/>
      <c r="U73" s="80"/>
      <c r="V73" s="79" t="e">
        <f t="shared" si="42"/>
        <v>#REF!</v>
      </c>
      <c r="W73" s="81"/>
      <c r="X73" s="80"/>
      <c r="Y73" s="80"/>
      <c r="Z73" s="79" t="e">
        <f t="shared" si="43"/>
        <v>#REF!</v>
      </c>
      <c r="AA73" s="81"/>
      <c r="AB73" s="80"/>
      <c r="AC73" s="80"/>
      <c r="AD73" s="79" t="e">
        <f t="shared" si="44"/>
        <v>#REF!</v>
      </c>
      <c r="AE73" s="81"/>
      <c r="AF73" s="80"/>
      <c r="AG73" s="80"/>
      <c r="AH73" s="79" t="e">
        <f t="shared" si="45"/>
        <v>#REF!</v>
      </c>
      <c r="AI73" s="81"/>
      <c r="AJ73" s="80"/>
      <c r="AK73" s="80"/>
      <c r="AL73" s="79" t="e">
        <f t="shared" si="46"/>
        <v>#REF!</v>
      </c>
      <c r="AM73" s="81"/>
      <c r="AN73" s="80"/>
      <c r="AO73" s="80"/>
      <c r="AP73" s="79" t="e">
        <f t="shared" si="47"/>
        <v>#REF!</v>
      </c>
      <c r="AQ73" s="81"/>
      <c r="AR73" s="80"/>
      <c r="AS73" s="80"/>
      <c r="AT73" s="79" t="e">
        <f t="shared" si="48"/>
        <v>#REF!</v>
      </c>
      <c r="AU73" s="81"/>
      <c r="AV73" s="80"/>
      <c r="AW73" s="80"/>
      <c r="AX73" s="79" t="e">
        <f t="shared" si="49"/>
        <v>#REF!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 t="e">
        <f>Önkormányzat!#REF!+Hivatal!K74+Óvoda!K74+'Közösségi H'!K74</f>
        <v>#REF!</v>
      </c>
      <c r="L74" s="80" t="e">
        <f>Önkormányzat!#REF!+Hivatal!L74+Óvoda!L74+'Közösségi H'!L74</f>
        <v>#REF!</v>
      </c>
      <c r="M74" s="106" t="e">
        <f>Önkormányzat!#REF!+Hivatal!M74+Óvoda!M74+'Közösségi H'!M74</f>
        <v>#REF!</v>
      </c>
      <c r="N74" s="79" t="e">
        <f t="shared" si="40"/>
        <v>#REF!</v>
      </c>
      <c r="O74" s="81"/>
      <c r="P74" s="80"/>
      <c r="Q74" s="80"/>
      <c r="R74" s="79" t="e">
        <f t="shared" si="41"/>
        <v>#REF!</v>
      </c>
      <c r="S74" s="81"/>
      <c r="T74" s="80"/>
      <c r="U74" s="80"/>
      <c r="V74" s="79" t="e">
        <f t="shared" si="42"/>
        <v>#REF!</v>
      </c>
      <c r="W74" s="81"/>
      <c r="X74" s="80"/>
      <c r="Y74" s="80"/>
      <c r="Z74" s="79" t="e">
        <f t="shared" si="43"/>
        <v>#REF!</v>
      </c>
      <c r="AA74" s="81"/>
      <c r="AB74" s="80"/>
      <c r="AC74" s="80"/>
      <c r="AD74" s="79" t="e">
        <f t="shared" si="44"/>
        <v>#REF!</v>
      </c>
      <c r="AE74" s="81"/>
      <c r="AF74" s="80"/>
      <c r="AG74" s="80"/>
      <c r="AH74" s="79" t="e">
        <f t="shared" si="45"/>
        <v>#REF!</v>
      </c>
      <c r="AI74" s="81"/>
      <c r="AJ74" s="80"/>
      <c r="AK74" s="80"/>
      <c r="AL74" s="79" t="e">
        <f t="shared" si="46"/>
        <v>#REF!</v>
      </c>
      <c r="AM74" s="81"/>
      <c r="AN74" s="80"/>
      <c r="AO74" s="80"/>
      <c r="AP74" s="79" t="e">
        <f t="shared" si="47"/>
        <v>#REF!</v>
      </c>
      <c r="AQ74" s="81"/>
      <c r="AR74" s="80"/>
      <c r="AS74" s="80"/>
      <c r="AT74" s="79" t="e">
        <f t="shared" si="48"/>
        <v>#REF!</v>
      </c>
      <c r="AU74" s="81"/>
      <c r="AV74" s="80"/>
      <c r="AW74" s="80"/>
      <c r="AX74" s="79" t="e">
        <f t="shared" si="49"/>
        <v>#REF!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 t="e">
        <f>Önkormányzat!#REF!+Hivatal!K75+Óvoda!K75+'Közösségi H'!K75</f>
        <v>#REF!</v>
      </c>
      <c r="L75" s="80" t="e">
        <f>Önkormányzat!#REF!+Hivatal!L75+Óvoda!L75+'Közösségi H'!L75</f>
        <v>#REF!</v>
      </c>
      <c r="M75" s="106" t="e">
        <f>Önkormányzat!#REF!+Hivatal!M75+Óvoda!M75+'Közösségi H'!M75</f>
        <v>#REF!</v>
      </c>
      <c r="N75" s="79" t="e">
        <f t="shared" si="40"/>
        <v>#REF!</v>
      </c>
      <c r="O75" s="81"/>
      <c r="P75" s="80"/>
      <c r="Q75" s="80"/>
      <c r="R75" s="79" t="e">
        <f t="shared" si="41"/>
        <v>#REF!</v>
      </c>
      <c r="S75" s="81"/>
      <c r="T75" s="80"/>
      <c r="U75" s="80"/>
      <c r="V75" s="79" t="e">
        <f t="shared" si="42"/>
        <v>#REF!</v>
      </c>
      <c r="W75" s="81"/>
      <c r="X75" s="80"/>
      <c r="Y75" s="80"/>
      <c r="Z75" s="79" t="e">
        <f t="shared" si="43"/>
        <v>#REF!</v>
      </c>
      <c r="AA75" s="81"/>
      <c r="AB75" s="80"/>
      <c r="AC75" s="80"/>
      <c r="AD75" s="79" t="e">
        <f t="shared" si="44"/>
        <v>#REF!</v>
      </c>
      <c r="AE75" s="81"/>
      <c r="AF75" s="80"/>
      <c r="AG75" s="80"/>
      <c r="AH75" s="79" t="e">
        <f t="shared" si="45"/>
        <v>#REF!</v>
      </c>
      <c r="AI75" s="81"/>
      <c r="AJ75" s="80"/>
      <c r="AK75" s="80"/>
      <c r="AL75" s="79" t="e">
        <f t="shared" si="46"/>
        <v>#REF!</v>
      </c>
      <c r="AM75" s="81"/>
      <c r="AN75" s="80"/>
      <c r="AO75" s="80"/>
      <c r="AP75" s="79" t="e">
        <f t="shared" si="47"/>
        <v>#REF!</v>
      </c>
      <c r="AQ75" s="81"/>
      <c r="AR75" s="80"/>
      <c r="AS75" s="80"/>
      <c r="AT75" s="79" t="e">
        <f t="shared" si="48"/>
        <v>#REF!</v>
      </c>
      <c r="AU75" s="81"/>
      <c r="AV75" s="80"/>
      <c r="AW75" s="80"/>
      <c r="AX75" s="79" t="e">
        <f t="shared" si="49"/>
        <v>#REF!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 t="e">
        <f>Önkormányzat!#REF!+Hivatal!K76+Óvoda!K76+'Közösségi H'!K76</f>
        <v>#REF!</v>
      </c>
      <c r="L76" s="80" t="e">
        <f>Önkormányzat!#REF!+Hivatal!L76+Óvoda!L76+'Közösségi H'!L76</f>
        <v>#REF!</v>
      </c>
      <c r="M76" s="106" t="e">
        <f>Önkormányzat!#REF!+Hivatal!M76+Óvoda!M76+'Közösségi H'!M76</f>
        <v>#REF!</v>
      </c>
      <c r="N76" s="79" t="e">
        <f t="shared" si="40"/>
        <v>#REF!</v>
      </c>
      <c r="O76" s="81"/>
      <c r="P76" s="80"/>
      <c r="Q76" s="80"/>
      <c r="R76" s="79" t="e">
        <f t="shared" si="41"/>
        <v>#REF!</v>
      </c>
      <c r="S76" s="81"/>
      <c r="T76" s="80"/>
      <c r="U76" s="80"/>
      <c r="V76" s="79" t="e">
        <f t="shared" si="42"/>
        <v>#REF!</v>
      </c>
      <c r="W76" s="81"/>
      <c r="X76" s="80"/>
      <c r="Y76" s="80"/>
      <c r="Z76" s="79" t="e">
        <f t="shared" si="43"/>
        <v>#REF!</v>
      </c>
      <c r="AA76" s="81"/>
      <c r="AB76" s="80"/>
      <c r="AC76" s="80"/>
      <c r="AD76" s="79" t="e">
        <f t="shared" si="44"/>
        <v>#REF!</v>
      </c>
      <c r="AE76" s="81"/>
      <c r="AF76" s="80"/>
      <c r="AG76" s="80"/>
      <c r="AH76" s="79" t="e">
        <f t="shared" si="45"/>
        <v>#REF!</v>
      </c>
      <c r="AI76" s="81"/>
      <c r="AJ76" s="80"/>
      <c r="AK76" s="80"/>
      <c r="AL76" s="79" t="e">
        <f t="shared" si="46"/>
        <v>#REF!</v>
      </c>
      <c r="AM76" s="81"/>
      <c r="AN76" s="80"/>
      <c r="AO76" s="80"/>
      <c r="AP76" s="79" t="e">
        <f t="shared" si="47"/>
        <v>#REF!</v>
      </c>
      <c r="AQ76" s="81"/>
      <c r="AR76" s="80"/>
      <c r="AS76" s="80"/>
      <c r="AT76" s="79" t="e">
        <f t="shared" si="48"/>
        <v>#REF!</v>
      </c>
      <c r="AU76" s="81"/>
      <c r="AV76" s="80"/>
      <c r="AW76" s="80"/>
      <c r="AX76" s="79" t="e">
        <f t="shared" si="49"/>
        <v>#REF!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 t="e">
        <f>Önkormányzat!#REF!+Hivatal!K77+Óvoda!K77+'Közösségi H'!K77</f>
        <v>#REF!</v>
      </c>
      <c r="L77" s="80" t="e">
        <f>Önkormányzat!#REF!+Hivatal!L77+Óvoda!L77+'Közösségi H'!L77</f>
        <v>#REF!</v>
      </c>
      <c r="M77" s="106" t="e">
        <f>Önkormányzat!#REF!+Hivatal!M77+Óvoda!M77+'Közösségi H'!M77</f>
        <v>#REF!</v>
      </c>
      <c r="N77" s="79" t="e">
        <f t="shared" si="40"/>
        <v>#REF!</v>
      </c>
      <c r="O77" s="81"/>
      <c r="P77" s="80"/>
      <c r="Q77" s="80"/>
      <c r="R77" s="79" t="e">
        <f t="shared" si="41"/>
        <v>#REF!</v>
      </c>
      <c r="S77" s="81"/>
      <c r="T77" s="80"/>
      <c r="U77" s="80"/>
      <c r="V77" s="79" t="e">
        <f t="shared" si="42"/>
        <v>#REF!</v>
      </c>
      <c r="W77" s="81"/>
      <c r="X77" s="80"/>
      <c r="Y77" s="80"/>
      <c r="Z77" s="79" t="e">
        <f t="shared" si="43"/>
        <v>#REF!</v>
      </c>
      <c r="AA77" s="81"/>
      <c r="AB77" s="80"/>
      <c r="AC77" s="80"/>
      <c r="AD77" s="79" t="e">
        <f t="shared" si="44"/>
        <v>#REF!</v>
      </c>
      <c r="AE77" s="81"/>
      <c r="AF77" s="80"/>
      <c r="AG77" s="80"/>
      <c r="AH77" s="79" t="e">
        <f t="shared" si="45"/>
        <v>#REF!</v>
      </c>
      <c r="AI77" s="81"/>
      <c r="AJ77" s="80"/>
      <c r="AK77" s="80"/>
      <c r="AL77" s="79" t="e">
        <f t="shared" si="46"/>
        <v>#REF!</v>
      </c>
      <c r="AM77" s="81"/>
      <c r="AN77" s="80"/>
      <c r="AO77" s="80"/>
      <c r="AP77" s="79" t="e">
        <f t="shared" si="47"/>
        <v>#REF!</v>
      </c>
      <c r="AQ77" s="81"/>
      <c r="AR77" s="80"/>
      <c r="AS77" s="80"/>
      <c r="AT77" s="79" t="e">
        <f t="shared" si="48"/>
        <v>#REF!</v>
      </c>
      <c r="AU77" s="81"/>
      <c r="AV77" s="80"/>
      <c r="AW77" s="80"/>
      <c r="AX77" s="79" t="e">
        <f t="shared" si="49"/>
        <v>#REF!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965000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965000</v>
      </c>
      <c r="G78" s="105">
        <f>Önkormányzat!G80+Hivatal!G78+Óvoda!G78+'Közösségi H'!G78</f>
        <v>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965000</v>
      </c>
      <c r="K78" s="105" t="e">
        <f>Önkormányzat!#REF!+Hivatal!K78+Óvoda!K78+'Közösségi H'!K78</f>
        <v>#REF!</v>
      </c>
      <c r="L78" s="80" t="e">
        <f>Önkormányzat!#REF!+Hivatal!L78+Óvoda!L78+'Közösségi H'!L78</f>
        <v>#REF!</v>
      </c>
      <c r="M78" s="106" t="e">
        <f>Önkormányzat!#REF!+Hivatal!M78+Óvoda!M78+'Közösségi H'!M78</f>
        <v>#REF!</v>
      </c>
      <c r="N78" s="79" t="e">
        <f t="shared" si="40"/>
        <v>#REF!</v>
      </c>
      <c r="O78" s="81"/>
      <c r="P78" s="80"/>
      <c r="Q78" s="80"/>
      <c r="R78" s="79" t="e">
        <f t="shared" si="41"/>
        <v>#REF!</v>
      </c>
      <c r="S78" s="81"/>
      <c r="T78" s="80"/>
      <c r="U78" s="80"/>
      <c r="V78" s="79" t="e">
        <f t="shared" si="42"/>
        <v>#REF!</v>
      </c>
      <c r="W78" s="81"/>
      <c r="X78" s="80"/>
      <c r="Y78" s="80"/>
      <c r="Z78" s="79" t="e">
        <f t="shared" si="43"/>
        <v>#REF!</v>
      </c>
      <c r="AA78" s="81"/>
      <c r="AB78" s="80"/>
      <c r="AC78" s="80"/>
      <c r="AD78" s="79" t="e">
        <f t="shared" si="44"/>
        <v>#REF!</v>
      </c>
      <c r="AE78" s="81"/>
      <c r="AF78" s="80"/>
      <c r="AG78" s="80"/>
      <c r="AH78" s="79" t="e">
        <f t="shared" si="45"/>
        <v>#REF!</v>
      </c>
      <c r="AI78" s="81"/>
      <c r="AJ78" s="80"/>
      <c r="AK78" s="80"/>
      <c r="AL78" s="79" t="e">
        <f t="shared" si="46"/>
        <v>#REF!</v>
      </c>
      <c r="AM78" s="81"/>
      <c r="AN78" s="80"/>
      <c r="AO78" s="80"/>
      <c r="AP78" s="79" t="e">
        <f t="shared" si="47"/>
        <v>#REF!</v>
      </c>
      <c r="AQ78" s="81"/>
      <c r="AR78" s="80"/>
      <c r="AS78" s="80"/>
      <c r="AT78" s="79" t="e">
        <f t="shared" si="48"/>
        <v>#REF!</v>
      </c>
      <c r="AU78" s="81"/>
      <c r="AV78" s="80"/>
      <c r="AW78" s="80"/>
      <c r="AX78" s="79" t="e">
        <f t="shared" si="49"/>
        <v>#REF!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10300834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10300834</v>
      </c>
      <c r="G79" s="105">
        <f>Önkormányzat!G81+Hivatal!G79+Óvoda!G79+'Közösségi H'!G79</f>
        <v>-4404291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5896543</v>
      </c>
      <c r="K79" s="105" t="e">
        <f>Önkormányzat!#REF!+Hivatal!K79+Óvoda!K79+'Közösségi H'!K79</f>
        <v>#REF!</v>
      </c>
      <c r="L79" s="80" t="e">
        <f>Önkormányzat!#REF!+Hivatal!L79+Óvoda!L79+'Közösségi H'!L79</f>
        <v>#REF!</v>
      </c>
      <c r="M79" s="106" t="e">
        <f>Önkormányzat!#REF!+Hivatal!M79+Óvoda!M79+'Közösségi H'!M79</f>
        <v>#REF!</v>
      </c>
      <c r="N79" s="79" t="e">
        <f t="shared" si="40"/>
        <v>#REF!</v>
      </c>
      <c r="O79" s="81"/>
      <c r="P79" s="80"/>
      <c r="Q79" s="80"/>
      <c r="R79" s="79" t="e">
        <f t="shared" si="41"/>
        <v>#REF!</v>
      </c>
      <c r="S79" s="81"/>
      <c r="T79" s="80"/>
      <c r="U79" s="80"/>
      <c r="V79" s="79" t="e">
        <f t="shared" si="42"/>
        <v>#REF!</v>
      </c>
      <c r="W79" s="81"/>
      <c r="X79" s="80"/>
      <c r="Y79" s="80"/>
      <c r="Z79" s="79" t="e">
        <f t="shared" si="43"/>
        <v>#REF!</v>
      </c>
      <c r="AA79" s="81"/>
      <c r="AB79" s="80"/>
      <c r="AC79" s="80"/>
      <c r="AD79" s="79" t="e">
        <f t="shared" si="44"/>
        <v>#REF!</v>
      </c>
      <c r="AE79" s="81"/>
      <c r="AF79" s="80"/>
      <c r="AG79" s="80"/>
      <c r="AH79" s="79" t="e">
        <f t="shared" si="45"/>
        <v>#REF!</v>
      </c>
      <c r="AI79" s="81"/>
      <c r="AJ79" s="80"/>
      <c r="AK79" s="80"/>
      <c r="AL79" s="79" t="e">
        <f t="shared" si="46"/>
        <v>#REF!</v>
      </c>
      <c r="AM79" s="81"/>
      <c r="AN79" s="80"/>
      <c r="AO79" s="80"/>
      <c r="AP79" s="79" t="e">
        <f t="shared" si="47"/>
        <v>#REF!</v>
      </c>
      <c r="AQ79" s="81"/>
      <c r="AR79" s="80"/>
      <c r="AS79" s="80"/>
      <c r="AT79" s="79" t="e">
        <f t="shared" si="48"/>
        <v>#REF!</v>
      </c>
      <c r="AU79" s="81"/>
      <c r="AV79" s="80"/>
      <c r="AW79" s="80"/>
      <c r="AX79" s="79" t="e">
        <f t="shared" si="49"/>
        <v>#REF!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20148289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20148289</v>
      </c>
      <c r="G80" s="89">
        <f>SUM(G68:G79,G64)</f>
        <v>-3514018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16634271</v>
      </c>
      <c r="K80" s="89" t="e">
        <f>SUM(K68:K79,K64)</f>
        <v>#REF!</v>
      </c>
      <c r="L80" s="88" t="e">
        <f>SUM(L68:L79,L64)</f>
        <v>#REF!</v>
      </c>
      <c r="M80" s="88" t="e">
        <f>SUM(M68:M79,M64)</f>
        <v>#REF!</v>
      </c>
      <c r="N80" s="87" t="e">
        <f>IF((SUM(J80:M80))=(SUM(N68:N79,N64)),SUM(N68:N79,N64),"HIBA!")</f>
        <v>#REF!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 t="e">
        <f>IF((SUM(N80:Q80))=(SUM(R68:R79,R64)),SUM(R68:R79,R64),"HIBA!")</f>
        <v>#REF!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 t="e">
        <f>IF((SUM(R80:U80))=(SUM(V68:V79,V64)),SUM(V68:V79,V64),"HIBA!")</f>
        <v>#REF!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 t="e">
        <f>IF((SUM(V80:Y80))=(SUM(Z68:Z79,Z64)),SUM(Z68:Z79,Z64),"HIBA!")</f>
        <v>#REF!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 t="e">
        <f>IF((SUM(Z80:AC80))=(SUM(AD68:AD79,AD64)),SUM(AD68:AD79,AD64),"HIBA!")</f>
        <v>#REF!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 t="e">
        <f>IF((SUM(AD80:AG80))=(SUM(AH68:AH79,AH64)),SUM(AH68:AH79,AH64),"HIBA!")</f>
        <v>#REF!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 t="e">
        <f>IF((SUM(AH80:AK80))=(SUM(AL68:AL79,AL64)),SUM(AL68:AL79,AL64),"HIBA!")</f>
        <v>#REF!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 t="e">
        <f>IF((SUM(AL80:AO80))=(SUM(AP68:AP79,AP64)),SUM(AP68:AP79,AP64),"HIBA!")</f>
        <v>#REF!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 t="e">
        <f>IF((SUM(AP80:AS80))=(SUM(AT68:AT79,AT64)),SUM(AT68:AT79,AT64),"HIBA!")</f>
        <v>#REF!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 t="e">
        <f>IF((SUM(AT80:AW80))=(SUM(AX68:AX79,AX64)),SUM(AX68:AX79,AX64),"HIBA!")</f>
        <v>#REF!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51933057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51933057</v>
      </c>
      <c r="G81" s="86">
        <f>SUM(G80,G63,G54,G29,G28)</f>
        <v>-2513070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49419987</v>
      </c>
      <c r="K81" s="86" t="e">
        <f>SUM(K80,K63,K54,K29,K28)</f>
        <v>#REF!</v>
      </c>
      <c r="L81" s="85" t="e">
        <f>SUM(L80,L63,L54,L29,L28)</f>
        <v>#REF!</v>
      </c>
      <c r="M81" s="85" t="e">
        <f>SUM(M80,M63,M54,M29,M28)</f>
        <v>#REF!</v>
      </c>
      <c r="N81" s="84" t="e">
        <f>IF((SUM(J81:M81))=(N80+N63+N54+N29+N28),SUM(N80+N63+N54+N29+N28),"HIBA!")</f>
        <v>#REF!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4724410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4724410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4724410</v>
      </c>
      <c r="K82" s="105" t="e">
        <f>Önkormányzat!#REF!+Hivatal!K82+Óvoda!K82+'Közösségi H'!K82</f>
        <v>#REF!</v>
      </c>
      <c r="L82" s="80" t="e">
        <f>Önkormányzat!#REF!+Hivatal!L82+Óvoda!L82+'Közösségi H'!L82</f>
        <v>#REF!</v>
      </c>
      <c r="M82" s="106" t="e">
        <f>Önkormányzat!#REF!+Hivatal!M82+Óvoda!M82+'Közösségi H'!M82</f>
        <v>#REF!</v>
      </c>
      <c r="N82" s="73" t="e">
        <f t="shared" ref="N82:N88" si="53">SUM(J82:M82)</f>
        <v>#REF!</v>
      </c>
      <c r="O82" s="75"/>
      <c r="P82" s="74"/>
      <c r="Q82" s="74"/>
      <c r="R82" s="73" t="e">
        <f t="shared" ref="R82:R88" si="54">SUM(N82:Q82)</f>
        <v>#REF!</v>
      </c>
      <c r="S82" s="75"/>
      <c r="T82" s="74"/>
      <c r="U82" s="74"/>
      <c r="V82" s="73" t="e">
        <f t="shared" ref="V82:V88" si="55">SUM(R82:U82)</f>
        <v>#REF!</v>
      </c>
      <c r="W82" s="75"/>
      <c r="X82" s="74"/>
      <c r="Y82" s="74"/>
      <c r="Z82" s="73" t="e">
        <f t="shared" ref="Z82:Z88" si="56">SUM(V82:Y82)</f>
        <v>#REF!</v>
      </c>
      <c r="AA82" s="75"/>
      <c r="AB82" s="74"/>
      <c r="AC82" s="74"/>
      <c r="AD82" s="73" t="e">
        <f t="shared" ref="AD82:AD88" si="57">SUM(Z82:AC82)</f>
        <v>#REF!</v>
      </c>
      <c r="AE82" s="75"/>
      <c r="AF82" s="74"/>
      <c r="AG82" s="74"/>
      <c r="AH82" s="73" t="e">
        <f t="shared" ref="AH82:AH88" si="58">SUM(AD82:AG82)</f>
        <v>#REF!</v>
      </c>
      <c r="AI82" s="75"/>
      <c r="AJ82" s="74"/>
      <c r="AK82" s="74"/>
      <c r="AL82" s="73" t="e">
        <f t="shared" ref="AL82:AL88" si="59">SUM(AH82:AK82)</f>
        <v>#REF!</v>
      </c>
      <c r="AM82" s="75"/>
      <c r="AN82" s="74"/>
      <c r="AO82" s="74"/>
      <c r="AP82" s="73" t="e">
        <f t="shared" ref="AP82:AP88" si="60">SUM(AL82:AO82)</f>
        <v>#REF!</v>
      </c>
      <c r="AQ82" s="75"/>
      <c r="AR82" s="74"/>
      <c r="AS82" s="74"/>
      <c r="AT82" s="73" t="e">
        <f t="shared" ref="AT82:AT88" si="61">SUM(AP82:AS82)</f>
        <v>#REF!</v>
      </c>
      <c r="AU82" s="75"/>
      <c r="AV82" s="74"/>
      <c r="AW82" s="74"/>
      <c r="AX82" s="73" t="e">
        <f t="shared" ref="AX82:AX88" si="62">SUM(AT82:AW82)</f>
        <v>#REF!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71015748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71015748</v>
      </c>
      <c r="G83" s="105">
        <f>Önkormányzat!G85+Hivatal!G83+Óvoda!G83+'Közösségi H'!G83</f>
        <v>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71015748</v>
      </c>
      <c r="K83" s="105" t="e">
        <f>Önkormányzat!#REF!+Hivatal!K83+Óvoda!K83+'Közösségi H'!K83</f>
        <v>#REF!</v>
      </c>
      <c r="L83" s="80" t="e">
        <f>Önkormányzat!#REF!+Hivatal!L83+Óvoda!L83+'Közösségi H'!L83</f>
        <v>#REF!</v>
      </c>
      <c r="M83" s="106" t="e">
        <f>Önkormányzat!#REF!+Hivatal!M83+Óvoda!M83+'Közösségi H'!M83</f>
        <v>#REF!</v>
      </c>
      <c r="N83" s="73" t="e">
        <f t="shared" si="53"/>
        <v>#REF!</v>
      </c>
      <c r="O83" s="75"/>
      <c r="P83" s="74"/>
      <c r="Q83" s="74"/>
      <c r="R83" s="73" t="e">
        <f t="shared" si="54"/>
        <v>#REF!</v>
      </c>
      <c r="S83" s="75"/>
      <c r="T83" s="74"/>
      <c r="U83" s="74"/>
      <c r="V83" s="73" t="e">
        <f t="shared" si="55"/>
        <v>#REF!</v>
      </c>
      <c r="W83" s="75"/>
      <c r="X83" s="74"/>
      <c r="Y83" s="74"/>
      <c r="Z83" s="73" t="e">
        <f t="shared" si="56"/>
        <v>#REF!</v>
      </c>
      <c r="AA83" s="75"/>
      <c r="AB83" s="74"/>
      <c r="AC83" s="74"/>
      <c r="AD83" s="73" t="e">
        <f t="shared" si="57"/>
        <v>#REF!</v>
      </c>
      <c r="AE83" s="75"/>
      <c r="AF83" s="74"/>
      <c r="AG83" s="74"/>
      <c r="AH83" s="73" t="e">
        <f t="shared" si="58"/>
        <v>#REF!</v>
      </c>
      <c r="AI83" s="75"/>
      <c r="AJ83" s="74"/>
      <c r="AK83" s="74"/>
      <c r="AL83" s="73" t="e">
        <f t="shared" si="59"/>
        <v>#REF!</v>
      </c>
      <c r="AM83" s="75"/>
      <c r="AN83" s="74"/>
      <c r="AO83" s="74"/>
      <c r="AP83" s="73" t="e">
        <f t="shared" si="60"/>
        <v>#REF!</v>
      </c>
      <c r="AQ83" s="75"/>
      <c r="AR83" s="74"/>
      <c r="AS83" s="74"/>
      <c r="AT83" s="73" t="e">
        <f t="shared" si="61"/>
        <v>#REF!</v>
      </c>
      <c r="AU83" s="75"/>
      <c r="AV83" s="74"/>
      <c r="AW83" s="74"/>
      <c r="AX83" s="73" t="e">
        <f t="shared" si="62"/>
        <v>#REF!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 t="e">
        <f>Önkormányzat!#REF!+Hivatal!K84+Óvoda!K84+'Közösségi H'!K84</f>
        <v>#REF!</v>
      </c>
      <c r="L84" s="80" t="e">
        <f>Önkormányzat!#REF!+Hivatal!L84+Óvoda!L84+'Közösségi H'!L84</f>
        <v>#REF!</v>
      </c>
      <c r="M84" s="106" t="e">
        <f>Önkormányzat!#REF!+Hivatal!M84+Óvoda!M84+'Közösségi H'!M84</f>
        <v>#REF!</v>
      </c>
      <c r="N84" s="73" t="e">
        <f t="shared" si="53"/>
        <v>#REF!</v>
      </c>
      <c r="O84" s="75"/>
      <c r="P84" s="74"/>
      <c r="Q84" s="74"/>
      <c r="R84" s="73" t="e">
        <f t="shared" si="54"/>
        <v>#REF!</v>
      </c>
      <c r="S84" s="75"/>
      <c r="T84" s="74"/>
      <c r="U84" s="74"/>
      <c r="V84" s="73" t="e">
        <f t="shared" si="55"/>
        <v>#REF!</v>
      </c>
      <c r="W84" s="75"/>
      <c r="X84" s="74"/>
      <c r="Y84" s="74"/>
      <c r="Z84" s="73" t="e">
        <f t="shared" si="56"/>
        <v>#REF!</v>
      </c>
      <c r="AA84" s="75"/>
      <c r="AB84" s="74"/>
      <c r="AC84" s="74"/>
      <c r="AD84" s="73" t="e">
        <f t="shared" si="57"/>
        <v>#REF!</v>
      </c>
      <c r="AE84" s="75"/>
      <c r="AF84" s="74"/>
      <c r="AG84" s="74"/>
      <c r="AH84" s="73" t="e">
        <f t="shared" si="58"/>
        <v>#REF!</v>
      </c>
      <c r="AI84" s="75"/>
      <c r="AJ84" s="74"/>
      <c r="AK84" s="74"/>
      <c r="AL84" s="73" t="e">
        <f t="shared" si="59"/>
        <v>#REF!</v>
      </c>
      <c r="AM84" s="75"/>
      <c r="AN84" s="74"/>
      <c r="AO84" s="74"/>
      <c r="AP84" s="73" t="e">
        <f t="shared" si="60"/>
        <v>#REF!</v>
      </c>
      <c r="AQ84" s="75"/>
      <c r="AR84" s="74"/>
      <c r="AS84" s="74"/>
      <c r="AT84" s="73" t="e">
        <f t="shared" si="61"/>
        <v>#REF!</v>
      </c>
      <c r="AU84" s="75"/>
      <c r="AV84" s="74"/>
      <c r="AW84" s="74"/>
      <c r="AX84" s="73" t="e">
        <f t="shared" si="62"/>
        <v>#REF!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0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0</v>
      </c>
      <c r="K85" s="105" t="e">
        <f>Önkormányzat!#REF!+Hivatal!K85+Óvoda!K85+'Közösségi H'!K85</f>
        <v>#REF!</v>
      </c>
      <c r="L85" s="80" t="e">
        <f>Önkormányzat!#REF!+Hivatal!L85+Óvoda!L85+'Közösségi H'!L85</f>
        <v>#REF!</v>
      </c>
      <c r="M85" s="106" t="e">
        <f>Önkormányzat!#REF!+Hivatal!M85+Óvoda!M85+'Közösségi H'!M85</f>
        <v>#REF!</v>
      </c>
      <c r="N85" s="73" t="e">
        <f t="shared" si="53"/>
        <v>#REF!</v>
      </c>
      <c r="O85" s="75"/>
      <c r="P85" s="74"/>
      <c r="Q85" s="74"/>
      <c r="R85" s="73" t="e">
        <f t="shared" si="54"/>
        <v>#REF!</v>
      </c>
      <c r="S85" s="75"/>
      <c r="T85" s="74"/>
      <c r="U85" s="74"/>
      <c r="V85" s="73" t="e">
        <f t="shared" si="55"/>
        <v>#REF!</v>
      </c>
      <c r="W85" s="75"/>
      <c r="X85" s="74"/>
      <c r="Y85" s="74"/>
      <c r="Z85" s="73" t="e">
        <f t="shared" si="56"/>
        <v>#REF!</v>
      </c>
      <c r="AA85" s="75"/>
      <c r="AB85" s="74"/>
      <c r="AC85" s="74"/>
      <c r="AD85" s="73" t="e">
        <f t="shared" si="57"/>
        <v>#REF!</v>
      </c>
      <c r="AE85" s="75"/>
      <c r="AF85" s="74"/>
      <c r="AG85" s="74"/>
      <c r="AH85" s="73" t="e">
        <f t="shared" si="58"/>
        <v>#REF!</v>
      </c>
      <c r="AI85" s="75"/>
      <c r="AJ85" s="74"/>
      <c r="AK85" s="74"/>
      <c r="AL85" s="73" t="e">
        <f t="shared" si="59"/>
        <v>#REF!</v>
      </c>
      <c r="AM85" s="75"/>
      <c r="AN85" s="74"/>
      <c r="AO85" s="74"/>
      <c r="AP85" s="73" t="e">
        <f t="shared" si="60"/>
        <v>#REF!</v>
      </c>
      <c r="AQ85" s="75"/>
      <c r="AR85" s="74"/>
      <c r="AS85" s="74"/>
      <c r="AT85" s="73" t="e">
        <f t="shared" si="61"/>
        <v>#REF!</v>
      </c>
      <c r="AU85" s="75"/>
      <c r="AV85" s="74"/>
      <c r="AW85" s="74"/>
      <c r="AX85" s="73" t="e">
        <f t="shared" si="62"/>
        <v>#REF!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 t="e">
        <f>Önkormányzat!#REF!+Hivatal!K86+Óvoda!K86+'Közösségi H'!K86</f>
        <v>#REF!</v>
      </c>
      <c r="L86" s="80" t="e">
        <f>Önkormányzat!#REF!+Hivatal!L86+Óvoda!L86+'Közösségi H'!L86</f>
        <v>#REF!</v>
      </c>
      <c r="M86" s="106" t="e">
        <f>Önkormányzat!#REF!+Hivatal!M86+Óvoda!M86+'Közösségi H'!M86</f>
        <v>#REF!</v>
      </c>
      <c r="N86" s="73" t="e">
        <f t="shared" si="53"/>
        <v>#REF!</v>
      </c>
      <c r="O86" s="75"/>
      <c r="P86" s="74"/>
      <c r="Q86" s="74"/>
      <c r="R86" s="73" t="e">
        <f t="shared" si="54"/>
        <v>#REF!</v>
      </c>
      <c r="S86" s="75"/>
      <c r="T86" s="74"/>
      <c r="U86" s="74"/>
      <c r="V86" s="73" t="e">
        <f t="shared" si="55"/>
        <v>#REF!</v>
      </c>
      <c r="W86" s="75"/>
      <c r="X86" s="74"/>
      <c r="Y86" s="74"/>
      <c r="Z86" s="73" t="e">
        <f t="shared" si="56"/>
        <v>#REF!</v>
      </c>
      <c r="AA86" s="75"/>
      <c r="AB86" s="74"/>
      <c r="AC86" s="74"/>
      <c r="AD86" s="73" t="e">
        <f t="shared" si="57"/>
        <v>#REF!</v>
      </c>
      <c r="AE86" s="75"/>
      <c r="AF86" s="74"/>
      <c r="AG86" s="74"/>
      <c r="AH86" s="73" t="e">
        <f t="shared" si="58"/>
        <v>#REF!</v>
      </c>
      <c r="AI86" s="75"/>
      <c r="AJ86" s="74"/>
      <c r="AK86" s="74"/>
      <c r="AL86" s="73" t="e">
        <f t="shared" si="59"/>
        <v>#REF!</v>
      </c>
      <c r="AM86" s="75"/>
      <c r="AN86" s="74"/>
      <c r="AO86" s="74"/>
      <c r="AP86" s="73" t="e">
        <f t="shared" si="60"/>
        <v>#REF!</v>
      </c>
      <c r="AQ86" s="75"/>
      <c r="AR86" s="74"/>
      <c r="AS86" s="74"/>
      <c r="AT86" s="73" t="e">
        <f t="shared" si="61"/>
        <v>#REF!</v>
      </c>
      <c r="AU86" s="75"/>
      <c r="AV86" s="74"/>
      <c r="AW86" s="74"/>
      <c r="AX86" s="73" t="e">
        <f t="shared" si="62"/>
        <v>#REF!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 t="e">
        <f>Önkormányzat!#REF!+Hivatal!K87+Óvoda!K87+'Közösségi H'!K87</f>
        <v>#REF!</v>
      </c>
      <c r="L87" s="80" t="e">
        <f>Önkormányzat!#REF!+Hivatal!L87+Óvoda!L87+'Közösségi H'!L87</f>
        <v>#REF!</v>
      </c>
      <c r="M87" s="106" t="e">
        <f>Önkormányzat!#REF!+Hivatal!M87+Óvoda!M87+'Közösségi H'!M87</f>
        <v>#REF!</v>
      </c>
      <c r="N87" s="73" t="e">
        <f t="shared" si="53"/>
        <v>#REF!</v>
      </c>
      <c r="O87" s="75"/>
      <c r="P87" s="74"/>
      <c r="Q87" s="74"/>
      <c r="R87" s="73" t="e">
        <f t="shared" si="54"/>
        <v>#REF!</v>
      </c>
      <c r="S87" s="75"/>
      <c r="T87" s="74"/>
      <c r="U87" s="74"/>
      <c r="V87" s="73" t="e">
        <f t="shared" si="55"/>
        <v>#REF!</v>
      </c>
      <c r="W87" s="75"/>
      <c r="X87" s="74"/>
      <c r="Y87" s="74"/>
      <c r="Z87" s="73" t="e">
        <f t="shared" si="56"/>
        <v>#REF!</v>
      </c>
      <c r="AA87" s="75"/>
      <c r="AB87" s="74"/>
      <c r="AC87" s="74"/>
      <c r="AD87" s="73" t="e">
        <f t="shared" si="57"/>
        <v>#REF!</v>
      </c>
      <c r="AE87" s="75"/>
      <c r="AF87" s="74"/>
      <c r="AG87" s="74"/>
      <c r="AH87" s="73" t="e">
        <f t="shared" si="58"/>
        <v>#REF!</v>
      </c>
      <c r="AI87" s="75"/>
      <c r="AJ87" s="74"/>
      <c r="AK87" s="74"/>
      <c r="AL87" s="73" t="e">
        <f t="shared" si="59"/>
        <v>#REF!</v>
      </c>
      <c r="AM87" s="75"/>
      <c r="AN87" s="74"/>
      <c r="AO87" s="74"/>
      <c r="AP87" s="73" t="e">
        <f t="shared" si="60"/>
        <v>#REF!</v>
      </c>
      <c r="AQ87" s="75"/>
      <c r="AR87" s="74"/>
      <c r="AS87" s="74"/>
      <c r="AT87" s="73" t="e">
        <f t="shared" si="61"/>
        <v>#REF!</v>
      </c>
      <c r="AU87" s="75"/>
      <c r="AV87" s="74"/>
      <c r="AW87" s="74"/>
      <c r="AX87" s="73" t="e">
        <f t="shared" si="62"/>
        <v>#REF!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20449842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20449842</v>
      </c>
      <c r="G88" s="105">
        <f>Önkormányzat!G90+Hivatal!G88+Óvoda!G88+'Közösségi H'!G88</f>
        <v>0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20449842</v>
      </c>
      <c r="K88" s="105" t="e">
        <f>Önkormányzat!#REF!+Hivatal!K88+Óvoda!K88+'Közösségi H'!K88</f>
        <v>#REF!</v>
      </c>
      <c r="L88" s="80" t="e">
        <f>Önkormányzat!#REF!+Hivatal!L88+Óvoda!L88+'Közösségi H'!L88</f>
        <v>#REF!</v>
      </c>
      <c r="M88" s="106" t="e">
        <f>Önkormányzat!#REF!+Hivatal!M88+Óvoda!M88+'Közösségi H'!M88</f>
        <v>#REF!</v>
      </c>
      <c r="N88" s="73" t="e">
        <f t="shared" si="53"/>
        <v>#REF!</v>
      </c>
      <c r="O88" s="75"/>
      <c r="P88" s="74"/>
      <c r="Q88" s="74"/>
      <c r="R88" s="73" t="e">
        <f t="shared" si="54"/>
        <v>#REF!</v>
      </c>
      <c r="S88" s="75"/>
      <c r="T88" s="74"/>
      <c r="U88" s="74"/>
      <c r="V88" s="73" t="e">
        <f t="shared" si="55"/>
        <v>#REF!</v>
      </c>
      <c r="W88" s="75"/>
      <c r="X88" s="74"/>
      <c r="Y88" s="74"/>
      <c r="Z88" s="73" t="e">
        <f t="shared" si="56"/>
        <v>#REF!</v>
      </c>
      <c r="AA88" s="75"/>
      <c r="AB88" s="74"/>
      <c r="AC88" s="74"/>
      <c r="AD88" s="73" t="e">
        <f t="shared" si="57"/>
        <v>#REF!</v>
      </c>
      <c r="AE88" s="75"/>
      <c r="AF88" s="74"/>
      <c r="AG88" s="74"/>
      <c r="AH88" s="73" t="e">
        <f t="shared" si="58"/>
        <v>#REF!</v>
      </c>
      <c r="AI88" s="75"/>
      <c r="AJ88" s="74"/>
      <c r="AK88" s="74"/>
      <c r="AL88" s="73" t="e">
        <f t="shared" si="59"/>
        <v>#REF!</v>
      </c>
      <c r="AM88" s="75"/>
      <c r="AN88" s="74"/>
      <c r="AO88" s="74"/>
      <c r="AP88" s="73" t="e">
        <f t="shared" si="60"/>
        <v>#REF!</v>
      </c>
      <c r="AQ88" s="75"/>
      <c r="AR88" s="74"/>
      <c r="AS88" s="74"/>
      <c r="AT88" s="73" t="e">
        <f t="shared" si="61"/>
        <v>#REF!</v>
      </c>
      <c r="AU88" s="75"/>
      <c r="AV88" s="74"/>
      <c r="AW88" s="74"/>
      <c r="AX88" s="73" t="e">
        <f t="shared" si="62"/>
        <v>#REF!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96190000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96190000</v>
      </c>
      <c r="G89" s="89">
        <f>SUM(G82:G88)</f>
        <v>0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96190000</v>
      </c>
      <c r="K89" s="89" t="e">
        <f>SUM(K82:K88)</f>
        <v>#REF!</v>
      </c>
      <c r="L89" s="88" t="e">
        <f>SUM(L82:L88)</f>
        <v>#REF!</v>
      </c>
      <c r="M89" s="88" t="e">
        <f>SUM(M82:M88)</f>
        <v>#REF!</v>
      </c>
      <c r="N89" s="87" t="e">
        <f>IF((SUM(J89:M89))=(SUM(N82:N88)),SUM(N82:N88),"HIBA!")</f>
        <v>#REF!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 t="e">
        <f>IF((SUM(N89:Q89))=(SUM(R82:R88)),SUM(R82:R88),"HIBA!")</f>
        <v>#REF!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 t="e">
        <f>IF((SUM(R89:U89))=(SUM(V82:V88)),SUM(V82:V88),"HIBA!")</f>
        <v>#REF!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 t="e">
        <f>IF((SUM(V89:Y89))=(SUM(Z82:Z88)),SUM(Z82:Z88),"HIBA!")</f>
        <v>#REF!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 t="e">
        <f>IF((SUM(Z89:AC89))=(SUM(AD82:AD88)),SUM(AD82:AD88),"HIBA!")</f>
        <v>#REF!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 t="e">
        <f>IF((SUM(AD89:AG89))=(SUM(AH82:AH88)),SUM(AH82:AH88),"HIBA!")</f>
        <v>#REF!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 t="e">
        <f>IF((SUM(AH89:AK89))=(SUM(AL82:AL88)),SUM(AL82:AL88),"HIBA!")</f>
        <v>#REF!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 t="e">
        <f>IF((SUM(AL89:AO89))=(SUM(AP82:AP88)),SUM(AP82:AP88),"HIBA!")</f>
        <v>#REF!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 t="e">
        <f>IF((SUM(AP89:AS89))=(SUM(AT82:AT88)),SUM(AT82:AT88),"HIBA!")</f>
        <v>#REF!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 t="e">
        <f>IF((SUM(AT89:AW89))=(SUM(AX82:AX88)),SUM(AX82:AX88),"HIBA!")</f>
        <v>#REF!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60464394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60464394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60464394</v>
      </c>
      <c r="K90" s="105" t="e">
        <f>Önkormányzat!#REF!+Hivatal!K90+Óvoda!K90+'Közösségi H'!K90</f>
        <v>#REF!</v>
      </c>
      <c r="L90" s="80" t="e">
        <f>Önkormányzat!#REF!+Hivatal!L90+Óvoda!L90+'Közösségi H'!L90</f>
        <v>#REF!</v>
      </c>
      <c r="M90" s="106" t="e">
        <f>Önkormányzat!#REF!+Hivatal!M90+Óvoda!M90+'Közösségi H'!M90</f>
        <v>#REF!</v>
      </c>
      <c r="N90" s="73" t="e">
        <f>SUM(J90:M90)</f>
        <v>#REF!</v>
      </c>
      <c r="O90" s="75"/>
      <c r="P90" s="74"/>
      <c r="Q90" s="74"/>
      <c r="R90" s="73" t="e">
        <f>SUM(N90:Q90)</f>
        <v>#REF!</v>
      </c>
      <c r="S90" s="75"/>
      <c r="T90" s="74"/>
      <c r="U90" s="74"/>
      <c r="V90" s="73" t="e">
        <f>SUM(R90:U90)</f>
        <v>#REF!</v>
      </c>
      <c r="W90" s="75"/>
      <c r="X90" s="74"/>
      <c r="Y90" s="74"/>
      <c r="Z90" s="73" t="e">
        <f>SUM(V90:Y90)</f>
        <v>#REF!</v>
      </c>
      <c r="AA90" s="75"/>
      <c r="AB90" s="74"/>
      <c r="AC90" s="74"/>
      <c r="AD90" s="73" t="e">
        <f>SUM(Z90:AC90)</f>
        <v>#REF!</v>
      </c>
      <c r="AE90" s="75"/>
      <c r="AF90" s="74"/>
      <c r="AG90" s="74"/>
      <c r="AH90" s="73" t="e">
        <f>SUM(AD90:AG90)</f>
        <v>#REF!</v>
      </c>
      <c r="AI90" s="75"/>
      <c r="AJ90" s="74"/>
      <c r="AK90" s="74"/>
      <c r="AL90" s="73" t="e">
        <f>SUM(AH90:AK90)</f>
        <v>#REF!</v>
      </c>
      <c r="AM90" s="75"/>
      <c r="AN90" s="74"/>
      <c r="AO90" s="74"/>
      <c r="AP90" s="73" t="e">
        <f>SUM(AL90:AO90)</f>
        <v>#REF!</v>
      </c>
      <c r="AQ90" s="75"/>
      <c r="AR90" s="74"/>
      <c r="AS90" s="74"/>
      <c r="AT90" s="73" t="e">
        <f>SUM(AP90:AS90)</f>
        <v>#REF!</v>
      </c>
      <c r="AU90" s="75"/>
      <c r="AV90" s="74"/>
      <c r="AW90" s="74"/>
      <c r="AX90" s="73" t="e">
        <f>SUM(AT90:AW90)</f>
        <v>#REF!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 t="e">
        <f>Önkormányzat!#REF!+Hivatal!K91+Óvoda!K91+'Közösségi H'!K91</f>
        <v>#REF!</v>
      </c>
      <c r="L91" s="80" t="e">
        <f>Önkormányzat!#REF!+Hivatal!L91+Óvoda!L91+'Közösségi H'!L91</f>
        <v>#REF!</v>
      </c>
      <c r="M91" s="106" t="e">
        <f>Önkormányzat!#REF!+Hivatal!M91+Óvoda!M91+'Közösségi H'!M91</f>
        <v>#REF!</v>
      </c>
      <c r="N91" s="73" t="e">
        <f>SUM(J91:M91)</f>
        <v>#REF!</v>
      </c>
      <c r="O91" s="75"/>
      <c r="P91" s="74"/>
      <c r="Q91" s="74"/>
      <c r="R91" s="73" t="e">
        <f>SUM(N91:Q91)</f>
        <v>#REF!</v>
      </c>
      <c r="S91" s="75"/>
      <c r="T91" s="74"/>
      <c r="U91" s="74"/>
      <c r="V91" s="73" t="e">
        <f>SUM(R91:U91)</f>
        <v>#REF!</v>
      </c>
      <c r="W91" s="75"/>
      <c r="X91" s="74"/>
      <c r="Y91" s="74"/>
      <c r="Z91" s="73" t="e">
        <f>SUM(V91:Y91)</f>
        <v>#REF!</v>
      </c>
      <c r="AA91" s="75"/>
      <c r="AB91" s="74"/>
      <c r="AC91" s="74"/>
      <c r="AD91" s="73" t="e">
        <f>SUM(Z91:AC91)</f>
        <v>#REF!</v>
      </c>
      <c r="AE91" s="75"/>
      <c r="AF91" s="74"/>
      <c r="AG91" s="74"/>
      <c r="AH91" s="73" t="e">
        <f>SUM(AD91:AG91)</f>
        <v>#REF!</v>
      </c>
      <c r="AI91" s="75"/>
      <c r="AJ91" s="74"/>
      <c r="AK91" s="74"/>
      <c r="AL91" s="73" t="e">
        <f>SUM(AH91:AK91)</f>
        <v>#REF!</v>
      </c>
      <c r="AM91" s="75"/>
      <c r="AN91" s="74"/>
      <c r="AO91" s="74"/>
      <c r="AP91" s="73" t="e">
        <f>SUM(AL91:AO91)</f>
        <v>#REF!</v>
      </c>
      <c r="AQ91" s="75"/>
      <c r="AR91" s="74"/>
      <c r="AS91" s="74"/>
      <c r="AT91" s="73" t="e">
        <f>SUM(AP91:AS91)</f>
        <v>#REF!</v>
      </c>
      <c r="AU91" s="75"/>
      <c r="AV91" s="74"/>
      <c r="AW91" s="74"/>
      <c r="AX91" s="73" t="e">
        <f>SUM(AT91:AW91)</f>
        <v>#REF!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 t="e">
        <f>Önkormányzat!#REF!+Hivatal!K92+Óvoda!K92+'Közösségi H'!K92</f>
        <v>#REF!</v>
      </c>
      <c r="L92" s="80" t="e">
        <f>Önkormányzat!#REF!+Hivatal!L92+Óvoda!L92+'Közösségi H'!L92</f>
        <v>#REF!</v>
      </c>
      <c r="M92" s="106" t="e">
        <f>Önkormányzat!#REF!+Hivatal!M92+Óvoda!M92+'Közösségi H'!M92</f>
        <v>#REF!</v>
      </c>
      <c r="N92" s="73" t="e">
        <f>SUM(J92:M92)</f>
        <v>#REF!</v>
      </c>
      <c r="O92" s="75"/>
      <c r="P92" s="74"/>
      <c r="Q92" s="74"/>
      <c r="R92" s="73" t="e">
        <f>SUM(N92:Q92)</f>
        <v>#REF!</v>
      </c>
      <c r="S92" s="75"/>
      <c r="T92" s="74"/>
      <c r="U92" s="74"/>
      <c r="V92" s="73" t="e">
        <f>SUM(R92:U92)</f>
        <v>#REF!</v>
      </c>
      <c r="W92" s="75"/>
      <c r="X92" s="74"/>
      <c r="Y92" s="74"/>
      <c r="Z92" s="73" t="e">
        <f>SUM(V92:Y92)</f>
        <v>#REF!</v>
      </c>
      <c r="AA92" s="75"/>
      <c r="AB92" s="74"/>
      <c r="AC92" s="74"/>
      <c r="AD92" s="73" t="e">
        <f>SUM(Z92:AC92)</f>
        <v>#REF!</v>
      </c>
      <c r="AE92" s="75"/>
      <c r="AF92" s="74"/>
      <c r="AG92" s="74"/>
      <c r="AH92" s="73" t="e">
        <f>SUM(AD92:AG92)</f>
        <v>#REF!</v>
      </c>
      <c r="AI92" s="75"/>
      <c r="AJ92" s="74"/>
      <c r="AK92" s="74"/>
      <c r="AL92" s="73" t="e">
        <f>SUM(AH92:AK92)</f>
        <v>#REF!</v>
      </c>
      <c r="AM92" s="75"/>
      <c r="AN92" s="74"/>
      <c r="AO92" s="74"/>
      <c r="AP92" s="73" t="e">
        <f>SUM(AL92:AO92)</f>
        <v>#REF!</v>
      </c>
      <c r="AQ92" s="75"/>
      <c r="AR92" s="74"/>
      <c r="AS92" s="74"/>
      <c r="AT92" s="73" t="e">
        <f>SUM(AP92:AS92)</f>
        <v>#REF!</v>
      </c>
      <c r="AU92" s="75"/>
      <c r="AV92" s="74"/>
      <c r="AW92" s="74"/>
      <c r="AX92" s="73" t="e">
        <f>SUM(AT92:AW92)</f>
        <v>#REF!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16325386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16325386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16325386</v>
      </c>
      <c r="K93" s="105" t="e">
        <f>Önkormányzat!#REF!+Hivatal!K93+Óvoda!K93+'Közösségi H'!K93</f>
        <v>#REF!</v>
      </c>
      <c r="L93" s="80" t="e">
        <f>Önkormányzat!#REF!+Hivatal!L93+Óvoda!L93+'Közösségi H'!L93</f>
        <v>#REF!</v>
      </c>
      <c r="M93" s="106" t="e">
        <f>Önkormányzat!#REF!+Hivatal!M93+Óvoda!M93+'Közösségi H'!M93</f>
        <v>#REF!</v>
      </c>
      <c r="N93" s="73" t="e">
        <f>SUM(J93:M93)</f>
        <v>#REF!</v>
      </c>
      <c r="O93" s="75"/>
      <c r="P93" s="74"/>
      <c r="Q93" s="74"/>
      <c r="R93" s="73" t="e">
        <f>SUM(N93:Q93)</f>
        <v>#REF!</v>
      </c>
      <c r="S93" s="75"/>
      <c r="T93" s="74"/>
      <c r="U93" s="74"/>
      <c r="V93" s="73" t="e">
        <f>SUM(R93:U93)</f>
        <v>#REF!</v>
      </c>
      <c r="W93" s="75"/>
      <c r="X93" s="74"/>
      <c r="Y93" s="74"/>
      <c r="Z93" s="73" t="e">
        <f>SUM(V93:Y93)</f>
        <v>#REF!</v>
      </c>
      <c r="AA93" s="75"/>
      <c r="AB93" s="74"/>
      <c r="AC93" s="74"/>
      <c r="AD93" s="73" t="e">
        <f>SUM(Z93:AC93)</f>
        <v>#REF!</v>
      </c>
      <c r="AE93" s="75"/>
      <c r="AF93" s="74"/>
      <c r="AG93" s="74"/>
      <c r="AH93" s="73" t="e">
        <f>SUM(AD93:AG93)</f>
        <v>#REF!</v>
      </c>
      <c r="AI93" s="75"/>
      <c r="AJ93" s="74"/>
      <c r="AK93" s="74"/>
      <c r="AL93" s="73" t="e">
        <f>SUM(AH93:AK93)</f>
        <v>#REF!</v>
      </c>
      <c r="AM93" s="75"/>
      <c r="AN93" s="74"/>
      <c r="AO93" s="74"/>
      <c r="AP93" s="73" t="e">
        <f>SUM(AL93:AO93)</f>
        <v>#REF!</v>
      </c>
      <c r="AQ93" s="75"/>
      <c r="AR93" s="74"/>
      <c r="AS93" s="74"/>
      <c r="AT93" s="73" t="e">
        <f>SUM(AP93:AS93)</f>
        <v>#REF!</v>
      </c>
      <c r="AU93" s="75"/>
      <c r="AV93" s="74"/>
      <c r="AW93" s="74"/>
      <c r="AX93" s="73" t="e">
        <f>SUM(AT93:AW93)</f>
        <v>#REF!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76789780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76789780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76789780</v>
      </c>
      <c r="K94" s="103" t="e">
        <f t="shared" si="63"/>
        <v>#REF!</v>
      </c>
      <c r="L94" s="88" t="e">
        <f t="shared" si="63"/>
        <v>#REF!</v>
      </c>
      <c r="M94" s="88" t="e">
        <f t="shared" si="63"/>
        <v>#REF!</v>
      </c>
      <c r="N94" s="104" t="e">
        <f t="shared" si="63"/>
        <v>#REF!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 t="e">
        <f t="shared" si="63"/>
        <v>#REF!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 t="e">
        <f t="shared" si="63"/>
        <v>#REF!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 t="e">
        <f t="shared" si="63"/>
        <v>#REF!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 t="e">
        <f t="shared" si="63"/>
        <v>#REF!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 t="e">
        <f t="shared" si="63"/>
        <v>#REF!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 t="e">
        <f t="shared" si="63"/>
        <v>#REF!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 t="e">
        <f t="shared" si="63"/>
        <v>#REF!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 t="e">
        <f t="shared" si="63"/>
        <v>#REF!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 t="e">
        <f t="shared" si="63"/>
        <v>#REF!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 t="e">
        <f>Önkormányzat!#REF!+Hivatal!K95+Óvoda!K95+'Közösségi H'!K95</f>
        <v>#REF!</v>
      </c>
      <c r="L95" s="80" t="e">
        <f>Önkormányzat!#REF!+Hivatal!L95+Óvoda!L95+'Közösségi H'!L95</f>
        <v>#REF!</v>
      </c>
      <c r="M95" s="106" t="e">
        <f>Önkormányzat!#REF!+Hivatal!M95+Óvoda!M95+'Közösségi H'!M95</f>
        <v>#REF!</v>
      </c>
      <c r="N95" s="73" t="e">
        <f t="shared" ref="N95:N103" si="66">SUM(J95:M95)</f>
        <v>#REF!</v>
      </c>
      <c r="O95" s="75"/>
      <c r="P95" s="74"/>
      <c r="Q95" s="74"/>
      <c r="R95" s="73" t="e">
        <f t="shared" ref="R95:R103" si="67">SUM(N95:Q95)</f>
        <v>#REF!</v>
      </c>
      <c r="S95" s="75"/>
      <c r="T95" s="74"/>
      <c r="U95" s="74"/>
      <c r="V95" s="73" t="e">
        <f t="shared" ref="V95:V103" si="68">SUM(R95:U95)</f>
        <v>#REF!</v>
      </c>
      <c r="W95" s="75"/>
      <c r="X95" s="74"/>
      <c r="Y95" s="74"/>
      <c r="Z95" s="73" t="e">
        <f t="shared" ref="Z95:Z103" si="69">SUM(V95:Y95)</f>
        <v>#REF!</v>
      </c>
      <c r="AA95" s="75"/>
      <c r="AB95" s="74"/>
      <c r="AC95" s="74"/>
      <c r="AD95" s="73" t="e">
        <f t="shared" ref="AD95:AD103" si="70">SUM(Z95:AC95)</f>
        <v>#REF!</v>
      </c>
      <c r="AE95" s="75"/>
      <c r="AF95" s="74"/>
      <c r="AG95" s="74"/>
      <c r="AH95" s="73" t="e">
        <f t="shared" ref="AH95:AH103" si="71">SUM(AD95:AG95)</f>
        <v>#REF!</v>
      </c>
      <c r="AI95" s="75"/>
      <c r="AJ95" s="74"/>
      <c r="AK95" s="74"/>
      <c r="AL95" s="73" t="e">
        <f t="shared" ref="AL95:AL103" si="72">SUM(AH95:AK95)</f>
        <v>#REF!</v>
      </c>
      <c r="AM95" s="75"/>
      <c r="AN95" s="74"/>
      <c r="AO95" s="74"/>
      <c r="AP95" s="73" t="e">
        <f t="shared" ref="AP95:AP103" si="73">SUM(AL95:AO95)</f>
        <v>#REF!</v>
      </c>
      <c r="AQ95" s="75"/>
      <c r="AR95" s="74"/>
      <c r="AS95" s="74"/>
      <c r="AT95" s="73" t="e">
        <f t="shared" ref="AT95:AT103" si="74">SUM(AP95:AS95)</f>
        <v>#REF!</v>
      </c>
      <c r="AU95" s="75"/>
      <c r="AV95" s="74"/>
      <c r="AW95" s="74"/>
      <c r="AX95" s="73" t="e">
        <f t="shared" ref="AX95:AX103" si="75">SUM(AT95:AW95)</f>
        <v>#REF!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 t="e">
        <f>Önkormányzat!#REF!+Hivatal!K96+Óvoda!K96+'Közösségi H'!K96</f>
        <v>#REF!</v>
      </c>
      <c r="L96" s="80" t="e">
        <f>Önkormányzat!#REF!+Hivatal!L96+Óvoda!L96+'Közösségi H'!L96</f>
        <v>#REF!</v>
      </c>
      <c r="M96" s="106" t="e">
        <f>Önkormányzat!#REF!+Hivatal!M96+Óvoda!M96+'Közösségi H'!M96</f>
        <v>#REF!</v>
      </c>
      <c r="N96" s="73" t="e">
        <f t="shared" si="66"/>
        <v>#REF!</v>
      </c>
      <c r="O96" s="75"/>
      <c r="P96" s="74"/>
      <c r="Q96" s="74"/>
      <c r="R96" s="73" t="e">
        <f t="shared" si="67"/>
        <v>#REF!</v>
      </c>
      <c r="S96" s="75"/>
      <c r="T96" s="74"/>
      <c r="U96" s="74"/>
      <c r="V96" s="73" t="e">
        <f t="shared" si="68"/>
        <v>#REF!</v>
      </c>
      <c r="W96" s="75"/>
      <c r="X96" s="74"/>
      <c r="Y96" s="74"/>
      <c r="Z96" s="73" t="e">
        <f t="shared" si="69"/>
        <v>#REF!</v>
      </c>
      <c r="AA96" s="75"/>
      <c r="AB96" s="74"/>
      <c r="AC96" s="74"/>
      <c r="AD96" s="73" t="e">
        <f t="shared" si="70"/>
        <v>#REF!</v>
      </c>
      <c r="AE96" s="75"/>
      <c r="AF96" s="74"/>
      <c r="AG96" s="74"/>
      <c r="AH96" s="73" t="e">
        <f t="shared" si="71"/>
        <v>#REF!</v>
      </c>
      <c r="AI96" s="75"/>
      <c r="AJ96" s="74"/>
      <c r="AK96" s="74"/>
      <c r="AL96" s="73" t="e">
        <f t="shared" si="72"/>
        <v>#REF!</v>
      </c>
      <c r="AM96" s="75"/>
      <c r="AN96" s="74"/>
      <c r="AO96" s="74"/>
      <c r="AP96" s="73" t="e">
        <f t="shared" si="73"/>
        <v>#REF!</v>
      </c>
      <c r="AQ96" s="75"/>
      <c r="AR96" s="74"/>
      <c r="AS96" s="74"/>
      <c r="AT96" s="73" t="e">
        <f t="shared" si="74"/>
        <v>#REF!</v>
      </c>
      <c r="AU96" s="75"/>
      <c r="AV96" s="74"/>
      <c r="AW96" s="74"/>
      <c r="AX96" s="73" t="e">
        <f t="shared" si="75"/>
        <v>#REF!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 t="e">
        <f>Önkormányzat!#REF!+Hivatal!K97+Óvoda!K97+'Közösségi H'!K97</f>
        <v>#REF!</v>
      </c>
      <c r="L97" s="80" t="e">
        <f>Önkormányzat!#REF!+Hivatal!L97+Óvoda!L97+'Közösségi H'!L97</f>
        <v>#REF!</v>
      </c>
      <c r="M97" s="106" t="e">
        <f>Önkormányzat!#REF!+Hivatal!M97+Óvoda!M97+'Közösségi H'!M97</f>
        <v>#REF!</v>
      </c>
      <c r="N97" s="73" t="e">
        <f t="shared" si="66"/>
        <v>#REF!</v>
      </c>
      <c r="O97" s="75"/>
      <c r="P97" s="74"/>
      <c r="Q97" s="74"/>
      <c r="R97" s="73" t="e">
        <f t="shared" si="67"/>
        <v>#REF!</v>
      </c>
      <c r="S97" s="75"/>
      <c r="T97" s="74"/>
      <c r="U97" s="74"/>
      <c r="V97" s="73" t="e">
        <f t="shared" si="68"/>
        <v>#REF!</v>
      </c>
      <c r="W97" s="75"/>
      <c r="X97" s="74"/>
      <c r="Y97" s="74"/>
      <c r="Z97" s="73" t="e">
        <f t="shared" si="69"/>
        <v>#REF!</v>
      </c>
      <c r="AA97" s="75"/>
      <c r="AB97" s="74"/>
      <c r="AC97" s="74"/>
      <c r="AD97" s="73" t="e">
        <f t="shared" si="70"/>
        <v>#REF!</v>
      </c>
      <c r="AE97" s="75"/>
      <c r="AF97" s="74"/>
      <c r="AG97" s="74"/>
      <c r="AH97" s="73" t="e">
        <f t="shared" si="71"/>
        <v>#REF!</v>
      </c>
      <c r="AI97" s="75"/>
      <c r="AJ97" s="74"/>
      <c r="AK97" s="74"/>
      <c r="AL97" s="73" t="e">
        <f t="shared" si="72"/>
        <v>#REF!</v>
      </c>
      <c r="AM97" s="75"/>
      <c r="AN97" s="74"/>
      <c r="AO97" s="74"/>
      <c r="AP97" s="73" t="e">
        <f t="shared" si="73"/>
        <v>#REF!</v>
      </c>
      <c r="AQ97" s="75"/>
      <c r="AR97" s="74"/>
      <c r="AS97" s="74"/>
      <c r="AT97" s="73" t="e">
        <f t="shared" si="74"/>
        <v>#REF!</v>
      </c>
      <c r="AU97" s="75"/>
      <c r="AV97" s="74"/>
      <c r="AW97" s="74"/>
      <c r="AX97" s="73" t="e">
        <f t="shared" si="75"/>
        <v>#REF!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 t="e">
        <f>Önkormányzat!#REF!+Hivatal!K98+Óvoda!K98+'Közösségi H'!K98</f>
        <v>#REF!</v>
      </c>
      <c r="L98" s="80" t="e">
        <f>Önkormányzat!#REF!+Hivatal!L98+Óvoda!L98+'Közösségi H'!L98</f>
        <v>#REF!</v>
      </c>
      <c r="M98" s="106" t="e">
        <f>Önkormányzat!#REF!+Hivatal!M98+Óvoda!M98+'Közösségi H'!M98</f>
        <v>#REF!</v>
      </c>
      <c r="N98" s="73" t="e">
        <f t="shared" si="66"/>
        <v>#REF!</v>
      </c>
      <c r="O98" s="75"/>
      <c r="P98" s="74"/>
      <c r="Q98" s="74"/>
      <c r="R98" s="73" t="e">
        <f t="shared" si="67"/>
        <v>#REF!</v>
      </c>
      <c r="S98" s="75"/>
      <c r="T98" s="74"/>
      <c r="U98" s="74"/>
      <c r="V98" s="73" t="e">
        <f t="shared" si="68"/>
        <v>#REF!</v>
      </c>
      <c r="W98" s="75"/>
      <c r="X98" s="74"/>
      <c r="Y98" s="74"/>
      <c r="Z98" s="73" t="e">
        <f t="shared" si="69"/>
        <v>#REF!</v>
      </c>
      <c r="AA98" s="75"/>
      <c r="AB98" s="74"/>
      <c r="AC98" s="74"/>
      <c r="AD98" s="73" t="e">
        <f t="shared" si="70"/>
        <v>#REF!</v>
      </c>
      <c r="AE98" s="75"/>
      <c r="AF98" s="74"/>
      <c r="AG98" s="74"/>
      <c r="AH98" s="73" t="e">
        <f t="shared" si="71"/>
        <v>#REF!</v>
      </c>
      <c r="AI98" s="75"/>
      <c r="AJ98" s="74"/>
      <c r="AK98" s="74"/>
      <c r="AL98" s="73" t="e">
        <f t="shared" si="72"/>
        <v>#REF!</v>
      </c>
      <c r="AM98" s="75"/>
      <c r="AN98" s="74"/>
      <c r="AO98" s="74"/>
      <c r="AP98" s="73" t="e">
        <f t="shared" si="73"/>
        <v>#REF!</v>
      </c>
      <c r="AQ98" s="75"/>
      <c r="AR98" s="74"/>
      <c r="AS98" s="74"/>
      <c r="AT98" s="73" t="e">
        <f t="shared" si="74"/>
        <v>#REF!</v>
      </c>
      <c r="AU98" s="75"/>
      <c r="AV98" s="74"/>
      <c r="AW98" s="74"/>
      <c r="AX98" s="73" t="e">
        <f t="shared" si="75"/>
        <v>#REF!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 t="e">
        <f>Önkormányzat!#REF!+Hivatal!K99+Óvoda!K99+'Közösségi H'!K99</f>
        <v>#REF!</v>
      </c>
      <c r="L99" s="80" t="e">
        <f>Önkormányzat!#REF!+Hivatal!L99+Óvoda!L99+'Közösségi H'!L99</f>
        <v>#REF!</v>
      </c>
      <c r="M99" s="106" t="e">
        <f>Önkormányzat!#REF!+Hivatal!M99+Óvoda!M99+'Közösségi H'!M99</f>
        <v>#REF!</v>
      </c>
      <c r="N99" s="73" t="e">
        <f t="shared" si="66"/>
        <v>#REF!</v>
      </c>
      <c r="O99" s="75"/>
      <c r="P99" s="74"/>
      <c r="Q99" s="74"/>
      <c r="R99" s="73" t="e">
        <f t="shared" si="67"/>
        <v>#REF!</v>
      </c>
      <c r="S99" s="75"/>
      <c r="T99" s="74"/>
      <c r="U99" s="74"/>
      <c r="V99" s="73" t="e">
        <f t="shared" si="68"/>
        <v>#REF!</v>
      </c>
      <c r="W99" s="75"/>
      <c r="X99" s="74"/>
      <c r="Y99" s="74"/>
      <c r="Z99" s="73" t="e">
        <f t="shared" si="69"/>
        <v>#REF!</v>
      </c>
      <c r="AA99" s="75"/>
      <c r="AB99" s="74"/>
      <c r="AC99" s="74"/>
      <c r="AD99" s="73" t="e">
        <f t="shared" si="70"/>
        <v>#REF!</v>
      </c>
      <c r="AE99" s="75"/>
      <c r="AF99" s="74"/>
      <c r="AG99" s="74"/>
      <c r="AH99" s="73" t="e">
        <f t="shared" si="71"/>
        <v>#REF!</v>
      </c>
      <c r="AI99" s="75"/>
      <c r="AJ99" s="74"/>
      <c r="AK99" s="74"/>
      <c r="AL99" s="73" t="e">
        <f t="shared" si="72"/>
        <v>#REF!</v>
      </c>
      <c r="AM99" s="75"/>
      <c r="AN99" s="74"/>
      <c r="AO99" s="74"/>
      <c r="AP99" s="73" t="e">
        <f t="shared" si="73"/>
        <v>#REF!</v>
      </c>
      <c r="AQ99" s="75"/>
      <c r="AR99" s="74"/>
      <c r="AS99" s="74"/>
      <c r="AT99" s="73" t="e">
        <f t="shared" si="74"/>
        <v>#REF!</v>
      </c>
      <c r="AU99" s="75"/>
      <c r="AV99" s="74"/>
      <c r="AW99" s="74"/>
      <c r="AX99" s="73" t="e">
        <f t="shared" si="75"/>
        <v>#REF!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 t="e">
        <f>Önkormányzat!#REF!+Hivatal!K100+Óvoda!K100+'Közösségi H'!K100</f>
        <v>#REF!</v>
      </c>
      <c r="L100" s="80" t="e">
        <f>Önkormányzat!#REF!+Hivatal!L100+Óvoda!L100+'Közösségi H'!L100</f>
        <v>#REF!</v>
      </c>
      <c r="M100" s="106" t="e">
        <f>Önkormányzat!#REF!+Hivatal!M100+Óvoda!M100+'Közösségi H'!M100</f>
        <v>#REF!</v>
      </c>
      <c r="N100" s="73" t="e">
        <f t="shared" si="66"/>
        <v>#REF!</v>
      </c>
      <c r="O100" s="75"/>
      <c r="P100" s="74"/>
      <c r="Q100" s="74"/>
      <c r="R100" s="73" t="e">
        <f t="shared" si="67"/>
        <v>#REF!</v>
      </c>
      <c r="S100" s="75"/>
      <c r="T100" s="74"/>
      <c r="U100" s="74"/>
      <c r="V100" s="73" t="e">
        <f t="shared" si="68"/>
        <v>#REF!</v>
      </c>
      <c r="W100" s="75"/>
      <c r="X100" s="74"/>
      <c r="Y100" s="74"/>
      <c r="Z100" s="73" t="e">
        <f t="shared" si="69"/>
        <v>#REF!</v>
      </c>
      <c r="AA100" s="75"/>
      <c r="AB100" s="74"/>
      <c r="AC100" s="74"/>
      <c r="AD100" s="73" t="e">
        <f t="shared" si="70"/>
        <v>#REF!</v>
      </c>
      <c r="AE100" s="75"/>
      <c r="AF100" s="74"/>
      <c r="AG100" s="74"/>
      <c r="AH100" s="73" t="e">
        <f t="shared" si="71"/>
        <v>#REF!</v>
      </c>
      <c r="AI100" s="75"/>
      <c r="AJ100" s="74"/>
      <c r="AK100" s="74"/>
      <c r="AL100" s="73" t="e">
        <f t="shared" si="72"/>
        <v>#REF!</v>
      </c>
      <c r="AM100" s="75"/>
      <c r="AN100" s="74"/>
      <c r="AO100" s="74"/>
      <c r="AP100" s="73" t="e">
        <f t="shared" si="73"/>
        <v>#REF!</v>
      </c>
      <c r="AQ100" s="75"/>
      <c r="AR100" s="74"/>
      <c r="AS100" s="74"/>
      <c r="AT100" s="73" t="e">
        <f t="shared" si="74"/>
        <v>#REF!</v>
      </c>
      <c r="AU100" s="75"/>
      <c r="AV100" s="74"/>
      <c r="AW100" s="74"/>
      <c r="AX100" s="73" t="e">
        <f t="shared" si="75"/>
        <v>#REF!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 t="e">
        <f>Önkormányzat!#REF!+Hivatal!K101+Óvoda!K101+'Közösségi H'!K101</f>
        <v>#REF!</v>
      </c>
      <c r="L101" s="80" t="e">
        <f>Önkormányzat!#REF!+Hivatal!L101+Óvoda!L101+'Közösségi H'!L101</f>
        <v>#REF!</v>
      </c>
      <c r="M101" s="106" t="e">
        <f>Önkormányzat!#REF!+Hivatal!M101+Óvoda!M101+'Közösségi H'!M101</f>
        <v>#REF!</v>
      </c>
      <c r="N101" s="73" t="e">
        <f t="shared" si="66"/>
        <v>#REF!</v>
      </c>
      <c r="O101" s="75"/>
      <c r="P101" s="74"/>
      <c r="Q101" s="74"/>
      <c r="R101" s="73" t="e">
        <f t="shared" si="67"/>
        <v>#REF!</v>
      </c>
      <c r="S101" s="75"/>
      <c r="T101" s="74"/>
      <c r="U101" s="74"/>
      <c r="V101" s="73" t="e">
        <f t="shared" si="68"/>
        <v>#REF!</v>
      </c>
      <c r="W101" s="75"/>
      <c r="X101" s="74"/>
      <c r="Y101" s="74"/>
      <c r="Z101" s="73" t="e">
        <f t="shared" si="69"/>
        <v>#REF!</v>
      </c>
      <c r="AA101" s="75"/>
      <c r="AB101" s="74"/>
      <c r="AC101" s="74"/>
      <c r="AD101" s="73" t="e">
        <f t="shared" si="70"/>
        <v>#REF!</v>
      </c>
      <c r="AE101" s="75"/>
      <c r="AF101" s="74"/>
      <c r="AG101" s="74"/>
      <c r="AH101" s="73" t="e">
        <f t="shared" si="71"/>
        <v>#REF!</v>
      </c>
      <c r="AI101" s="75"/>
      <c r="AJ101" s="74"/>
      <c r="AK101" s="74"/>
      <c r="AL101" s="73" t="e">
        <f t="shared" si="72"/>
        <v>#REF!</v>
      </c>
      <c r="AM101" s="75"/>
      <c r="AN101" s="74"/>
      <c r="AO101" s="74"/>
      <c r="AP101" s="73" t="e">
        <f t="shared" si="73"/>
        <v>#REF!</v>
      </c>
      <c r="AQ101" s="75"/>
      <c r="AR101" s="74"/>
      <c r="AS101" s="74"/>
      <c r="AT101" s="73" t="e">
        <f t="shared" si="74"/>
        <v>#REF!</v>
      </c>
      <c r="AU101" s="75"/>
      <c r="AV101" s="74"/>
      <c r="AW101" s="74"/>
      <c r="AX101" s="73" t="e">
        <f t="shared" si="75"/>
        <v>#REF!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 t="e">
        <f>Önkormányzat!#REF!+Hivatal!K102+Óvoda!K102+'Közösségi H'!K102</f>
        <v>#REF!</v>
      </c>
      <c r="L102" s="80" t="e">
        <f>Önkormányzat!#REF!+Hivatal!L102+Óvoda!L102+'Közösségi H'!L102</f>
        <v>#REF!</v>
      </c>
      <c r="M102" s="106" t="e">
        <f>Önkormányzat!#REF!+Hivatal!M102+Óvoda!M102+'Közösségi H'!M102</f>
        <v>#REF!</v>
      </c>
      <c r="N102" s="73" t="e">
        <f t="shared" si="66"/>
        <v>#REF!</v>
      </c>
      <c r="O102" s="75"/>
      <c r="P102" s="74"/>
      <c r="Q102" s="74"/>
      <c r="R102" s="73" t="e">
        <f t="shared" si="67"/>
        <v>#REF!</v>
      </c>
      <c r="S102" s="75"/>
      <c r="T102" s="74"/>
      <c r="U102" s="74"/>
      <c r="V102" s="73" t="e">
        <f t="shared" si="68"/>
        <v>#REF!</v>
      </c>
      <c r="W102" s="75"/>
      <c r="X102" s="74"/>
      <c r="Y102" s="74"/>
      <c r="Z102" s="73" t="e">
        <f t="shared" si="69"/>
        <v>#REF!</v>
      </c>
      <c r="AA102" s="75"/>
      <c r="AB102" s="74"/>
      <c r="AC102" s="74"/>
      <c r="AD102" s="73" t="e">
        <f t="shared" si="70"/>
        <v>#REF!</v>
      </c>
      <c r="AE102" s="75"/>
      <c r="AF102" s="74"/>
      <c r="AG102" s="74"/>
      <c r="AH102" s="73" t="e">
        <f t="shared" si="71"/>
        <v>#REF!</v>
      </c>
      <c r="AI102" s="75"/>
      <c r="AJ102" s="74"/>
      <c r="AK102" s="74"/>
      <c r="AL102" s="73" t="e">
        <f t="shared" si="72"/>
        <v>#REF!</v>
      </c>
      <c r="AM102" s="75"/>
      <c r="AN102" s="74"/>
      <c r="AO102" s="74"/>
      <c r="AP102" s="73" t="e">
        <f t="shared" si="73"/>
        <v>#REF!</v>
      </c>
      <c r="AQ102" s="75"/>
      <c r="AR102" s="74"/>
      <c r="AS102" s="74"/>
      <c r="AT102" s="73" t="e">
        <f t="shared" si="74"/>
        <v>#REF!</v>
      </c>
      <c r="AU102" s="75"/>
      <c r="AV102" s="74"/>
      <c r="AW102" s="74"/>
      <c r="AX102" s="73" t="e">
        <f t="shared" si="75"/>
        <v>#REF!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 t="e">
        <f>Önkormányzat!#REF!+Hivatal!K103+Óvoda!K103+'Közösségi H'!K103</f>
        <v>#REF!</v>
      </c>
      <c r="L103" s="80" t="e">
        <f>Önkormányzat!#REF!+Hivatal!L103+Óvoda!L103+'Közösségi H'!L103</f>
        <v>#REF!</v>
      </c>
      <c r="M103" s="106" t="e">
        <f>Önkormányzat!#REF!+Hivatal!M103+Óvoda!M103+'Közösségi H'!M103</f>
        <v>#REF!</v>
      </c>
      <c r="N103" s="73" t="e">
        <f t="shared" si="66"/>
        <v>#REF!</v>
      </c>
      <c r="O103" s="75"/>
      <c r="P103" s="74"/>
      <c r="Q103" s="74"/>
      <c r="R103" s="73" t="e">
        <f t="shared" si="67"/>
        <v>#REF!</v>
      </c>
      <c r="S103" s="75"/>
      <c r="T103" s="74"/>
      <c r="U103" s="74"/>
      <c r="V103" s="73" t="e">
        <f t="shared" si="68"/>
        <v>#REF!</v>
      </c>
      <c r="W103" s="75"/>
      <c r="X103" s="74"/>
      <c r="Y103" s="74"/>
      <c r="Z103" s="73" t="e">
        <f t="shared" si="69"/>
        <v>#REF!</v>
      </c>
      <c r="AA103" s="75"/>
      <c r="AB103" s="74"/>
      <c r="AC103" s="74"/>
      <c r="AD103" s="73" t="e">
        <f t="shared" si="70"/>
        <v>#REF!</v>
      </c>
      <c r="AE103" s="75"/>
      <c r="AF103" s="74"/>
      <c r="AG103" s="74"/>
      <c r="AH103" s="73" t="e">
        <f t="shared" si="71"/>
        <v>#REF!</v>
      </c>
      <c r="AI103" s="75"/>
      <c r="AJ103" s="74"/>
      <c r="AK103" s="74"/>
      <c r="AL103" s="73" t="e">
        <f t="shared" si="72"/>
        <v>#REF!</v>
      </c>
      <c r="AM103" s="75"/>
      <c r="AN103" s="74"/>
      <c r="AO103" s="74"/>
      <c r="AP103" s="73" t="e">
        <f t="shared" si="73"/>
        <v>#REF!</v>
      </c>
      <c r="AQ103" s="75"/>
      <c r="AR103" s="74"/>
      <c r="AS103" s="74"/>
      <c r="AT103" s="73" t="e">
        <f t="shared" si="74"/>
        <v>#REF!</v>
      </c>
      <c r="AU103" s="75"/>
      <c r="AV103" s="74"/>
      <c r="AW103" s="74"/>
      <c r="AX103" s="73" t="e">
        <f t="shared" si="75"/>
        <v>#REF!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 t="e">
        <f>SUM(K95:K102)</f>
        <v>#REF!</v>
      </c>
      <c r="L104" s="88" t="e">
        <f>SUM(L95:L102)</f>
        <v>#REF!</v>
      </c>
      <c r="M104" s="88" t="e">
        <f>SUM(M95:M102)</f>
        <v>#REF!</v>
      </c>
      <c r="N104" s="87" t="e">
        <f>IF((SUM(J104:M104))=(SUM(N95:N103)),SUM(N95:N103),"HIBA!")</f>
        <v>#REF!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 t="e">
        <f>IF((SUM(N104:Q104))=(SUM(R95:R103)),SUM(R95:R103),"HIBA!")</f>
        <v>#REF!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 t="e">
        <f>IF((SUM(R104:U104))=(SUM(V95:V103)),SUM(V95:V103),"HIBA!")</f>
        <v>#REF!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 t="e">
        <f>IF((SUM(V104:Y104))=(SUM(Z95:Z103)),SUM(Z95:Z103),"HIBA!")</f>
        <v>#REF!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 t="e">
        <f>IF((SUM(Z104:AC104))=(SUM(AD95:AD103)),SUM(AD95:AD103),"HIBA!")</f>
        <v>#REF!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 t="e">
        <f>IF((SUM(AD104:AG104))=(SUM(AH95:AH103)),SUM(AH95:AH103),"HIBA!")</f>
        <v>#REF!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 t="e">
        <f>IF((SUM(AH104:AK104))=(SUM(AL95:AL103)),SUM(AL95:AL103),"HIBA!")</f>
        <v>#REF!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 t="e">
        <f>IF((SUM(AL104:AO104))=(SUM(AP95:AP103)),SUM(AP95:AP103),"HIBA!")</f>
        <v>#REF!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 t="e">
        <f>IF((SUM(AP104:AS104))=(SUM(AT95:AT103)),SUM(AT95:AT103),"HIBA!")</f>
        <v>#REF!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 t="e">
        <f>IF((SUM(AT104:AW104))=(SUM(AX95:AX103)),SUM(AX95:AX103),"HIBA!")</f>
        <v>#REF!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172979780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172979780</v>
      </c>
      <c r="G105" s="86">
        <f>SUM(G104,G94,G89)</f>
        <v>0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172979780</v>
      </c>
      <c r="K105" s="86" t="e">
        <f>SUM(K104,K94,K89)</f>
        <v>#REF!</v>
      </c>
      <c r="L105" s="85" t="e">
        <f>SUM(L104,L94,L89)</f>
        <v>#REF!</v>
      </c>
      <c r="M105" s="85" t="e">
        <f>SUM(M104,M94,M89)</f>
        <v>#REF!</v>
      </c>
      <c r="N105" s="84" t="e">
        <f>IF((SUM(J105:M105))=(N104+N94+N89),SUM(N104+N94+N89),"HIBA!")</f>
        <v>#REF!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 t="e">
        <f>IF((SUM(N105:Q105))=(R104+R94+R89),SUM(R104+R94+R89),"HIBA!")</f>
        <v>#REF!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 t="e">
        <f>IF((SUM(R105:U105))=(V104+V94+V89),SUM(V104+V94+V89),"HIBA!")</f>
        <v>#REF!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 t="e">
        <f>IF((SUM(V105:Y105))=(Z104+Z94+Z89),SUM(Z104+Z94+Z89),"HIBA!")</f>
        <v>#REF!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 t="e">
        <f>IF((SUM(Z105:AC105))=(AD104+AD94+AD89),SUM(AD104+AD94+AD89),"HIBA!")</f>
        <v>#REF!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 t="e">
        <f>IF((SUM(AD105:AG105))=(AH104+AH94+AH89),SUM(AH104+AH94+AH89),"HIBA!")</f>
        <v>#REF!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 t="e">
        <f>IF((SUM(AH105:AK105))=(AL104+AL94+AL89),SUM(AL104+AL94+AL89),"HIBA!")</f>
        <v>#REF!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 t="e">
        <f>IF((SUM(AL105:AO105))=(AP104+AP94+AP89),SUM(AP104+AP94+AP89),"HIBA!")</f>
        <v>#REF!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 t="e">
        <f>IF((SUM(AP105:AS105))=(AT104+AT94+AT89),SUM(AT104+AT94+AT89),"HIBA!")</f>
        <v>#REF!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 t="e">
        <f>IF((SUM(AT105:AW105))=(AX104+AX94+AX89),SUM(AX104+AX94+AX89),"HIBA!")</f>
        <v>#REF!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224912837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224912837</v>
      </c>
      <c r="G106" s="72">
        <f>SUM(G105,G81)</f>
        <v>-2513070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222399767</v>
      </c>
      <c r="K106" s="72" t="e">
        <f>SUM(K105,K81)</f>
        <v>#REF!</v>
      </c>
      <c r="L106" s="71" t="e">
        <f>SUM(L105,L81)</f>
        <v>#REF!</v>
      </c>
      <c r="M106" s="71" t="e">
        <f>SUM(M105,M81)</f>
        <v>#REF!</v>
      </c>
      <c r="N106" s="70" t="e">
        <f>IF((SUM(J106:M106))=(N105+N81),SUM(N105+N81),"HIBA!")</f>
        <v>#REF!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 t="e">
        <f>Önkormányzat!#REF!+Hivatal!K107+Óvoda!K107+'Közösségi H'!K107</f>
        <v>#REF!</v>
      </c>
      <c r="L107" s="80" t="e">
        <f>Önkormányzat!#REF!+Hivatal!L107+Óvoda!L107+'Közösségi H'!L107</f>
        <v>#REF!</v>
      </c>
      <c r="M107" s="106" t="e">
        <f>Önkormányzat!#REF!+Hivatal!M107+Óvoda!M107+'Közösségi H'!M107</f>
        <v>#REF!</v>
      </c>
      <c r="N107" s="79" t="e">
        <f>SUM(J107:M107)</f>
        <v>#REF!</v>
      </c>
      <c r="O107" s="81"/>
      <c r="P107" s="80"/>
      <c r="Q107" s="80"/>
      <c r="R107" s="79" t="e">
        <f>SUM(N107:Q107)</f>
        <v>#REF!</v>
      </c>
      <c r="S107" s="81"/>
      <c r="T107" s="80"/>
      <c r="U107" s="80"/>
      <c r="V107" s="79" t="e">
        <f>SUM(R107:U107)</f>
        <v>#REF!</v>
      </c>
      <c r="W107" s="81"/>
      <c r="X107" s="80"/>
      <c r="Y107" s="80"/>
      <c r="Z107" s="79" t="e">
        <f>SUM(V107:Y107)</f>
        <v>#REF!</v>
      </c>
      <c r="AA107" s="81"/>
      <c r="AB107" s="80"/>
      <c r="AC107" s="80"/>
      <c r="AD107" s="79" t="e">
        <f>SUM(Z107:AC107)</f>
        <v>#REF!</v>
      </c>
      <c r="AE107" s="81"/>
      <c r="AF107" s="80"/>
      <c r="AG107" s="80"/>
      <c r="AH107" s="79" t="e">
        <f>SUM(AD107:AG107)</f>
        <v>#REF!</v>
      </c>
      <c r="AI107" s="81"/>
      <c r="AJ107" s="80"/>
      <c r="AK107" s="80"/>
      <c r="AL107" s="79" t="e">
        <f>SUM(AH107:AK107)</f>
        <v>#REF!</v>
      </c>
      <c r="AM107" s="81"/>
      <c r="AN107" s="80"/>
      <c r="AO107" s="80"/>
      <c r="AP107" s="79" t="e">
        <f>SUM(AL107:AO107)</f>
        <v>#REF!</v>
      </c>
      <c r="AQ107" s="81"/>
      <c r="AR107" s="80"/>
      <c r="AS107" s="80"/>
      <c r="AT107" s="79" t="e">
        <f>SUM(AP107:AS107)</f>
        <v>#REF!</v>
      </c>
      <c r="AU107" s="81"/>
      <c r="AV107" s="80"/>
      <c r="AW107" s="80"/>
      <c r="AX107" s="79" t="e">
        <f>SUM(AT107:AW107)</f>
        <v>#REF!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 t="e">
        <f>Önkormányzat!#REF!+Hivatal!K108+Óvoda!K108+'Közösségi H'!K108</f>
        <v>#REF!</v>
      </c>
      <c r="L108" s="80" t="e">
        <f>Önkormányzat!#REF!+Hivatal!L108+Óvoda!L108+'Közösségi H'!L108</f>
        <v>#REF!</v>
      </c>
      <c r="M108" s="106" t="e">
        <f>Önkormányzat!#REF!+Hivatal!M108+Óvoda!M108+'Közösségi H'!M108</f>
        <v>#REF!</v>
      </c>
      <c r="N108" s="79" t="e">
        <f>SUM(J108:M108)</f>
        <v>#REF!</v>
      </c>
      <c r="O108" s="81"/>
      <c r="P108" s="80"/>
      <c r="Q108" s="80"/>
      <c r="R108" s="79" t="e">
        <f>SUM(N108:Q108)</f>
        <v>#REF!</v>
      </c>
      <c r="S108" s="81"/>
      <c r="T108" s="80"/>
      <c r="U108" s="80"/>
      <c r="V108" s="79" t="e">
        <f>SUM(R108:U108)</f>
        <v>#REF!</v>
      </c>
      <c r="W108" s="81"/>
      <c r="X108" s="80"/>
      <c r="Y108" s="80"/>
      <c r="Z108" s="79" t="e">
        <f>SUM(V108:Y108)</f>
        <v>#REF!</v>
      </c>
      <c r="AA108" s="81"/>
      <c r="AB108" s="80"/>
      <c r="AC108" s="80"/>
      <c r="AD108" s="79" t="e">
        <f>SUM(Z108:AC108)</f>
        <v>#REF!</v>
      </c>
      <c r="AE108" s="81"/>
      <c r="AF108" s="80"/>
      <c r="AG108" s="80"/>
      <c r="AH108" s="79" t="e">
        <f>SUM(AD108:AG108)</f>
        <v>#REF!</v>
      </c>
      <c r="AI108" s="81"/>
      <c r="AJ108" s="80"/>
      <c r="AK108" s="80"/>
      <c r="AL108" s="79" t="e">
        <f>SUM(AH108:AK108)</f>
        <v>#REF!</v>
      </c>
      <c r="AM108" s="81"/>
      <c r="AN108" s="80"/>
      <c r="AO108" s="80"/>
      <c r="AP108" s="79" t="e">
        <f>SUM(AL108:AO108)</f>
        <v>#REF!</v>
      </c>
      <c r="AQ108" s="81"/>
      <c r="AR108" s="80"/>
      <c r="AS108" s="80"/>
      <c r="AT108" s="79" t="e">
        <f>SUM(AP108:AS108)</f>
        <v>#REF!</v>
      </c>
      <c r="AU108" s="81"/>
      <c r="AV108" s="80"/>
      <c r="AW108" s="80"/>
      <c r="AX108" s="79" t="e">
        <f>SUM(AT108:AW108)</f>
        <v>#REF!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 t="e">
        <f>Önkormányzat!#REF!+Hivatal!K109+Óvoda!K109+'Közösségi H'!K109</f>
        <v>#REF!</v>
      </c>
      <c r="L109" s="80" t="e">
        <f>Önkormányzat!#REF!+Hivatal!L109+Óvoda!L109+'Közösségi H'!L109</f>
        <v>#REF!</v>
      </c>
      <c r="M109" s="106" t="e">
        <f>Önkormányzat!#REF!+Hivatal!M109+Óvoda!M109+'Közösségi H'!M109</f>
        <v>#REF!</v>
      </c>
      <c r="N109" s="79" t="e">
        <f>SUM(J109:M109)</f>
        <v>#REF!</v>
      </c>
      <c r="O109" s="81"/>
      <c r="P109" s="80"/>
      <c r="Q109" s="80"/>
      <c r="R109" s="79" t="e">
        <f>SUM(N109:Q109)</f>
        <v>#REF!</v>
      </c>
      <c r="S109" s="81"/>
      <c r="T109" s="80"/>
      <c r="U109" s="80"/>
      <c r="V109" s="79" t="e">
        <f>SUM(R109:U109)</f>
        <v>#REF!</v>
      </c>
      <c r="W109" s="81"/>
      <c r="X109" s="80"/>
      <c r="Y109" s="80"/>
      <c r="Z109" s="79" t="e">
        <f>SUM(V109:Y109)</f>
        <v>#REF!</v>
      </c>
      <c r="AA109" s="81"/>
      <c r="AB109" s="80"/>
      <c r="AC109" s="80"/>
      <c r="AD109" s="79" t="e">
        <f>SUM(Z109:AC109)</f>
        <v>#REF!</v>
      </c>
      <c r="AE109" s="81"/>
      <c r="AF109" s="80"/>
      <c r="AG109" s="80"/>
      <c r="AH109" s="79" t="e">
        <f>SUM(AD109:AG109)</f>
        <v>#REF!</v>
      </c>
      <c r="AI109" s="81"/>
      <c r="AJ109" s="80"/>
      <c r="AK109" s="80"/>
      <c r="AL109" s="79" t="e">
        <f>SUM(AH109:AK109)</f>
        <v>#REF!</v>
      </c>
      <c r="AM109" s="81"/>
      <c r="AN109" s="80"/>
      <c r="AO109" s="80"/>
      <c r="AP109" s="79" t="e">
        <f>SUM(AL109:AO109)</f>
        <v>#REF!</v>
      </c>
      <c r="AQ109" s="81"/>
      <c r="AR109" s="80"/>
      <c r="AS109" s="80"/>
      <c r="AT109" s="79" t="e">
        <f>SUM(AP109:AS109)</f>
        <v>#REF!</v>
      </c>
      <c r="AU109" s="81"/>
      <c r="AV109" s="80"/>
      <c r="AW109" s="80"/>
      <c r="AX109" s="79" t="e">
        <f>SUM(AT109:AW109)</f>
        <v>#REF!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 t="e">
        <f>SUM(K107:K109)</f>
        <v>#REF!</v>
      </c>
      <c r="L110" s="77" t="e">
        <f>SUM(L107:L109)</f>
        <v>#REF!</v>
      </c>
      <c r="M110" s="77" t="e">
        <f>SUM(M107:M109)</f>
        <v>#REF!</v>
      </c>
      <c r="N110" s="76" t="e">
        <f>IF((SUM(J110:M110))=SUM(N107:N109),SUM(N107:N109),"HIBA!")</f>
        <v>#REF!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 t="e">
        <f>IF((SUM(N110:Q110))=SUM(R107:R109),SUM(R107:R109),"HIBA!")</f>
        <v>#REF!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 t="e">
        <f>IF((SUM(R110:U110))=SUM(V107:V109),SUM(V107:V109),"HIBA!")</f>
        <v>#REF!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 t="e">
        <f>IF((SUM(V110:Y110))=SUM(Z107:Z109),SUM(Z107:Z109),"HIBA!")</f>
        <v>#REF!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 t="e">
        <f>IF((SUM(Z110:AC110))=SUM(AD107:AD109),SUM(AD107:AD109),"HIBA!")</f>
        <v>#REF!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 t="e">
        <f>IF((SUM(AD110:AG110))=SUM(AH107:AH109),SUM(AH107:AH109),"HIBA!")</f>
        <v>#REF!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 t="e">
        <f>IF((SUM(AH110:AK110))=SUM(AL107:AL109),SUM(AL107:AL109),"HIBA!")</f>
        <v>#REF!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 t="e">
        <f>IF((SUM(AL110:AO110))=SUM(AP107:AP109),SUM(AP107:AP109),"HIBA!")</f>
        <v>#REF!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 t="e">
        <f>IF((SUM(AP110:AS110))=SUM(AT107:AT109),SUM(AT107:AT109),"HIBA!")</f>
        <v>#REF!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 t="e">
        <f>IF((SUM(AT110:AW110))=SUM(AX107:AX109),SUM(AX107:AX109),"HIBA!")</f>
        <v>#REF!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 t="e">
        <f>Önkormányzat!#REF!+Hivatal!K111+Óvoda!K111+'Közösségi H'!K111</f>
        <v>#REF!</v>
      </c>
      <c r="L111" s="80" t="e">
        <f>Önkormányzat!#REF!+Hivatal!L111+Óvoda!L111+'Közösségi H'!L111</f>
        <v>#REF!</v>
      </c>
      <c r="M111" s="106" t="e">
        <f>Önkormányzat!#REF!+Hivatal!M111+Óvoda!M111+'Közösségi H'!M111</f>
        <v>#REF!</v>
      </c>
      <c r="N111" s="79" t="e">
        <f t="shared" ref="N111:N116" si="78">SUM(J111:M111)</f>
        <v>#REF!</v>
      </c>
      <c r="O111" s="81"/>
      <c r="P111" s="80"/>
      <c r="Q111" s="80"/>
      <c r="R111" s="79" t="e">
        <f t="shared" ref="R111:R116" si="79">SUM(N111:Q111)</f>
        <v>#REF!</v>
      </c>
      <c r="S111" s="81"/>
      <c r="T111" s="80"/>
      <c r="U111" s="80"/>
      <c r="V111" s="79" t="e">
        <f t="shared" ref="V111:V116" si="80">SUM(R111:U111)</f>
        <v>#REF!</v>
      </c>
      <c r="W111" s="81"/>
      <c r="X111" s="80"/>
      <c r="Y111" s="80"/>
      <c r="Z111" s="79" t="e">
        <f t="shared" ref="Z111:Z116" si="81">SUM(V111:Y111)</f>
        <v>#REF!</v>
      </c>
      <c r="AA111" s="81"/>
      <c r="AB111" s="80"/>
      <c r="AC111" s="80"/>
      <c r="AD111" s="79" t="e">
        <f t="shared" ref="AD111:AD116" si="82">SUM(Z111:AC111)</f>
        <v>#REF!</v>
      </c>
      <c r="AE111" s="81"/>
      <c r="AF111" s="80"/>
      <c r="AG111" s="80"/>
      <c r="AH111" s="79" t="e">
        <f t="shared" ref="AH111:AH116" si="83">SUM(AD111:AG111)</f>
        <v>#REF!</v>
      </c>
      <c r="AI111" s="81"/>
      <c r="AJ111" s="80"/>
      <c r="AK111" s="80"/>
      <c r="AL111" s="79" t="e">
        <f t="shared" ref="AL111:AL116" si="84">SUM(AH111:AK111)</f>
        <v>#REF!</v>
      </c>
      <c r="AM111" s="81"/>
      <c r="AN111" s="80"/>
      <c r="AO111" s="80"/>
      <c r="AP111" s="79" t="e">
        <f t="shared" ref="AP111:AP116" si="85">SUM(AL111:AO111)</f>
        <v>#REF!</v>
      </c>
      <c r="AQ111" s="81"/>
      <c r="AR111" s="80"/>
      <c r="AS111" s="80"/>
      <c r="AT111" s="79" t="e">
        <f t="shared" ref="AT111:AT116" si="86">SUM(AP111:AS111)</f>
        <v>#REF!</v>
      </c>
      <c r="AU111" s="81"/>
      <c r="AV111" s="80"/>
      <c r="AW111" s="80"/>
      <c r="AX111" s="79" t="e">
        <f t="shared" ref="AX111:AX116" si="87">SUM(AT111:AW111)</f>
        <v>#REF!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 t="e">
        <f>Önkormányzat!#REF!+Hivatal!K112+Óvoda!K112+'Közösségi H'!K112</f>
        <v>#REF!</v>
      </c>
      <c r="L112" s="80" t="e">
        <f>Önkormányzat!#REF!+Hivatal!L112+Óvoda!L112+'Közösségi H'!L112</f>
        <v>#REF!</v>
      </c>
      <c r="M112" s="106" t="e">
        <f>Önkormányzat!#REF!+Hivatal!M112+Óvoda!M112+'Közösségi H'!M112</f>
        <v>#REF!</v>
      </c>
      <c r="N112" s="79" t="e">
        <f t="shared" si="78"/>
        <v>#REF!</v>
      </c>
      <c r="O112" s="81"/>
      <c r="P112" s="80"/>
      <c r="Q112" s="80"/>
      <c r="R112" s="79" t="e">
        <f t="shared" si="79"/>
        <v>#REF!</v>
      </c>
      <c r="S112" s="81"/>
      <c r="T112" s="80"/>
      <c r="U112" s="80"/>
      <c r="V112" s="79" t="e">
        <f t="shared" si="80"/>
        <v>#REF!</v>
      </c>
      <c r="W112" s="81"/>
      <c r="X112" s="80"/>
      <c r="Y112" s="80"/>
      <c r="Z112" s="79" t="e">
        <f t="shared" si="81"/>
        <v>#REF!</v>
      </c>
      <c r="AA112" s="81"/>
      <c r="AB112" s="80"/>
      <c r="AC112" s="80"/>
      <c r="AD112" s="79" t="e">
        <f t="shared" si="82"/>
        <v>#REF!</v>
      </c>
      <c r="AE112" s="81"/>
      <c r="AF112" s="80"/>
      <c r="AG112" s="80"/>
      <c r="AH112" s="79" t="e">
        <f t="shared" si="83"/>
        <v>#REF!</v>
      </c>
      <c r="AI112" s="81"/>
      <c r="AJ112" s="80"/>
      <c r="AK112" s="80"/>
      <c r="AL112" s="79" t="e">
        <f t="shared" si="84"/>
        <v>#REF!</v>
      </c>
      <c r="AM112" s="81"/>
      <c r="AN112" s="80"/>
      <c r="AO112" s="80"/>
      <c r="AP112" s="79" t="e">
        <f t="shared" si="85"/>
        <v>#REF!</v>
      </c>
      <c r="AQ112" s="81"/>
      <c r="AR112" s="80"/>
      <c r="AS112" s="80"/>
      <c r="AT112" s="79" t="e">
        <f t="shared" si="86"/>
        <v>#REF!</v>
      </c>
      <c r="AU112" s="81"/>
      <c r="AV112" s="80"/>
      <c r="AW112" s="80"/>
      <c r="AX112" s="79" t="e">
        <f t="shared" si="87"/>
        <v>#REF!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 t="e">
        <f>Önkormányzat!#REF!+Hivatal!K113+Óvoda!K113+'Közösségi H'!K113</f>
        <v>#REF!</v>
      </c>
      <c r="L113" s="80" t="e">
        <f>Önkormányzat!#REF!+Hivatal!L113+Óvoda!L113+'Közösségi H'!L113</f>
        <v>#REF!</v>
      </c>
      <c r="M113" s="106" t="e">
        <f>Önkormányzat!#REF!+Hivatal!M113+Óvoda!M113+'Közösségi H'!M113</f>
        <v>#REF!</v>
      </c>
      <c r="N113" s="79" t="e">
        <f t="shared" si="78"/>
        <v>#REF!</v>
      </c>
      <c r="O113" s="81"/>
      <c r="P113" s="80"/>
      <c r="Q113" s="80"/>
      <c r="R113" s="79" t="e">
        <f t="shared" si="79"/>
        <v>#REF!</v>
      </c>
      <c r="S113" s="81"/>
      <c r="T113" s="80"/>
      <c r="U113" s="80"/>
      <c r="V113" s="79" t="e">
        <f t="shared" si="80"/>
        <v>#REF!</v>
      </c>
      <c r="W113" s="81"/>
      <c r="X113" s="80"/>
      <c r="Y113" s="80"/>
      <c r="Z113" s="79" t="e">
        <f t="shared" si="81"/>
        <v>#REF!</v>
      </c>
      <c r="AA113" s="81"/>
      <c r="AB113" s="80"/>
      <c r="AC113" s="80"/>
      <c r="AD113" s="79" t="e">
        <f t="shared" si="82"/>
        <v>#REF!</v>
      </c>
      <c r="AE113" s="81"/>
      <c r="AF113" s="80"/>
      <c r="AG113" s="80"/>
      <c r="AH113" s="79" t="e">
        <f t="shared" si="83"/>
        <v>#REF!</v>
      </c>
      <c r="AI113" s="81"/>
      <c r="AJ113" s="80"/>
      <c r="AK113" s="80"/>
      <c r="AL113" s="79" t="e">
        <f t="shared" si="84"/>
        <v>#REF!</v>
      </c>
      <c r="AM113" s="81"/>
      <c r="AN113" s="80"/>
      <c r="AO113" s="80"/>
      <c r="AP113" s="79" t="e">
        <f t="shared" si="85"/>
        <v>#REF!</v>
      </c>
      <c r="AQ113" s="81"/>
      <c r="AR113" s="80"/>
      <c r="AS113" s="80"/>
      <c r="AT113" s="79" t="e">
        <f t="shared" si="86"/>
        <v>#REF!</v>
      </c>
      <c r="AU113" s="81"/>
      <c r="AV113" s="80"/>
      <c r="AW113" s="80"/>
      <c r="AX113" s="79" t="e">
        <f t="shared" si="87"/>
        <v>#REF!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 t="e">
        <f>Önkormányzat!#REF!+Hivatal!K114+Óvoda!K114+'Közösségi H'!K114</f>
        <v>#REF!</v>
      </c>
      <c r="L114" s="80" t="e">
        <f>Önkormányzat!#REF!+Hivatal!L114+Óvoda!L114+'Közösségi H'!L114</f>
        <v>#REF!</v>
      </c>
      <c r="M114" s="106" t="e">
        <f>Önkormányzat!#REF!+Hivatal!M114+Óvoda!M114+'Közösségi H'!M114</f>
        <v>#REF!</v>
      </c>
      <c r="N114" s="79" t="e">
        <f t="shared" si="78"/>
        <v>#REF!</v>
      </c>
      <c r="O114" s="81"/>
      <c r="P114" s="80"/>
      <c r="Q114" s="80"/>
      <c r="R114" s="79" t="e">
        <f t="shared" si="79"/>
        <v>#REF!</v>
      </c>
      <c r="S114" s="81"/>
      <c r="T114" s="80"/>
      <c r="U114" s="80"/>
      <c r="V114" s="79" t="e">
        <f t="shared" si="80"/>
        <v>#REF!</v>
      </c>
      <c r="W114" s="81"/>
      <c r="X114" s="80"/>
      <c r="Y114" s="80"/>
      <c r="Z114" s="79" t="e">
        <f t="shared" si="81"/>
        <v>#REF!</v>
      </c>
      <c r="AA114" s="81"/>
      <c r="AB114" s="80"/>
      <c r="AC114" s="80"/>
      <c r="AD114" s="79" t="e">
        <f t="shared" si="82"/>
        <v>#REF!</v>
      </c>
      <c r="AE114" s="81"/>
      <c r="AF114" s="80"/>
      <c r="AG114" s="80"/>
      <c r="AH114" s="79" t="e">
        <f t="shared" si="83"/>
        <v>#REF!</v>
      </c>
      <c r="AI114" s="81"/>
      <c r="AJ114" s="80"/>
      <c r="AK114" s="80"/>
      <c r="AL114" s="79" t="e">
        <f t="shared" si="84"/>
        <v>#REF!</v>
      </c>
      <c r="AM114" s="81"/>
      <c r="AN114" s="80"/>
      <c r="AO114" s="80"/>
      <c r="AP114" s="79" t="e">
        <f t="shared" si="85"/>
        <v>#REF!</v>
      </c>
      <c r="AQ114" s="81"/>
      <c r="AR114" s="80"/>
      <c r="AS114" s="80"/>
      <c r="AT114" s="79" t="e">
        <f t="shared" si="86"/>
        <v>#REF!</v>
      </c>
      <c r="AU114" s="81"/>
      <c r="AV114" s="80"/>
      <c r="AW114" s="80"/>
      <c r="AX114" s="79" t="e">
        <f t="shared" si="87"/>
        <v>#REF!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 t="e">
        <f>Önkormányzat!#REF!+Hivatal!K115+Óvoda!K115+'Közösségi H'!K115</f>
        <v>#REF!</v>
      </c>
      <c r="L115" s="80" t="e">
        <f>Önkormányzat!#REF!+Hivatal!L115+Óvoda!L115+'Közösségi H'!L115</f>
        <v>#REF!</v>
      </c>
      <c r="M115" s="106" t="e">
        <f>Önkormányzat!#REF!+Hivatal!M115+Óvoda!M115+'Közösségi H'!M115</f>
        <v>#REF!</v>
      </c>
      <c r="N115" s="79" t="e">
        <f t="shared" si="78"/>
        <v>#REF!</v>
      </c>
      <c r="O115" s="81"/>
      <c r="P115" s="80"/>
      <c r="Q115" s="80"/>
      <c r="R115" s="79" t="e">
        <f t="shared" si="79"/>
        <v>#REF!</v>
      </c>
      <c r="S115" s="81"/>
      <c r="T115" s="80"/>
      <c r="U115" s="80"/>
      <c r="V115" s="79" t="e">
        <f t="shared" si="80"/>
        <v>#REF!</v>
      </c>
      <c r="W115" s="81"/>
      <c r="X115" s="80"/>
      <c r="Y115" s="80"/>
      <c r="Z115" s="79" t="e">
        <f t="shared" si="81"/>
        <v>#REF!</v>
      </c>
      <c r="AA115" s="81"/>
      <c r="AB115" s="80"/>
      <c r="AC115" s="80"/>
      <c r="AD115" s="79" t="e">
        <f t="shared" si="82"/>
        <v>#REF!</v>
      </c>
      <c r="AE115" s="81"/>
      <c r="AF115" s="80"/>
      <c r="AG115" s="80"/>
      <c r="AH115" s="79" t="e">
        <f t="shared" si="83"/>
        <v>#REF!</v>
      </c>
      <c r="AI115" s="81"/>
      <c r="AJ115" s="80"/>
      <c r="AK115" s="80"/>
      <c r="AL115" s="79" t="e">
        <f t="shared" si="84"/>
        <v>#REF!</v>
      </c>
      <c r="AM115" s="81"/>
      <c r="AN115" s="80"/>
      <c r="AO115" s="80"/>
      <c r="AP115" s="79" t="e">
        <f t="shared" si="85"/>
        <v>#REF!</v>
      </c>
      <c r="AQ115" s="81"/>
      <c r="AR115" s="80"/>
      <c r="AS115" s="80"/>
      <c r="AT115" s="79" t="e">
        <f t="shared" si="86"/>
        <v>#REF!</v>
      </c>
      <c r="AU115" s="81"/>
      <c r="AV115" s="80"/>
      <c r="AW115" s="80"/>
      <c r="AX115" s="79" t="e">
        <f t="shared" si="87"/>
        <v>#REF!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 t="e">
        <f>Önkormányzat!#REF!+Hivatal!K116+Óvoda!K116+'Közösségi H'!K116</f>
        <v>#REF!</v>
      </c>
      <c r="L116" s="80" t="e">
        <f>Önkormányzat!#REF!+Hivatal!L116+Óvoda!L116+'Közösségi H'!L116</f>
        <v>#REF!</v>
      </c>
      <c r="M116" s="106" t="e">
        <f>Önkormányzat!#REF!+Hivatal!M116+Óvoda!M116+'Közösségi H'!M116</f>
        <v>#REF!</v>
      </c>
      <c r="N116" s="79" t="e">
        <f t="shared" si="78"/>
        <v>#REF!</v>
      </c>
      <c r="O116" s="81"/>
      <c r="P116" s="80"/>
      <c r="Q116" s="80"/>
      <c r="R116" s="79" t="e">
        <f t="shared" si="79"/>
        <v>#REF!</v>
      </c>
      <c r="S116" s="81"/>
      <c r="T116" s="80"/>
      <c r="U116" s="80"/>
      <c r="V116" s="79" t="e">
        <f t="shared" si="80"/>
        <v>#REF!</v>
      </c>
      <c r="W116" s="81"/>
      <c r="X116" s="80"/>
      <c r="Y116" s="80"/>
      <c r="Z116" s="79" t="e">
        <f t="shared" si="81"/>
        <v>#REF!</v>
      </c>
      <c r="AA116" s="81"/>
      <c r="AB116" s="80"/>
      <c r="AC116" s="80"/>
      <c r="AD116" s="79" t="e">
        <f t="shared" si="82"/>
        <v>#REF!</v>
      </c>
      <c r="AE116" s="81"/>
      <c r="AF116" s="80"/>
      <c r="AG116" s="80"/>
      <c r="AH116" s="79" t="e">
        <f t="shared" si="83"/>
        <v>#REF!</v>
      </c>
      <c r="AI116" s="81"/>
      <c r="AJ116" s="80"/>
      <c r="AK116" s="80"/>
      <c r="AL116" s="79" t="e">
        <f t="shared" si="84"/>
        <v>#REF!</v>
      </c>
      <c r="AM116" s="81"/>
      <c r="AN116" s="80"/>
      <c r="AO116" s="80"/>
      <c r="AP116" s="79" t="e">
        <f t="shared" si="85"/>
        <v>#REF!</v>
      </c>
      <c r="AQ116" s="81"/>
      <c r="AR116" s="80"/>
      <c r="AS116" s="80"/>
      <c r="AT116" s="79" t="e">
        <f t="shared" si="86"/>
        <v>#REF!</v>
      </c>
      <c r="AU116" s="81"/>
      <c r="AV116" s="80"/>
      <c r="AW116" s="80"/>
      <c r="AX116" s="79" t="e">
        <f t="shared" si="87"/>
        <v>#REF!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 t="e">
        <f>SUM(K111:K114)</f>
        <v>#REF!</v>
      </c>
      <c r="L117" s="77" t="e">
        <f>SUM(L111:L114)</f>
        <v>#REF!</v>
      </c>
      <c r="M117" s="77" t="e">
        <f>SUM(M111:M114)</f>
        <v>#REF!</v>
      </c>
      <c r="N117" s="76" t="e">
        <f>IF((SUM(J117:M117))=SUM(N111:N116),SUM(N111:N116),"HIBA!")</f>
        <v>#REF!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 t="e">
        <f>IF((SUM(N117:Q117))=SUM(R111:R116),SUM(R111:R116),"HIBA!")</f>
        <v>#REF!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 t="e">
        <f>IF((SUM(R117:U117))=SUM(V111:V116),SUM(V111:V116),"HIBA!")</f>
        <v>#REF!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 t="e">
        <f>IF((SUM(V117:Y117))=SUM(Z111:Z116),SUM(Z111:Z116),"HIBA!")</f>
        <v>#REF!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 t="e">
        <f>IF((SUM(Z117:AC117))=SUM(AD111:AD116),SUM(AD111:AD116),"HIBA!")</f>
        <v>#REF!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 t="e">
        <f>IF((SUM(AD117:AG117))=SUM(AH111:AH116),SUM(AH111:AH116),"HIBA!")</f>
        <v>#REF!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 t="e">
        <f>IF((SUM(AH117:AK117))=SUM(AL111:AL116),SUM(AL111:AL116),"HIBA!")</f>
        <v>#REF!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 t="e">
        <f>IF((SUM(AL117:AO117))=SUM(AP111:AP116),SUM(AP111:AP116),"HIBA!")</f>
        <v>#REF!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 t="e">
        <f>IF((SUM(AP117:AS117))=SUM(AT111:AT116),SUM(AT111:AT116),"HIBA!")</f>
        <v>#REF!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 t="e">
        <f>IF((SUM(AT117:AW117))=SUM(AX111:AX116),SUM(AX111:AX116),"HIBA!")</f>
        <v>#REF!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 t="e">
        <f>Önkormányzat!#REF!+Hivatal!K118+Óvoda!K118+'Közösségi H'!K118</f>
        <v>#REF!</v>
      </c>
      <c r="L118" s="80" t="e">
        <f>Önkormányzat!#REF!+Hivatal!L118+Óvoda!L118+'Közösségi H'!L118</f>
        <v>#REF!</v>
      </c>
      <c r="M118" s="106" t="e">
        <f>Önkormányzat!#REF!+Hivatal!M118+Óvoda!M118+'Közösségi H'!M118</f>
        <v>#REF!</v>
      </c>
      <c r="N118" s="79" t="e">
        <f t="shared" ref="N118:N125" si="91">SUM(J118:M118)</f>
        <v>#REF!</v>
      </c>
      <c r="O118" s="81"/>
      <c r="P118" s="80"/>
      <c r="Q118" s="80"/>
      <c r="R118" s="79" t="e">
        <f t="shared" ref="R118:R125" si="92">SUM(N118:Q118)</f>
        <v>#REF!</v>
      </c>
      <c r="S118" s="81"/>
      <c r="T118" s="80"/>
      <c r="U118" s="80"/>
      <c r="V118" s="79" t="e">
        <f t="shared" ref="V118:V125" si="93">SUM(R118:U118)</f>
        <v>#REF!</v>
      </c>
      <c r="W118" s="81"/>
      <c r="X118" s="80"/>
      <c r="Y118" s="80"/>
      <c r="Z118" s="79" t="e">
        <f t="shared" ref="Z118:Z125" si="94">SUM(V118:Y118)</f>
        <v>#REF!</v>
      </c>
      <c r="AA118" s="81"/>
      <c r="AB118" s="80"/>
      <c r="AC118" s="80"/>
      <c r="AD118" s="79" t="e">
        <f t="shared" ref="AD118:AD125" si="95">SUM(Z118:AC118)</f>
        <v>#REF!</v>
      </c>
      <c r="AE118" s="81"/>
      <c r="AF118" s="80"/>
      <c r="AG118" s="80"/>
      <c r="AH118" s="79" t="e">
        <f t="shared" ref="AH118:AH125" si="96">SUM(AD118:AG118)</f>
        <v>#REF!</v>
      </c>
      <c r="AI118" s="81"/>
      <c r="AJ118" s="80"/>
      <c r="AK118" s="80"/>
      <c r="AL118" s="79" t="e">
        <f t="shared" ref="AL118:AL125" si="97">SUM(AH118:AK118)</f>
        <v>#REF!</v>
      </c>
      <c r="AM118" s="81"/>
      <c r="AN118" s="80"/>
      <c r="AO118" s="80"/>
      <c r="AP118" s="79" t="e">
        <f t="shared" ref="AP118:AP125" si="98">SUM(AL118:AO118)</f>
        <v>#REF!</v>
      </c>
      <c r="AQ118" s="81"/>
      <c r="AR118" s="80"/>
      <c r="AS118" s="80"/>
      <c r="AT118" s="79" t="e">
        <f t="shared" ref="AT118:AT125" si="99">SUM(AP118:AS118)</f>
        <v>#REF!</v>
      </c>
      <c r="AU118" s="81"/>
      <c r="AV118" s="80"/>
      <c r="AW118" s="80"/>
      <c r="AX118" s="79" t="e">
        <f t="shared" ref="AX118:AX125" si="100">SUM(AT118:AW118)</f>
        <v>#REF!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550537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550537</v>
      </c>
      <c r="G119" s="105">
        <f>Önkormányzat!G121+Hivatal!G119+Óvoda!G119+'Közösségi H'!G119</f>
        <v>570496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1121033</v>
      </c>
      <c r="K119" s="105" t="e">
        <f>Önkormányzat!#REF!+Hivatal!K119+Óvoda!K119+'Közösségi H'!K119</f>
        <v>#REF!</v>
      </c>
      <c r="L119" s="80" t="e">
        <f>Önkormányzat!#REF!+Hivatal!L119+Óvoda!L119+'Közösségi H'!L119</f>
        <v>#REF!</v>
      </c>
      <c r="M119" s="106" t="e">
        <f>Önkormányzat!#REF!+Hivatal!M119+Óvoda!M119+'Közösségi H'!M119</f>
        <v>#REF!</v>
      </c>
      <c r="N119" s="79" t="e">
        <f t="shared" si="91"/>
        <v>#REF!</v>
      </c>
      <c r="O119" s="81"/>
      <c r="P119" s="80"/>
      <c r="Q119" s="80"/>
      <c r="R119" s="79" t="e">
        <f t="shared" si="92"/>
        <v>#REF!</v>
      </c>
      <c r="S119" s="81"/>
      <c r="T119" s="80"/>
      <c r="U119" s="80"/>
      <c r="V119" s="79" t="e">
        <f t="shared" si="93"/>
        <v>#REF!</v>
      </c>
      <c r="W119" s="81"/>
      <c r="X119" s="80"/>
      <c r="Y119" s="80"/>
      <c r="Z119" s="79" t="e">
        <f t="shared" si="94"/>
        <v>#REF!</v>
      </c>
      <c r="AA119" s="81"/>
      <c r="AB119" s="80"/>
      <c r="AC119" s="80"/>
      <c r="AD119" s="79" t="e">
        <f t="shared" si="95"/>
        <v>#REF!</v>
      </c>
      <c r="AE119" s="81"/>
      <c r="AF119" s="80"/>
      <c r="AG119" s="80"/>
      <c r="AH119" s="79" t="e">
        <f t="shared" si="96"/>
        <v>#REF!</v>
      </c>
      <c r="AI119" s="81"/>
      <c r="AJ119" s="80"/>
      <c r="AK119" s="80"/>
      <c r="AL119" s="79" t="e">
        <f t="shared" si="97"/>
        <v>#REF!</v>
      </c>
      <c r="AM119" s="81"/>
      <c r="AN119" s="80"/>
      <c r="AO119" s="80"/>
      <c r="AP119" s="79" t="e">
        <f t="shared" si="98"/>
        <v>#REF!</v>
      </c>
      <c r="AQ119" s="81"/>
      <c r="AR119" s="80"/>
      <c r="AS119" s="80"/>
      <c r="AT119" s="79" t="e">
        <f t="shared" si="99"/>
        <v>#REF!</v>
      </c>
      <c r="AU119" s="81"/>
      <c r="AV119" s="80"/>
      <c r="AW119" s="80"/>
      <c r="AX119" s="79" t="e">
        <f t="shared" si="100"/>
        <v>#REF!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 t="e">
        <f>Önkormányzat!#REF!+Hivatal!K120+Óvoda!K120+'Közösségi H'!K120</f>
        <v>#REF!</v>
      </c>
      <c r="L120" s="80" t="e">
        <f>Önkormányzat!#REF!+Hivatal!L120+Óvoda!L120+'Közösségi H'!L120</f>
        <v>#REF!</v>
      </c>
      <c r="M120" s="106" t="e">
        <f>Önkormányzat!#REF!+Hivatal!M120+Óvoda!M120+'Közösségi H'!M120</f>
        <v>#REF!</v>
      </c>
      <c r="N120" s="79" t="e">
        <f t="shared" si="91"/>
        <v>#REF!</v>
      </c>
      <c r="O120" s="81"/>
      <c r="P120" s="80"/>
      <c r="Q120" s="80"/>
      <c r="R120" s="79" t="e">
        <f t="shared" si="92"/>
        <v>#REF!</v>
      </c>
      <c r="S120" s="81"/>
      <c r="T120" s="80"/>
      <c r="U120" s="80"/>
      <c r="V120" s="79" t="e">
        <f t="shared" si="93"/>
        <v>#REF!</v>
      </c>
      <c r="W120" s="81"/>
      <c r="X120" s="80"/>
      <c r="Y120" s="80"/>
      <c r="Z120" s="79" t="e">
        <f t="shared" si="94"/>
        <v>#REF!</v>
      </c>
      <c r="AA120" s="81"/>
      <c r="AB120" s="80"/>
      <c r="AC120" s="80"/>
      <c r="AD120" s="79" t="e">
        <f t="shared" si="95"/>
        <v>#REF!</v>
      </c>
      <c r="AE120" s="81"/>
      <c r="AF120" s="80"/>
      <c r="AG120" s="80"/>
      <c r="AH120" s="79" t="e">
        <f t="shared" si="96"/>
        <v>#REF!</v>
      </c>
      <c r="AI120" s="81"/>
      <c r="AJ120" s="80"/>
      <c r="AK120" s="80"/>
      <c r="AL120" s="79" t="e">
        <f t="shared" si="97"/>
        <v>#REF!</v>
      </c>
      <c r="AM120" s="81"/>
      <c r="AN120" s="80"/>
      <c r="AO120" s="80"/>
      <c r="AP120" s="79" t="e">
        <f t="shared" si="98"/>
        <v>#REF!</v>
      </c>
      <c r="AQ120" s="81"/>
      <c r="AR120" s="80"/>
      <c r="AS120" s="80"/>
      <c r="AT120" s="79" t="e">
        <f t="shared" si="99"/>
        <v>#REF!</v>
      </c>
      <c r="AU120" s="81"/>
      <c r="AV120" s="80"/>
      <c r="AW120" s="80"/>
      <c r="AX120" s="79" t="e">
        <f t="shared" si="100"/>
        <v>#REF!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 t="e">
        <f>Önkormányzat!#REF!+Hivatal!K121+Óvoda!K121+'Közösségi H'!K121</f>
        <v>#REF!</v>
      </c>
      <c r="L121" s="80" t="e">
        <f>Önkormányzat!#REF!+Hivatal!L121+Óvoda!L121+'Közösségi H'!L121</f>
        <v>#REF!</v>
      </c>
      <c r="M121" s="106" t="e">
        <f>Önkormányzat!#REF!+Hivatal!M121+Óvoda!M121+'Közösségi H'!M121</f>
        <v>#REF!</v>
      </c>
      <c r="N121" s="79" t="e">
        <f t="shared" si="91"/>
        <v>#REF!</v>
      </c>
      <c r="O121" s="81"/>
      <c r="P121" s="80"/>
      <c r="Q121" s="80"/>
      <c r="R121" s="79" t="e">
        <f t="shared" si="92"/>
        <v>#REF!</v>
      </c>
      <c r="S121" s="81"/>
      <c r="T121" s="80"/>
      <c r="U121" s="80"/>
      <c r="V121" s="79" t="e">
        <f t="shared" si="93"/>
        <v>#REF!</v>
      </c>
      <c r="W121" s="81"/>
      <c r="X121" s="80"/>
      <c r="Y121" s="80"/>
      <c r="Z121" s="79" t="e">
        <f t="shared" si="94"/>
        <v>#REF!</v>
      </c>
      <c r="AA121" s="81"/>
      <c r="AB121" s="80"/>
      <c r="AC121" s="80"/>
      <c r="AD121" s="79" t="e">
        <f t="shared" si="95"/>
        <v>#REF!</v>
      </c>
      <c r="AE121" s="81"/>
      <c r="AF121" s="80"/>
      <c r="AG121" s="80"/>
      <c r="AH121" s="79" t="e">
        <f t="shared" si="96"/>
        <v>#REF!</v>
      </c>
      <c r="AI121" s="81"/>
      <c r="AJ121" s="80"/>
      <c r="AK121" s="80"/>
      <c r="AL121" s="79" t="e">
        <f t="shared" si="97"/>
        <v>#REF!</v>
      </c>
      <c r="AM121" s="81"/>
      <c r="AN121" s="80"/>
      <c r="AO121" s="80"/>
      <c r="AP121" s="79" t="e">
        <f t="shared" si="98"/>
        <v>#REF!</v>
      </c>
      <c r="AQ121" s="81"/>
      <c r="AR121" s="80"/>
      <c r="AS121" s="80"/>
      <c r="AT121" s="79" t="e">
        <f t="shared" si="99"/>
        <v>#REF!</v>
      </c>
      <c r="AU121" s="81"/>
      <c r="AV121" s="80"/>
      <c r="AW121" s="80"/>
      <c r="AX121" s="79" t="e">
        <f t="shared" si="100"/>
        <v>#REF!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 t="e">
        <f>Önkormányzat!#REF!+Hivatal!K122+Óvoda!K122+'Közösségi H'!K122</f>
        <v>#REF!</v>
      </c>
      <c r="L122" s="80" t="e">
        <f>Önkormányzat!#REF!+Hivatal!L122+Óvoda!L122+'Közösségi H'!L122</f>
        <v>#REF!</v>
      </c>
      <c r="M122" s="106" t="e">
        <f>Önkormányzat!#REF!+Hivatal!M122+Óvoda!M122+'Közösségi H'!M122</f>
        <v>#REF!</v>
      </c>
      <c r="N122" s="79" t="e">
        <f t="shared" si="91"/>
        <v>#REF!</v>
      </c>
      <c r="O122" s="81"/>
      <c r="P122" s="80"/>
      <c r="Q122" s="80"/>
      <c r="R122" s="79" t="e">
        <f t="shared" si="92"/>
        <v>#REF!</v>
      </c>
      <c r="S122" s="81"/>
      <c r="T122" s="80"/>
      <c r="U122" s="80"/>
      <c r="V122" s="79" t="e">
        <f t="shared" si="93"/>
        <v>#REF!</v>
      </c>
      <c r="W122" s="81"/>
      <c r="X122" s="80"/>
      <c r="Y122" s="80"/>
      <c r="Z122" s="79" t="e">
        <f t="shared" si="94"/>
        <v>#REF!</v>
      </c>
      <c r="AA122" s="81"/>
      <c r="AB122" s="80"/>
      <c r="AC122" s="80"/>
      <c r="AD122" s="79" t="e">
        <f t="shared" si="95"/>
        <v>#REF!</v>
      </c>
      <c r="AE122" s="81"/>
      <c r="AF122" s="80"/>
      <c r="AG122" s="80"/>
      <c r="AH122" s="79" t="e">
        <f t="shared" si="96"/>
        <v>#REF!</v>
      </c>
      <c r="AI122" s="81"/>
      <c r="AJ122" s="80"/>
      <c r="AK122" s="80"/>
      <c r="AL122" s="79" t="e">
        <f t="shared" si="97"/>
        <v>#REF!</v>
      </c>
      <c r="AM122" s="81"/>
      <c r="AN122" s="80"/>
      <c r="AO122" s="80"/>
      <c r="AP122" s="79" t="e">
        <f t="shared" si="98"/>
        <v>#REF!</v>
      </c>
      <c r="AQ122" s="81"/>
      <c r="AR122" s="80"/>
      <c r="AS122" s="80"/>
      <c r="AT122" s="79" t="e">
        <f t="shared" si="99"/>
        <v>#REF!</v>
      </c>
      <c r="AU122" s="81"/>
      <c r="AV122" s="80"/>
      <c r="AW122" s="80"/>
      <c r="AX122" s="79" t="e">
        <f t="shared" si="100"/>
        <v>#REF!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 t="e">
        <f>Önkormányzat!#REF!+Hivatal!K123+Óvoda!K123+'Közösségi H'!K123</f>
        <v>#REF!</v>
      </c>
      <c r="L123" s="80" t="e">
        <f>Önkormányzat!#REF!+Hivatal!L123+Óvoda!L123+'Közösségi H'!L123</f>
        <v>#REF!</v>
      </c>
      <c r="M123" s="106" t="e">
        <f>Önkormányzat!#REF!+Hivatal!M123+Óvoda!M123+'Közösségi H'!M123</f>
        <v>#REF!</v>
      </c>
      <c r="N123" s="79" t="e">
        <f t="shared" si="91"/>
        <v>#REF!</v>
      </c>
      <c r="O123" s="81"/>
      <c r="P123" s="80"/>
      <c r="Q123" s="80"/>
      <c r="R123" s="79" t="e">
        <f t="shared" si="92"/>
        <v>#REF!</v>
      </c>
      <c r="S123" s="81"/>
      <c r="T123" s="80"/>
      <c r="U123" s="80"/>
      <c r="V123" s="79" t="e">
        <f t="shared" si="93"/>
        <v>#REF!</v>
      </c>
      <c r="W123" s="81"/>
      <c r="X123" s="80"/>
      <c r="Y123" s="80"/>
      <c r="Z123" s="79" t="e">
        <f t="shared" si="94"/>
        <v>#REF!</v>
      </c>
      <c r="AA123" s="81"/>
      <c r="AB123" s="80"/>
      <c r="AC123" s="80"/>
      <c r="AD123" s="79" t="e">
        <f t="shared" si="95"/>
        <v>#REF!</v>
      </c>
      <c r="AE123" s="81"/>
      <c r="AF123" s="80"/>
      <c r="AG123" s="80"/>
      <c r="AH123" s="79" t="e">
        <f t="shared" si="96"/>
        <v>#REF!</v>
      </c>
      <c r="AI123" s="81"/>
      <c r="AJ123" s="80"/>
      <c r="AK123" s="80"/>
      <c r="AL123" s="79" t="e">
        <f t="shared" si="97"/>
        <v>#REF!</v>
      </c>
      <c r="AM123" s="81"/>
      <c r="AN123" s="80"/>
      <c r="AO123" s="80"/>
      <c r="AP123" s="79" t="e">
        <f t="shared" si="98"/>
        <v>#REF!</v>
      </c>
      <c r="AQ123" s="81"/>
      <c r="AR123" s="80"/>
      <c r="AS123" s="80"/>
      <c r="AT123" s="79" t="e">
        <f t="shared" si="99"/>
        <v>#REF!</v>
      </c>
      <c r="AU123" s="81"/>
      <c r="AV123" s="80"/>
      <c r="AW123" s="80"/>
      <c r="AX123" s="79" t="e">
        <f t="shared" si="100"/>
        <v>#REF!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 t="e">
        <f>Önkormányzat!#REF!+Hivatal!K124+Óvoda!K124+'Közösségi H'!K124</f>
        <v>#REF!</v>
      </c>
      <c r="L124" s="80" t="e">
        <f>Önkormányzat!#REF!+Hivatal!L124+Óvoda!L124+'Közösségi H'!L124</f>
        <v>#REF!</v>
      </c>
      <c r="M124" s="106" t="e">
        <f>Önkormányzat!#REF!+Hivatal!M124+Óvoda!M124+'Közösségi H'!M124</f>
        <v>#REF!</v>
      </c>
      <c r="N124" s="79" t="e">
        <f t="shared" si="91"/>
        <v>#REF!</v>
      </c>
      <c r="O124" s="81"/>
      <c r="P124" s="80"/>
      <c r="Q124" s="80"/>
      <c r="R124" s="79" t="e">
        <f t="shared" si="92"/>
        <v>#REF!</v>
      </c>
      <c r="S124" s="81"/>
      <c r="T124" s="80"/>
      <c r="U124" s="80"/>
      <c r="V124" s="79" t="e">
        <f t="shared" si="93"/>
        <v>#REF!</v>
      </c>
      <c r="W124" s="81"/>
      <c r="X124" s="80"/>
      <c r="Y124" s="80"/>
      <c r="Z124" s="79" t="e">
        <f t="shared" si="94"/>
        <v>#REF!</v>
      </c>
      <c r="AA124" s="81"/>
      <c r="AB124" s="80"/>
      <c r="AC124" s="80"/>
      <c r="AD124" s="79" t="e">
        <f t="shared" si="95"/>
        <v>#REF!</v>
      </c>
      <c r="AE124" s="81"/>
      <c r="AF124" s="80"/>
      <c r="AG124" s="80"/>
      <c r="AH124" s="79" t="e">
        <f t="shared" si="96"/>
        <v>#REF!</v>
      </c>
      <c r="AI124" s="81"/>
      <c r="AJ124" s="80"/>
      <c r="AK124" s="80"/>
      <c r="AL124" s="79" t="e">
        <f t="shared" si="97"/>
        <v>#REF!</v>
      </c>
      <c r="AM124" s="81"/>
      <c r="AN124" s="80"/>
      <c r="AO124" s="80"/>
      <c r="AP124" s="79" t="e">
        <f t="shared" si="98"/>
        <v>#REF!</v>
      </c>
      <c r="AQ124" s="81"/>
      <c r="AR124" s="80"/>
      <c r="AS124" s="80"/>
      <c r="AT124" s="79" t="e">
        <f t="shared" si="99"/>
        <v>#REF!</v>
      </c>
      <c r="AU124" s="81"/>
      <c r="AV124" s="80"/>
      <c r="AW124" s="80"/>
      <c r="AX124" s="79" t="e">
        <f t="shared" si="100"/>
        <v>#REF!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 t="e">
        <f>Önkormányzat!#REF!+Hivatal!K125+Óvoda!K125+'Közösségi H'!K125</f>
        <v>#REF!</v>
      </c>
      <c r="L125" s="80" t="e">
        <f>Önkormányzat!#REF!+Hivatal!L125+Óvoda!L125+'Közösségi H'!L125</f>
        <v>#REF!</v>
      </c>
      <c r="M125" s="106" t="e">
        <f>Önkormányzat!#REF!+Hivatal!M125+Óvoda!M125+'Közösségi H'!M125</f>
        <v>#REF!</v>
      </c>
      <c r="N125" s="79" t="e">
        <f t="shared" si="91"/>
        <v>#REF!</v>
      </c>
      <c r="O125" s="81"/>
      <c r="P125" s="80"/>
      <c r="Q125" s="80"/>
      <c r="R125" s="79" t="e">
        <f t="shared" si="92"/>
        <v>#REF!</v>
      </c>
      <c r="S125" s="81"/>
      <c r="T125" s="80"/>
      <c r="U125" s="80"/>
      <c r="V125" s="79" t="e">
        <f t="shared" si="93"/>
        <v>#REF!</v>
      </c>
      <c r="W125" s="81"/>
      <c r="X125" s="80"/>
      <c r="Y125" s="80"/>
      <c r="Z125" s="79" t="e">
        <f t="shared" si="94"/>
        <v>#REF!</v>
      </c>
      <c r="AA125" s="81"/>
      <c r="AB125" s="80"/>
      <c r="AC125" s="80"/>
      <c r="AD125" s="79" t="e">
        <f t="shared" si="95"/>
        <v>#REF!</v>
      </c>
      <c r="AE125" s="81"/>
      <c r="AF125" s="80"/>
      <c r="AG125" s="80"/>
      <c r="AH125" s="79" t="e">
        <f t="shared" si="96"/>
        <v>#REF!</v>
      </c>
      <c r="AI125" s="81"/>
      <c r="AJ125" s="80"/>
      <c r="AK125" s="80"/>
      <c r="AL125" s="79" t="e">
        <f t="shared" si="97"/>
        <v>#REF!</v>
      </c>
      <c r="AM125" s="81"/>
      <c r="AN125" s="80"/>
      <c r="AO125" s="80"/>
      <c r="AP125" s="79" t="e">
        <f t="shared" si="98"/>
        <v>#REF!</v>
      </c>
      <c r="AQ125" s="81"/>
      <c r="AR125" s="80"/>
      <c r="AS125" s="80"/>
      <c r="AT125" s="79" t="e">
        <f t="shared" si="99"/>
        <v>#REF!</v>
      </c>
      <c r="AU125" s="81"/>
      <c r="AV125" s="80"/>
      <c r="AW125" s="80"/>
      <c r="AX125" s="79" t="e">
        <f t="shared" si="100"/>
        <v>#REF!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 t="e">
        <f>SUM(K124:K125)</f>
        <v>#REF!</v>
      </c>
      <c r="L126" s="77" t="e">
        <f>SUM(L124:L125)</f>
        <v>#REF!</v>
      </c>
      <c r="M126" s="77" t="e">
        <f>SUM(M124:M125)</f>
        <v>#REF!</v>
      </c>
      <c r="N126" s="76" t="e">
        <f>IF((SUM(J126:M126))=SUM(N124:N125),SUM(N124:N125),"HIBA!")</f>
        <v>#REF!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 t="e">
        <f>IF((SUM(N126:Q126))=SUM(R124:R125),SUM(R124:R125),"HIBA!")</f>
        <v>#REF!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 t="e">
        <f>IF((SUM(R126:U126))=SUM(V124:V125),SUM(V124:V125),"HIBA!")</f>
        <v>#REF!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 t="e">
        <f>IF((SUM(V126:Y126))=SUM(Z124:Z125),SUM(Z124:Z125),"HIBA!")</f>
        <v>#REF!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 t="e">
        <f>IF((SUM(Z126:AC126))=SUM(AD124:AD125),SUM(AD124:AD125),"HIBA!")</f>
        <v>#REF!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 t="e">
        <f>IF((SUM(AD126:AG126))=SUM(AH124:AH125),SUM(AH124:AH125),"HIBA!")</f>
        <v>#REF!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 t="e">
        <f>IF((SUM(AH126:AK126))=SUM(AL124:AL125),SUM(AL124:AL125),"HIBA!")</f>
        <v>#REF!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 t="e">
        <f>IF((SUM(AL126:AO126))=SUM(AP124:AP125),SUM(AP124:AP125),"HIBA!")</f>
        <v>#REF!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 t="e">
        <f>IF((SUM(AP126:AS126))=SUM(AT124:AT125),SUM(AT124:AT125),"HIBA!")</f>
        <v>#REF!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 t="e">
        <f>IF((SUM(AT126:AW126))=SUM(AX124:AX125),SUM(AX124:AX125),"HIBA!")</f>
        <v>#REF!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550537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550537</v>
      </c>
      <c r="G127" s="78">
        <f>SUM(G117:G123)</f>
        <v>570496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1121033</v>
      </c>
      <c r="K127" s="78" t="e">
        <f>SUM(K117:K123)</f>
        <v>#REF!</v>
      </c>
      <c r="L127" s="78" t="e">
        <f t="shared" ref="L127:N127" si="102">SUM(L117:L123)</f>
        <v>#REF!</v>
      </c>
      <c r="M127" s="78" t="e">
        <f t="shared" si="102"/>
        <v>#REF!</v>
      </c>
      <c r="N127" s="78" t="e">
        <f t="shared" si="102"/>
        <v>#REF!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 t="e">
        <f t="shared" si="103"/>
        <v>#REF!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 t="e">
        <f t="shared" si="103"/>
        <v>#REF!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 t="e">
        <f t="shared" si="103"/>
        <v>#REF!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 t="e">
        <f t="shared" si="103"/>
        <v>#REF!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 t="e">
        <f t="shared" si="103"/>
        <v>#REF!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 t="e">
        <f t="shared" si="103"/>
        <v>#REF!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 t="e">
        <f t="shared" si="103"/>
        <v>#REF!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 t="e">
        <f t="shared" si="103"/>
        <v>#REF!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 t="e">
        <f t="shared" si="103"/>
        <v>#REF!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 t="e">
        <f>Önkormányzat!#REF!+Hivatal!K128+Óvoda!K128+'Közösségi H'!K128</f>
        <v>#REF!</v>
      </c>
      <c r="L128" s="80" t="e">
        <f>Önkormányzat!#REF!+Hivatal!L128+Óvoda!L128+'Közösségi H'!L128</f>
        <v>#REF!</v>
      </c>
      <c r="M128" s="106" t="e">
        <f>Önkormányzat!#REF!+Hivatal!M128+Óvoda!M128+'Közösségi H'!M128</f>
        <v>#REF!</v>
      </c>
      <c r="N128" s="79" t="e">
        <f>SUM(J128:M128)</f>
        <v>#REF!</v>
      </c>
      <c r="O128" s="81"/>
      <c r="P128" s="80"/>
      <c r="Q128" s="80"/>
      <c r="R128" s="79" t="e">
        <f>SUM(N128:Q128)</f>
        <v>#REF!</v>
      </c>
      <c r="S128" s="81"/>
      <c r="T128" s="80"/>
      <c r="U128" s="80"/>
      <c r="V128" s="79" t="e">
        <f>SUM(R128:U128)</f>
        <v>#REF!</v>
      </c>
      <c r="W128" s="81"/>
      <c r="X128" s="80"/>
      <c r="Y128" s="80"/>
      <c r="Z128" s="79" t="e">
        <f>SUM(V128:Y128)</f>
        <v>#REF!</v>
      </c>
      <c r="AA128" s="81"/>
      <c r="AB128" s="80"/>
      <c r="AC128" s="80"/>
      <c r="AD128" s="79" t="e">
        <f>SUM(Z128:AC128)</f>
        <v>#REF!</v>
      </c>
      <c r="AE128" s="81"/>
      <c r="AF128" s="80"/>
      <c r="AG128" s="80"/>
      <c r="AH128" s="79" t="e">
        <f>SUM(AD128:AG128)</f>
        <v>#REF!</v>
      </c>
      <c r="AI128" s="81"/>
      <c r="AJ128" s="80"/>
      <c r="AK128" s="80"/>
      <c r="AL128" s="79" t="e">
        <f>SUM(AH128:AK128)</f>
        <v>#REF!</v>
      </c>
      <c r="AM128" s="81"/>
      <c r="AN128" s="80"/>
      <c r="AO128" s="80"/>
      <c r="AP128" s="79" t="e">
        <f>SUM(AL128:AO128)</f>
        <v>#REF!</v>
      </c>
      <c r="AQ128" s="81"/>
      <c r="AR128" s="80"/>
      <c r="AS128" s="80"/>
      <c r="AT128" s="79" t="e">
        <f>SUM(AP128:AS128)</f>
        <v>#REF!</v>
      </c>
      <c r="AU128" s="81"/>
      <c r="AV128" s="80"/>
      <c r="AW128" s="80"/>
      <c r="AX128" s="79" t="e">
        <f>SUM(AT128:AW128)</f>
        <v>#REF!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 t="e">
        <f>Önkormányzat!#REF!+Hivatal!K129+Óvoda!K129+'Közösségi H'!K129</f>
        <v>#REF!</v>
      </c>
      <c r="L129" s="80" t="e">
        <f>Önkormányzat!#REF!+Hivatal!L129+Óvoda!L129+'Közösségi H'!L129</f>
        <v>#REF!</v>
      </c>
      <c r="M129" s="106" t="e">
        <f>Önkormányzat!#REF!+Hivatal!M129+Óvoda!M129+'Közösségi H'!M129</f>
        <v>#REF!</v>
      </c>
      <c r="N129" s="79" t="e">
        <f>SUM(J129:M129)</f>
        <v>#REF!</v>
      </c>
      <c r="O129" s="81"/>
      <c r="P129" s="80"/>
      <c r="Q129" s="80"/>
      <c r="R129" s="79" t="e">
        <f>SUM(N129:Q129)</f>
        <v>#REF!</v>
      </c>
      <c r="S129" s="81"/>
      <c r="T129" s="80"/>
      <c r="U129" s="80"/>
      <c r="V129" s="79" t="e">
        <f>SUM(R129:U129)</f>
        <v>#REF!</v>
      </c>
      <c r="W129" s="81"/>
      <c r="X129" s="80"/>
      <c r="Y129" s="80"/>
      <c r="Z129" s="79" t="e">
        <f>SUM(V129:Y129)</f>
        <v>#REF!</v>
      </c>
      <c r="AA129" s="81"/>
      <c r="AB129" s="80"/>
      <c r="AC129" s="80"/>
      <c r="AD129" s="79" t="e">
        <f>SUM(Z129:AC129)</f>
        <v>#REF!</v>
      </c>
      <c r="AE129" s="81"/>
      <c r="AF129" s="80"/>
      <c r="AG129" s="80"/>
      <c r="AH129" s="79" t="e">
        <f>SUM(AD129:AG129)</f>
        <v>#REF!</v>
      </c>
      <c r="AI129" s="81"/>
      <c r="AJ129" s="80"/>
      <c r="AK129" s="80"/>
      <c r="AL129" s="79" t="e">
        <f>SUM(AH129:AK129)</f>
        <v>#REF!</v>
      </c>
      <c r="AM129" s="81"/>
      <c r="AN129" s="80"/>
      <c r="AO129" s="80"/>
      <c r="AP129" s="79" t="e">
        <f>SUM(AL129:AO129)</f>
        <v>#REF!</v>
      </c>
      <c r="AQ129" s="81"/>
      <c r="AR129" s="80"/>
      <c r="AS129" s="80"/>
      <c r="AT129" s="79" t="e">
        <f>SUM(AP129:AS129)</f>
        <v>#REF!</v>
      </c>
      <c r="AU129" s="81"/>
      <c r="AV129" s="80"/>
      <c r="AW129" s="80"/>
      <c r="AX129" s="79" t="e">
        <f>SUM(AT129:AW129)</f>
        <v>#REF!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 t="e">
        <f>Önkormányzat!#REF!+Hivatal!K130+Óvoda!K130+'Közösségi H'!K130</f>
        <v>#REF!</v>
      </c>
      <c r="L130" s="80" t="e">
        <f>Önkormányzat!#REF!+Hivatal!L130+Óvoda!L130+'Közösségi H'!L130</f>
        <v>#REF!</v>
      </c>
      <c r="M130" s="106" t="e">
        <f>Önkormányzat!#REF!+Hivatal!M130+Óvoda!M130+'Közösségi H'!M130</f>
        <v>#REF!</v>
      </c>
      <c r="N130" s="79" t="e">
        <f>SUM(J130:M130)</f>
        <v>#REF!</v>
      </c>
      <c r="O130" s="81"/>
      <c r="P130" s="80"/>
      <c r="Q130" s="80"/>
      <c r="R130" s="79" t="e">
        <f>SUM(N130:Q130)</f>
        <v>#REF!</v>
      </c>
      <c r="S130" s="81"/>
      <c r="T130" s="80"/>
      <c r="U130" s="80"/>
      <c r="V130" s="79" t="e">
        <f>SUM(R130:U130)</f>
        <v>#REF!</v>
      </c>
      <c r="W130" s="81"/>
      <c r="X130" s="80"/>
      <c r="Y130" s="80"/>
      <c r="Z130" s="79" t="e">
        <f>SUM(V130:Y130)</f>
        <v>#REF!</v>
      </c>
      <c r="AA130" s="81"/>
      <c r="AB130" s="80"/>
      <c r="AC130" s="80"/>
      <c r="AD130" s="79" t="e">
        <f>SUM(Z130:AC130)</f>
        <v>#REF!</v>
      </c>
      <c r="AE130" s="81"/>
      <c r="AF130" s="80"/>
      <c r="AG130" s="80"/>
      <c r="AH130" s="79" t="e">
        <f>SUM(AD130:AG130)</f>
        <v>#REF!</v>
      </c>
      <c r="AI130" s="81"/>
      <c r="AJ130" s="80"/>
      <c r="AK130" s="80"/>
      <c r="AL130" s="79" t="e">
        <f>SUM(AH130:AK130)</f>
        <v>#REF!</v>
      </c>
      <c r="AM130" s="81"/>
      <c r="AN130" s="80"/>
      <c r="AO130" s="80"/>
      <c r="AP130" s="79" t="e">
        <f>SUM(AL130:AO130)</f>
        <v>#REF!</v>
      </c>
      <c r="AQ130" s="81"/>
      <c r="AR130" s="80"/>
      <c r="AS130" s="80"/>
      <c r="AT130" s="79" t="e">
        <f>SUM(AP130:AS130)</f>
        <v>#REF!</v>
      </c>
      <c r="AU130" s="81"/>
      <c r="AV130" s="80"/>
      <c r="AW130" s="80"/>
      <c r="AX130" s="79" t="e">
        <f>SUM(AT130:AW130)</f>
        <v>#REF!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 t="e">
        <f>Önkormányzat!#REF!+Hivatal!K131+Óvoda!K131+'Közösségi H'!K131</f>
        <v>#REF!</v>
      </c>
      <c r="L131" s="80" t="e">
        <f>Önkormányzat!#REF!+Hivatal!L131+Óvoda!L131+'Közösségi H'!L131</f>
        <v>#REF!</v>
      </c>
      <c r="M131" s="106" t="e">
        <f>Önkormányzat!#REF!+Hivatal!M131+Óvoda!M131+'Közösségi H'!M131</f>
        <v>#REF!</v>
      </c>
      <c r="N131" s="79" t="e">
        <f>SUM(J131:M131)</f>
        <v>#REF!</v>
      </c>
      <c r="O131" s="81"/>
      <c r="P131" s="80"/>
      <c r="Q131" s="80"/>
      <c r="R131" s="79" t="e">
        <f>SUM(N131:Q131)</f>
        <v>#REF!</v>
      </c>
      <c r="S131" s="81"/>
      <c r="T131" s="80"/>
      <c r="U131" s="80"/>
      <c r="V131" s="79" t="e">
        <f>SUM(R131:U131)</f>
        <v>#REF!</v>
      </c>
      <c r="W131" s="81"/>
      <c r="X131" s="80"/>
      <c r="Y131" s="80"/>
      <c r="Z131" s="79" t="e">
        <f>SUM(V131:Y131)</f>
        <v>#REF!</v>
      </c>
      <c r="AA131" s="81"/>
      <c r="AB131" s="80"/>
      <c r="AC131" s="80"/>
      <c r="AD131" s="79" t="e">
        <f>SUM(Z131:AC131)</f>
        <v>#REF!</v>
      </c>
      <c r="AE131" s="81"/>
      <c r="AF131" s="80"/>
      <c r="AG131" s="80"/>
      <c r="AH131" s="79" t="e">
        <f>SUM(AD131:AG131)</f>
        <v>#REF!</v>
      </c>
      <c r="AI131" s="81"/>
      <c r="AJ131" s="80"/>
      <c r="AK131" s="80"/>
      <c r="AL131" s="79" t="e">
        <f>SUM(AH131:AK131)</f>
        <v>#REF!</v>
      </c>
      <c r="AM131" s="81"/>
      <c r="AN131" s="80"/>
      <c r="AO131" s="80"/>
      <c r="AP131" s="79" t="e">
        <f>SUM(AL131:AO131)</f>
        <v>#REF!</v>
      </c>
      <c r="AQ131" s="81"/>
      <c r="AR131" s="80"/>
      <c r="AS131" s="80"/>
      <c r="AT131" s="79" t="e">
        <f>SUM(AP131:AS131)</f>
        <v>#REF!</v>
      </c>
      <c r="AU131" s="81"/>
      <c r="AV131" s="80"/>
      <c r="AW131" s="80"/>
      <c r="AX131" s="79" t="e">
        <f>SUM(AT131:AW131)</f>
        <v>#REF!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 t="e">
        <f>Önkormányzat!#REF!+Hivatal!K132+Óvoda!K132+'Közösségi H'!K132</f>
        <v>#REF!</v>
      </c>
      <c r="L132" s="80" t="e">
        <f>Önkormányzat!#REF!+Hivatal!L132+Óvoda!L132+'Közösségi H'!L132</f>
        <v>#REF!</v>
      </c>
      <c r="M132" s="106" t="e">
        <f>Önkormányzat!#REF!+Hivatal!M132+Óvoda!M132+'Közösségi H'!M132</f>
        <v>#REF!</v>
      </c>
      <c r="N132" s="79" t="e">
        <f>SUM(J132:M132)</f>
        <v>#REF!</v>
      </c>
      <c r="O132" s="81"/>
      <c r="P132" s="80"/>
      <c r="Q132" s="80"/>
      <c r="R132" s="79" t="e">
        <f>SUM(N132:Q132)</f>
        <v>#REF!</v>
      </c>
      <c r="S132" s="81"/>
      <c r="T132" s="80"/>
      <c r="U132" s="80"/>
      <c r="V132" s="79" t="e">
        <f>SUM(R132:U132)</f>
        <v>#REF!</v>
      </c>
      <c r="W132" s="81"/>
      <c r="X132" s="80"/>
      <c r="Y132" s="80"/>
      <c r="Z132" s="79" t="e">
        <f>SUM(V132:Y132)</f>
        <v>#REF!</v>
      </c>
      <c r="AA132" s="81"/>
      <c r="AB132" s="80"/>
      <c r="AC132" s="80"/>
      <c r="AD132" s="79" t="e">
        <f>SUM(Z132:AC132)</f>
        <v>#REF!</v>
      </c>
      <c r="AE132" s="81"/>
      <c r="AF132" s="80"/>
      <c r="AG132" s="80"/>
      <c r="AH132" s="79" t="e">
        <f>SUM(AD132:AG132)</f>
        <v>#REF!</v>
      </c>
      <c r="AI132" s="81"/>
      <c r="AJ132" s="80"/>
      <c r="AK132" s="80"/>
      <c r="AL132" s="79" t="e">
        <f>SUM(AH132:AK132)</f>
        <v>#REF!</v>
      </c>
      <c r="AM132" s="81"/>
      <c r="AN132" s="80"/>
      <c r="AO132" s="80"/>
      <c r="AP132" s="79" t="e">
        <f>SUM(AL132:AO132)</f>
        <v>#REF!</v>
      </c>
      <c r="AQ132" s="81"/>
      <c r="AR132" s="80"/>
      <c r="AS132" s="80"/>
      <c r="AT132" s="79" t="e">
        <f>SUM(AP132:AS132)</f>
        <v>#REF!</v>
      </c>
      <c r="AU132" s="81"/>
      <c r="AV132" s="80"/>
      <c r="AW132" s="80"/>
      <c r="AX132" s="79" t="e">
        <f>SUM(AT132:AW132)</f>
        <v>#REF!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 t="e">
        <f>SUM(K128:K131)</f>
        <v>#REF!</v>
      </c>
      <c r="L133" s="77" t="e">
        <f>SUM(L128:L131)</f>
        <v>#REF!</v>
      </c>
      <c r="M133" s="77" t="e">
        <f>SUM(M128:M131)</f>
        <v>#REF!</v>
      </c>
      <c r="N133" s="76" t="e">
        <f>IF((SUM(J133:M133))=SUM(N128:N132),SUM(N128:N132),"HIBA!")</f>
        <v>#REF!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 t="e">
        <f>IF((SUM(N133:Q133))=SUM(R128:R132),SUM(R128:R132),"HIBA!")</f>
        <v>#REF!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 t="e">
        <f>IF((SUM(R133:U133))=SUM(V128:V132),SUM(V128:V132),"HIBA!")</f>
        <v>#REF!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 t="e">
        <f>IF((SUM(V133:Y133))=SUM(Z128:Z132),SUM(Z128:Z132),"HIBA!")</f>
        <v>#REF!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 t="e">
        <f>IF((SUM(Z133:AC133))=SUM(AD128:AD132),SUM(AD128:AD132),"HIBA!")</f>
        <v>#REF!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 t="e">
        <f>IF((SUM(AD133:AG133))=SUM(AH128:AH132),SUM(AH128:AH132),"HIBA!")</f>
        <v>#REF!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 t="e">
        <f>IF((SUM(AH133:AK133))=SUM(AL128:AL132),SUM(AL128:AL132),"HIBA!")</f>
        <v>#REF!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 t="e">
        <f>IF((SUM(AL133:AO133))=SUM(AP128:AP132),SUM(AP128:AP132),"HIBA!")</f>
        <v>#REF!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 t="e">
        <f>IF((SUM(AP133:AS133))=SUM(AT128:AT132),SUM(AT128:AT132),"HIBA!")</f>
        <v>#REF!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 t="e">
        <f>IF((SUM(AT133:AW133))=SUM(AX128:AX132),SUM(AX128:AX132),"HIBA!")</f>
        <v>#REF!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 t="e">
        <f>Önkormányzat!#REF!+Hivatal!K134+Óvoda!K134+'Közösségi H'!K134</f>
        <v>#REF!</v>
      </c>
      <c r="L134" s="80" t="e">
        <f>Önkormányzat!#REF!+Hivatal!L134+Óvoda!L134+'Közösségi H'!L134</f>
        <v>#REF!</v>
      </c>
      <c r="M134" s="106" t="e">
        <f>Önkormányzat!#REF!+Hivatal!M134+Óvoda!M134+'Közösségi H'!M134</f>
        <v>#REF!</v>
      </c>
      <c r="N134" s="73" t="e">
        <f>SUM(J134:M134)</f>
        <v>#REF!</v>
      </c>
      <c r="O134" s="75"/>
      <c r="P134" s="74"/>
      <c r="Q134" s="74"/>
      <c r="R134" s="73" t="e">
        <f>SUM(N134:Q134)</f>
        <v>#REF!</v>
      </c>
      <c r="S134" s="75"/>
      <c r="T134" s="74"/>
      <c r="U134" s="74"/>
      <c r="V134" s="73" t="e">
        <f>SUM(R134:U134)</f>
        <v>#REF!</v>
      </c>
      <c r="W134" s="75"/>
      <c r="X134" s="74"/>
      <c r="Y134" s="74"/>
      <c r="Z134" s="73" t="e">
        <f>SUM(V134:Y134)</f>
        <v>#REF!</v>
      </c>
      <c r="AA134" s="75"/>
      <c r="AB134" s="74"/>
      <c r="AC134" s="74"/>
      <c r="AD134" s="73" t="e">
        <f>SUM(Z134:AC134)</f>
        <v>#REF!</v>
      </c>
      <c r="AE134" s="75"/>
      <c r="AF134" s="74"/>
      <c r="AG134" s="74"/>
      <c r="AH134" s="73" t="e">
        <f>SUM(AD134:AG134)</f>
        <v>#REF!</v>
      </c>
      <c r="AI134" s="75"/>
      <c r="AJ134" s="74"/>
      <c r="AK134" s="74"/>
      <c r="AL134" s="73" t="e">
        <f>SUM(AH134:AK134)</f>
        <v>#REF!</v>
      </c>
      <c r="AM134" s="75"/>
      <c r="AN134" s="74"/>
      <c r="AO134" s="74"/>
      <c r="AP134" s="73" t="e">
        <f>SUM(AL134:AO134)</f>
        <v>#REF!</v>
      </c>
      <c r="AQ134" s="75"/>
      <c r="AR134" s="74"/>
      <c r="AS134" s="74"/>
      <c r="AT134" s="73" t="e">
        <f>SUM(AP134:AS134)</f>
        <v>#REF!</v>
      </c>
      <c r="AU134" s="75"/>
      <c r="AV134" s="74"/>
      <c r="AW134" s="74"/>
      <c r="AX134" s="73" t="e">
        <f>SUM(AT134:AW134)</f>
        <v>#REF!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 t="e">
        <f>Önkormányzat!#REF!+Hivatal!K135+Óvoda!K135+'Közösségi H'!K135</f>
        <v>#REF!</v>
      </c>
      <c r="L135" s="80" t="e">
        <f>Önkormányzat!#REF!+Hivatal!L135+Óvoda!L135+'Közösségi H'!L135</f>
        <v>#REF!</v>
      </c>
      <c r="M135" s="106" t="e">
        <f>Önkormányzat!#REF!+Hivatal!M135+Óvoda!M135+'Közösségi H'!M135</f>
        <v>#REF!</v>
      </c>
      <c r="N135" s="73" t="e">
        <f>SUM(J135:M135)</f>
        <v>#REF!</v>
      </c>
      <c r="O135" s="75"/>
      <c r="P135" s="74"/>
      <c r="Q135" s="74"/>
      <c r="R135" s="73" t="e">
        <f>SUM(N135:Q135)</f>
        <v>#REF!</v>
      </c>
      <c r="S135" s="75"/>
      <c r="T135" s="74"/>
      <c r="U135" s="74"/>
      <c r="V135" s="73" t="e">
        <f>SUM(R135:U135)</f>
        <v>#REF!</v>
      </c>
      <c r="W135" s="75"/>
      <c r="X135" s="74"/>
      <c r="Y135" s="74"/>
      <c r="Z135" s="73" t="e">
        <f>SUM(V135:Y135)</f>
        <v>#REF!</v>
      </c>
      <c r="AA135" s="75"/>
      <c r="AB135" s="74"/>
      <c r="AC135" s="74"/>
      <c r="AD135" s="73" t="e">
        <f>SUM(Z135:AC135)</f>
        <v>#REF!</v>
      </c>
      <c r="AE135" s="75"/>
      <c r="AF135" s="74"/>
      <c r="AG135" s="74"/>
      <c r="AH135" s="73" t="e">
        <f>SUM(AD135:AG135)</f>
        <v>#REF!</v>
      </c>
      <c r="AI135" s="75"/>
      <c r="AJ135" s="74"/>
      <c r="AK135" s="74"/>
      <c r="AL135" s="73" t="e">
        <f>SUM(AH135:AK135)</f>
        <v>#REF!</v>
      </c>
      <c r="AM135" s="75"/>
      <c r="AN135" s="74"/>
      <c r="AO135" s="74"/>
      <c r="AP135" s="73" t="e">
        <f>SUM(AL135:AO135)</f>
        <v>#REF!</v>
      </c>
      <c r="AQ135" s="75"/>
      <c r="AR135" s="74"/>
      <c r="AS135" s="74"/>
      <c r="AT135" s="73" t="e">
        <f>SUM(AP135:AS135)</f>
        <v>#REF!</v>
      </c>
      <c r="AU135" s="75"/>
      <c r="AV135" s="74"/>
      <c r="AW135" s="74"/>
      <c r="AX135" s="73" t="e">
        <f>SUM(AT135:AW135)</f>
        <v>#REF!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550537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550537</v>
      </c>
      <c r="G136" s="72">
        <f>SUM(G127,G133,G134)</f>
        <v>570496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1121033</v>
      </c>
      <c r="K136" s="72" t="e">
        <f>SUM(K127,K133,K134)</f>
        <v>#REF!</v>
      </c>
      <c r="L136" s="71" t="e">
        <f>SUM(L127,L133,L134)</f>
        <v>#REF!</v>
      </c>
      <c r="M136" s="71" t="e">
        <f>SUM(M127,M133,M134)</f>
        <v>#REF!</v>
      </c>
      <c r="N136" s="70" t="e">
        <f>IF((SUM(J136:M136))=SUM(N127,N133,N134),SUM(N127,N133,N134),"HIBA!")</f>
        <v>#REF!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 t="e">
        <f>IF((SUM(N136:Q136))=SUM(R127,R133,R134),SUM(R127,R133,R134),"HIBA!")</f>
        <v>#REF!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 t="e">
        <f>IF((SUM(R136:U136))=SUM(V127,V133,V134),SUM(V127,V133,V134),"HIBA!")</f>
        <v>#REF!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 t="e">
        <f>IF((SUM(V136:Y136))=SUM(Z127,Z133,Z134),SUM(Z127,Z133,Z134),"HIBA!")</f>
        <v>#REF!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 t="e">
        <f>IF((SUM(Z136:AC136))=SUM(AD127,AD133,AD134),SUM(AD127,AD133,AD134),"HIBA!")</f>
        <v>#REF!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 t="e">
        <f>IF((SUM(AD136:AG136))=SUM(AH127,AH133,AH134),SUM(AH127,AH133,AH134),"HIBA!")</f>
        <v>#REF!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 t="e">
        <f>IF((SUM(AH136:AK136))=SUM(AL127,AL133,AL134),SUM(AL127,AL133,AL134),"HIBA!")</f>
        <v>#REF!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 t="e">
        <f>IF((SUM(AL136:AO136))=SUM(AP127,AP133,AP134),SUM(AP127,AP133,AP134),"HIBA!")</f>
        <v>#REF!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 t="e">
        <f>IF((SUM(AP136:AS136))=SUM(AT127,AT133,AT134),SUM(AT127,AT133,AT134),"HIBA!")</f>
        <v>#REF!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 t="e">
        <f>IF((SUM(AT136:AW136))=SUM(AX127,AX133,AX134),SUM(AX127,AX133,AX134),"HIBA!")</f>
        <v>#REF!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225463374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225463374</v>
      </c>
      <c r="G137" s="69">
        <f>SUM(G136,G106)</f>
        <v>-1942574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223520800</v>
      </c>
      <c r="K137" s="69" t="e">
        <f>SUM(K136,K106)</f>
        <v>#REF!</v>
      </c>
      <c r="L137" s="68" t="e">
        <f>SUM(L136,L106)</f>
        <v>#REF!</v>
      </c>
      <c r="M137" s="68" t="e">
        <f>SUM(M136,M106)</f>
        <v>#REF!</v>
      </c>
      <c r="N137" s="67" t="e">
        <f>IF((SUM(J137:M137))=SUM(N136,N106),SUM(N136,N106),"HIBA!")</f>
        <v>#REF!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e">
        <f>IF(N137=N244,"",N137-N244)</f>
        <v>#REF!</v>
      </c>
      <c r="O138" s="65"/>
      <c r="P138" s="65"/>
      <c r="Q138" s="65"/>
      <c r="R138" s="64" t="e">
        <f>IF(R137=R244,"",R137-R244)</f>
        <v>#REF!</v>
      </c>
      <c r="S138" s="65"/>
      <c r="T138" s="65"/>
      <c r="U138" s="65"/>
      <c r="V138" s="64" t="e">
        <f>IF(V137=V244,"",V137-V244)</f>
        <v>#REF!</v>
      </c>
      <c r="W138" s="65"/>
      <c r="X138" s="65"/>
      <c r="Y138" s="65"/>
      <c r="Z138" s="64" t="e">
        <f>IF(Z137=Z244,"",Z137-Z244)</f>
        <v>#REF!</v>
      </c>
      <c r="AA138" s="65"/>
      <c r="AB138" s="65"/>
      <c r="AC138" s="65"/>
      <c r="AD138" s="64" t="e">
        <f>IF(AD137=AD244,"",AD137-AD244)</f>
        <v>#REF!</v>
      </c>
      <c r="AE138" s="65"/>
      <c r="AF138" s="65"/>
      <c r="AG138" s="65"/>
      <c r="AH138" s="64" t="e">
        <f>IF(AH137=AH244,"",AH137-AH244)</f>
        <v>#REF!</v>
      </c>
      <c r="AI138" s="65"/>
      <c r="AJ138" s="65"/>
      <c r="AK138" s="65"/>
      <c r="AL138" s="64" t="e">
        <f>IF(AL137=AL244,"",AL137-AL244)</f>
        <v>#REF!</v>
      </c>
      <c r="AM138" s="65"/>
      <c r="AN138" s="65"/>
      <c r="AO138" s="65"/>
      <c r="AP138" s="64" t="e">
        <f>IF(AP137=AP244,"",AP137-AP244)</f>
        <v>#REF!</v>
      </c>
      <c r="AQ138" s="65"/>
      <c r="AR138" s="65"/>
      <c r="AS138" s="65"/>
      <c r="AT138" s="64" t="e">
        <f>IF(AT137=AT244,"",AT137-AT244)</f>
        <v>#REF!</v>
      </c>
      <c r="AU138" s="65"/>
      <c r="AV138" s="65"/>
      <c r="AW138" s="65"/>
      <c r="AX138" s="64" t="e">
        <f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72" t="s">
        <v>209</v>
      </c>
      <c r="D144" s="573"/>
      <c r="E144" s="574"/>
      <c r="F144" s="54" t="s">
        <v>198</v>
      </c>
      <c r="G144" s="572" t="s">
        <v>208</v>
      </c>
      <c r="H144" s="573"/>
      <c r="I144" s="574"/>
      <c r="J144" s="54" t="s">
        <v>198</v>
      </c>
      <c r="K144" s="575" t="s">
        <v>207</v>
      </c>
      <c r="L144" s="576"/>
      <c r="M144" s="577"/>
      <c r="N144" s="53" t="s">
        <v>198</v>
      </c>
      <c r="O144" s="572" t="s">
        <v>207</v>
      </c>
      <c r="P144" s="573"/>
      <c r="Q144" s="574"/>
      <c r="R144" s="53" t="s">
        <v>198</v>
      </c>
      <c r="S144" s="572" t="s">
        <v>206</v>
      </c>
      <c r="T144" s="573"/>
      <c r="U144" s="574"/>
      <c r="V144" s="53" t="s">
        <v>198</v>
      </c>
      <c r="W144" s="572" t="s">
        <v>205</v>
      </c>
      <c r="X144" s="573"/>
      <c r="Y144" s="574"/>
      <c r="Z144" s="53" t="s">
        <v>198</v>
      </c>
      <c r="AA144" s="572" t="s">
        <v>204</v>
      </c>
      <c r="AB144" s="573"/>
      <c r="AC144" s="574"/>
      <c r="AD144" s="53" t="s">
        <v>198</v>
      </c>
      <c r="AE144" s="572" t="s">
        <v>203</v>
      </c>
      <c r="AF144" s="573"/>
      <c r="AG144" s="574"/>
      <c r="AH144" s="53" t="s">
        <v>198</v>
      </c>
      <c r="AI144" s="572" t="s">
        <v>202</v>
      </c>
      <c r="AJ144" s="573"/>
      <c r="AK144" s="574"/>
      <c r="AL144" s="53" t="s">
        <v>198</v>
      </c>
      <c r="AM144" s="572" t="s">
        <v>201</v>
      </c>
      <c r="AN144" s="573"/>
      <c r="AO144" s="574"/>
      <c r="AP144" s="53" t="s">
        <v>198</v>
      </c>
      <c r="AQ144" s="572" t="s">
        <v>200</v>
      </c>
      <c r="AR144" s="573"/>
      <c r="AS144" s="574"/>
      <c r="AT144" s="53" t="s">
        <v>198</v>
      </c>
      <c r="AU144" s="572" t="s">
        <v>199</v>
      </c>
      <c r="AV144" s="573"/>
      <c r="AW144" s="574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Önkormányzat!C149+Hivatal!C146+Óvoda!C147+'Közösségi H'!C147</f>
        <v>7096418</v>
      </c>
      <c r="D146" s="80">
        <f>Önkormányzat!D149+Hivatal!D146+Óvoda!D147+'Közösségi H'!D147</f>
        <v>0</v>
      </c>
      <c r="E146" s="106">
        <f>Önkormányzat!E149+Hivatal!E146+Óvoda!E147+'Közösségi H'!E147</f>
        <v>0</v>
      </c>
      <c r="F146" s="30">
        <f t="shared" ref="F146:F151" si="105">SUM(C146:E146)</f>
        <v>7096418</v>
      </c>
      <c r="G146" s="105">
        <f>Önkormányzat!G149+Hivatal!G146+Óvoda!G147+'Közösségi H'!G147</f>
        <v>0</v>
      </c>
      <c r="H146" s="80">
        <f>Önkormányzat!H149+Hivatal!H146+Óvoda!H147+'Közösségi H'!H147</f>
        <v>0</v>
      </c>
      <c r="I146" s="106">
        <f>Önkormányzat!I149+Hivatal!I146+Óvoda!I147+'Közösségi H'!I147</f>
        <v>0</v>
      </c>
      <c r="J146" s="30">
        <f t="shared" ref="J146:J151" si="106">SUM(F146:I146)</f>
        <v>7096418</v>
      </c>
      <c r="K146" s="105" t="e">
        <f>Önkormányzat!#REF!+Hivatal!K146+Óvoda!K147+'Közösségi H'!K147</f>
        <v>#REF!</v>
      </c>
      <c r="L146" s="80" t="e">
        <f>Önkormányzat!#REF!+Hivatal!L146+Óvoda!L147+'Közösségi H'!L147</f>
        <v>#REF!</v>
      </c>
      <c r="M146" s="106" t="e">
        <f>Önkormányzat!#REF!+Hivatal!M146+Óvoda!M147+'Közösségi H'!M147</f>
        <v>#REF!</v>
      </c>
      <c r="N146" s="30" t="e">
        <f t="shared" ref="N146:N151" si="107">SUM(J146:M146)</f>
        <v>#REF!</v>
      </c>
      <c r="O146" s="32"/>
      <c r="P146" s="31"/>
      <c r="Q146" s="31"/>
      <c r="R146" s="30" t="e">
        <f t="shared" ref="R146:R151" si="108">SUM(N146:Q146)</f>
        <v>#REF!</v>
      </c>
      <c r="S146" s="32"/>
      <c r="T146" s="31"/>
      <c r="U146" s="31"/>
      <c r="V146" s="30" t="e">
        <f t="shared" ref="V146:V151" si="109">SUM(R146:U146)</f>
        <v>#REF!</v>
      </c>
      <c r="W146" s="32"/>
      <c r="X146" s="31"/>
      <c r="Y146" s="31"/>
      <c r="Z146" s="30" t="e">
        <f t="shared" ref="Z146:Z151" si="110">SUM(V146:Y146)</f>
        <v>#REF!</v>
      </c>
      <c r="AA146" s="32"/>
      <c r="AB146" s="31"/>
      <c r="AC146" s="31"/>
      <c r="AD146" s="30" t="e">
        <f t="shared" ref="AD146:AD151" si="111">SUM(Z146:AC146)</f>
        <v>#REF!</v>
      </c>
      <c r="AE146" s="32"/>
      <c r="AF146" s="31"/>
      <c r="AG146" s="31"/>
      <c r="AH146" s="30" t="e">
        <f t="shared" ref="AH146:AH151" si="112">SUM(AD146:AG146)</f>
        <v>#REF!</v>
      </c>
      <c r="AI146" s="32"/>
      <c r="AJ146" s="31"/>
      <c r="AK146" s="31"/>
      <c r="AL146" s="30" t="e">
        <f t="shared" ref="AL146:AL151" si="113">SUM(AH146:AK146)</f>
        <v>#REF!</v>
      </c>
      <c r="AM146" s="32"/>
      <c r="AN146" s="31"/>
      <c r="AO146" s="31"/>
      <c r="AP146" s="30" t="e">
        <f t="shared" ref="AP146:AP151" si="114">SUM(AL146:AO146)</f>
        <v>#REF!</v>
      </c>
      <c r="AQ146" s="32"/>
      <c r="AR146" s="31"/>
      <c r="AS146" s="31"/>
      <c r="AT146" s="30" t="e">
        <f t="shared" ref="AT146:AT151" si="115">SUM(AP146:AS146)</f>
        <v>#REF!</v>
      </c>
      <c r="AU146" s="32"/>
      <c r="AV146" s="31"/>
      <c r="AW146" s="31"/>
      <c r="AX146" s="30" t="e">
        <f t="shared" ref="AX146:AX151" si="116">SUM(AT146:AW146)</f>
        <v>#REF!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Önkormányzat!C150+Hivatal!C147+Óvoda!C148+'Közösségi H'!C148</f>
        <v>0</v>
      </c>
      <c r="D147" s="80">
        <f>Önkormányzat!D150+Hivatal!D147+Óvoda!D148+'Közösségi H'!D148</f>
        <v>0</v>
      </c>
      <c r="E147" s="106">
        <f>Önkormányzat!E150+Hivatal!E147+Óvoda!E148+'Közösségi H'!E148</f>
        <v>0</v>
      </c>
      <c r="F147" s="30">
        <f t="shared" si="105"/>
        <v>0</v>
      </c>
      <c r="G147" s="105">
        <f>Önkormányzat!G150+Hivatal!G147+Óvoda!G148+'Közösségi H'!G148</f>
        <v>0</v>
      </c>
      <c r="H147" s="80">
        <f>Önkormányzat!H150+Hivatal!H147+Óvoda!H148+'Közösségi H'!H148</f>
        <v>0</v>
      </c>
      <c r="I147" s="106">
        <f>Önkormányzat!I150+Hivatal!I147+Óvoda!I148+'Közösségi H'!I148</f>
        <v>0</v>
      </c>
      <c r="J147" s="30">
        <f t="shared" si="106"/>
        <v>0</v>
      </c>
      <c r="K147" s="105" t="e">
        <f>Önkormányzat!#REF!+Hivatal!K147+Óvoda!K148+'Közösségi H'!K148</f>
        <v>#REF!</v>
      </c>
      <c r="L147" s="80" t="e">
        <f>Önkormányzat!#REF!+Hivatal!L147+Óvoda!L148+'Közösségi H'!L148</f>
        <v>#REF!</v>
      </c>
      <c r="M147" s="106" t="e">
        <f>Önkormányzat!#REF!+Hivatal!M147+Óvoda!M148+'Közösségi H'!M148</f>
        <v>#REF!</v>
      </c>
      <c r="N147" s="30" t="e">
        <f t="shared" si="107"/>
        <v>#REF!</v>
      </c>
      <c r="O147" s="32"/>
      <c r="P147" s="31"/>
      <c r="Q147" s="31"/>
      <c r="R147" s="30" t="e">
        <f t="shared" si="108"/>
        <v>#REF!</v>
      </c>
      <c r="S147" s="32"/>
      <c r="T147" s="31"/>
      <c r="U147" s="31"/>
      <c r="V147" s="30" t="e">
        <f t="shared" si="109"/>
        <v>#REF!</v>
      </c>
      <c r="W147" s="32"/>
      <c r="X147" s="31"/>
      <c r="Y147" s="31"/>
      <c r="Z147" s="30" t="e">
        <f t="shared" si="110"/>
        <v>#REF!</v>
      </c>
      <c r="AA147" s="32"/>
      <c r="AB147" s="31"/>
      <c r="AC147" s="31"/>
      <c r="AD147" s="30" t="e">
        <f t="shared" si="111"/>
        <v>#REF!</v>
      </c>
      <c r="AE147" s="32"/>
      <c r="AF147" s="31"/>
      <c r="AG147" s="31"/>
      <c r="AH147" s="30" t="e">
        <f t="shared" si="112"/>
        <v>#REF!</v>
      </c>
      <c r="AI147" s="32"/>
      <c r="AJ147" s="31"/>
      <c r="AK147" s="31"/>
      <c r="AL147" s="30" t="e">
        <f t="shared" si="113"/>
        <v>#REF!</v>
      </c>
      <c r="AM147" s="32"/>
      <c r="AN147" s="31"/>
      <c r="AO147" s="31"/>
      <c r="AP147" s="30" t="e">
        <f t="shared" si="114"/>
        <v>#REF!</v>
      </c>
      <c r="AQ147" s="32"/>
      <c r="AR147" s="31"/>
      <c r="AS147" s="31"/>
      <c r="AT147" s="30" t="e">
        <f t="shared" si="115"/>
        <v>#REF!</v>
      </c>
      <c r="AU147" s="32"/>
      <c r="AV147" s="31"/>
      <c r="AW147" s="31"/>
      <c r="AX147" s="30" t="e">
        <f t="shared" si="116"/>
        <v>#REF!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Önkormányzat!C151+Hivatal!C148+Óvoda!C149+'Közösségi H'!C149</f>
        <v>4867000</v>
      </c>
      <c r="D148" s="80">
        <f>Önkormányzat!D151+Hivatal!D148+Óvoda!D149+'Közösségi H'!D149</f>
        <v>0</v>
      </c>
      <c r="E148" s="106">
        <f>Önkormányzat!E151+Hivatal!E148+Óvoda!E149+'Közösségi H'!E149</f>
        <v>0</v>
      </c>
      <c r="F148" s="30">
        <f t="shared" si="105"/>
        <v>4867000</v>
      </c>
      <c r="G148" s="105">
        <f>Önkormányzat!G151+Hivatal!G148+Óvoda!G149+'Közösségi H'!G149</f>
        <v>0</v>
      </c>
      <c r="H148" s="80">
        <f>Önkormányzat!H151+Hivatal!H148+Óvoda!H149+'Közösségi H'!H149</f>
        <v>0</v>
      </c>
      <c r="I148" s="106">
        <f>Önkormányzat!I151+Hivatal!I148+Óvoda!I149+'Közösségi H'!I149</f>
        <v>0</v>
      </c>
      <c r="J148" s="30">
        <f t="shared" si="106"/>
        <v>4867000</v>
      </c>
      <c r="K148" s="105" t="e">
        <f>Önkormányzat!#REF!+Hivatal!K148+Óvoda!K149+'Közösségi H'!K149</f>
        <v>#REF!</v>
      </c>
      <c r="L148" s="80" t="e">
        <f>Önkormányzat!#REF!+Hivatal!L148+Óvoda!L149+'Közösségi H'!L149</f>
        <v>#REF!</v>
      </c>
      <c r="M148" s="106" t="e">
        <f>Önkormányzat!#REF!+Hivatal!M148+Óvoda!M149+'Közösségi H'!M149</f>
        <v>#REF!</v>
      </c>
      <c r="N148" s="30" t="e">
        <f t="shared" si="107"/>
        <v>#REF!</v>
      </c>
      <c r="O148" s="32"/>
      <c r="P148" s="31"/>
      <c r="Q148" s="31"/>
      <c r="R148" s="30" t="e">
        <f t="shared" si="108"/>
        <v>#REF!</v>
      </c>
      <c r="S148" s="32"/>
      <c r="T148" s="31"/>
      <c r="U148" s="31"/>
      <c r="V148" s="30" t="e">
        <f t="shared" si="109"/>
        <v>#REF!</v>
      </c>
      <c r="W148" s="32"/>
      <c r="X148" s="31"/>
      <c r="Y148" s="31"/>
      <c r="Z148" s="30" t="e">
        <f t="shared" si="110"/>
        <v>#REF!</v>
      </c>
      <c r="AA148" s="32"/>
      <c r="AB148" s="31"/>
      <c r="AC148" s="31"/>
      <c r="AD148" s="30" t="e">
        <f t="shared" si="111"/>
        <v>#REF!</v>
      </c>
      <c r="AE148" s="32"/>
      <c r="AF148" s="31"/>
      <c r="AG148" s="31"/>
      <c r="AH148" s="30" t="e">
        <f t="shared" si="112"/>
        <v>#REF!</v>
      </c>
      <c r="AI148" s="32"/>
      <c r="AJ148" s="31"/>
      <c r="AK148" s="31"/>
      <c r="AL148" s="30" t="e">
        <f t="shared" si="113"/>
        <v>#REF!</v>
      </c>
      <c r="AM148" s="32"/>
      <c r="AN148" s="31"/>
      <c r="AO148" s="31"/>
      <c r="AP148" s="30" t="e">
        <f t="shared" si="114"/>
        <v>#REF!</v>
      </c>
      <c r="AQ148" s="32"/>
      <c r="AR148" s="31"/>
      <c r="AS148" s="31"/>
      <c r="AT148" s="30" t="e">
        <f t="shared" si="115"/>
        <v>#REF!</v>
      </c>
      <c r="AU148" s="32"/>
      <c r="AV148" s="31"/>
      <c r="AW148" s="31"/>
      <c r="AX148" s="30" t="e">
        <f t="shared" si="116"/>
        <v>#REF!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Önkormányzat!C152+Hivatal!C149+Óvoda!C150+'Közösségi H'!C150</f>
        <v>1800000</v>
      </c>
      <c r="D149" s="80">
        <f>Önkormányzat!D152+Hivatal!D149+Óvoda!D150+'Közösségi H'!D150</f>
        <v>0</v>
      </c>
      <c r="E149" s="106">
        <f>Önkormányzat!E152+Hivatal!E149+Óvoda!E150+'Közösségi H'!E150</f>
        <v>0</v>
      </c>
      <c r="F149" s="30">
        <f t="shared" si="105"/>
        <v>1800000</v>
      </c>
      <c r="G149" s="105">
        <f>Önkormányzat!G152+Hivatal!G149+Óvoda!G150+'Közösségi H'!G150</f>
        <v>0</v>
      </c>
      <c r="H149" s="80">
        <f>Önkormányzat!H152+Hivatal!H149+Óvoda!H150+'Közösségi H'!H150</f>
        <v>0</v>
      </c>
      <c r="I149" s="106">
        <f>Önkormányzat!I152+Hivatal!I149+Óvoda!I150+'Közösségi H'!I150</f>
        <v>0</v>
      </c>
      <c r="J149" s="30">
        <f t="shared" si="106"/>
        <v>1800000</v>
      </c>
      <c r="K149" s="105" t="e">
        <f>Önkormányzat!#REF!+Hivatal!K149+Óvoda!K150+'Közösségi H'!K150</f>
        <v>#REF!</v>
      </c>
      <c r="L149" s="80" t="e">
        <f>Önkormányzat!#REF!+Hivatal!L149+Óvoda!L150+'Közösségi H'!L150</f>
        <v>#REF!</v>
      </c>
      <c r="M149" s="106" t="e">
        <f>Önkormányzat!#REF!+Hivatal!M149+Óvoda!M150+'Közösségi H'!M150</f>
        <v>#REF!</v>
      </c>
      <c r="N149" s="30" t="e">
        <f t="shared" si="107"/>
        <v>#REF!</v>
      </c>
      <c r="O149" s="32"/>
      <c r="P149" s="31"/>
      <c r="Q149" s="31"/>
      <c r="R149" s="30" t="e">
        <f t="shared" si="108"/>
        <v>#REF!</v>
      </c>
      <c r="S149" s="32"/>
      <c r="T149" s="31"/>
      <c r="U149" s="31"/>
      <c r="V149" s="30" t="e">
        <f t="shared" si="109"/>
        <v>#REF!</v>
      </c>
      <c r="W149" s="32"/>
      <c r="X149" s="31"/>
      <c r="Y149" s="31"/>
      <c r="Z149" s="30" t="e">
        <f t="shared" si="110"/>
        <v>#REF!</v>
      </c>
      <c r="AA149" s="32"/>
      <c r="AB149" s="31"/>
      <c r="AC149" s="31"/>
      <c r="AD149" s="30" t="e">
        <f t="shared" si="111"/>
        <v>#REF!</v>
      </c>
      <c r="AE149" s="32"/>
      <c r="AF149" s="31"/>
      <c r="AG149" s="31"/>
      <c r="AH149" s="30" t="e">
        <f t="shared" si="112"/>
        <v>#REF!</v>
      </c>
      <c r="AI149" s="32"/>
      <c r="AJ149" s="31"/>
      <c r="AK149" s="31"/>
      <c r="AL149" s="30" t="e">
        <f t="shared" si="113"/>
        <v>#REF!</v>
      </c>
      <c r="AM149" s="32"/>
      <c r="AN149" s="31"/>
      <c r="AO149" s="31"/>
      <c r="AP149" s="30" t="e">
        <f t="shared" si="114"/>
        <v>#REF!</v>
      </c>
      <c r="AQ149" s="32"/>
      <c r="AR149" s="31"/>
      <c r="AS149" s="31"/>
      <c r="AT149" s="30" t="e">
        <f t="shared" si="115"/>
        <v>#REF!</v>
      </c>
      <c r="AU149" s="32"/>
      <c r="AV149" s="31"/>
      <c r="AW149" s="31"/>
      <c r="AX149" s="30" t="e">
        <f t="shared" si="116"/>
        <v>#REF!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Önkormányzat!C153+Hivatal!C150+Óvoda!C151+'Közösségi H'!C151</f>
        <v>0</v>
      </c>
      <c r="D150" s="80">
        <f>Önkormányzat!D153+Hivatal!D150+Óvoda!D151+'Közösségi H'!D151</f>
        <v>0</v>
      </c>
      <c r="E150" s="106">
        <f>Önkormányzat!E153+Hivatal!E150+Óvoda!E151+'Közösségi H'!E151</f>
        <v>0</v>
      </c>
      <c r="F150" s="30">
        <f t="shared" si="105"/>
        <v>0</v>
      </c>
      <c r="G150" s="105">
        <f>Önkormányzat!G153+Hivatal!G150+Óvoda!G151+'Közösségi H'!G151</f>
        <v>0</v>
      </c>
      <c r="H150" s="80">
        <f>Önkormányzat!H153+Hivatal!H150+Óvoda!H151+'Közösségi H'!H151</f>
        <v>0</v>
      </c>
      <c r="I150" s="106">
        <f>Önkormányzat!I153+Hivatal!I150+Óvoda!I151+'Közösségi H'!I151</f>
        <v>0</v>
      </c>
      <c r="J150" s="30">
        <f t="shared" si="106"/>
        <v>0</v>
      </c>
      <c r="K150" s="105" t="e">
        <f>Önkormányzat!#REF!+Hivatal!K150+Óvoda!K151+'Közösségi H'!K151</f>
        <v>#REF!</v>
      </c>
      <c r="L150" s="80" t="e">
        <f>Önkormányzat!#REF!+Hivatal!L150+Óvoda!L151+'Közösségi H'!L151</f>
        <v>#REF!</v>
      </c>
      <c r="M150" s="106" t="e">
        <f>Önkormányzat!#REF!+Hivatal!M150+Óvoda!M151+'Közösségi H'!M151</f>
        <v>#REF!</v>
      </c>
      <c r="N150" s="30" t="e">
        <f t="shared" si="107"/>
        <v>#REF!</v>
      </c>
      <c r="O150" s="32"/>
      <c r="P150" s="31"/>
      <c r="Q150" s="31"/>
      <c r="R150" s="30" t="e">
        <f t="shared" si="108"/>
        <v>#REF!</v>
      </c>
      <c r="S150" s="32"/>
      <c r="T150" s="31"/>
      <c r="U150" s="31"/>
      <c r="V150" s="30" t="e">
        <f t="shared" si="109"/>
        <v>#REF!</v>
      </c>
      <c r="W150" s="32"/>
      <c r="X150" s="31"/>
      <c r="Y150" s="31"/>
      <c r="Z150" s="30" t="e">
        <f t="shared" si="110"/>
        <v>#REF!</v>
      </c>
      <c r="AA150" s="32"/>
      <c r="AB150" s="31"/>
      <c r="AC150" s="31"/>
      <c r="AD150" s="30" t="e">
        <f t="shared" si="111"/>
        <v>#REF!</v>
      </c>
      <c r="AE150" s="32"/>
      <c r="AF150" s="31"/>
      <c r="AG150" s="31"/>
      <c r="AH150" s="30" t="e">
        <f t="shared" si="112"/>
        <v>#REF!</v>
      </c>
      <c r="AI150" s="32"/>
      <c r="AJ150" s="31"/>
      <c r="AK150" s="31"/>
      <c r="AL150" s="30" t="e">
        <f t="shared" si="113"/>
        <v>#REF!</v>
      </c>
      <c r="AM150" s="32"/>
      <c r="AN150" s="31"/>
      <c r="AO150" s="31"/>
      <c r="AP150" s="30" t="e">
        <f t="shared" si="114"/>
        <v>#REF!</v>
      </c>
      <c r="AQ150" s="32"/>
      <c r="AR150" s="31"/>
      <c r="AS150" s="31"/>
      <c r="AT150" s="30" t="e">
        <f t="shared" si="115"/>
        <v>#REF!</v>
      </c>
      <c r="AU150" s="32"/>
      <c r="AV150" s="31"/>
      <c r="AW150" s="31"/>
      <c r="AX150" s="30" t="e">
        <f t="shared" si="116"/>
        <v>#REF!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Önkormányzat!C154+Hivatal!C151+Óvoda!C152+'Közösségi H'!C152</f>
        <v>0</v>
      </c>
      <c r="D151" s="80">
        <f>Önkormányzat!D154+Hivatal!D151+Óvoda!D152+'Közösségi H'!D152</f>
        <v>0</v>
      </c>
      <c r="E151" s="106">
        <f>Önkormányzat!E154+Hivatal!E151+Óvoda!E152+'Közösségi H'!E152</f>
        <v>0</v>
      </c>
      <c r="F151" s="30">
        <f t="shared" si="105"/>
        <v>0</v>
      </c>
      <c r="G151" s="105">
        <f>Önkormányzat!G154+Hivatal!G151+Óvoda!G152+'Közösségi H'!G152</f>
        <v>0</v>
      </c>
      <c r="H151" s="80">
        <f>Önkormányzat!H154+Hivatal!H151+Óvoda!H152+'Közösségi H'!H152</f>
        <v>0</v>
      </c>
      <c r="I151" s="106">
        <f>Önkormányzat!I154+Hivatal!I151+Óvoda!I152+'Közösségi H'!I152</f>
        <v>0</v>
      </c>
      <c r="J151" s="30">
        <f t="shared" si="106"/>
        <v>0</v>
      </c>
      <c r="K151" s="105" t="e">
        <f>Önkormányzat!#REF!+Hivatal!K151+Óvoda!K152+'Közösségi H'!K152</f>
        <v>#REF!</v>
      </c>
      <c r="L151" s="80" t="e">
        <f>Önkormányzat!#REF!+Hivatal!L151+Óvoda!L152+'Közösségi H'!L152</f>
        <v>#REF!</v>
      </c>
      <c r="M151" s="106" t="e">
        <f>Önkormányzat!#REF!+Hivatal!M151+Óvoda!M152+'Közösségi H'!M152</f>
        <v>#REF!</v>
      </c>
      <c r="N151" s="30" t="e">
        <f t="shared" si="107"/>
        <v>#REF!</v>
      </c>
      <c r="O151" s="32"/>
      <c r="P151" s="31"/>
      <c r="Q151" s="31"/>
      <c r="R151" s="30" t="e">
        <f t="shared" si="108"/>
        <v>#REF!</v>
      </c>
      <c r="S151" s="32"/>
      <c r="T151" s="31"/>
      <c r="U151" s="31"/>
      <c r="V151" s="30" t="e">
        <f t="shared" si="109"/>
        <v>#REF!</v>
      </c>
      <c r="W151" s="32"/>
      <c r="X151" s="31"/>
      <c r="Y151" s="31"/>
      <c r="Z151" s="30" t="e">
        <f t="shared" si="110"/>
        <v>#REF!</v>
      </c>
      <c r="AA151" s="32"/>
      <c r="AB151" s="31"/>
      <c r="AC151" s="31"/>
      <c r="AD151" s="30" t="e">
        <f t="shared" si="111"/>
        <v>#REF!</v>
      </c>
      <c r="AE151" s="32"/>
      <c r="AF151" s="31"/>
      <c r="AG151" s="31"/>
      <c r="AH151" s="30" t="e">
        <f t="shared" si="112"/>
        <v>#REF!</v>
      </c>
      <c r="AI151" s="32"/>
      <c r="AJ151" s="31"/>
      <c r="AK151" s="31"/>
      <c r="AL151" s="30" t="e">
        <f t="shared" si="113"/>
        <v>#REF!</v>
      </c>
      <c r="AM151" s="32"/>
      <c r="AN151" s="31"/>
      <c r="AO151" s="31"/>
      <c r="AP151" s="30" t="e">
        <f t="shared" si="114"/>
        <v>#REF!</v>
      </c>
      <c r="AQ151" s="32"/>
      <c r="AR151" s="31"/>
      <c r="AS151" s="31"/>
      <c r="AT151" s="30" t="e">
        <f t="shared" si="115"/>
        <v>#REF!</v>
      </c>
      <c r="AU151" s="32"/>
      <c r="AV151" s="31"/>
      <c r="AW151" s="31"/>
      <c r="AX151" s="30" t="e">
        <f t="shared" si="116"/>
        <v>#REF!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13763418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13763418</v>
      </c>
      <c r="G152" s="26">
        <f>SUM(G146:G151)</f>
        <v>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13763418</v>
      </c>
      <c r="K152" s="26" t="e">
        <f>SUM(K146:K151)</f>
        <v>#REF!</v>
      </c>
      <c r="L152" s="25" t="e">
        <f>SUM(L146:L151)</f>
        <v>#REF!</v>
      </c>
      <c r="M152" s="25" t="e">
        <f>SUM(M146:M151)</f>
        <v>#REF!</v>
      </c>
      <c r="N152" s="24" t="e">
        <f>IF((SUM(J152:M152))=SUM(N146:N151),SUM(N146:N151),"HIBA!")</f>
        <v>#REF!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 t="e">
        <f>IF((SUM(N152:Q152))=SUM(R146:R151),SUM(R146:R151),"HIBA!")</f>
        <v>#REF!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 t="e">
        <f>IF((SUM(R152:U152))=SUM(V146:V151),SUM(V146:V151),"HIBA!")</f>
        <v>#REF!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 t="e">
        <f>IF((SUM(V152:Y152))=SUM(Z146:Z151),SUM(Z146:Z151),"HIBA!")</f>
        <v>#REF!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 t="e">
        <f>IF((SUM(Z152:AC152))=SUM(AD146:AD151),SUM(AD146:AD151),"HIBA!")</f>
        <v>#REF!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 t="e">
        <f>IF((SUM(AD152:AG152))=SUM(AH146:AH151),SUM(AH146:AH151),"HIBA!")</f>
        <v>#REF!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 t="e">
        <f>IF((SUM(AH152:AK152))=SUM(AL146:AL151),SUM(AL146:AL151),"HIBA!")</f>
        <v>#REF!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 t="e">
        <f>IF((SUM(AL152:AO152))=SUM(AP146:AP151),SUM(AP146:AP151),"HIBA!")</f>
        <v>#REF!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 t="e">
        <f>IF((SUM(AP152:AS152))=SUM(AT146:AT151),SUM(AT146:AT151),"HIBA!")</f>
        <v>#REF!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 t="e">
        <f>IF((SUM(AT152:AW152))=SUM(AX146:AX151),SUM(AX146:AX151),"HIBA!")</f>
        <v>#REF!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Önkormányzat!C157+Hivatal!C153+Óvoda!C154+'Közösségi H'!C154</f>
        <v>0</v>
      </c>
      <c r="D153" s="80">
        <f>Önkormányzat!D157+Hivatal!D153+Óvoda!D154+'Közösségi H'!D154</f>
        <v>0</v>
      </c>
      <c r="E153" s="106">
        <f>Önkormányzat!E157+Hivatal!E153+Óvoda!E154+'Közösségi H'!E154</f>
        <v>0</v>
      </c>
      <c r="F153" s="18">
        <f>SUM(C153:E153)</f>
        <v>0</v>
      </c>
      <c r="G153" s="105">
        <f>Önkormányzat!G157+Hivatal!G153+Óvoda!G154+'Közösségi H'!G154</f>
        <v>0</v>
      </c>
      <c r="H153" s="80">
        <f>Önkormányzat!H157+Hivatal!H153+Óvoda!H154+'Közösségi H'!H154</f>
        <v>0</v>
      </c>
      <c r="I153" s="106">
        <f>Önkormányzat!I157+Hivatal!I153+Óvoda!I154+'Közösségi H'!I154</f>
        <v>0</v>
      </c>
      <c r="J153" s="18">
        <f>SUM(F153:I153)</f>
        <v>0</v>
      </c>
      <c r="K153" s="105" t="e">
        <f>Önkormányzat!#REF!+Hivatal!K153+Óvoda!K154+'Közösségi H'!K154</f>
        <v>#REF!</v>
      </c>
      <c r="L153" s="80" t="e">
        <f>Önkormányzat!#REF!+Hivatal!L153+Óvoda!L154+'Közösségi H'!L154</f>
        <v>#REF!</v>
      </c>
      <c r="M153" s="106" t="e">
        <f>Önkormányzat!#REF!+Hivatal!M153+Óvoda!M154+'Közösségi H'!M154</f>
        <v>#REF!</v>
      </c>
      <c r="N153" s="18" t="e">
        <f>SUM(J153:M153)</f>
        <v>#REF!</v>
      </c>
      <c r="O153" s="32"/>
      <c r="P153" s="31"/>
      <c r="Q153" s="31"/>
      <c r="R153" s="18" t="e">
        <f>SUM(N153:Q153)</f>
        <v>#REF!</v>
      </c>
      <c r="S153" s="32"/>
      <c r="T153" s="31"/>
      <c r="U153" s="31"/>
      <c r="V153" s="18" t="e">
        <f>SUM(R153:U153)</f>
        <v>#REF!</v>
      </c>
      <c r="W153" s="32"/>
      <c r="X153" s="31"/>
      <c r="Y153" s="31"/>
      <c r="Z153" s="18" t="e">
        <f>SUM(V153:Y153)</f>
        <v>#REF!</v>
      </c>
      <c r="AA153" s="32"/>
      <c r="AB153" s="31"/>
      <c r="AC153" s="31"/>
      <c r="AD153" s="18" t="e">
        <f>SUM(Z153:AC153)</f>
        <v>#REF!</v>
      </c>
      <c r="AE153" s="32"/>
      <c r="AF153" s="31"/>
      <c r="AG153" s="31"/>
      <c r="AH153" s="18" t="e">
        <f>SUM(AD153:AG153)</f>
        <v>#REF!</v>
      </c>
      <c r="AI153" s="32"/>
      <c r="AJ153" s="31"/>
      <c r="AK153" s="31"/>
      <c r="AL153" s="18" t="e">
        <f>SUM(AH153:AK153)</f>
        <v>#REF!</v>
      </c>
      <c r="AM153" s="32"/>
      <c r="AN153" s="31"/>
      <c r="AO153" s="31"/>
      <c r="AP153" s="18" t="e">
        <f>SUM(AL153:AO153)</f>
        <v>#REF!</v>
      </c>
      <c r="AQ153" s="32"/>
      <c r="AR153" s="31"/>
      <c r="AS153" s="31"/>
      <c r="AT153" s="18" t="e">
        <f>SUM(AP153:AS153)</f>
        <v>#REF!</v>
      </c>
      <c r="AU153" s="32"/>
      <c r="AV153" s="31"/>
      <c r="AW153" s="31"/>
      <c r="AX153" s="18" t="e">
        <f>SUM(AT153:AW153)</f>
        <v>#REF!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Önkormányzat!C158+Hivatal!C154+Óvoda!C155+'Közösségi H'!C155</f>
        <v>0</v>
      </c>
      <c r="D154" s="80">
        <f>Önkormányzat!D158+Hivatal!D154+Óvoda!D155+'Közösségi H'!D155</f>
        <v>0</v>
      </c>
      <c r="E154" s="106">
        <f>Önkormányzat!E158+Hivatal!E154+Óvoda!E155+'Közösségi H'!E155</f>
        <v>0</v>
      </c>
      <c r="F154" s="18">
        <f>SUM(C154:E154)</f>
        <v>0</v>
      </c>
      <c r="G154" s="105">
        <f>Önkormányzat!G158+Hivatal!G154+Óvoda!G155+'Közösségi H'!G155</f>
        <v>0</v>
      </c>
      <c r="H154" s="80">
        <f>Önkormányzat!H158+Hivatal!H154+Óvoda!H155+'Közösségi H'!H155</f>
        <v>0</v>
      </c>
      <c r="I154" s="106">
        <f>Önkormányzat!I158+Hivatal!I154+Óvoda!I155+'Közösségi H'!I155</f>
        <v>0</v>
      </c>
      <c r="J154" s="18">
        <f>SUM(F154:I154)</f>
        <v>0</v>
      </c>
      <c r="K154" s="105" t="e">
        <f>Önkormányzat!#REF!+Hivatal!K154+Óvoda!K155+'Közösségi H'!K155</f>
        <v>#REF!</v>
      </c>
      <c r="L154" s="80" t="e">
        <f>Önkormányzat!#REF!+Hivatal!L154+Óvoda!L155+'Közösségi H'!L155</f>
        <v>#REF!</v>
      </c>
      <c r="M154" s="106" t="e">
        <f>Önkormányzat!#REF!+Hivatal!M154+Óvoda!M155+'Közösségi H'!M155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Önkormányzat!C159+Hivatal!C155+Óvoda!C156+'Közösségi H'!C156</f>
        <v>0</v>
      </c>
      <c r="D155" s="80">
        <f>Önkormányzat!D159+Hivatal!D155+Óvoda!D156+'Közösségi H'!D156</f>
        <v>0</v>
      </c>
      <c r="E155" s="106">
        <f>Önkormányzat!E159+Hivatal!E155+Óvoda!E156+'Közösségi H'!E156</f>
        <v>0</v>
      </c>
      <c r="F155" s="18">
        <f>SUM(C155:E155)</f>
        <v>0</v>
      </c>
      <c r="G155" s="105">
        <f>Önkormányzat!G159+Hivatal!G155+Óvoda!G156+'Közösségi H'!G156</f>
        <v>0</v>
      </c>
      <c r="H155" s="80">
        <f>Önkormányzat!H159+Hivatal!H155+Óvoda!H156+'Közösségi H'!H156</f>
        <v>0</v>
      </c>
      <c r="I155" s="106">
        <f>Önkormányzat!I159+Hivatal!I155+Óvoda!I156+'Közösségi H'!I156</f>
        <v>0</v>
      </c>
      <c r="J155" s="18">
        <f>SUM(F155:I155)</f>
        <v>0</v>
      </c>
      <c r="K155" s="105" t="e">
        <f>Önkormányzat!#REF!+Hivatal!K155+Óvoda!K156+'Közösségi H'!K156</f>
        <v>#REF!</v>
      </c>
      <c r="L155" s="80" t="e">
        <f>Önkormányzat!#REF!+Hivatal!L155+Óvoda!L156+'Közösségi H'!L156</f>
        <v>#REF!</v>
      </c>
      <c r="M155" s="106" t="e">
        <f>Önkormányzat!#REF!+Hivatal!M155+Óvoda!M156+'Közösségi H'!M156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Önkormányzat!C160+Hivatal!C156+Óvoda!C157+'Közösségi H'!C157</f>
        <v>0</v>
      </c>
      <c r="D156" s="80">
        <f>Önkormányzat!D160+Hivatal!D156+Óvoda!D157+'Közösségi H'!D157</f>
        <v>0</v>
      </c>
      <c r="E156" s="106">
        <f>Önkormányzat!E160+Hivatal!E156+Óvoda!E157+'Közösségi H'!E157</f>
        <v>0</v>
      </c>
      <c r="F156" s="18">
        <f>SUM(C156:E156)</f>
        <v>0</v>
      </c>
      <c r="G156" s="105">
        <f>Önkormányzat!G160+Hivatal!G156+Óvoda!G157+'Közösségi H'!G157</f>
        <v>0</v>
      </c>
      <c r="H156" s="80">
        <f>Önkormányzat!H160+Hivatal!H156+Óvoda!H157+'Közösségi H'!H157</f>
        <v>0</v>
      </c>
      <c r="I156" s="106">
        <f>Önkormányzat!I160+Hivatal!I156+Óvoda!I157+'Közösségi H'!I157</f>
        <v>0</v>
      </c>
      <c r="J156" s="18">
        <f>SUM(F156:I156)</f>
        <v>0</v>
      </c>
      <c r="K156" s="105" t="e">
        <f>Önkormányzat!#REF!+Hivatal!K156+Óvoda!K157+'Közösségi H'!K157</f>
        <v>#REF!</v>
      </c>
      <c r="L156" s="80" t="e">
        <f>Önkormányzat!#REF!+Hivatal!L156+Óvoda!L157+'Közösségi H'!L157</f>
        <v>#REF!</v>
      </c>
      <c r="M156" s="106" t="e">
        <f>Önkormányzat!#REF!+Hivatal!M156+Óvoda!M157+'Közösségi H'!M157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Önkormányzat!C161+Hivatal!C157+Óvoda!C158+'Közösségi H'!C158</f>
        <v>0</v>
      </c>
      <c r="D157" s="80">
        <f>Önkormányzat!D161+Hivatal!D157+Óvoda!D158+'Közösségi H'!D158</f>
        <v>0</v>
      </c>
      <c r="E157" s="106">
        <f>Önkormányzat!E161+Hivatal!E157+Óvoda!E158+'Közösségi H'!E158</f>
        <v>0</v>
      </c>
      <c r="F157" s="18">
        <f>SUM(C157:E157)</f>
        <v>0</v>
      </c>
      <c r="G157" s="105">
        <f>Önkormányzat!G161+Hivatal!G157+Óvoda!G158+'Közösségi H'!G158</f>
        <v>0</v>
      </c>
      <c r="H157" s="80">
        <f>Önkormányzat!H161+Hivatal!H157+Óvoda!H158+'Közösségi H'!H158</f>
        <v>0</v>
      </c>
      <c r="I157" s="106">
        <f>Önkormányzat!I161+Hivatal!I157+Óvoda!I158+'Közösségi H'!I158</f>
        <v>0</v>
      </c>
      <c r="J157" s="18">
        <f>SUM(F157:I157)</f>
        <v>0</v>
      </c>
      <c r="K157" s="105" t="e">
        <f>Önkormányzat!#REF!+Hivatal!K157+Óvoda!K158+'Közösségi H'!K158</f>
        <v>#REF!</v>
      </c>
      <c r="L157" s="80" t="e">
        <f>Önkormányzat!#REF!+Hivatal!L157+Óvoda!L158+'Közösségi H'!L158</f>
        <v>#REF!</v>
      </c>
      <c r="M157" s="106" t="e">
        <f>Önkormányzat!#REF!+Hivatal!M157+Óvoda!M158+'Közösségi H'!M158</f>
        <v>#REF!</v>
      </c>
      <c r="N157" s="18" t="e">
        <f>SUM(J157:M157)</f>
        <v>#REF!</v>
      </c>
      <c r="O157" s="20"/>
      <c r="P157" s="19"/>
      <c r="Q157" s="19"/>
      <c r="R157" s="18" t="e">
        <f>SUM(N157:Q157)</f>
        <v>#REF!</v>
      </c>
      <c r="S157" s="20"/>
      <c r="T157" s="19"/>
      <c r="U157" s="19"/>
      <c r="V157" s="18" t="e">
        <f>SUM(R157:U157)</f>
        <v>#REF!</v>
      </c>
      <c r="W157" s="20"/>
      <c r="X157" s="19"/>
      <c r="Y157" s="19"/>
      <c r="Z157" s="18" t="e">
        <f>SUM(V157:Y157)</f>
        <v>#REF!</v>
      </c>
      <c r="AA157" s="20"/>
      <c r="AB157" s="19"/>
      <c r="AC157" s="19"/>
      <c r="AD157" s="18" t="e">
        <f>SUM(Z157:AC157)</f>
        <v>#REF!</v>
      </c>
      <c r="AE157" s="20"/>
      <c r="AF157" s="19"/>
      <c r="AG157" s="19"/>
      <c r="AH157" s="18" t="e">
        <f>SUM(AD157:AG157)</f>
        <v>#REF!</v>
      </c>
      <c r="AI157" s="20"/>
      <c r="AJ157" s="19"/>
      <c r="AK157" s="19"/>
      <c r="AL157" s="18" t="e">
        <f>SUM(AH157:AK157)</f>
        <v>#REF!</v>
      </c>
      <c r="AM157" s="20"/>
      <c r="AN157" s="19"/>
      <c r="AO157" s="19"/>
      <c r="AP157" s="18" t="e">
        <f>SUM(AL157:AO157)</f>
        <v>#REF!</v>
      </c>
      <c r="AQ157" s="20"/>
      <c r="AR157" s="19"/>
      <c r="AS157" s="19"/>
      <c r="AT157" s="18" t="e">
        <f>SUM(AP157:AS157)</f>
        <v>#REF!</v>
      </c>
      <c r="AU157" s="20"/>
      <c r="AV157" s="19"/>
      <c r="AW157" s="19"/>
      <c r="AX157" s="18" t="e">
        <f>SUM(AT157:AW157)</f>
        <v>#REF!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13763418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13763418</v>
      </c>
      <c r="G158" s="14">
        <f>SUM(G152:G157)</f>
        <v>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13763418</v>
      </c>
      <c r="K158" s="14" t="e">
        <f>SUM(K152:K157)</f>
        <v>#REF!</v>
      </c>
      <c r="L158" s="13" t="e">
        <f>SUM(L152:L157)</f>
        <v>#REF!</v>
      </c>
      <c r="M158" s="13" t="e">
        <f>SUM(M152:M157)</f>
        <v>#REF!</v>
      </c>
      <c r="N158" s="12" t="e">
        <f>IF((SUM(J158:M158))=SUM(N152:N157),SUM(N152:N157),"HIBA!")</f>
        <v>#REF!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 t="e">
        <f>IF((SUM(N158:Q158))=SUM(R152:R157),SUM(R152:R157),"HIBA!")</f>
        <v>#REF!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 t="e">
        <f>IF((SUM(R158:U158))=SUM(V152:V157),SUM(V152:V157),"HIBA!")</f>
        <v>#REF!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 t="e">
        <f>IF((SUM(V158:Y158))=SUM(Z152:Z157),SUM(Z152:Z157),"HIBA!")</f>
        <v>#REF!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 t="e">
        <f>IF((SUM(Z158:AC158))=SUM(AD152:AD157),SUM(AD152:AD157),"HIBA!")</f>
        <v>#REF!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 t="e">
        <f>IF((SUM(AD158:AG158))=SUM(AH152:AH157),SUM(AH152:AH157),"HIBA!")</f>
        <v>#REF!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 t="e">
        <f>IF((SUM(AH158:AK158))=SUM(AL152:AL157),SUM(AL152:AL157),"HIBA!")</f>
        <v>#REF!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 t="e">
        <f>IF((SUM(AL158:AO158))=SUM(AP152:AP157),SUM(AP152:AP157),"HIBA!")</f>
        <v>#REF!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 t="e">
        <f>IF((SUM(AP158:AS158))=SUM(AT152:AT157),SUM(AT152:AT157),"HIBA!")</f>
        <v>#REF!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 t="e">
        <f>IF((SUM(AT158:AW158))=SUM(AX152:AX157),SUM(AX152:AX157),"HIBA!")</f>
        <v>#REF!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Önkormányzat!C164+Hivatal!C159+Óvoda!C160+'Közösségi H'!C160</f>
        <v>0</v>
      </c>
      <c r="D159" s="80">
        <f>Önkormányzat!D164+Hivatal!D159+Óvoda!D160+'Közösségi H'!D160</f>
        <v>0</v>
      </c>
      <c r="E159" s="106">
        <f>Önkormányzat!E164+Hivatal!E159+Óvoda!E160+'Közösségi H'!E160</f>
        <v>0</v>
      </c>
      <c r="F159" s="30">
        <f>SUM(C159:E159)</f>
        <v>0</v>
      </c>
      <c r="G159" s="105">
        <f>Önkormányzat!G164+Hivatal!G159+Óvoda!G160+'Közösségi H'!G160</f>
        <v>0</v>
      </c>
      <c r="H159" s="80">
        <f>Önkormányzat!H164+Hivatal!H159+Óvoda!H160+'Közösségi H'!H160</f>
        <v>0</v>
      </c>
      <c r="I159" s="106">
        <f>Önkormányzat!I164+Hivatal!I159+Óvoda!I160+'Közösségi H'!I160</f>
        <v>0</v>
      </c>
      <c r="J159" s="30">
        <f>SUM(F159:I159)</f>
        <v>0</v>
      </c>
      <c r="K159" s="105" t="e">
        <f>Önkormányzat!#REF!+Hivatal!K159+Óvoda!K160+'Közösségi H'!K160</f>
        <v>#REF!</v>
      </c>
      <c r="L159" s="80" t="e">
        <f>Önkormányzat!#REF!+Hivatal!L159+Óvoda!L160+'Közösségi H'!L160</f>
        <v>#REF!</v>
      </c>
      <c r="M159" s="106" t="e">
        <f>Önkormányzat!#REF!+Hivatal!M159+Óvoda!M160+'Közösségi H'!M160</f>
        <v>#REF!</v>
      </c>
      <c r="N159" s="30" t="e">
        <f>SUM(J159:M159)</f>
        <v>#REF!</v>
      </c>
      <c r="O159" s="32"/>
      <c r="P159" s="31"/>
      <c r="Q159" s="31"/>
      <c r="R159" s="30" t="e">
        <f>SUM(N159:Q159)</f>
        <v>#REF!</v>
      </c>
      <c r="S159" s="32"/>
      <c r="T159" s="31"/>
      <c r="U159" s="31"/>
      <c r="V159" s="30" t="e">
        <f>SUM(R159:U159)</f>
        <v>#REF!</v>
      </c>
      <c r="W159" s="32"/>
      <c r="X159" s="31"/>
      <c r="Y159" s="31"/>
      <c r="Z159" s="30" t="e">
        <f>SUM(V159:Y159)</f>
        <v>#REF!</v>
      </c>
      <c r="AA159" s="32"/>
      <c r="AB159" s="31"/>
      <c r="AC159" s="31"/>
      <c r="AD159" s="30" t="e">
        <f>SUM(Z159:AC159)</f>
        <v>#REF!</v>
      </c>
      <c r="AE159" s="32"/>
      <c r="AF159" s="31"/>
      <c r="AG159" s="31"/>
      <c r="AH159" s="30" t="e">
        <f>SUM(AD159:AG159)</f>
        <v>#REF!</v>
      </c>
      <c r="AI159" s="32"/>
      <c r="AJ159" s="31"/>
      <c r="AK159" s="31"/>
      <c r="AL159" s="30" t="e">
        <f>SUM(AH159:AK159)</f>
        <v>#REF!</v>
      </c>
      <c r="AM159" s="32"/>
      <c r="AN159" s="31"/>
      <c r="AO159" s="31"/>
      <c r="AP159" s="30" t="e">
        <f>SUM(AL159:AO159)</f>
        <v>#REF!</v>
      </c>
      <c r="AQ159" s="32"/>
      <c r="AR159" s="31"/>
      <c r="AS159" s="31"/>
      <c r="AT159" s="30" t="e">
        <f>SUM(AP159:AS159)</f>
        <v>#REF!</v>
      </c>
      <c r="AU159" s="32"/>
      <c r="AV159" s="31"/>
      <c r="AW159" s="31"/>
      <c r="AX159" s="30" t="e">
        <f>SUM(AT159:AW159)</f>
        <v>#REF!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Önkormányzat!C165+Hivatal!C160+Óvoda!C161+'Közösségi H'!C161</f>
        <v>0</v>
      </c>
      <c r="D160" s="80">
        <f>Önkormányzat!D165+Hivatal!D160+Óvoda!D161+'Közösségi H'!D161</f>
        <v>0</v>
      </c>
      <c r="E160" s="106">
        <f>Önkormányzat!E165+Hivatal!E160+Óvoda!E161+'Közösségi H'!E161</f>
        <v>0</v>
      </c>
      <c r="F160" s="30">
        <f>SUM(C160:E160)</f>
        <v>0</v>
      </c>
      <c r="G160" s="105">
        <f>Önkormányzat!G165+Hivatal!G160+Óvoda!G161+'Közösségi H'!G161</f>
        <v>0</v>
      </c>
      <c r="H160" s="80">
        <f>Önkormányzat!H165+Hivatal!H160+Óvoda!H161+'Közösségi H'!H161</f>
        <v>0</v>
      </c>
      <c r="I160" s="106">
        <f>Önkormányzat!I165+Hivatal!I160+Óvoda!I161+'Közösségi H'!I161</f>
        <v>0</v>
      </c>
      <c r="J160" s="30">
        <f>SUM(F160:I160)</f>
        <v>0</v>
      </c>
      <c r="K160" s="105" t="e">
        <f>Önkormányzat!#REF!+Hivatal!K160+Óvoda!K161+'Közösségi H'!K161</f>
        <v>#REF!</v>
      </c>
      <c r="L160" s="80" t="e">
        <f>Önkormányzat!#REF!+Hivatal!L160+Óvoda!L161+'Közösségi H'!L161</f>
        <v>#REF!</v>
      </c>
      <c r="M160" s="106" t="e">
        <f>Önkormányzat!#REF!+Hivatal!M160+Óvoda!M161+'Közösségi H'!M161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 t="e">
        <f>SUM(K159:K160)</f>
        <v>#REF!</v>
      </c>
      <c r="L161" s="25" t="e">
        <f>SUM(L159:L160)</f>
        <v>#REF!</v>
      </c>
      <c r="M161" s="25" t="e">
        <f>SUM(M159:M160)</f>
        <v>#REF!</v>
      </c>
      <c r="N161" s="24" t="e">
        <f>IF((SUM(J161:M161))=SUM(N159:N160),SUM(N159:N160),"HIBA!")</f>
        <v>#REF!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 t="e">
        <f>IF((SUM(N161:Q161))=SUM(R159:R160),SUM(R159:R160),"HIBA!")</f>
        <v>#REF!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 t="e">
        <f>IF((SUM(R161:U161))=SUM(V159:V160),SUM(V159:V160),"HIBA!")</f>
        <v>#REF!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 t="e">
        <f>IF((SUM(V161:Y161))=SUM(Z159:Z160),SUM(Z159:Z160),"HIBA!")</f>
        <v>#REF!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 t="e">
        <f>IF((SUM(Z161:AC161))=SUM(AD159:AD160),SUM(AD159:AD160),"HIBA!")</f>
        <v>#REF!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 t="e">
        <f>IF((SUM(AD161:AG161))=SUM(AH159:AH160),SUM(AH159:AH160),"HIBA!")</f>
        <v>#REF!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 t="e">
        <f>IF((SUM(AH161:AK161))=SUM(AL159:AL160),SUM(AL159:AL160),"HIBA!")</f>
        <v>#REF!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 t="e">
        <f>IF((SUM(AL161:AO161))=SUM(AP159:AP160),SUM(AP159:AP160),"HIBA!")</f>
        <v>#REF!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 t="e">
        <f>IF((SUM(AP161:AS161))=SUM(AT159:AT160),SUM(AT159:AT160),"HIBA!")</f>
        <v>#REF!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 t="e">
        <f>IF((SUM(AT161:AW161))=SUM(AX159:AX160),SUM(AX159:AX160),"HIBA!")</f>
        <v>#REF!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Önkormányzat!C167+Hivatal!C162+Óvoda!C163+'Közösségi H'!C163</f>
        <v>0</v>
      </c>
      <c r="D162" s="80">
        <f>Önkormányzat!D167+Hivatal!D162+Óvoda!D163+'Közösségi H'!D163</f>
        <v>0</v>
      </c>
      <c r="E162" s="106">
        <f>Önkormányzat!E167+Hivatal!E162+Óvoda!E163+'Közösségi H'!E163</f>
        <v>0</v>
      </c>
      <c r="F162" s="18">
        <f t="shared" ref="F162:F169" si="117">SUM(C162:E162)</f>
        <v>0</v>
      </c>
      <c r="G162" s="105">
        <f>Önkormányzat!G167+Hivatal!G162+Óvoda!G163+'Közösségi H'!G163</f>
        <v>0</v>
      </c>
      <c r="H162" s="80">
        <f>Önkormányzat!H167+Hivatal!H162+Óvoda!H163+'Közösségi H'!H163</f>
        <v>0</v>
      </c>
      <c r="I162" s="106">
        <f>Önkormányzat!I167+Hivatal!I162+Óvoda!I163+'Közösségi H'!I163</f>
        <v>0</v>
      </c>
      <c r="J162" s="18">
        <f t="shared" ref="J162:J169" si="118">SUM(F162:I162)</f>
        <v>0</v>
      </c>
      <c r="K162" s="105" t="e">
        <f>Önkormányzat!#REF!+Hivatal!K162+Óvoda!K163+'Közösségi H'!K163</f>
        <v>#REF!</v>
      </c>
      <c r="L162" s="80" t="e">
        <f>Önkormányzat!#REF!+Hivatal!L162+Óvoda!L163+'Közösségi H'!L163</f>
        <v>#REF!</v>
      </c>
      <c r="M162" s="106" t="e">
        <f>Önkormányzat!#REF!+Hivatal!M162+Óvoda!M163+'Közösségi H'!M163</f>
        <v>#REF!</v>
      </c>
      <c r="N162" s="18" t="e">
        <f t="shared" ref="N162:N169" si="119">SUM(J162:M162)</f>
        <v>#REF!</v>
      </c>
      <c r="O162" s="32"/>
      <c r="P162" s="31"/>
      <c r="Q162" s="31"/>
      <c r="R162" s="18" t="e">
        <f t="shared" ref="R162:R169" si="120">SUM(N162:Q162)</f>
        <v>#REF!</v>
      </c>
      <c r="S162" s="32"/>
      <c r="T162" s="31"/>
      <c r="U162" s="31"/>
      <c r="V162" s="18" t="e">
        <f t="shared" ref="V162:V169" si="121">SUM(R162:U162)</f>
        <v>#REF!</v>
      </c>
      <c r="W162" s="32"/>
      <c r="X162" s="31"/>
      <c r="Y162" s="31"/>
      <c r="Z162" s="18" t="e">
        <f t="shared" ref="Z162:Z169" si="122">SUM(V162:Y162)</f>
        <v>#REF!</v>
      </c>
      <c r="AA162" s="32"/>
      <c r="AB162" s="31"/>
      <c r="AC162" s="31"/>
      <c r="AD162" s="18" t="e">
        <f t="shared" ref="AD162:AD169" si="123">SUM(Z162:AC162)</f>
        <v>#REF!</v>
      </c>
      <c r="AE162" s="32"/>
      <c r="AF162" s="31"/>
      <c r="AG162" s="31"/>
      <c r="AH162" s="18" t="e">
        <f t="shared" ref="AH162:AH169" si="124">SUM(AD162:AG162)</f>
        <v>#REF!</v>
      </c>
      <c r="AI162" s="32"/>
      <c r="AJ162" s="31"/>
      <c r="AK162" s="31"/>
      <c r="AL162" s="18" t="e">
        <f t="shared" ref="AL162:AL169" si="125">SUM(AH162:AK162)</f>
        <v>#REF!</v>
      </c>
      <c r="AM162" s="32"/>
      <c r="AN162" s="31"/>
      <c r="AO162" s="31"/>
      <c r="AP162" s="18" t="e">
        <f t="shared" ref="AP162:AP169" si="126">SUM(AL162:AO162)</f>
        <v>#REF!</v>
      </c>
      <c r="AQ162" s="32"/>
      <c r="AR162" s="31"/>
      <c r="AS162" s="31"/>
      <c r="AT162" s="18" t="e">
        <f t="shared" ref="AT162:AT169" si="127">SUM(AP162:AS162)</f>
        <v>#REF!</v>
      </c>
      <c r="AU162" s="32"/>
      <c r="AV162" s="31"/>
      <c r="AW162" s="31"/>
      <c r="AX162" s="18" t="e">
        <f t="shared" ref="AX162:AX169" si="128">SUM(AT162:AW162)</f>
        <v>#REF!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Önkormányzat!C168+Hivatal!C163+Óvoda!C164+'Közösségi H'!C164</f>
        <v>0</v>
      </c>
      <c r="D163" s="80">
        <f>Önkormányzat!D168+Hivatal!D163+Óvoda!D164+'Közösségi H'!D164</f>
        <v>0</v>
      </c>
      <c r="E163" s="106">
        <f>Önkormányzat!E168+Hivatal!E163+Óvoda!E164+'Közösségi H'!E164</f>
        <v>0</v>
      </c>
      <c r="F163" s="18">
        <f t="shared" si="117"/>
        <v>0</v>
      </c>
      <c r="G163" s="105">
        <f>Önkormányzat!G168+Hivatal!G163+Óvoda!G164+'Közösségi H'!G164</f>
        <v>0</v>
      </c>
      <c r="H163" s="80">
        <f>Önkormányzat!H168+Hivatal!H163+Óvoda!H164+'Közösségi H'!H164</f>
        <v>0</v>
      </c>
      <c r="I163" s="106">
        <f>Önkormányzat!I168+Hivatal!I163+Óvoda!I164+'Közösségi H'!I164</f>
        <v>0</v>
      </c>
      <c r="J163" s="18">
        <f t="shared" si="118"/>
        <v>0</v>
      </c>
      <c r="K163" s="105" t="e">
        <f>Önkormányzat!#REF!+Hivatal!K163+Óvoda!K164+'Közösségi H'!K164</f>
        <v>#REF!</v>
      </c>
      <c r="L163" s="80" t="e">
        <f>Önkormányzat!#REF!+Hivatal!L163+Óvoda!L164+'Közösségi H'!L164</f>
        <v>#REF!</v>
      </c>
      <c r="M163" s="106" t="e">
        <f>Önkormányzat!#REF!+Hivatal!M163+Óvoda!M164+'Közösségi H'!M164</f>
        <v>#REF!</v>
      </c>
      <c r="N163" s="18" t="e">
        <f t="shared" si="119"/>
        <v>#REF!</v>
      </c>
      <c r="O163" s="32"/>
      <c r="P163" s="31"/>
      <c r="Q163" s="31"/>
      <c r="R163" s="18" t="e">
        <f t="shared" si="120"/>
        <v>#REF!</v>
      </c>
      <c r="S163" s="32"/>
      <c r="T163" s="31"/>
      <c r="U163" s="31"/>
      <c r="V163" s="18" t="e">
        <f t="shared" si="121"/>
        <v>#REF!</v>
      </c>
      <c r="W163" s="32"/>
      <c r="X163" s="31"/>
      <c r="Y163" s="31"/>
      <c r="Z163" s="18" t="e">
        <f t="shared" si="122"/>
        <v>#REF!</v>
      </c>
      <c r="AA163" s="32"/>
      <c r="AB163" s="31"/>
      <c r="AC163" s="31"/>
      <c r="AD163" s="18" t="e">
        <f t="shared" si="123"/>
        <v>#REF!</v>
      </c>
      <c r="AE163" s="32"/>
      <c r="AF163" s="31"/>
      <c r="AG163" s="31"/>
      <c r="AH163" s="18" t="e">
        <f t="shared" si="124"/>
        <v>#REF!</v>
      </c>
      <c r="AI163" s="32"/>
      <c r="AJ163" s="31"/>
      <c r="AK163" s="31"/>
      <c r="AL163" s="18" t="e">
        <f t="shared" si="125"/>
        <v>#REF!</v>
      </c>
      <c r="AM163" s="32"/>
      <c r="AN163" s="31"/>
      <c r="AO163" s="31"/>
      <c r="AP163" s="18" t="e">
        <f t="shared" si="126"/>
        <v>#REF!</v>
      </c>
      <c r="AQ163" s="32"/>
      <c r="AR163" s="31"/>
      <c r="AS163" s="31"/>
      <c r="AT163" s="18" t="e">
        <f t="shared" si="127"/>
        <v>#REF!</v>
      </c>
      <c r="AU163" s="32"/>
      <c r="AV163" s="31"/>
      <c r="AW163" s="31"/>
      <c r="AX163" s="18" t="e">
        <f t="shared" si="128"/>
        <v>#REF!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Önkormányzat!C169+Hivatal!C164+Óvoda!C165+'Közösségi H'!C165</f>
        <v>4600000</v>
      </c>
      <c r="D164" s="80">
        <f>Önkormányzat!D169+Hivatal!D164+Óvoda!D165+'Közösségi H'!D165</f>
        <v>0</v>
      </c>
      <c r="E164" s="106">
        <f>Önkormányzat!E169+Hivatal!E164+Óvoda!E165+'Közösségi H'!E165</f>
        <v>0</v>
      </c>
      <c r="F164" s="18">
        <f t="shared" si="117"/>
        <v>4600000</v>
      </c>
      <c r="G164" s="105">
        <f>Önkormányzat!G169+Hivatal!G164+Óvoda!G165+'Közösségi H'!G165</f>
        <v>0</v>
      </c>
      <c r="H164" s="80">
        <f>Önkormányzat!H169+Hivatal!H164+Óvoda!H165+'Közösségi H'!H165</f>
        <v>0</v>
      </c>
      <c r="I164" s="106">
        <f>Önkormányzat!I169+Hivatal!I164+Óvoda!I165+'Közösségi H'!I165</f>
        <v>0</v>
      </c>
      <c r="J164" s="18">
        <f t="shared" si="118"/>
        <v>4600000</v>
      </c>
      <c r="K164" s="105" t="e">
        <f>Önkormányzat!#REF!+Hivatal!K164+Óvoda!K165+'Közösségi H'!K165</f>
        <v>#REF!</v>
      </c>
      <c r="L164" s="80" t="e">
        <f>Önkormányzat!#REF!+Hivatal!L164+Óvoda!L165+'Közösségi H'!L165</f>
        <v>#REF!</v>
      </c>
      <c r="M164" s="106" t="e">
        <f>Önkormányzat!#REF!+Hivatal!M164+Óvoda!M165+'Közösségi H'!M165</f>
        <v>#REF!</v>
      </c>
      <c r="N164" s="18" t="e">
        <f t="shared" si="119"/>
        <v>#REF!</v>
      </c>
      <c r="O164" s="32"/>
      <c r="P164" s="31"/>
      <c r="Q164" s="31"/>
      <c r="R164" s="18" t="e">
        <f t="shared" si="120"/>
        <v>#REF!</v>
      </c>
      <c r="S164" s="32"/>
      <c r="T164" s="31"/>
      <c r="U164" s="31"/>
      <c r="V164" s="18" t="e">
        <f t="shared" si="121"/>
        <v>#REF!</v>
      </c>
      <c r="W164" s="32"/>
      <c r="X164" s="31"/>
      <c r="Y164" s="31"/>
      <c r="Z164" s="18" t="e">
        <f t="shared" si="122"/>
        <v>#REF!</v>
      </c>
      <c r="AA164" s="32"/>
      <c r="AB164" s="31"/>
      <c r="AC164" s="31"/>
      <c r="AD164" s="18" t="e">
        <f t="shared" si="123"/>
        <v>#REF!</v>
      </c>
      <c r="AE164" s="32"/>
      <c r="AF164" s="31"/>
      <c r="AG164" s="31"/>
      <c r="AH164" s="18" t="e">
        <f t="shared" si="124"/>
        <v>#REF!</v>
      </c>
      <c r="AI164" s="32"/>
      <c r="AJ164" s="31"/>
      <c r="AK164" s="31"/>
      <c r="AL164" s="18" t="e">
        <f t="shared" si="125"/>
        <v>#REF!</v>
      </c>
      <c r="AM164" s="32"/>
      <c r="AN164" s="31"/>
      <c r="AO164" s="31"/>
      <c r="AP164" s="18" t="e">
        <f t="shared" si="126"/>
        <v>#REF!</v>
      </c>
      <c r="AQ164" s="32"/>
      <c r="AR164" s="31"/>
      <c r="AS164" s="31"/>
      <c r="AT164" s="18" t="e">
        <f t="shared" si="127"/>
        <v>#REF!</v>
      </c>
      <c r="AU164" s="32"/>
      <c r="AV164" s="31"/>
      <c r="AW164" s="31"/>
      <c r="AX164" s="18" t="e">
        <f t="shared" si="128"/>
        <v>#REF!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Önkormányzat!C170+Hivatal!C165+Óvoda!C166+'Közösségi H'!C166</f>
        <v>12000000</v>
      </c>
      <c r="D165" s="80">
        <f>Önkormányzat!D170+Hivatal!D165+Óvoda!D166+'Közösségi H'!D166</f>
        <v>0</v>
      </c>
      <c r="E165" s="106">
        <f>Önkormányzat!E170+Hivatal!E165+Óvoda!E166+'Közösségi H'!E166</f>
        <v>0</v>
      </c>
      <c r="F165" s="30">
        <f t="shared" si="117"/>
        <v>12000000</v>
      </c>
      <c r="G165" s="105">
        <f>Önkormányzat!G170+Hivatal!G165+Óvoda!G166+'Közösségi H'!G166</f>
        <v>0</v>
      </c>
      <c r="H165" s="80">
        <f>Önkormányzat!H170+Hivatal!H165+Óvoda!H166+'Közösségi H'!H166</f>
        <v>0</v>
      </c>
      <c r="I165" s="106">
        <f>Önkormányzat!I170+Hivatal!I165+Óvoda!I166+'Közösségi H'!I166</f>
        <v>0</v>
      </c>
      <c r="J165" s="30">
        <f t="shared" si="118"/>
        <v>12000000</v>
      </c>
      <c r="K165" s="105" t="e">
        <f>Önkormányzat!#REF!+Hivatal!K165+Óvoda!K166+'Közösségi H'!K166</f>
        <v>#REF!</v>
      </c>
      <c r="L165" s="80" t="e">
        <f>Önkormányzat!#REF!+Hivatal!L165+Óvoda!L166+'Közösségi H'!L166</f>
        <v>#REF!</v>
      </c>
      <c r="M165" s="106" t="e">
        <f>Önkormányzat!#REF!+Hivatal!M165+Óvoda!M166+'Közösségi H'!M166</f>
        <v>#REF!</v>
      </c>
      <c r="N165" s="30" t="e">
        <f t="shared" si="119"/>
        <v>#REF!</v>
      </c>
      <c r="O165" s="32"/>
      <c r="P165" s="31"/>
      <c r="Q165" s="31"/>
      <c r="R165" s="30" t="e">
        <f t="shared" si="120"/>
        <v>#REF!</v>
      </c>
      <c r="S165" s="32"/>
      <c r="T165" s="31"/>
      <c r="U165" s="31"/>
      <c r="V165" s="30" t="e">
        <f t="shared" si="121"/>
        <v>#REF!</v>
      </c>
      <c r="W165" s="32"/>
      <c r="X165" s="31"/>
      <c r="Y165" s="31"/>
      <c r="Z165" s="30" t="e">
        <f t="shared" si="122"/>
        <v>#REF!</v>
      </c>
      <c r="AA165" s="32"/>
      <c r="AB165" s="31"/>
      <c r="AC165" s="31"/>
      <c r="AD165" s="30" t="e">
        <f t="shared" si="123"/>
        <v>#REF!</v>
      </c>
      <c r="AE165" s="32"/>
      <c r="AF165" s="31"/>
      <c r="AG165" s="31"/>
      <c r="AH165" s="30" t="e">
        <f t="shared" si="124"/>
        <v>#REF!</v>
      </c>
      <c r="AI165" s="32"/>
      <c r="AJ165" s="31"/>
      <c r="AK165" s="31"/>
      <c r="AL165" s="30" t="e">
        <f t="shared" si="125"/>
        <v>#REF!</v>
      </c>
      <c r="AM165" s="32"/>
      <c r="AN165" s="31"/>
      <c r="AO165" s="31"/>
      <c r="AP165" s="30" t="e">
        <f t="shared" si="126"/>
        <v>#REF!</v>
      </c>
      <c r="AQ165" s="32"/>
      <c r="AR165" s="31"/>
      <c r="AS165" s="31"/>
      <c r="AT165" s="30" t="e">
        <f t="shared" si="127"/>
        <v>#REF!</v>
      </c>
      <c r="AU165" s="32"/>
      <c r="AV165" s="31"/>
      <c r="AW165" s="31"/>
      <c r="AX165" s="30" t="e">
        <f t="shared" si="128"/>
        <v>#REF!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Önkormányzat!C171+Hivatal!C166+Óvoda!C167+'Közösségi H'!C167</f>
        <v>0</v>
      </c>
      <c r="D166" s="80">
        <f>Önkormányzat!D171+Hivatal!D166+Óvoda!D167+'Közösségi H'!D167</f>
        <v>0</v>
      </c>
      <c r="E166" s="106">
        <f>Önkormányzat!E171+Hivatal!E166+Óvoda!E167+'Közösségi H'!E167</f>
        <v>0</v>
      </c>
      <c r="F166" s="30">
        <f t="shared" si="117"/>
        <v>0</v>
      </c>
      <c r="G166" s="105">
        <f>Önkormányzat!G171+Hivatal!G166+Óvoda!G167+'Közösségi H'!G167</f>
        <v>0</v>
      </c>
      <c r="H166" s="80">
        <f>Önkormányzat!H171+Hivatal!H166+Óvoda!H167+'Közösségi H'!H167</f>
        <v>0</v>
      </c>
      <c r="I166" s="106">
        <f>Önkormányzat!I171+Hivatal!I166+Óvoda!I167+'Közösségi H'!I167</f>
        <v>0</v>
      </c>
      <c r="J166" s="30">
        <f t="shared" si="118"/>
        <v>0</v>
      </c>
      <c r="K166" s="105" t="e">
        <f>Önkormányzat!#REF!+Hivatal!K166+Óvoda!K167+'Közösségi H'!K167</f>
        <v>#REF!</v>
      </c>
      <c r="L166" s="80" t="e">
        <f>Önkormányzat!#REF!+Hivatal!L166+Óvoda!L167+'Közösségi H'!L167</f>
        <v>#REF!</v>
      </c>
      <c r="M166" s="106" t="e">
        <f>Önkormányzat!#REF!+Hivatal!M166+Óvoda!M167+'Közösségi H'!M167</f>
        <v>#REF!</v>
      </c>
      <c r="N166" s="30" t="e">
        <f t="shared" si="119"/>
        <v>#REF!</v>
      </c>
      <c r="O166" s="32"/>
      <c r="P166" s="31"/>
      <c r="Q166" s="31"/>
      <c r="R166" s="30" t="e">
        <f t="shared" si="120"/>
        <v>#REF!</v>
      </c>
      <c r="S166" s="32"/>
      <c r="T166" s="31"/>
      <c r="U166" s="31"/>
      <c r="V166" s="30" t="e">
        <f t="shared" si="121"/>
        <v>#REF!</v>
      </c>
      <c r="W166" s="32"/>
      <c r="X166" s="31"/>
      <c r="Y166" s="31"/>
      <c r="Z166" s="30" t="e">
        <f t="shared" si="122"/>
        <v>#REF!</v>
      </c>
      <c r="AA166" s="32"/>
      <c r="AB166" s="31"/>
      <c r="AC166" s="31"/>
      <c r="AD166" s="30" t="e">
        <f t="shared" si="123"/>
        <v>#REF!</v>
      </c>
      <c r="AE166" s="32"/>
      <c r="AF166" s="31"/>
      <c r="AG166" s="31"/>
      <c r="AH166" s="30" t="e">
        <f t="shared" si="124"/>
        <v>#REF!</v>
      </c>
      <c r="AI166" s="32"/>
      <c r="AJ166" s="31"/>
      <c r="AK166" s="31"/>
      <c r="AL166" s="30" t="e">
        <f t="shared" si="125"/>
        <v>#REF!</v>
      </c>
      <c r="AM166" s="32"/>
      <c r="AN166" s="31"/>
      <c r="AO166" s="31"/>
      <c r="AP166" s="30" t="e">
        <f t="shared" si="126"/>
        <v>#REF!</v>
      </c>
      <c r="AQ166" s="32"/>
      <c r="AR166" s="31"/>
      <c r="AS166" s="31"/>
      <c r="AT166" s="30" t="e">
        <f t="shared" si="127"/>
        <v>#REF!</v>
      </c>
      <c r="AU166" s="32"/>
      <c r="AV166" s="31"/>
      <c r="AW166" s="31"/>
      <c r="AX166" s="30" t="e">
        <f t="shared" si="128"/>
        <v>#REF!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Önkormányzat!C172+Hivatal!C167+Óvoda!C168+'Közösségi H'!C168</f>
        <v>0</v>
      </c>
      <c r="D167" s="80">
        <f>Önkormányzat!D172+Hivatal!D167+Óvoda!D168+'Közösségi H'!D168</f>
        <v>0</v>
      </c>
      <c r="E167" s="106">
        <f>Önkormányzat!E172+Hivatal!E167+Óvoda!E168+'Közösségi H'!E168</f>
        <v>0</v>
      </c>
      <c r="F167" s="30">
        <f t="shared" si="117"/>
        <v>0</v>
      </c>
      <c r="G167" s="105">
        <f>Önkormányzat!G172+Hivatal!G167+Óvoda!G168+'Közösségi H'!G168</f>
        <v>0</v>
      </c>
      <c r="H167" s="80">
        <f>Önkormányzat!H172+Hivatal!H167+Óvoda!H168+'Közösségi H'!H168</f>
        <v>0</v>
      </c>
      <c r="I167" s="106">
        <f>Önkormányzat!I172+Hivatal!I167+Óvoda!I168+'Közösségi H'!I168</f>
        <v>0</v>
      </c>
      <c r="J167" s="30">
        <f t="shared" si="118"/>
        <v>0</v>
      </c>
      <c r="K167" s="105" t="e">
        <f>Önkormányzat!#REF!+Hivatal!K167+Óvoda!K168+'Közösségi H'!K168</f>
        <v>#REF!</v>
      </c>
      <c r="L167" s="80" t="e">
        <f>Önkormányzat!#REF!+Hivatal!L167+Óvoda!L168+'Közösségi H'!L168</f>
        <v>#REF!</v>
      </c>
      <c r="M167" s="106" t="e">
        <f>Önkormányzat!#REF!+Hivatal!M167+Óvoda!M168+'Közösségi H'!M168</f>
        <v>#REF!</v>
      </c>
      <c r="N167" s="30" t="e">
        <f t="shared" si="119"/>
        <v>#REF!</v>
      </c>
      <c r="O167" s="32"/>
      <c r="P167" s="31"/>
      <c r="Q167" s="31"/>
      <c r="R167" s="30" t="e">
        <f t="shared" si="120"/>
        <v>#REF!</v>
      </c>
      <c r="S167" s="32"/>
      <c r="T167" s="31"/>
      <c r="U167" s="31"/>
      <c r="V167" s="30" t="e">
        <f t="shared" si="121"/>
        <v>#REF!</v>
      </c>
      <c r="W167" s="32"/>
      <c r="X167" s="31"/>
      <c r="Y167" s="31"/>
      <c r="Z167" s="30" t="e">
        <f t="shared" si="122"/>
        <v>#REF!</v>
      </c>
      <c r="AA167" s="32"/>
      <c r="AB167" s="31"/>
      <c r="AC167" s="31"/>
      <c r="AD167" s="30" t="e">
        <f t="shared" si="123"/>
        <v>#REF!</v>
      </c>
      <c r="AE167" s="32"/>
      <c r="AF167" s="31"/>
      <c r="AG167" s="31"/>
      <c r="AH167" s="30" t="e">
        <f t="shared" si="124"/>
        <v>#REF!</v>
      </c>
      <c r="AI167" s="32"/>
      <c r="AJ167" s="31"/>
      <c r="AK167" s="31"/>
      <c r="AL167" s="30" t="e">
        <f t="shared" si="125"/>
        <v>#REF!</v>
      </c>
      <c r="AM167" s="32"/>
      <c r="AN167" s="31"/>
      <c r="AO167" s="31"/>
      <c r="AP167" s="30" t="e">
        <f t="shared" si="126"/>
        <v>#REF!</v>
      </c>
      <c r="AQ167" s="32"/>
      <c r="AR167" s="31"/>
      <c r="AS167" s="31"/>
      <c r="AT167" s="30" t="e">
        <f t="shared" si="127"/>
        <v>#REF!</v>
      </c>
      <c r="AU167" s="32"/>
      <c r="AV167" s="31"/>
      <c r="AW167" s="31"/>
      <c r="AX167" s="30" t="e">
        <f t="shared" si="128"/>
        <v>#REF!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Önkormányzat!C173+Hivatal!C168+Óvoda!C169+'Közösségi H'!C169</f>
        <v>1200000</v>
      </c>
      <c r="D168" s="80">
        <f>Önkormányzat!D173+Hivatal!D168+Óvoda!D169+'Közösségi H'!D169</f>
        <v>0</v>
      </c>
      <c r="E168" s="106">
        <f>Önkormányzat!E173+Hivatal!E168+Óvoda!E169+'Közösségi H'!E169</f>
        <v>0</v>
      </c>
      <c r="F168" s="30">
        <f t="shared" si="117"/>
        <v>1200000</v>
      </c>
      <c r="G168" s="105">
        <f>Önkormányzat!G173+Hivatal!G168+Óvoda!G169+'Közösségi H'!G169</f>
        <v>0</v>
      </c>
      <c r="H168" s="80">
        <f>Önkormányzat!H173+Hivatal!H168+Óvoda!H169+'Közösségi H'!H169</f>
        <v>0</v>
      </c>
      <c r="I168" s="106">
        <f>Önkormányzat!I173+Hivatal!I168+Óvoda!I169+'Közösségi H'!I169</f>
        <v>0</v>
      </c>
      <c r="J168" s="30">
        <f t="shared" si="118"/>
        <v>1200000</v>
      </c>
      <c r="K168" s="105" t="e">
        <f>Önkormányzat!#REF!+Hivatal!K168+Óvoda!K169+'Közösségi H'!K169</f>
        <v>#REF!</v>
      </c>
      <c r="L168" s="80" t="e">
        <f>Önkormányzat!#REF!+Hivatal!L168+Óvoda!L169+'Közösségi H'!L169</f>
        <v>#REF!</v>
      </c>
      <c r="M168" s="106" t="e">
        <f>Önkormányzat!#REF!+Hivatal!M168+Óvoda!M169+'Közösségi H'!M169</f>
        <v>#REF!</v>
      </c>
      <c r="N168" s="30" t="e">
        <f t="shared" si="119"/>
        <v>#REF!</v>
      </c>
      <c r="O168" s="32"/>
      <c r="P168" s="31"/>
      <c r="Q168" s="31"/>
      <c r="R168" s="30" t="e">
        <f t="shared" si="120"/>
        <v>#REF!</v>
      </c>
      <c r="S168" s="32"/>
      <c r="T168" s="31"/>
      <c r="U168" s="31"/>
      <c r="V168" s="30" t="e">
        <f t="shared" si="121"/>
        <v>#REF!</v>
      </c>
      <c r="W168" s="32"/>
      <c r="X168" s="31"/>
      <c r="Y168" s="31"/>
      <c r="Z168" s="30" t="e">
        <f t="shared" si="122"/>
        <v>#REF!</v>
      </c>
      <c r="AA168" s="32"/>
      <c r="AB168" s="31"/>
      <c r="AC168" s="31"/>
      <c r="AD168" s="30" t="e">
        <f t="shared" si="123"/>
        <v>#REF!</v>
      </c>
      <c r="AE168" s="32"/>
      <c r="AF168" s="31"/>
      <c r="AG168" s="31"/>
      <c r="AH168" s="30" t="e">
        <f t="shared" si="124"/>
        <v>#REF!</v>
      </c>
      <c r="AI168" s="32"/>
      <c r="AJ168" s="31"/>
      <c r="AK168" s="31"/>
      <c r="AL168" s="30" t="e">
        <f t="shared" si="125"/>
        <v>#REF!</v>
      </c>
      <c r="AM168" s="32"/>
      <c r="AN168" s="31"/>
      <c r="AO168" s="31"/>
      <c r="AP168" s="30" t="e">
        <f t="shared" si="126"/>
        <v>#REF!</v>
      </c>
      <c r="AQ168" s="32"/>
      <c r="AR168" s="31"/>
      <c r="AS168" s="31"/>
      <c r="AT168" s="30" t="e">
        <f t="shared" si="127"/>
        <v>#REF!</v>
      </c>
      <c r="AU168" s="32"/>
      <c r="AV168" s="31"/>
      <c r="AW168" s="31"/>
      <c r="AX168" s="30" t="e">
        <f t="shared" si="128"/>
        <v>#REF!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Önkormányzat!C174+Hivatal!C169+Óvoda!C170+'Közösségi H'!C170</f>
        <v>600000</v>
      </c>
      <c r="D169" s="80">
        <f>Önkormányzat!D174+Hivatal!D169+Óvoda!D170+'Közösségi H'!D170</f>
        <v>0</v>
      </c>
      <c r="E169" s="106">
        <f>Önkormányzat!E174+Hivatal!E169+Óvoda!E170+'Közösségi H'!E170</f>
        <v>0</v>
      </c>
      <c r="F169" s="30">
        <f t="shared" si="117"/>
        <v>600000</v>
      </c>
      <c r="G169" s="105">
        <f>Önkormányzat!G174+Hivatal!G169+Óvoda!G170+'Közösségi H'!G170</f>
        <v>0</v>
      </c>
      <c r="H169" s="80">
        <f>Önkormányzat!H174+Hivatal!H169+Óvoda!H170+'Közösségi H'!H170</f>
        <v>0</v>
      </c>
      <c r="I169" s="106">
        <f>Önkormányzat!I174+Hivatal!I169+Óvoda!I170+'Közösségi H'!I170</f>
        <v>0</v>
      </c>
      <c r="J169" s="30">
        <f t="shared" si="118"/>
        <v>600000</v>
      </c>
      <c r="K169" s="105" t="e">
        <f>Önkormányzat!#REF!+Hivatal!K169+Óvoda!K170+'Közösségi H'!K170</f>
        <v>#REF!</v>
      </c>
      <c r="L169" s="80" t="e">
        <f>Önkormányzat!#REF!+Hivatal!L169+Óvoda!L170+'Közösségi H'!L170</f>
        <v>#REF!</v>
      </c>
      <c r="M169" s="106" t="e">
        <f>Önkormányzat!#REF!+Hivatal!M169+Óvoda!M170+'Közösségi H'!M170</f>
        <v>#REF!</v>
      </c>
      <c r="N169" s="30" t="e">
        <f t="shared" si="119"/>
        <v>#REF!</v>
      </c>
      <c r="O169" s="32"/>
      <c r="P169" s="31"/>
      <c r="Q169" s="31"/>
      <c r="R169" s="30" t="e">
        <f t="shared" si="120"/>
        <v>#REF!</v>
      </c>
      <c r="S169" s="32"/>
      <c r="T169" s="31"/>
      <c r="U169" s="31"/>
      <c r="V169" s="30" t="e">
        <f t="shared" si="121"/>
        <v>#REF!</v>
      </c>
      <c r="W169" s="32"/>
      <c r="X169" s="31"/>
      <c r="Y169" s="31"/>
      <c r="Z169" s="30" t="e">
        <f t="shared" si="122"/>
        <v>#REF!</v>
      </c>
      <c r="AA169" s="32"/>
      <c r="AB169" s="31"/>
      <c r="AC169" s="31"/>
      <c r="AD169" s="30" t="e">
        <f t="shared" si="123"/>
        <v>#REF!</v>
      </c>
      <c r="AE169" s="32"/>
      <c r="AF169" s="31"/>
      <c r="AG169" s="31"/>
      <c r="AH169" s="30" t="e">
        <f t="shared" si="124"/>
        <v>#REF!</v>
      </c>
      <c r="AI169" s="32"/>
      <c r="AJ169" s="31"/>
      <c r="AK169" s="31"/>
      <c r="AL169" s="30" t="e">
        <f t="shared" si="125"/>
        <v>#REF!</v>
      </c>
      <c r="AM169" s="32"/>
      <c r="AN169" s="31"/>
      <c r="AO169" s="31"/>
      <c r="AP169" s="30" t="e">
        <f t="shared" si="126"/>
        <v>#REF!</v>
      </c>
      <c r="AQ169" s="32"/>
      <c r="AR169" s="31"/>
      <c r="AS169" s="31"/>
      <c r="AT169" s="30" t="e">
        <f t="shared" si="127"/>
        <v>#REF!</v>
      </c>
      <c r="AU169" s="32"/>
      <c r="AV169" s="31"/>
      <c r="AW169" s="31"/>
      <c r="AX169" s="30" t="e">
        <f t="shared" si="128"/>
        <v>#REF!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13800000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13800000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13800000</v>
      </c>
      <c r="K170" s="26" t="e">
        <f>SUM(K165:K169)</f>
        <v>#REF!</v>
      </c>
      <c r="L170" s="25" t="e">
        <f>SUM(L165:L169)</f>
        <v>#REF!</v>
      </c>
      <c r="M170" s="25" t="e">
        <f>SUM(M165:M169)</f>
        <v>#REF!</v>
      </c>
      <c r="N170" s="24" t="e">
        <f>IF((SUM(J170:M170))=SUM(N165:N169),SUM(N165:N169),"HIBA!")</f>
        <v>#REF!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 t="e">
        <f>IF((SUM(N170:Q170))=SUM(R165:R169),SUM(R165:R169),"HIBA!")</f>
        <v>#REF!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 t="e">
        <f>IF((SUM(R170:U170))=SUM(V165:V169),SUM(V165:V169),"HIBA!")</f>
        <v>#REF!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 t="e">
        <f>IF((SUM(V170:Y170))=SUM(Z165:Z169),SUM(Z165:Z169),"HIBA!")</f>
        <v>#REF!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 t="e">
        <f>IF((SUM(Z170:AC170))=SUM(AD165:AD169),SUM(AD165:AD169),"HIBA!")</f>
        <v>#REF!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 t="e">
        <f>IF((SUM(AD170:AG170))=SUM(AH165:AH169),SUM(AH165:AH169),"HIBA!")</f>
        <v>#REF!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 t="e">
        <f>IF((SUM(AH170:AK170))=SUM(AL165:AL169),SUM(AL165:AL169),"HIBA!")</f>
        <v>#REF!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 t="e">
        <f>IF((SUM(AL170:AO170))=SUM(AP165:AP169),SUM(AP165:AP169),"HIBA!")</f>
        <v>#REF!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 t="e">
        <f>IF((SUM(AP170:AS170))=SUM(AT165:AT169),SUM(AT165:AT169),"HIBA!")</f>
        <v>#REF!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 t="e">
        <f>IF((SUM(AT170:AW170))=SUM(AX165:AX169),SUM(AX165:AX169),"HIBA!")</f>
        <v>#REF!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Önkormányzat!C176+Hivatal!C171+Óvoda!C172+'Közösségi H'!C172</f>
        <v>0</v>
      </c>
      <c r="D171" s="80">
        <f>Önkormányzat!D176+Hivatal!D171+Óvoda!D172+'Közösségi H'!D172</f>
        <v>0</v>
      </c>
      <c r="E171" s="106">
        <f>Önkormányzat!E176+Hivatal!E171+Óvoda!E172+'Közösségi H'!E172</f>
        <v>0</v>
      </c>
      <c r="F171" s="18">
        <f>SUM(C171:E171)</f>
        <v>0</v>
      </c>
      <c r="G171" s="105">
        <f>Önkormányzat!G176+Hivatal!G171+Óvoda!G172+'Közösségi H'!G172</f>
        <v>0</v>
      </c>
      <c r="H171" s="80">
        <f>Önkormányzat!H176+Hivatal!H171+Óvoda!H172+'Közösségi H'!H172</f>
        <v>0</v>
      </c>
      <c r="I171" s="106">
        <f>Önkormányzat!I176+Hivatal!I171+Óvoda!I172+'Közösségi H'!I172</f>
        <v>0</v>
      </c>
      <c r="J171" s="18">
        <f>SUM(F171:I171)</f>
        <v>0</v>
      </c>
      <c r="K171" s="105" t="e">
        <f>Önkormányzat!#REF!+Hivatal!K171+Óvoda!K172+'Közösségi H'!K172</f>
        <v>#REF!</v>
      </c>
      <c r="L171" s="80" t="e">
        <f>Önkormányzat!#REF!+Hivatal!L171+Óvoda!L172+'Közösségi H'!L172</f>
        <v>#REF!</v>
      </c>
      <c r="M171" s="106" t="e">
        <f>Önkormányzat!#REF!+Hivatal!M171+Óvoda!M172+'Közösségi H'!M172</f>
        <v>#REF!</v>
      </c>
      <c r="N171" s="18" t="e">
        <f>SUM(J171:M171)</f>
        <v>#REF!</v>
      </c>
      <c r="O171" s="32"/>
      <c r="P171" s="31"/>
      <c r="Q171" s="31"/>
      <c r="R171" s="18" t="e">
        <f>SUM(N171:Q171)</f>
        <v>#REF!</v>
      </c>
      <c r="S171" s="32"/>
      <c r="T171" s="31"/>
      <c r="U171" s="31"/>
      <c r="V171" s="18" t="e">
        <f>SUM(R171:U171)</f>
        <v>#REF!</v>
      </c>
      <c r="W171" s="32"/>
      <c r="X171" s="31"/>
      <c r="Y171" s="31"/>
      <c r="Z171" s="18" t="e">
        <f>SUM(V171:Y171)</f>
        <v>#REF!</v>
      </c>
      <c r="AA171" s="32"/>
      <c r="AB171" s="31"/>
      <c r="AC171" s="31"/>
      <c r="AD171" s="18" t="e">
        <f>SUM(Z171:AC171)</f>
        <v>#REF!</v>
      </c>
      <c r="AE171" s="32"/>
      <c r="AF171" s="31"/>
      <c r="AG171" s="31"/>
      <c r="AH171" s="18" t="e">
        <f>SUM(AD171:AG171)</f>
        <v>#REF!</v>
      </c>
      <c r="AI171" s="32"/>
      <c r="AJ171" s="31"/>
      <c r="AK171" s="31"/>
      <c r="AL171" s="18" t="e">
        <f>SUM(AH171:AK171)</f>
        <v>#REF!</v>
      </c>
      <c r="AM171" s="32"/>
      <c r="AN171" s="31"/>
      <c r="AO171" s="31"/>
      <c r="AP171" s="18" t="e">
        <f>SUM(AL171:AO171)</f>
        <v>#REF!</v>
      </c>
      <c r="AQ171" s="32"/>
      <c r="AR171" s="31"/>
      <c r="AS171" s="31"/>
      <c r="AT171" s="18" t="e">
        <f>SUM(AP171:AS171)</f>
        <v>#REF!</v>
      </c>
      <c r="AU171" s="32"/>
      <c r="AV171" s="31"/>
      <c r="AW171" s="31"/>
      <c r="AX171" s="18" t="e">
        <f>SUM(AT171:AW171)</f>
        <v>#REF!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18400000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18400000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18400000</v>
      </c>
      <c r="K172" s="14" t="e">
        <f>SUM(K161:K164,K170:K171)</f>
        <v>#REF!</v>
      </c>
      <c r="L172" s="13" t="e">
        <f>SUM(L161:L164,L170:L171)</f>
        <v>#REF!</v>
      </c>
      <c r="M172" s="13" t="e">
        <f>SUM(M161:M164,M170:M171)</f>
        <v>#REF!</v>
      </c>
      <c r="N172" s="12" t="e">
        <f>IF((SUM(J172:M172))=SUM(N161:N164,N170:N171),SUM(N161:N164,N170:N171),"HIBA!")</f>
        <v>#REF!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 t="e">
        <f>IF((SUM(N172:Q172))=SUM(R161:R164,R170:R171),SUM(R161:R164,R170:R171),"HIBA!")</f>
        <v>#REF!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 t="e">
        <f>IF((SUM(R172:U172))=SUM(V161:V164,V170:V171),SUM(V161:V164,V170:V171),"HIBA!")</f>
        <v>#REF!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 t="e">
        <f>IF((SUM(V172:Y172))=SUM(Z161:Z164,Z170:Z171),SUM(Z161:Z164,Z170:Z171),"HIBA!")</f>
        <v>#REF!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 t="e">
        <f>IF((SUM(Z172:AC172))=SUM(AD161:AD164,AD170:AD171),SUM(AD161:AD164,AD170:AD171),"HIBA!")</f>
        <v>#REF!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 t="e">
        <f>IF((SUM(AD172:AG172))=SUM(AH161:AH164,AH170:AH171),SUM(AH161:AH164,AH170:AH171),"HIBA!")</f>
        <v>#REF!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 t="e">
        <f>IF((SUM(AH172:AK172))=SUM(AL161:AL164,AL170:AL171),SUM(AL161:AL164,AL170:AL171),"HIBA!")</f>
        <v>#REF!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 t="e">
        <f>IF((SUM(AL172:AO172))=SUM(AP161:AP164,AP170:AP171),SUM(AP161:AP164,AP170:AP171),"HIBA!")</f>
        <v>#REF!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 t="e">
        <f>IF((SUM(AP172:AS172))=SUM(AT161:AT164,AT170:AT171),SUM(AT161:AT164,AT170:AT171),"HIBA!")</f>
        <v>#REF!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 t="e">
        <f>IF((SUM(AT172:AW172))=SUM(AX161:AX164,AX170:AX171),SUM(AX161:AX164,AX170:AX171),"HIBA!")</f>
        <v>#REF!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Önkormányzat!C179+Hivatal!C173+Óvoda!C174+'Közösségi H'!C174</f>
        <v>0</v>
      </c>
      <c r="D173" s="80">
        <f>Önkormányzat!D179+Hivatal!D173+Óvoda!D174+'Közösségi H'!D174</f>
        <v>0</v>
      </c>
      <c r="E173" s="106">
        <f>Önkormányzat!E179+Hivatal!E173+Óvoda!E174+'Közösségi H'!E174</f>
        <v>0</v>
      </c>
      <c r="F173" s="30">
        <f t="shared" ref="F173:F183" si="129">SUM(C173:E173)</f>
        <v>0</v>
      </c>
      <c r="G173" s="105">
        <f>Önkormányzat!G179+Hivatal!G173+Óvoda!G174+'Közösségi H'!G174</f>
        <v>0</v>
      </c>
      <c r="H173" s="80">
        <f>Önkormányzat!H179+Hivatal!H173+Óvoda!H174+'Közösségi H'!H174</f>
        <v>0</v>
      </c>
      <c r="I173" s="106">
        <f>Önkormányzat!I179+Hivatal!I173+Óvoda!I174+'Közösségi H'!I174</f>
        <v>0</v>
      </c>
      <c r="J173" s="30">
        <f t="shared" ref="J173:J183" si="130">SUM(F173:I173)</f>
        <v>0</v>
      </c>
      <c r="K173" s="105" t="e">
        <f>Önkormányzat!#REF!+Hivatal!K173+Óvoda!K174+'Közösségi H'!K174</f>
        <v>#REF!</v>
      </c>
      <c r="L173" s="80" t="e">
        <f>Önkormányzat!#REF!+Hivatal!L173+Óvoda!L174+'Közösségi H'!L174</f>
        <v>#REF!</v>
      </c>
      <c r="M173" s="106" t="e">
        <f>Önkormányzat!#REF!+Hivatal!M173+Óvoda!M174+'Közösségi H'!M174</f>
        <v>#REF!</v>
      </c>
      <c r="N173" s="30" t="e">
        <f t="shared" ref="N173:N183" si="131">SUM(J173:M173)</f>
        <v>#REF!</v>
      </c>
      <c r="O173" s="32"/>
      <c r="P173" s="31"/>
      <c r="Q173" s="31"/>
      <c r="R173" s="30" t="e">
        <f t="shared" ref="R173:R183" si="132">SUM(N173:Q173)</f>
        <v>#REF!</v>
      </c>
      <c r="S173" s="32"/>
      <c r="T173" s="31"/>
      <c r="U173" s="31"/>
      <c r="V173" s="30" t="e">
        <f t="shared" ref="V173:V183" si="133">SUM(R173:U173)</f>
        <v>#REF!</v>
      </c>
      <c r="W173" s="32"/>
      <c r="X173" s="31"/>
      <c r="Y173" s="31"/>
      <c r="Z173" s="30" t="e">
        <f t="shared" ref="Z173:Z183" si="134">SUM(V173:Y173)</f>
        <v>#REF!</v>
      </c>
      <c r="AA173" s="32"/>
      <c r="AB173" s="31"/>
      <c r="AC173" s="31"/>
      <c r="AD173" s="30" t="e">
        <f t="shared" ref="AD173:AD183" si="135">SUM(Z173:AC173)</f>
        <v>#REF!</v>
      </c>
      <c r="AE173" s="32"/>
      <c r="AF173" s="31"/>
      <c r="AG173" s="31"/>
      <c r="AH173" s="30" t="e">
        <f t="shared" ref="AH173:AH183" si="136">SUM(AD173:AG173)</f>
        <v>#REF!</v>
      </c>
      <c r="AI173" s="32"/>
      <c r="AJ173" s="31"/>
      <c r="AK173" s="31"/>
      <c r="AL173" s="30" t="e">
        <f t="shared" ref="AL173:AL183" si="137">SUM(AH173:AK173)</f>
        <v>#REF!</v>
      </c>
      <c r="AM173" s="32"/>
      <c r="AN173" s="31"/>
      <c r="AO173" s="31"/>
      <c r="AP173" s="30" t="e">
        <f t="shared" ref="AP173:AP183" si="138">SUM(AL173:AO173)</f>
        <v>#REF!</v>
      </c>
      <c r="AQ173" s="32"/>
      <c r="AR173" s="31"/>
      <c r="AS173" s="31"/>
      <c r="AT173" s="30" t="e">
        <f t="shared" ref="AT173:AT183" si="139">SUM(AP173:AS173)</f>
        <v>#REF!</v>
      </c>
      <c r="AU173" s="32"/>
      <c r="AV173" s="31"/>
      <c r="AW173" s="31"/>
      <c r="AX173" s="30" t="e">
        <f t="shared" ref="AX173:AX183" si="140">SUM(AT173:AW173)</f>
        <v>#REF!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Önkormányzat!C180+Hivatal!C174+Óvoda!C175+'Közösségi H'!C175</f>
        <v>0</v>
      </c>
      <c r="D174" s="80">
        <f>Önkormányzat!D180+Hivatal!D174+Óvoda!D175+'Közösségi H'!D175</f>
        <v>0</v>
      </c>
      <c r="E174" s="106">
        <f>Önkormányzat!E180+Hivatal!E174+Óvoda!E175+'Közösségi H'!E175</f>
        <v>0</v>
      </c>
      <c r="F174" s="30">
        <f t="shared" si="129"/>
        <v>0</v>
      </c>
      <c r="G174" s="105">
        <f>Önkormányzat!G180+Hivatal!G174+Óvoda!G175+'Közösségi H'!G175</f>
        <v>0</v>
      </c>
      <c r="H174" s="80">
        <f>Önkormányzat!H180+Hivatal!H174+Óvoda!H175+'Közösségi H'!H175</f>
        <v>0</v>
      </c>
      <c r="I174" s="106">
        <f>Önkormányzat!I180+Hivatal!I174+Óvoda!I175+'Közösségi H'!I175</f>
        <v>0</v>
      </c>
      <c r="J174" s="30">
        <f t="shared" si="130"/>
        <v>0</v>
      </c>
      <c r="K174" s="105" t="e">
        <f>Önkormányzat!#REF!+Hivatal!K174+Óvoda!K175+'Közösségi H'!K175</f>
        <v>#REF!</v>
      </c>
      <c r="L174" s="80" t="e">
        <f>Önkormányzat!#REF!+Hivatal!L174+Óvoda!L175+'Közösségi H'!L175</f>
        <v>#REF!</v>
      </c>
      <c r="M174" s="106" t="e">
        <f>Önkormányzat!#REF!+Hivatal!M174+Óvoda!M175+'Közösségi H'!M175</f>
        <v>#REF!</v>
      </c>
      <c r="N174" s="30" t="e">
        <f t="shared" si="131"/>
        <v>#REF!</v>
      </c>
      <c r="O174" s="32"/>
      <c r="P174" s="31"/>
      <c r="Q174" s="31"/>
      <c r="R174" s="30" t="e">
        <f t="shared" si="132"/>
        <v>#REF!</v>
      </c>
      <c r="S174" s="32"/>
      <c r="T174" s="31"/>
      <c r="U174" s="31"/>
      <c r="V174" s="30" t="e">
        <f t="shared" si="133"/>
        <v>#REF!</v>
      </c>
      <c r="W174" s="32"/>
      <c r="X174" s="31"/>
      <c r="Y174" s="31"/>
      <c r="Z174" s="30" t="e">
        <f t="shared" si="134"/>
        <v>#REF!</v>
      </c>
      <c r="AA174" s="32"/>
      <c r="AB174" s="31"/>
      <c r="AC174" s="31"/>
      <c r="AD174" s="30" t="e">
        <f t="shared" si="135"/>
        <v>#REF!</v>
      </c>
      <c r="AE174" s="32"/>
      <c r="AF174" s="31"/>
      <c r="AG174" s="31"/>
      <c r="AH174" s="30" t="e">
        <f t="shared" si="136"/>
        <v>#REF!</v>
      </c>
      <c r="AI174" s="32"/>
      <c r="AJ174" s="31"/>
      <c r="AK174" s="31"/>
      <c r="AL174" s="30" t="e">
        <f t="shared" si="137"/>
        <v>#REF!</v>
      </c>
      <c r="AM174" s="32"/>
      <c r="AN174" s="31"/>
      <c r="AO174" s="31"/>
      <c r="AP174" s="30" t="e">
        <f t="shared" si="138"/>
        <v>#REF!</v>
      </c>
      <c r="AQ174" s="32"/>
      <c r="AR174" s="31"/>
      <c r="AS174" s="31"/>
      <c r="AT174" s="30" t="e">
        <f t="shared" si="139"/>
        <v>#REF!</v>
      </c>
      <c r="AU174" s="32"/>
      <c r="AV174" s="31"/>
      <c r="AW174" s="31"/>
      <c r="AX174" s="30" t="e">
        <f t="shared" si="140"/>
        <v>#REF!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Önkormányzat!C181+Hivatal!C175+Óvoda!C176+'Közösségi H'!C176</f>
        <v>0</v>
      </c>
      <c r="D175" s="80">
        <f>Önkormányzat!D181+Hivatal!D175+Óvoda!D176+'Közösségi H'!D176</f>
        <v>0</v>
      </c>
      <c r="E175" s="106">
        <f>Önkormányzat!E181+Hivatal!E175+Óvoda!E176+'Közösségi H'!E176</f>
        <v>0</v>
      </c>
      <c r="F175" s="30">
        <f t="shared" si="129"/>
        <v>0</v>
      </c>
      <c r="G175" s="105">
        <f>Önkormányzat!G181+Hivatal!G175+Óvoda!G176+'Közösségi H'!G176</f>
        <v>0</v>
      </c>
      <c r="H175" s="80">
        <f>Önkormányzat!H181+Hivatal!H175+Óvoda!H176+'Közösségi H'!H176</f>
        <v>0</v>
      </c>
      <c r="I175" s="106">
        <f>Önkormányzat!I181+Hivatal!I175+Óvoda!I176+'Közösségi H'!I176</f>
        <v>0</v>
      </c>
      <c r="J175" s="30">
        <f t="shared" si="130"/>
        <v>0</v>
      </c>
      <c r="K175" s="105" t="e">
        <f>Önkormányzat!#REF!+Hivatal!K175+Óvoda!K176+'Közösségi H'!K176</f>
        <v>#REF!</v>
      </c>
      <c r="L175" s="80" t="e">
        <f>Önkormányzat!#REF!+Hivatal!L175+Óvoda!L176+'Közösségi H'!L176</f>
        <v>#REF!</v>
      </c>
      <c r="M175" s="106" t="e">
        <f>Önkormányzat!#REF!+Hivatal!M175+Óvoda!M176+'Közösségi H'!M176</f>
        <v>#REF!</v>
      </c>
      <c r="N175" s="30" t="e">
        <f t="shared" si="131"/>
        <v>#REF!</v>
      </c>
      <c r="O175" s="32"/>
      <c r="P175" s="31"/>
      <c r="Q175" s="31"/>
      <c r="R175" s="30" t="e">
        <f t="shared" si="132"/>
        <v>#REF!</v>
      </c>
      <c r="S175" s="32"/>
      <c r="T175" s="31"/>
      <c r="U175" s="31"/>
      <c r="V175" s="30" t="e">
        <f t="shared" si="133"/>
        <v>#REF!</v>
      </c>
      <c r="W175" s="32"/>
      <c r="X175" s="31"/>
      <c r="Y175" s="31"/>
      <c r="Z175" s="30" t="e">
        <f t="shared" si="134"/>
        <v>#REF!</v>
      </c>
      <c r="AA175" s="32"/>
      <c r="AB175" s="31"/>
      <c r="AC175" s="31"/>
      <c r="AD175" s="30" t="e">
        <f t="shared" si="135"/>
        <v>#REF!</v>
      </c>
      <c r="AE175" s="32"/>
      <c r="AF175" s="31"/>
      <c r="AG175" s="31"/>
      <c r="AH175" s="30" t="e">
        <f t="shared" si="136"/>
        <v>#REF!</v>
      </c>
      <c r="AI175" s="32"/>
      <c r="AJ175" s="31"/>
      <c r="AK175" s="31"/>
      <c r="AL175" s="30" t="e">
        <f t="shared" si="137"/>
        <v>#REF!</v>
      </c>
      <c r="AM175" s="32"/>
      <c r="AN175" s="31"/>
      <c r="AO175" s="31"/>
      <c r="AP175" s="30" t="e">
        <f t="shared" si="138"/>
        <v>#REF!</v>
      </c>
      <c r="AQ175" s="32"/>
      <c r="AR175" s="31"/>
      <c r="AS175" s="31"/>
      <c r="AT175" s="30" t="e">
        <f t="shared" si="139"/>
        <v>#REF!</v>
      </c>
      <c r="AU175" s="32"/>
      <c r="AV175" s="31"/>
      <c r="AW175" s="31"/>
      <c r="AX175" s="30" t="e">
        <f t="shared" si="140"/>
        <v>#REF!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Önkormányzat!C184+Hivatal!C176+Óvoda!C177+'Közösségi H'!C177</f>
        <v>620000</v>
      </c>
      <c r="D176" s="80">
        <f>Önkormányzat!D184+Hivatal!D176+Óvoda!D177+'Közösségi H'!D177</f>
        <v>0</v>
      </c>
      <c r="E176" s="106">
        <f>Önkormányzat!E184+Hivatal!E176+Óvoda!E177+'Közösségi H'!E177</f>
        <v>0</v>
      </c>
      <c r="F176" s="30">
        <f t="shared" si="129"/>
        <v>620000</v>
      </c>
      <c r="G176" s="105">
        <f>Önkormányzat!G184+Hivatal!G176+Óvoda!G177+'Közösségi H'!G177</f>
        <v>0</v>
      </c>
      <c r="H176" s="80">
        <f>Önkormányzat!H184+Hivatal!H176+Óvoda!H177+'Közösségi H'!H177</f>
        <v>0</v>
      </c>
      <c r="I176" s="106">
        <f>Önkormányzat!I184+Hivatal!I176+Óvoda!I177+'Közösségi H'!I177</f>
        <v>0</v>
      </c>
      <c r="J176" s="30">
        <f t="shared" si="130"/>
        <v>620000</v>
      </c>
      <c r="K176" s="105" t="e">
        <f>Önkormányzat!#REF!+Hivatal!K176+Óvoda!K177+'Közösségi H'!K177</f>
        <v>#REF!</v>
      </c>
      <c r="L176" s="80" t="e">
        <f>Önkormányzat!#REF!+Hivatal!L176+Óvoda!L177+'Közösségi H'!L177</f>
        <v>#REF!</v>
      </c>
      <c r="M176" s="106" t="e">
        <f>Önkormányzat!#REF!+Hivatal!M176+Óvoda!M177+'Közösségi H'!M177</f>
        <v>#REF!</v>
      </c>
      <c r="N176" s="30" t="e">
        <f t="shared" si="131"/>
        <v>#REF!</v>
      </c>
      <c r="O176" s="32"/>
      <c r="P176" s="31"/>
      <c r="Q176" s="31"/>
      <c r="R176" s="30" t="e">
        <f t="shared" si="132"/>
        <v>#REF!</v>
      </c>
      <c r="S176" s="32"/>
      <c r="T176" s="31"/>
      <c r="U176" s="31"/>
      <c r="V176" s="30" t="e">
        <f t="shared" si="133"/>
        <v>#REF!</v>
      </c>
      <c r="W176" s="32"/>
      <c r="X176" s="31"/>
      <c r="Y176" s="31"/>
      <c r="Z176" s="30" t="e">
        <f t="shared" si="134"/>
        <v>#REF!</v>
      </c>
      <c r="AA176" s="32"/>
      <c r="AB176" s="31"/>
      <c r="AC176" s="31"/>
      <c r="AD176" s="30" t="e">
        <f t="shared" si="135"/>
        <v>#REF!</v>
      </c>
      <c r="AE176" s="32"/>
      <c r="AF176" s="31"/>
      <c r="AG176" s="31"/>
      <c r="AH176" s="30" t="e">
        <f t="shared" si="136"/>
        <v>#REF!</v>
      </c>
      <c r="AI176" s="32"/>
      <c r="AJ176" s="31"/>
      <c r="AK176" s="31"/>
      <c r="AL176" s="30" t="e">
        <f t="shared" si="137"/>
        <v>#REF!</v>
      </c>
      <c r="AM176" s="32"/>
      <c r="AN176" s="31"/>
      <c r="AO176" s="31"/>
      <c r="AP176" s="30" t="e">
        <f t="shared" si="138"/>
        <v>#REF!</v>
      </c>
      <c r="AQ176" s="32"/>
      <c r="AR176" s="31"/>
      <c r="AS176" s="31"/>
      <c r="AT176" s="30" t="e">
        <f t="shared" si="139"/>
        <v>#REF!</v>
      </c>
      <c r="AU176" s="32"/>
      <c r="AV176" s="31"/>
      <c r="AW176" s="31"/>
      <c r="AX176" s="30" t="e">
        <f t="shared" si="140"/>
        <v>#REF!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Önkormányzat!C185+Hivatal!C177+Óvoda!C178+'Közösségi H'!C178</f>
        <v>0</v>
      </c>
      <c r="D177" s="80">
        <f>Önkormányzat!D185+Hivatal!D177+Óvoda!D178+'Közösségi H'!D178</f>
        <v>0</v>
      </c>
      <c r="E177" s="106">
        <f>Önkormányzat!E185+Hivatal!E177+Óvoda!E178+'Közösségi H'!E178</f>
        <v>0</v>
      </c>
      <c r="F177" s="30">
        <f t="shared" si="129"/>
        <v>0</v>
      </c>
      <c r="G177" s="105">
        <f>Önkormányzat!G185+Hivatal!G177+Óvoda!G178+'Közösségi H'!G178</f>
        <v>0</v>
      </c>
      <c r="H177" s="80">
        <f>Önkormányzat!H185+Hivatal!H177+Óvoda!H178+'Közösségi H'!H178</f>
        <v>0</v>
      </c>
      <c r="I177" s="106">
        <f>Önkormányzat!I185+Hivatal!I177+Óvoda!I178+'Közösségi H'!I178</f>
        <v>0</v>
      </c>
      <c r="J177" s="30">
        <f t="shared" si="130"/>
        <v>0</v>
      </c>
      <c r="K177" s="105" t="e">
        <f>Önkormányzat!#REF!+Hivatal!K177+Óvoda!K178+'Közösségi H'!K178</f>
        <v>#REF!</v>
      </c>
      <c r="L177" s="80" t="e">
        <f>Önkormányzat!#REF!+Hivatal!L177+Óvoda!L178+'Közösségi H'!L178</f>
        <v>#REF!</v>
      </c>
      <c r="M177" s="106" t="e">
        <f>Önkormányzat!#REF!+Hivatal!M177+Óvoda!M178+'Közösségi H'!M178</f>
        <v>#REF!</v>
      </c>
      <c r="N177" s="30" t="e">
        <f t="shared" si="131"/>
        <v>#REF!</v>
      </c>
      <c r="O177" s="32"/>
      <c r="P177" s="31"/>
      <c r="Q177" s="31"/>
      <c r="R177" s="30" t="e">
        <f t="shared" si="132"/>
        <v>#REF!</v>
      </c>
      <c r="S177" s="32"/>
      <c r="T177" s="31"/>
      <c r="U177" s="31"/>
      <c r="V177" s="30" t="e">
        <f t="shared" si="133"/>
        <v>#REF!</v>
      </c>
      <c r="W177" s="32"/>
      <c r="X177" s="31"/>
      <c r="Y177" s="31"/>
      <c r="Z177" s="30" t="e">
        <f t="shared" si="134"/>
        <v>#REF!</v>
      </c>
      <c r="AA177" s="32"/>
      <c r="AB177" s="31"/>
      <c r="AC177" s="31"/>
      <c r="AD177" s="30" t="e">
        <f t="shared" si="135"/>
        <v>#REF!</v>
      </c>
      <c r="AE177" s="32"/>
      <c r="AF177" s="31"/>
      <c r="AG177" s="31"/>
      <c r="AH177" s="30" t="e">
        <f t="shared" si="136"/>
        <v>#REF!</v>
      </c>
      <c r="AI177" s="32"/>
      <c r="AJ177" s="31"/>
      <c r="AK177" s="31"/>
      <c r="AL177" s="30" t="e">
        <f t="shared" si="137"/>
        <v>#REF!</v>
      </c>
      <c r="AM177" s="32"/>
      <c r="AN177" s="31"/>
      <c r="AO177" s="31"/>
      <c r="AP177" s="30" t="e">
        <f t="shared" si="138"/>
        <v>#REF!</v>
      </c>
      <c r="AQ177" s="32"/>
      <c r="AR177" s="31"/>
      <c r="AS177" s="31"/>
      <c r="AT177" s="30" t="e">
        <f t="shared" si="139"/>
        <v>#REF!</v>
      </c>
      <c r="AU177" s="32"/>
      <c r="AV177" s="31"/>
      <c r="AW177" s="31"/>
      <c r="AX177" s="30" t="e">
        <f t="shared" si="140"/>
        <v>#REF!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Önkormányzat!C186+Hivatal!C178+Óvoda!C179+'Közösségi H'!C179</f>
        <v>80000</v>
      </c>
      <c r="D178" s="80">
        <f>Önkormányzat!D186+Hivatal!D178+Óvoda!D179+'Közösségi H'!D179</f>
        <v>0</v>
      </c>
      <c r="E178" s="106">
        <f>Önkormányzat!E186+Hivatal!E178+Óvoda!E179+'Közösségi H'!E179</f>
        <v>0</v>
      </c>
      <c r="F178" s="30">
        <f t="shared" si="129"/>
        <v>80000</v>
      </c>
      <c r="G178" s="105">
        <f>Önkormányzat!G186+Hivatal!G178+Óvoda!G179+'Közösségi H'!G179</f>
        <v>0</v>
      </c>
      <c r="H178" s="80">
        <f>Önkormányzat!H186+Hivatal!H178+Óvoda!H179+'Közösségi H'!H179</f>
        <v>0</v>
      </c>
      <c r="I178" s="106">
        <f>Önkormányzat!I186+Hivatal!I178+Óvoda!I179+'Közösségi H'!I179</f>
        <v>0</v>
      </c>
      <c r="J178" s="30">
        <f t="shared" si="130"/>
        <v>80000</v>
      </c>
      <c r="K178" s="105" t="e">
        <f>Önkormányzat!#REF!+Hivatal!K178+Óvoda!K179+'Közösségi H'!K179</f>
        <v>#REF!</v>
      </c>
      <c r="L178" s="80" t="e">
        <f>Önkormányzat!#REF!+Hivatal!L178+Óvoda!L179+'Közösségi H'!L179</f>
        <v>#REF!</v>
      </c>
      <c r="M178" s="106" t="e">
        <f>Önkormányzat!#REF!+Hivatal!M178+Óvoda!M179+'Közösségi H'!M179</f>
        <v>#REF!</v>
      </c>
      <c r="N178" s="30" t="e">
        <f t="shared" si="131"/>
        <v>#REF!</v>
      </c>
      <c r="O178" s="32"/>
      <c r="P178" s="31"/>
      <c r="Q178" s="31"/>
      <c r="R178" s="30" t="e">
        <f t="shared" si="132"/>
        <v>#REF!</v>
      </c>
      <c r="S178" s="32"/>
      <c r="T178" s="31"/>
      <c r="U178" s="31"/>
      <c r="V178" s="30" t="e">
        <f t="shared" si="133"/>
        <v>#REF!</v>
      </c>
      <c r="W178" s="32"/>
      <c r="X178" s="31"/>
      <c r="Y178" s="31"/>
      <c r="Z178" s="30" t="e">
        <f t="shared" si="134"/>
        <v>#REF!</v>
      </c>
      <c r="AA178" s="32"/>
      <c r="AB178" s="31"/>
      <c r="AC178" s="31"/>
      <c r="AD178" s="30" t="e">
        <f t="shared" si="135"/>
        <v>#REF!</v>
      </c>
      <c r="AE178" s="32"/>
      <c r="AF178" s="31"/>
      <c r="AG178" s="31"/>
      <c r="AH178" s="30" t="e">
        <f t="shared" si="136"/>
        <v>#REF!</v>
      </c>
      <c r="AI178" s="32"/>
      <c r="AJ178" s="31"/>
      <c r="AK178" s="31"/>
      <c r="AL178" s="30" t="e">
        <f t="shared" si="137"/>
        <v>#REF!</v>
      </c>
      <c r="AM178" s="32"/>
      <c r="AN178" s="31"/>
      <c r="AO178" s="31"/>
      <c r="AP178" s="30" t="e">
        <f t="shared" si="138"/>
        <v>#REF!</v>
      </c>
      <c r="AQ178" s="32"/>
      <c r="AR178" s="31"/>
      <c r="AS178" s="31"/>
      <c r="AT178" s="30" t="e">
        <f t="shared" si="139"/>
        <v>#REF!</v>
      </c>
      <c r="AU178" s="32"/>
      <c r="AV178" s="31"/>
      <c r="AW178" s="31"/>
      <c r="AX178" s="30" t="e">
        <f t="shared" si="140"/>
        <v>#REF!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Önkormányzat!C187+Hivatal!C179+Óvoda!C180+'Közösségi H'!C180</f>
        <v>0</v>
      </c>
      <c r="D179" s="80">
        <f>Önkormányzat!D187+Hivatal!D179+Óvoda!D180+'Közösségi H'!D180</f>
        <v>0</v>
      </c>
      <c r="E179" s="106">
        <f>Önkormányzat!E187+Hivatal!E179+Óvoda!E180+'Közösségi H'!E180</f>
        <v>0</v>
      </c>
      <c r="F179" s="30">
        <f t="shared" si="129"/>
        <v>0</v>
      </c>
      <c r="G179" s="105">
        <f>Önkormányzat!G187+Hivatal!G179+Óvoda!G180+'Közösségi H'!G180</f>
        <v>0</v>
      </c>
      <c r="H179" s="80">
        <f>Önkormányzat!H187+Hivatal!H179+Óvoda!H180+'Közösségi H'!H180</f>
        <v>0</v>
      </c>
      <c r="I179" s="106">
        <f>Önkormányzat!I187+Hivatal!I179+Óvoda!I180+'Közösségi H'!I180</f>
        <v>0</v>
      </c>
      <c r="J179" s="30">
        <f t="shared" si="130"/>
        <v>0</v>
      </c>
      <c r="K179" s="105" t="e">
        <f>Önkormányzat!#REF!+Hivatal!K179+Óvoda!K180+'Közösségi H'!K180</f>
        <v>#REF!</v>
      </c>
      <c r="L179" s="80" t="e">
        <f>Önkormányzat!#REF!+Hivatal!L179+Óvoda!L180+'Közösségi H'!L180</f>
        <v>#REF!</v>
      </c>
      <c r="M179" s="106" t="e">
        <f>Önkormányzat!#REF!+Hivatal!M179+Óvoda!M180+'Közösségi H'!M180</f>
        <v>#REF!</v>
      </c>
      <c r="N179" s="30" t="e">
        <f t="shared" si="131"/>
        <v>#REF!</v>
      </c>
      <c r="O179" s="32"/>
      <c r="P179" s="31"/>
      <c r="Q179" s="31"/>
      <c r="R179" s="30" t="e">
        <f t="shared" si="132"/>
        <v>#REF!</v>
      </c>
      <c r="S179" s="32"/>
      <c r="T179" s="31"/>
      <c r="U179" s="31"/>
      <c r="V179" s="30" t="e">
        <f t="shared" si="133"/>
        <v>#REF!</v>
      </c>
      <c r="W179" s="32"/>
      <c r="X179" s="31"/>
      <c r="Y179" s="31"/>
      <c r="Z179" s="30" t="e">
        <f t="shared" si="134"/>
        <v>#REF!</v>
      </c>
      <c r="AA179" s="32"/>
      <c r="AB179" s="31"/>
      <c r="AC179" s="31"/>
      <c r="AD179" s="30" t="e">
        <f t="shared" si="135"/>
        <v>#REF!</v>
      </c>
      <c r="AE179" s="32"/>
      <c r="AF179" s="31"/>
      <c r="AG179" s="31"/>
      <c r="AH179" s="30" t="e">
        <f t="shared" si="136"/>
        <v>#REF!</v>
      </c>
      <c r="AI179" s="32"/>
      <c r="AJ179" s="31"/>
      <c r="AK179" s="31"/>
      <c r="AL179" s="30" t="e">
        <f t="shared" si="137"/>
        <v>#REF!</v>
      </c>
      <c r="AM179" s="32"/>
      <c r="AN179" s="31"/>
      <c r="AO179" s="31"/>
      <c r="AP179" s="30" t="e">
        <f t="shared" si="138"/>
        <v>#REF!</v>
      </c>
      <c r="AQ179" s="32"/>
      <c r="AR179" s="31"/>
      <c r="AS179" s="31"/>
      <c r="AT179" s="30" t="e">
        <f t="shared" si="139"/>
        <v>#REF!</v>
      </c>
      <c r="AU179" s="32"/>
      <c r="AV179" s="31"/>
      <c r="AW179" s="31"/>
      <c r="AX179" s="30" t="e">
        <f t="shared" si="140"/>
        <v>#REF!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Önkormányzat!C188+Hivatal!C180+Óvoda!C181+'Közösségi H'!C181</f>
        <v>0</v>
      </c>
      <c r="D180" s="80">
        <f>Önkormányzat!D188+Hivatal!D180+Óvoda!D181+'Közösségi H'!D181</f>
        <v>0</v>
      </c>
      <c r="E180" s="106">
        <f>Önkormányzat!E188+Hivatal!E180+Óvoda!E181+'Közösségi H'!E181</f>
        <v>0</v>
      </c>
      <c r="F180" s="30">
        <f t="shared" si="129"/>
        <v>0</v>
      </c>
      <c r="G180" s="105">
        <f>Önkormányzat!G188+Hivatal!G180+Óvoda!G181+'Közösségi H'!G181</f>
        <v>0</v>
      </c>
      <c r="H180" s="80">
        <f>Önkormányzat!H188+Hivatal!H180+Óvoda!H181+'Közösségi H'!H181</f>
        <v>0</v>
      </c>
      <c r="I180" s="106">
        <f>Önkormányzat!I188+Hivatal!I180+Óvoda!I181+'Közösségi H'!I181</f>
        <v>0</v>
      </c>
      <c r="J180" s="30">
        <f t="shared" si="130"/>
        <v>0</v>
      </c>
      <c r="K180" s="105" t="e">
        <f>Önkormányzat!#REF!+Hivatal!K180+Óvoda!K181+'Közösségi H'!K181</f>
        <v>#REF!</v>
      </c>
      <c r="L180" s="80" t="e">
        <f>Önkormányzat!#REF!+Hivatal!L180+Óvoda!L181+'Közösségi H'!L181</f>
        <v>#REF!</v>
      </c>
      <c r="M180" s="106" t="e">
        <f>Önkormányzat!#REF!+Hivatal!M180+Óvoda!M181+'Közösségi H'!M181</f>
        <v>#REF!</v>
      </c>
      <c r="N180" s="30" t="e">
        <f t="shared" si="131"/>
        <v>#REF!</v>
      </c>
      <c r="O180" s="32"/>
      <c r="P180" s="31"/>
      <c r="Q180" s="31"/>
      <c r="R180" s="30" t="e">
        <f t="shared" si="132"/>
        <v>#REF!</v>
      </c>
      <c r="S180" s="32"/>
      <c r="T180" s="31"/>
      <c r="U180" s="31"/>
      <c r="V180" s="30" t="e">
        <f t="shared" si="133"/>
        <v>#REF!</v>
      </c>
      <c r="W180" s="32"/>
      <c r="X180" s="31"/>
      <c r="Y180" s="31"/>
      <c r="Z180" s="30" t="e">
        <f t="shared" si="134"/>
        <v>#REF!</v>
      </c>
      <c r="AA180" s="32"/>
      <c r="AB180" s="31"/>
      <c r="AC180" s="31"/>
      <c r="AD180" s="30" t="e">
        <f t="shared" si="135"/>
        <v>#REF!</v>
      </c>
      <c r="AE180" s="32"/>
      <c r="AF180" s="31"/>
      <c r="AG180" s="31"/>
      <c r="AH180" s="30" t="e">
        <f t="shared" si="136"/>
        <v>#REF!</v>
      </c>
      <c r="AI180" s="32"/>
      <c r="AJ180" s="31"/>
      <c r="AK180" s="31"/>
      <c r="AL180" s="30" t="e">
        <f t="shared" si="137"/>
        <v>#REF!</v>
      </c>
      <c r="AM180" s="32"/>
      <c r="AN180" s="31"/>
      <c r="AO180" s="31"/>
      <c r="AP180" s="30" t="e">
        <f t="shared" si="138"/>
        <v>#REF!</v>
      </c>
      <c r="AQ180" s="32"/>
      <c r="AR180" s="31"/>
      <c r="AS180" s="31"/>
      <c r="AT180" s="30" t="e">
        <f t="shared" si="139"/>
        <v>#REF!</v>
      </c>
      <c r="AU180" s="32"/>
      <c r="AV180" s="31"/>
      <c r="AW180" s="31"/>
      <c r="AX180" s="30" t="e">
        <f t="shared" si="140"/>
        <v>#REF!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Önkormányzat!C189+Hivatal!C181+Óvoda!C182+'Közösségi H'!C182</f>
        <v>0</v>
      </c>
      <c r="D181" s="80">
        <f>Önkormányzat!D189+Hivatal!D181+Óvoda!D182+'Közösségi H'!D182</f>
        <v>0</v>
      </c>
      <c r="E181" s="106">
        <f>Önkormányzat!E189+Hivatal!E181+Óvoda!E182+'Közösségi H'!E182</f>
        <v>0</v>
      </c>
      <c r="F181" s="30">
        <f t="shared" si="129"/>
        <v>0</v>
      </c>
      <c r="G181" s="105">
        <f>Önkormányzat!G189+Hivatal!G181+Óvoda!G182+'Közösségi H'!G182</f>
        <v>0</v>
      </c>
      <c r="H181" s="80">
        <f>Önkormányzat!H189+Hivatal!H181+Óvoda!H182+'Közösségi H'!H182</f>
        <v>0</v>
      </c>
      <c r="I181" s="106">
        <f>Önkormányzat!I189+Hivatal!I181+Óvoda!I182+'Közösségi H'!I182</f>
        <v>0</v>
      </c>
      <c r="J181" s="30">
        <f t="shared" si="130"/>
        <v>0</v>
      </c>
      <c r="K181" s="105" t="e">
        <f>Önkormányzat!#REF!+Hivatal!K181+Óvoda!K182+'Közösségi H'!K182</f>
        <v>#REF!</v>
      </c>
      <c r="L181" s="80" t="e">
        <f>Önkormányzat!#REF!+Hivatal!L181+Óvoda!L182+'Közösségi H'!L182</f>
        <v>#REF!</v>
      </c>
      <c r="M181" s="106" t="e">
        <f>Önkormányzat!#REF!+Hivatal!M181+Óvoda!M182+'Közösségi H'!M182</f>
        <v>#REF!</v>
      </c>
      <c r="N181" s="30" t="e">
        <f t="shared" si="131"/>
        <v>#REF!</v>
      </c>
      <c r="O181" s="32"/>
      <c r="P181" s="31"/>
      <c r="Q181" s="31"/>
      <c r="R181" s="30" t="e">
        <f t="shared" si="132"/>
        <v>#REF!</v>
      </c>
      <c r="S181" s="32"/>
      <c r="T181" s="31"/>
      <c r="U181" s="31"/>
      <c r="V181" s="30" t="e">
        <f t="shared" si="133"/>
        <v>#REF!</v>
      </c>
      <c r="W181" s="32"/>
      <c r="X181" s="31"/>
      <c r="Y181" s="31"/>
      <c r="Z181" s="30" t="e">
        <f t="shared" si="134"/>
        <v>#REF!</v>
      </c>
      <c r="AA181" s="32"/>
      <c r="AB181" s="31"/>
      <c r="AC181" s="31"/>
      <c r="AD181" s="30" t="e">
        <f t="shared" si="135"/>
        <v>#REF!</v>
      </c>
      <c r="AE181" s="32"/>
      <c r="AF181" s="31"/>
      <c r="AG181" s="31"/>
      <c r="AH181" s="30" t="e">
        <f t="shared" si="136"/>
        <v>#REF!</v>
      </c>
      <c r="AI181" s="32"/>
      <c r="AJ181" s="31"/>
      <c r="AK181" s="31"/>
      <c r="AL181" s="30" t="e">
        <f t="shared" si="137"/>
        <v>#REF!</v>
      </c>
      <c r="AM181" s="32"/>
      <c r="AN181" s="31"/>
      <c r="AO181" s="31"/>
      <c r="AP181" s="30" t="e">
        <f t="shared" si="138"/>
        <v>#REF!</v>
      </c>
      <c r="AQ181" s="32"/>
      <c r="AR181" s="31"/>
      <c r="AS181" s="31"/>
      <c r="AT181" s="30" t="e">
        <f t="shared" si="139"/>
        <v>#REF!</v>
      </c>
      <c r="AU181" s="32"/>
      <c r="AV181" s="31"/>
      <c r="AW181" s="31"/>
      <c r="AX181" s="30" t="e">
        <f t="shared" si="140"/>
        <v>#REF!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Önkormányzat!C190+Hivatal!C182+Óvoda!C183+'Közösségi H'!C183</f>
        <v>0</v>
      </c>
      <c r="D182" s="80">
        <f>Önkormányzat!D190+Hivatal!D182+Óvoda!D183+'Közösségi H'!D183</f>
        <v>0</v>
      </c>
      <c r="E182" s="106">
        <f>Önkormányzat!E190+Hivatal!E182+Óvoda!E183+'Közösségi H'!E183</f>
        <v>0</v>
      </c>
      <c r="F182" s="30">
        <f t="shared" si="129"/>
        <v>0</v>
      </c>
      <c r="G182" s="105">
        <f>Önkormányzat!G190+Hivatal!G182+Óvoda!G183+'Közösségi H'!G183</f>
        <v>0</v>
      </c>
      <c r="H182" s="80">
        <f>Önkormányzat!H190+Hivatal!H182+Óvoda!H183+'Közösségi H'!H183</f>
        <v>0</v>
      </c>
      <c r="I182" s="106">
        <f>Önkormányzat!I190+Hivatal!I182+Óvoda!I183+'Közösségi H'!I183</f>
        <v>0</v>
      </c>
      <c r="J182" s="30">
        <f t="shared" si="130"/>
        <v>0</v>
      </c>
      <c r="K182" s="105" t="e">
        <f>Önkormányzat!#REF!+Hivatal!K182+Óvoda!K183+'Közösségi H'!K183</f>
        <v>#REF!</v>
      </c>
      <c r="L182" s="80" t="e">
        <f>Önkormányzat!#REF!+Hivatal!L182+Óvoda!L183+'Közösségi H'!L183</f>
        <v>#REF!</v>
      </c>
      <c r="M182" s="106" t="e">
        <f>Önkormányzat!#REF!+Hivatal!M182+Óvoda!M183+'Közösségi H'!M183</f>
        <v>#REF!</v>
      </c>
      <c r="N182" s="30" t="e">
        <f t="shared" si="131"/>
        <v>#REF!</v>
      </c>
      <c r="O182" s="32"/>
      <c r="P182" s="31"/>
      <c r="Q182" s="31"/>
      <c r="R182" s="30" t="e">
        <f t="shared" si="132"/>
        <v>#REF!</v>
      </c>
      <c r="S182" s="32"/>
      <c r="T182" s="31"/>
      <c r="U182" s="31"/>
      <c r="V182" s="30" t="e">
        <f t="shared" si="133"/>
        <v>#REF!</v>
      </c>
      <c r="W182" s="32"/>
      <c r="X182" s="31"/>
      <c r="Y182" s="31"/>
      <c r="Z182" s="30" t="e">
        <f t="shared" si="134"/>
        <v>#REF!</v>
      </c>
      <c r="AA182" s="32"/>
      <c r="AB182" s="31"/>
      <c r="AC182" s="31"/>
      <c r="AD182" s="30" t="e">
        <f t="shared" si="135"/>
        <v>#REF!</v>
      </c>
      <c r="AE182" s="32"/>
      <c r="AF182" s="31"/>
      <c r="AG182" s="31"/>
      <c r="AH182" s="30" t="e">
        <f t="shared" si="136"/>
        <v>#REF!</v>
      </c>
      <c r="AI182" s="32"/>
      <c r="AJ182" s="31"/>
      <c r="AK182" s="31"/>
      <c r="AL182" s="30" t="e">
        <f t="shared" si="137"/>
        <v>#REF!</v>
      </c>
      <c r="AM182" s="32"/>
      <c r="AN182" s="31"/>
      <c r="AO182" s="31"/>
      <c r="AP182" s="30" t="e">
        <f t="shared" si="138"/>
        <v>#REF!</v>
      </c>
      <c r="AQ182" s="32"/>
      <c r="AR182" s="31"/>
      <c r="AS182" s="31"/>
      <c r="AT182" s="30" t="e">
        <f t="shared" si="139"/>
        <v>#REF!</v>
      </c>
      <c r="AU182" s="32"/>
      <c r="AV182" s="31"/>
      <c r="AW182" s="31"/>
      <c r="AX182" s="30" t="e">
        <f t="shared" si="140"/>
        <v>#REF!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Önkormányzat!C192+Hivatal!C183+Óvoda!C184+'Közösségi H'!C184</f>
        <v>180000</v>
      </c>
      <c r="D183" s="80">
        <f>Önkormányzat!D192+Hivatal!D183+Óvoda!D184+'Közösségi H'!D184</f>
        <v>0</v>
      </c>
      <c r="E183" s="106">
        <f>Önkormányzat!E192+Hivatal!E183+Óvoda!E184+'Közösségi H'!E184</f>
        <v>0</v>
      </c>
      <c r="F183" s="30">
        <f t="shared" si="129"/>
        <v>180000</v>
      </c>
      <c r="G183" s="105">
        <f>Önkormányzat!G192+Hivatal!G183+Óvoda!G184+'Közösségi H'!G184</f>
        <v>0</v>
      </c>
      <c r="H183" s="80">
        <f>Önkormányzat!H192+Hivatal!H183+Óvoda!H184+'Közösségi H'!H184</f>
        <v>0</v>
      </c>
      <c r="I183" s="106">
        <f>Önkormányzat!I192+Hivatal!I183+Óvoda!I184+'Közösségi H'!I184</f>
        <v>0</v>
      </c>
      <c r="J183" s="30">
        <f t="shared" si="130"/>
        <v>180000</v>
      </c>
      <c r="K183" s="105" t="e">
        <f>Önkormányzat!#REF!+Hivatal!K183+Óvoda!K184+'Közösségi H'!K184</f>
        <v>#REF!</v>
      </c>
      <c r="L183" s="80" t="e">
        <f>Önkormányzat!#REF!+Hivatal!L183+Óvoda!L184+'Közösségi H'!L184</f>
        <v>#REF!</v>
      </c>
      <c r="M183" s="106" t="e">
        <f>Önkormányzat!#REF!+Hivatal!M183+Óvoda!M184+'Közösségi H'!M184</f>
        <v>#REF!</v>
      </c>
      <c r="N183" s="30" t="e">
        <f t="shared" si="131"/>
        <v>#REF!</v>
      </c>
      <c r="O183" s="32"/>
      <c r="P183" s="31"/>
      <c r="Q183" s="31"/>
      <c r="R183" s="30" t="e">
        <f t="shared" si="132"/>
        <v>#REF!</v>
      </c>
      <c r="S183" s="32"/>
      <c r="T183" s="31"/>
      <c r="U183" s="31"/>
      <c r="V183" s="30" t="e">
        <f t="shared" si="133"/>
        <v>#REF!</v>
      </c>
      <c r="W183" s="32"/>
      <c r="X183" s="31"/>
      <c r="Y183" s="31"/>
      <c r="Z183" s="30" t="e">
        <f t="shared" si="134"/>
        <v>#REF!</v>
      </c>
      <c r="AA183" s="32"/>
      <c r="AB183" s="31"/>
      <c r="AC183" s="31"/>
      <c r="AD183" s="30" t="e">
        <f t="shared" si="135"/>
        <v>#REF!</v>
      </c>
      <c r="AE183" s="32"/>
      <c r="AF183" s="31"/>
      <c r="AG183" s="31"/>
      <c r="AH183" s="30" t="e">
        <f t="shared" si="136"/>
        <v>#REF!</v>
      </c>
      <c r="AI183" s="32"/>
      <c r="AJ183" s="31"/>
      <c r="AK183" s="31"/>
      <c r="AL183" s="30" t="e">
        <f t="shared" si="137"/>
        <v>#REF!</v>
      </c>
      <c r="AM183" s="32"/>
      <c r="AN183" s="31"/>
      <c r="AO183" s="31"/>
      <c r="AP183" s="30" t="e">
        <f t="shared" si="138"/>
        <v>#REF!</v>
      </c>
      <c r="AQ183" s="32"/>
      <c r="AR183" s="31"/>
      <c r="AS183" s="31"/>
      <c r="AT183" s="30" t="e">
        <f t="shared" si="139"/>
        <v>#REF!</v>
      </c>
      <c r="AU183" s="32"/>
      <c r="AV183" s="31"/>
      <c r="AW183" s="31"/>
      <c r="AX183" s="30" t="e">
        <f t="shared" si="140"/>
        <v>#REF!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880000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880000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880000</v>
      </c>
      <c r="K184" s="14" t="e">
        <f>SUM(K173:K183)</f>
        <v>#REF!</v>
      </c>
      <c r="L184" s="13" t="e">
        <f>SUM(L173:L183)</f>
        <v>#REF!</v>
      </c>
      <c r="M184" s="13" t="e">
        <f>SUM(M173:M183)</f>
        <v>#REF!</v>
      </c>
      <c r="N184" s="12" t="e">
        <f>IF((SUM(J184:M184))=SUM(N173:N183),SUM(N173:N183),"HIBA!")</f>
        <v>#REF!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 t="e">
        <f>IF((SUM(N184:Q184))=SUM(R173:R183),SUM(R173:R183),"HIBA!")</f>
        <v>#REF!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 t="e">
        <f>IF((SUM(R184:U184))=SUM(V173:V183),SUM(V173:V183),"HIBA!")</f>
        <v>#REF!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 t="e">
        <f>IF((SUM(V184:Y184))=SUM(Z173:Z183),SUM(Z173:Z183),"HIBA!")</f>
        <v>#REF!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 t="e">
        <f>IF((SUM(Z184:AC184))=SUM(AD173:AD183),SUM(AD173:AD183),"HIBA!")</f>
        <v>#REF!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 t="e">
        <f>IF((SUM(AD184:AG184))=SUM(AH173:AH183),SUM(AH173:AH183),"HIBA!")</f>
        <v>#REF!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 t="e">
        <f>IF((SUM(AH184:AK184))=SUM(AL173:AL183),SUM(AL173:AL183),"HIBA!")</f>
        <v>#REF!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 t="e">
        <f>IF((SUM(AL184:AO184))=SUM(AP173:AP183),SUM(AP173:AP183),"HIBA!")</f>
        <v>#REF!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 t="e">
        <f>IF((SUM(AP184:AS184))=SUM(AT173:AT183),SUM(AT173:AT183),"HIBA!")</f>
        <v>#REF!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 t="e">
        <f>IF((SUM(AT184:AW184))=SUM(AX173:AX183),SUM(AX173:AX183),"HIBA!")</f>
        <v>#REF!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Önkormányzat!C194+Hivatal!C185+Óvoda!C186+'Közösségi H'!C186</f>
        <v>0</v>
      </c>
      <c r="D185" s="80">
        <f>Önkormányzat!D194+Hivatal!D185+Óvoda!D186+'Közösségi H'!D186</f>
        <v>0</v>
      </c>
      <c r="E185" s="106">
        <f>Önkormányzat!E194+Hivatal!E185+Óvoda!E186+'Közösségi H'!E186</f>
        <v>0</v>
      </c>
      <c r="F185" s="18">
        <f>SUM(C185:E185)</f>
        <v>0</v>
      </c>
      <c r="G185" s="105">
        <f>Önkormányzat!G194+Hivatal!G185+Óvoda!G186+'Közösségi H'!G186</f>
        <v>0</v>
      </c>
      <c r="H185" s="80">
        <f>Önkormányzat!H194+Hivatal!H185+Óvoda!H186+'Közösségi H'!H186</f>
        <v>0</v>
      </c>
      <c r="I185" s="106">
        <f>Önkormányzat!I194+Hivatal!I185+Óvoda!I186+'Közösségi H'!I186</f>
        <v>0</v>
      </c>
      <c r="J185" s="18">
        <f>SUM(F185:I185)</f>
        <v>0</v>
      </c>
      <c r="K185" s="105" t="e">
        <f>Önkormányzat!#REF!+Hivatal!K185+Óvoda!K186+'Közösségi H'!K186</f>
        <v>#REF!</v>
      </c>
      <c r="L185" s="80" t="e">
        <f>Önkormányzat!#REF!+Hivatal!L185+Óvoda!L186+'Közösségi H'!L186</f>
        <v>#REF!</v>
      </c>
      <c r="M185" s="106" t="e">
        <f>Önkormányzat!#REF!+Hivatal!M185+Óvoda!M186+'Közösségi H'!M186</f>
        <v>#REF!</v>
      </c>
      <c r="N185" s="18" t="e">
        <f>SUM(J185:M185)</f>
        <v>#REF!</v>
      </c>
      <c r="O185" s="20"/>
      <c r="P185" s="19"/>
      <c r="Q185" s="19"/>
      <c r="R185" s="18" t="e">
        <f>SUM(N185:Q185)</f>
        <v>#REF!</v>
      </c>
      <c r="S185" s="20"/>
      <c r="T185" s="19"/>
      <c r="U185" s="19"/>
      <c r="V185" s="18" t="e">
        <f>SUM(R185:U185)</f>
        <v>#REF!</v>
      </c>
      <c r="W185" s="20"/>
      <c r="X185" s="19"/>
      <c r="Y185" s="19"/>
      <c r="Z185" s="18" t="e">
        <f>SUM(V185:Y185)</f>
        <v>#REF!</v>
      </c>
      <c r="AA185" s="20"/>
      <c r="AB185" s="19"/>
      <c r="AC185" s="19"/>
      <c r="AD185" s="18" t="e">
        <f>SUM(Z185:AC185)</f>
        <v>#REF!</v>
      </c>
      <c r="AE185" s="20"/>
      <c r="AF185" s="19"/>
      <c r="AG185" s="19"/>
      <c r="AH185" s="18" t="e">
        <f>SUM(AD185:AG185)</f>
        <v>#REF!</v>
      </c>
      <c r="AI185" s="20"/>
      <c r="AJ185" s="19"/>
      <c r="AK185" s="19"/>
      <c r="AL185" s="18" t="e">
        <f>SUM(AH185:AK185)</f>
        <v>#REF!</v>
      </c>
      <c r="AM185" s="20"/>
      <c r="AN185" s="19"/>
      <c r="AO185" s="19"/>
      <c r="AP185" s="18" t="e">
        <f>SUM(AL185:AO185)</f>
        <v>#REF!</v>
      </c>
      <c r="AQ185" s="20"/>
      <c r="AR185" s="19"/>
      <c r="AS185" s="19"/>
      <c r="AT185" s="18" t="e">
        <f>SUM(AP185:AS185)</f>
        <v>#REF!</v>
      </c>
      <c r="AU185" s="20"/>
      <c r="AV185" s="19"/>
      <c r="AW185" s="19"/>
      <c r="AX185" s="18" t="e">
        <f>SUM(AT185:AW185)</f>
        <v>#REF!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Önkormányzat!C195+Hivatal!C186+Óvoda!C187+'Közösségi H'!C187</f>
        <v>0</v>
      </c>
      <c r="D186" s="80">
        <f>Önkormányzat!D195+Hivatal!D186+Óvoda!D187+'Közösségi H'!D187</f>
        <v>0</v>
      </c>
      <c r="E186" s="106">
        <f>Önkormányzat!E195+Hivatal!E186+Óvoda!E187+'Közösségi H'!E187</f>
        <v>0</v>
      </c>
      <c r="F186" s="18">
        <f>SUM(C186:E186)</f>
        <v>0</v>
      </c>
      <c r="G186" s="105">
        <f>Önkormányzat!G195+Hivatal!G186+Óvoda!G187+'Közösségi H'!G187</f>
        <v>0</v>
      </c>
      <c r="H186" s="80">
        <f>Önkormányzat!H195+Hivatal!H186+Óvoda!H187+'Közösségi H'!H187</f>
        <v>0</v>
      </c>
      <c r="I186" s="106">
        <f>Önkormányzat!I195+Hivatal!I186+Óvoda!I187+'Közösségi H'!I187</f>
        <v>0</v>
      </c>
      <c r="J186" s="18">
        <f>SUM(F186:I186)</f>
        <v>0</v>
      </c>
      <c r="K186" s="105" t="e">
        <f>Önkormányzat!#REF!+Hivatal!K186+Óvoda!K187+'Közösségi H'!K187</f>
        <v>#REF!</v>
      </c>
      <c r="L186" s="80" t="e">
        <f>Önkormányzat!#REF!+Hivatal!L186+Óvoda!L187+'Közösségi H'!L187</f>
        <v>#REF!</v>
      </c>
      <c r="M186" s="106" t="e">
        <f>Önkormányzat!#REF!+Hivatal!M186+Óvoda!M187+'Közösségi H'!M187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Önkormányzat!C196+Hivatal!C187+Óvoda!C188+'Közösségi H'!C188</f>
        <v>0</v>
      </c>
      <c r="D187" s="80">
        <f>Önkormányzat!D196+Hivatal!D187+Óvoda!D188+'Közösségi H'!D188</f>
        <v>0</v>
      </c>
      <c r="E187" s="106">
        <f>Önkormányzat!E196+Hivatal!E187+Óvoda!E188+'Közösségi H'!E188</f>
        <v>0</v>
      </c>
      <c r="F187" s="18">
        <f>SUM(C187:E187)</f>
        <v>0</v>
      </c>
      <c r="G187" s="105">
        <f>Önkormányzat!G196+Hivatal!G187+Óvoda!G188+'Közösségi H'!G188</f>
        <v>0</v>
      </c>
      <c r="H187" s="80">
        <f>Önkormányzat!H196+Hivatal!H187+Óvoda!H188+'Közösségi H'!H188</f>
        <v>0</v>
      </c>
      <c r="I187" s="106">
        <f>Önkormányzat!I196+Hivatal!I187+Óvoda!I188+'Közösségi H'!I188</f>
        <v>0</v>
      </c>
      <c r="J187" s="18">
        <f>SUM(F187:I187)</f>
        <v>0</v>
      </c>
      <c r="K187" s="105" t="e">
        <f>Önkormányzat!#REF!+Hivatal!K187+Óvoda!K188+'Közösségi H'!K188</f>
        <v>#REF!</v>
      </c>
      <c r="L187" s="80" t="e">
        <f>Önkormányzat!#REF!+Hivatal!L187+Óvoda!L188+'Közösségi H'!L188</f>
        <v>#REF!</v>
      </c>
      <c r="M187" s="106" t="e">
        <f>Önkormányzat!#REF!+Hivatal!M187+Óvoda!M188+'Közösségi H'!M188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Önkormányzat!C197+Hivatal!C188+Óvoda!C189+'Közösségi H'!C189</f>
        <v>0</v>
      </c>
      <c r="D188" s="80">
        <f>Önkormányzat!D197+Hivatal!D188+Óvoda!D189+'Közösségi H'!D189</f>
        <v>0</v>
      </c>
      <c r="E188" s="106">
        <f>Önkormányzat!E197+Hivatal!E188+Óvoda!E189+'Közösségi H'!E189</f>
        <v>0</v>
      </c>
      <c r="F188" s="18">
        <f>SUM(C188:E188)</f>
        <v>0</v>
      </c>
      <c r="G188" s="105">
        <f>Önkormányzat!G197+Hivatal!G188+Óvoda!G189+'Közösségi H'!G189</f>
        <v>0</v>
      </c>
      <c r="H188" s="80">
        <f>Önkormányzat!H197+Hivatal!H188+Óvoda!H189+'Közösségi H'!H189</f>
        <v>0</v>
      </c>
      <c r="I188" s="106">
        <f>Önkormányzat!I197+Hivatal!I188+Óvoda!I189+'Közösségi H'!I189</f>
        <v>0</v>
      </c>
      <c r="J188" s="18">
        <f>SUM(F188:I188)</f>
        <v>0</v>
      </c>
      <c r="K188" s="105" t="e">
        <f>Önkormányzat!#REF!+Hivatal!K188+Óvoda!K189+'Közösségi H'!K189</f>
        <v>#REF!</v>
      </c>
      <c r="L188" s="80" t="e">
        <f>Önkormányzat!#REF!+Hivatal!L188+Óvoda!L189+'Közösségi H'!L189</f>
        <v>#REF!</v>
      </c>
      <c r="M188" s="106" t="e">
        <f>Önkormányzat!#REF!+Hivatal!M188+Óvoda!M189+'Közösségi H'!M189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Önkormányzat!C198+Hivatal!C189+Óvoda!C190+'Közösségi H'!C190</f>
        <v>0</v>
      </c>
      <c r="D189" s="80">
        <f>Önkormányzat!D198+Hivatal!D189+Óvoda!D190+'Közösségi H'!D190</f>
        <v>0</v>
      </c>
      <c r="E189" s="106">
        <f>Önkormányzat!E198+Hivatal!E189+Óvoda!E190+'Közösségi H'!E190</f>
        <v>0</v>
      </c>
      <c r="F189" s="18">
        <f>SUM(C189:E189)</f>
        <v>0</v>
      </c>
      <c r="G189" s="105">
        <f>Önkormányzat!G198+Hivatal!G189+Óvoda!G190+'Közösségi H'!G190</f>
        <v>0</v>
      </c>
      <c r="H189" s="80">
        <f>Önkormányzat!H198+Hivatal!H189+Óvoda!H190+'Közösségi H'!H190</f>
        <v>0</v>
      </c>
      <c r="I189" s="106">
        <f>Önkormányzat!I198+Hivatal!I189+Óvoda!I190+'Közösségi H'!I190</f>
        <v>0</v>
      </c>
      <c r="J189" s="18">
        <f>SUM(F189:I189)</f>
        <v>0</v>
      </c>
      <c r="K189" s="105" t="e">
        <f>Önkormányzat!#REF!+Hivatal!K189+Óvoda!K190+'Közösségi H'!K190</f>
        <v>#REF!</v>
      </c>
      <c r="L189" s="80" t="e">
        <f>Önkormányzat!#REF!+Hivatal!L189+Óvoda!L190+'Közösségi H'!L190</f>
        <v>#REF!</v>
      </c>
      <c r="M189" s="106" t="e">
        <f>Önkormányzat!#REF!+Hivatal!M189+Óvoda!M190+'Közösségi H'!M190</f>
        <v>#REF!</v>
      </c>
      <c r="N189" s="18" t="e">
        <f>SUM(J189:M189)</f>
        <v>#REF!</v>
      </c>
      <c r="O189" s="20"/>
      <c r="P189" s="19"/>
      <c r="Q189" s="19"/>
      <c r="R189" s="18" t="e">
        <f>SUM(N189:Q189)</f>
        <v>#REF!</v>
      </c>
      <c r="S189" s="20"/>
      <c r="T189" s="19"/>
      <c r="U189" s="19"/>
      <c r="V189" s="18" t="e">
        <f>SUM(R189:U189)</f>
        <v>#REF!</v>
      </c>
      <c r="W189" s="20"/>
      <c r="X189" s="19"/>
      <c r="Y189" s="19"/>
      <c r="Z189" s="18" t="e">
        <f>SUM(V189:Y189)</f>
        <v>#REF!</v>
      </c>
      <c r="AA189" s="20"/>
      <c r="AB189" s="19"/>
      <c r="AC189" s="19"/>
      <c r="AD189" s="18" t="e">
        <f>SUM(Z189:AC189)</f>
        <v>#REF!</v>
      </c>
      <c r="AE189" s="20"/>
      <c r="AF189" s="19"/>
      <c r="AG189" s="19"/>
      <c r="AH189" s="18" t="e">
        <f>SUM(AD189:AG189)</f>
        <v>#REF!</v>
      </c>
      <c r="AI189" s="20"/>
      <c r="AJ189" s="19"/>
      <c r="AK189" s="19"/>
      <c r="AL189" s="18" t="e">
        <f>SUM(AH189:AK189)</f>
        <v>#REF!</v>
      </c>
      <c r="AM189" s="20"/>
      <c r="AN189" s="19"/>
      <c r="AO189" s="19"/>
      <c r="AP189" s="18" t="e">
        <f>SUM(AL189:AO189)</f>
        <v>#REF!</v>
      </c>
      <c r="AQ189" s="20"/>
      <c r="AR189" s="19"/>
      <c r="AS189" s="19"/>
      <c r="AT189" s="18" t="e">
        <f>SUM(AP189:AS189)</f>
        <v>#REF!</v>
      </c>
      <c r="AU189" s="20"/>
      <c r="AV189" s="19"/>
      <c r="AW189" s="19"/>
      <c r="AX189" s="18" t="e">
        <f>SUM(AT189:AW189)</f>
        <v>#REF!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 t="e">
        <f>SUM(K185:K189)</f>
        <v>#REF!</v>
      </c>
      <c r="L190" s="13" t="e">
        <f>SUM(L185:L189)</f>
        <v>#REF!</v>
      </c>
      <c r="M190" s="13" t="e">
        <f>SUM(M185:M189)</f>
        <v>#REF!</v>
      </c>
      <c r="N190" s="12" t="e">
        <f>IF((SUM(J190:M190))=SUM(N185:N189),SUM(N185:N189),"HIBA!")</f>
        <v>#REF!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 t="e">
        <f>IF((SUM(N190:Q190))=SUM(R185:R189),SUM(R185:R189),"HIBA!")</f>
        <v>#REF!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 t="e">
        <f>IF((SUM(R190:U190))=SUM(V185:V189),SUM(V185:V189),"HIBA!")</f>
        <v>#REF!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 t="e">
        <f>IF((SUM(V190:Y190))=SUM(Z185:Z189),SUM(Z185:Z189),"HIBA!")</f>
        <v>#REF!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 t="e">
        <f>IF((SUM(Z190:AC190))=SUM(AD185:AD189),SUM(AD185:AD189),"HIBA!")</f>
        <v>#REF!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 t="e">
        <f>IF((SUM(AD190:AG190))=SUM(AH185:AH189),SUM(AH185:AH189),"HIBA!")</f>
        <v>#REF!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 t="e">
        <f>IF((SUM(AH190:AK190))=SUM(AL185:AL189),SUM(AL185:AL189),"HIBA!")</f>
        <v>#REF!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 t="e">
        <f>IF((SUM(AL190:AO190))=SUM(AP185:AP189),SUM(AP185:AP189),"HIBA!")</f>
        <v>#REF!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 t="e">
        <f>IF((SUM(AP190:AS190))=SUM(AT185:AT189),SUM(AT185:AT189),"HIBA!")</f>
        <v>#REF!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 t="e">
        <f>IF((SUM(AT190:AW190))=SUM(AX185:AX189),SUM(AX185:AX189),"HIBA!")</f>
        <v>#REF!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33043418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33043418</v>
      </c>
      <c r="G191" s="42">
        <f>SUM(G184,G172,G158,G190)</f>
        <v>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33043418</v>
      </c>
      <c r="K191" s="42" t="e">
        <f>SUM(K184,K172,K158,K190)</f>
        <v>#REF!</v>
      </c>
      <c r="L191" s="41" t="e">
        <f>SUM(L184,L172,L158,L190)</f>
        <v>#REF!</v>
      </c>
      <c r="M191" s="41" t="e">
        <f>SUM(M184,M172,M158,M190)</f>
        <v>#REF!</v>
      </c>
      <c r="N191" s="40" t="e">
        <f>IF((SUM(J191:M191))=(N158+N172+N184+N190),SUM(N158+N172+N184+N190),"HIBA!")</f>
        <v>#REF!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 t="e">
        <f>IF((SUM(N191:Q191))=(R158+R172+R184+R190),SUM(R158+R172+R184+R190),"HIBA!")</f>
        <v>#REF!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 t="e">
        <f>IF((SUM(R191:U191))=(V158+V172+V184+V190),SUM(V158+V172+V184+V190),"HIBA!")</f>
        <v>#REF!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 t="e">
        <f>IF((SUM(V191:Y191))=(Z158+Z172+Z184+Z190),SUM(Z158+Z172+Z184+Z190),"HIBA!")</f>
        <v>#REF!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 t="e">
        <f>IF((SUM(Z191:AC191))=(AD158+AD172+AD184+AD190),SUM(AD158+AD172+AD184+AD190),"HIBA!")</f>
        <v>#REF!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 t="e">
        <f>IF((SUM(AD191:AG191))=(AH158+AH172+AH184+AH190),SUM(AH158+AH172+AH184+AH190),"HIBA!")</f>
        <v>#REF!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 t="e">
        <f>IF((SUM(AH191:AK191))=(AL158+AL172+AL184+AL190),SUM(AL158+AL172+AL184+AL190),"HIBA!")</f>
        <v>#REF!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 t="e">
        <f>IF((SUM(AL191:AO191))=(AP158+AP172+AP184+AP190),SUM(AP158+AP172+AP184+AP190),"HIBA!")</f>
        <v>#REF!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 t="e">
        <f>IF((SUM(AP191:AS191))=(AT158+AT172+AT184+AT190),SUM(AT158+AT172+AT184+AT190),"HIBA!")</f>
        <v>#REF!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 t="e">
        <f>IF((SUM(AT191:AW191))=(AX158+AX172+AX184+AX190),SUM(AX158+AX172+AX184+AX190),"HIBA!")</f>
        <v>#REF!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>
        <f>Önkormányzat!C201+Hivatal!C192+Óvoda!C193+'Közösségi H'!C193</f>
        <v>0</v>
      </c>
      <c r="D192" s="80">
        <f>Önkormányzat!D201+Hivatal!D192+Óvoda!D193+'Közösségi H'!D193</f>
        <v>0</v>
      </c>
      <c r="E192" s="106">
        <f>Önkormányzat!E201+Hivatal!E192+Óvoda!E193+'Közösségi H'!E193</f>
        <v>0</v>
      </c>
      <c r="F192" s="18">
        <f>SUM(C192:E192)</f>
        <v>0</v>
      </c>
      <c r="G192" s="105">
        <f>Önkormányzat!G201+Hivatal!G192+Óvoda!G193+'Közösségi H'!G193</f>
        <v>0</v>
      </c>
      <c r="H192" s="80">
        <f>Önkormányzat!H201+Hivatal!H192+Óvoda!H193+'Közösségi H'!H193</f>
        <v>0</v>
      </c>
      <c r="I192" s="106">
        <f>Önkormányzat!I201+Hivatal!I192+Óvoda!I193+'Közösségi H'!I193</f>
        <v>0</v>
      </c>
      <c r="J192" s="18">
        <f>SUM(F192:I192)</f>
        <v>0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Önkormányzat!C202+Hivatal!C193+Óvoda!C194+'Közösségi H'!C194</f>
        <v>0</v>
      </c>
      <c r="D193" s="80">
        <f>Önkormányzat!D202+Hivatal!D193+Óvoda!D194+'Közösségi H'!D194</f>
        <v>0</v>
      </c>
      <c r="E193" s="106">
        <f>Önkormányzat!E202+Hivatal!E193+Óvoda!E194+'Közösségi H'!E194</f>
        <v>0</v>
      </c>
      <c r="F193" s="18">
        <f>SUM(C193:E193)</f>
        <v>0</v>
      </c>
      <c r="G193" s="105">
        <f>Önkormányzat!G202+Hivatal!G193+Óvoda!G194+'Közösségi H'!G194</f>
        <v>0</v>
      </c>
      <c r="H193" s="80">
        <f>Önkormányzat!H202+Hivatal!H193+Óvoda!H194+'Közösségi H'!H194</f>
        <v>0</v>
      </c>
      <c r="I193" s="106">
        <f>Önkormányzat!I202+Hivatal!I193+Óvoda!I194+'Közösségi H'!I194</f>
        <v>0</v>
      </c>
      <c r="J193" s="18">
        <f>SUM(F193:I193)</f>
        <v>0</v>
      </c>
      <c r="K193" s="105" t="e">
        <f>Önkormányzat!#REF!+Hivatal!K193+Óvoda!K194+'Közösségi H'!K194</f>
        <v>#REF!</v>
      </c>
      <c r="L193" s="80" t="e">
        <f>Önkormányzat!#REF!+Hivatal!L193+Óvoda!L194+'Közösségi H'!L194</f>
        <v>#REF!</v>
      </c>
      <c r="M193" s="106" t="e">
        <f>Önkormányzat!#REF!+Hivatal!M193+Óvoda!M194+'Közösségi H'!M194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Önkormányzat!C203+Hivatal!C194+Óvoda!C195+'Közösségi H'!C195</f>
        <v>0</v>
      </c>
      <c r="D194" s="80">
        <f>Önkormányzat!D203+Hivatal!D194+Óvoda!D195+'Közösségi H'!D195</f>
        <v>0</v>
      </c>
      <c r="E194" s="106">
        <f>Önkormányzat!E203+Hivatal!E194+Óvoda!E195+'Közösségi H'!E195</f>
        <v>0</v>
      </c>
      <c r="F194" s="18">
        <f>SUM(C194:E194)</f>
        <v>0</v>
      </c>
      <c r="G194" s="105">
        <f>Önkormányzat!G203+Hivatal!G194+Óvoda!G195+'Közösségi H'!G195</f>
        <v>0</v>
      </c>
      <c r="H194" s="80">
        <f>Önkormányzat!H203+Hivatal!H194+Óvoda!H195+'Közösségi H'!H195</f>
        <v>0</v>
      </c>
      <c r="I194" s="106">
        <f>Önkormányzat!I203+Hivatal!I194+Óvoda!I195+'Közösségi H'!I195</f>
        <v>0</v>
      </c>
      <c r="J194" s="18">
        <f>SUM(F194:I194)</f>
        <v>0</v>
      </c>
      <c r="K194" s="105" t="e">
        <f>Önkormányzat!#REF!+Hivatal!K194+Óvoda!K195+'Közösségi H'!K195</f>
        <v>#REF!</v>
      </c>
      <c r="L194" s="80" t="e">
        <f>Önkormányzat!#REF!+Hivatal!L194+Óvoda!L195+'Közösségi H'!L195</f>
        <v>#REF!</v>
      </c>
      <c r="M194" s="106" t="e">
        <f>Önkormányzat!#REF!+Hivatal!M194+Óvoda!M195+'Közösségi H'!M195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Önkormányzat!C204+Hivatal!C195+Óvoda!C196+'Közösségi H'!C196</f>
        <v>0</v>
      </c>
      <c r="D195" s="80">
        <f>Önkormányzat!D204+Hivatal!D195+Óvoda!D196+'Közösségi H'!D196</f>
        <v>0</v>
      </c>
      <c r="E195" s="106">
        <f>Önkormányzat!E204+Hivatal!E195+Óvoda!E196+'Közösségi H'!E196</f>
        <v>0</v>
      </c>
      <c r="F195" s="18">
        <f>SUM(C195:E195)</f>
        <v>0</v>
      </c>
      <c r="G195" s="105">
        <f>Önkormányzat!G204+Hivatal!G195+Óvoda!G196+'Közösségi H'!G196</f>
        <v>0</v>
      </c>
      <c r="H195" s="80">
        <f>Önkormányzat!H204+Hivatal!H195+Óvoda!H196+'Közösségi H'!H196</f>
        <v>0</v>
      </c>
      <c r="I195" s="106">
        <f>Önkormányzat!I204+Hivatal!I195+Óvoda!I196+'Közösségi H'!I196</f>
        <v>0</v>
      </c>
      <c r="J195" s="18">
        <f>SUM(F195:I195)</f>
        <v>0</v>
      </c>
      <c r="K195" s="105" t="e">
        <f>Önkormányzat!#REF!+Hivatal!K195+Óvoda!K196+'Közösségi H'!K196</f>
        <v>#REF!</v>
      </c>
      <c r="L195" s="80" t="e">
        <f>Önkormányzat!#REF!+Hivatal!L195+Óvoda!L196+'Közösségi H'!L196</f>
        <v>#REF!</v>
      </c>
      <c r="M195" s="106" t="e">
        <f>Önkormányzat!#REF!+Hivatal!M195+Óvoda!M196+'Közösségi H'!M196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Önkormányzat!C205+Hivatal!C196+Óvoda!C197+'Közösségi H'!C197</f>
        <v>0</v>
      </c>
      <c r="D196" s="80">
        <f>Önkormányzat!D205+Hivatal!D196+Óvoda!D197+'Közösségi H'!D197</f>
        <v>0</v>
      </c>
      <c r="E196" s="106">
        <f>Önkormányzat!E205+Hivatal!E196+Óvoda!E197+'Közösségi H'!E197</f>
        <v>0</v>
      </c>
      <c r="F196" s="18">
        <f>SUM(C196:E196)</f>
        <v>0</v>
      </c>
      <c r="G196" s="105">
        <f>Önkormányzat!G205+Hivatal!G196+Óvoda!G197+'Közösségi H'!G197</f>
        <v>0</v>
      </c>
      <c r="H196" s="80">
        <f>Önkormányzat!H205+Hivatal!H196+Óvoda!H197+'Közösségi H'!H197</f>
        <v>0</v>
      </c>
      <c r="I196" s="106">
        <f>Önkormányzat!I205+Hivatal!I196+Óvoda!I197+'Közösségi H'!I197</f>
        <v>0</v>
      </c>
      <c r="J196" s="18">
        <f>SUM(F196:I196)</f>
        <v>0</v>
      </c>
      <c r="K196" s="105" t="e">
        <f>Önkormányzat!#REF!+Hivatal!K196+Óvoda!K197+'Közösségi H'!K197</f>
        <v>#REF!</v>
      </c>
      <c r="L196" s="80" t="e">
        <f>Önkormányzat!#REF!+Hivatal!L196+Óvoda!L197+'Közösségi H'!L197</f>
        <v>#REF!</v>
      </c>
      <c r="M196" s="106" t="e">
        <f>Önkormányzat!#REF!+Hivatal!M196+Óvoda!M197+'Közösségi H'!M197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0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0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Önkormányzat!C207+Hivatal!C198+Óvoda!C199+'Közösségi H'!C199</f>
        <v>0</v>
      </c>
      <c r="D198" s="80">
        <f>Önkormányzat!D207+Hivatal!D198+Óvoda!D199+'Közösségi H'!D199</f>
        <v>0</v>
      </c>
      <c r="E198" s="106">
        <f>Önkormányzat!E207+Hivatal!E198+Óvoda!E199+'Közösségi H'!E199</f>
        <v>0</v>
      </c>
      <c r="F198" s="18">
        <f>SUM(C198:E198)</f>
        <v>0</v>
      </c>
      <c r="G198" s="105">
        <f>Önkormányzat!G207+Hivatal!G198+Óvoda!G199+'Közösségi H'!G199</f>
        <v>0</v>
      </c>
      <c r="H198" s="80">
        <f>Önkormányzat!H207+Hivatal!H198+Óvoda!H199+'Közösségi H'!H199</f>
        <v>0</v>
      </c>
      <c r="I198" s="106">
        <f>Önkormányzat!I207+Hivatal!I198+Óvoda!I199+'Közösségi H'!I199</f>
        <v>0</v>
      </c>
      <c r="J198" s="18">
        <f>SUM(F198:I198)</f>
        <v>0</v>
      </c>
      <c r="K198" s="105" t="e">
        <f>Önkormányzat!#REF!+Hivatal!K198+Óvoda!K199+'Közösségi H'!K199</f>
        <v>#REF!</v>
      </c>
      <c r="L198" s="80" t="e">
        <f>Önkormányzat!#REF!+Hivatal!L198+Óvoda!L199+'Közösségi H'!L199</f>
        <v>#REF!</v>
      </c>
      <c r="M198" s="106" t="e">
        <f>Önkormányzat!#REF!+Hivatal!M198+Óvoda!M199+'Közösségi H'!M199</f>
        <v>#REF!</v>
      </c>
      <c r="N198" s="18" t="e">
        <f>SUM(J198:M198)</f>
        <v>#REF!</v>
      </c>
      <c r="O198" s="20"/>
      <c r="P198" s="19"/>
      <c r="Q198" s="19"/>
      <c r="R198" s="18" t="e">
        <f>SUM(N198:Q198)</f>
        <v>#REF!</v>
      </c>
      <c r="S198" s="20"/>
      <c r="T198" s="19"/>
      <c r="U198" s="19"/>
      <c r="V198" s="18" t="e">
        <f>SUM(R198:U198)</f>
        <v>#REF!</v>
      </c>
      <c r="W198" s="20"/>
      <c r="X198" s="19"/>
      <c r="Y198" s="19"/>
      <c r="Z198" s="18" t="e">
        <f>SUM(V198:Y198)</f>
        <v>#REF!</v>
      </c>
      <c r="AA198" s="20"/>
      <c r="AB198" s="19"/>
      <c r="AC198" s="19"/>
      <c r="AD198" s="18" t="e">
        <f>SUM(Z198:AC198)</f>
        <v>#REF!</v>
      </c>
      <c r="AE198" s="20"/>
      <c r="AF198" s="19"/>
      <c r="AG198" s="19"/>
      <c r="AH198" s="18" t="e">
        <f>SUM(AD198:AG198)</f>
        <v>#REF!</v>
      </c>
      <c r="AI198" s="20"/>
      <c r="AJ198" s="19"/>
      <c r="AK198" s="19"/>
      <c r="AL198" s="18" t="e">
        <f>SUM(AH198:AK198)</f>
        <v>#REF!</v>
      </c>
      <c r="AM198" s="20"/>
      <c r="AN198" s="19"/>
      <c r="AO198" s="19"/>
      <c r="AP198" s="18" t="e">
        <f>SUM(AL198:AO198)</f>
        <v>#REF!</v>
      </c>
      <c r="AQ198" s="20"/>
      <c r="AR198" s="19"/>
      <c r="AS198" s="19"/>
      <c r="AT198" s="18" t="e">
        <f>SUM(AP198:AS198)</f>
        <v>#REF!</v>
      </c>
      <c r="AU198" s="20"/>
      <c r="AV198" s="19"/>
      <c r="AW198" s="19"/>
      <c r="AX198" s="18" t="e">
        <f>SUM(AT198:AW198)</f>
        <v>#REF!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Önkormányzat!C208+Hivatal!C199+Óvoda!C200+'Közösségi H'!C200</f>
        <v>0</v>
      </c>
      <c r="D199" s="80">
        <f>Önkormányzat!D208+Hivatal!D199+Óvoda!D200+'Közösségi H'!D200</f>
        <v>0</v>
      </c>
      <c r="E199" s="106">
        <f>Önkormányzat!E208+Hivatal!E199+Óvoda!E200+'Közösségi H'!E200</f>
        <v>0</v>
      </c>
      <c r="F199" s="18">
        <f>SUM(C199:E199)</f>
        <v>0</v>
      </c>
      <c r="G199" s="105">
        <f>Önkormányzat!G208+Hivatal!G199+Óvoda!G200+'Közösségi H'!G200</f>
        <v>0</v>
      </c>
      <c r="H199" s="80">
        <f>Önkormányzat!H208+Hivatal!H199+Óvoda!H200+'Közösségi H'!H200</f>
        <v>0</v>
      </c>
      <c r="I199" s="106">
        <f>Önkormányzat!I208+Hivatal!I199+Óvoda!I200+'Közösségi H'!I200</f>
        <v>0</v>
      </c>
      <c r="J199" s="18">
        <f>SUM(F199:I199)</f>
        <v>0</v>
      </c>
      <c r="K199" s="105" t="e">
        <f>Önkormányzat!#REF!+Hivatal!K199+Óvoda!K200+'Közösségi H'!K200</f>
        <v>#REF!</v>
      </c>
      <c r="L199" s="80" t="e">
        <f>Önkormányzat!#REF!+Hivatal!L199+Óvoda!L200+'Közösségi H'!L200</f>
        <v>#REF!</v>
      </c>
      <c r="M199" s="106" t="e">
        <f>Önkormányzat!#REF!+Hivatal!M199+Óvoda!M200+'Közösségi H'!M200</f>
        <v>#REF!</v>
      </c>
      <c r="N199" s="18" t="e">
        <f>SUM(J199:M199)</f>
        <v>#REF!</v>
      </c>
      <c r="O199" s="20"/>
      <c r="P199" s="19"/>
      <c r="Q199" s="19"/>
      <c r="R199" s="18" t="e">
        <f>SUM(N199:Q199)</f>
        <v>#REF!</v>
      </c>
      <c r="S199" s="20"/>
      <c r="T199" s="19"/>
      <c r="U199" s="19"/>
      <c r="V199" s="18" t="e">
        <f>SUM(R199:U199)</f>
        <v>#REF!</v>
      </c>
      <c r="W199" s="20"/>
      <c r="X199" s="19"/>
      <c r="Y199" s="19"/>
      <c r="Z199" s="18" t="e">
        <f>SUM(V199:Y199)</f>
        <v>#REF!</v>
      </c>
      <c r="AA199" s="20"/>
      <c r="AB199" s="19"/>
      <c r="AC199" s="19"/>
      <c r="AD199" s="18" t="e">
        <f>SUM(Z199:AC199)</f>
        <v>#REF!</v>
      </c>
      <c r="AE199" s="20"/>
      <c r="AF199" s="19"/>
      <c r="AG199" s="19"/>
      <c r="AH199" s="18" t="e">
        <f>SUM(AD199:AG199)</f>
        <v>#REF!</v>
      </c>
      <c r="AI199" s="20"/>
      <c r="AJ199" s="19"/>
      <c r="AK199" s="19"/>
      <c r="AL199" s="18" t="e">
        <f>SUM(AH199:AK199)</f>
        <v>#REF!</v>
      </c>
      <c r="AM199" s="20"/>
      <c r="AN199" s="19"/>
      <c r="AO199" s="19"/>
      <c r="AP199" s="18" t="e">
        <f>SUM(AL199:AO199)</f>
        <v>#REF!</v>
      </c>
      <c r="AQ199" s="20"/>
      <c r="AR199" s="19"/>
      <c r="AS199" s="19"/>
      <c r="AT199" s="18" t="e">
        <f>SUM(AP199:AS199)</f>
        <v>#REF!</v>
      </c>
      <c r="AU199" s="20"/>
      <c r="AV199" s="19"/>
      <c r="AW199" s="19"/>
      <c r="AX199" s="18" t="e">
        <f>SUM(AT199:AW199)</f>
        <v>#REF!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Önkormányzat!C209+Hivatal!C200+Óvoda!C201+'Közösségi H'!C201</f>
        <v>0</v>
      </c>
      <c r="D200" s="80">
        <f>Önkormányzat!D209+Hivatal!D200+Óvoda!D201+'Közösségi H'!D201</f>
        <v>0</v>
      </c>
      <c r="E200" s="106">
        <f>Önkormányzat!E209+Hivatal!E200+Óvoda!E201+'Közösségi H'!E201</f>
        <v>0</v>
      </c>
      <c r="F200" s="18">
        <f>SUM(C200:E200)</f>
        <v>0</v>
      </c>
      <c r="G200" s="105">
        <f>Önkormányzat!G209+Hivatal!G200+Óvoda!G201+'Közösségi H'!G201</f>
        <v>0</v>
      </c>
      <c r="H200" s="80">
        <f>Önkormányzat!H209+Hivatal!H200+Óvoda!H201+'Közösségi H'!H201</f>
        <v>0</v>
      </c>
      <c r="I200" s="106">
        <f>Önkormányzat!I209+Hivatal!I200+Óvoda!I201+'Közösségi H'!I201</f>
        <v>0</v>
      </c>
      <c r="J200" s="18">
        <f>SUM(F200:I200)</f>
        <v>0</v>
      </c>
      <c r="K200" s="105" t="e">
        <f>Önkormányzat!#REF!+Hivatal!K200+Óvoda!K201+'Közösségi H'!K201</f>
        <v>#REF!</v>
      </c>
      <c r="L200" s="80" t="e">
        <f>Önkormányzat!#REF!+Hivatal!L200+Óvoda!L201+'Közösségi H'!L201</f>
        <v>#REF!</v>
      </c>
      <c r="M200" s="106" t="e">
        <f>Önkormányzat!#REF!+Hivatal!M200+Óvoda!M201+'Közösségi H'!M201</f>
        <v>#REF!</v>
      </c>
      <c r="N200" s="18" t="e">
        <f>SUM(J200:M200)</f>
        <v>#REF!</v>
      </c>
      <c r="O200" s="20"/>
      <c r="P200" s="19"/>
      <c r="Q200" s="19"/>
      <c r="R200" s="18" t="e">
        <f>SUM(N200:Q200)</f>
        <v>#REF!</v>
      </c>
      <c r="S200" s="20"/>
      <c r="T200" s="19"/>
      <c r="U200" s="19"/>
      <c r="V200" s="18" t="e">
        <f>SUM(R200:U200)</f>
        <v>#REF!</v>
      </c>
      <c r="W200" s="20"/>
      <c r="X200" s="19"/>
      <c r="Y200" s="19"/>
      <c r="Z200" s="18" t="e">
        <f>SUM(V200:Y200)</f>
        <v>#REF!</v>
      </c>
      <c r="AA200" s="20"/>
      <c r="AB200" s="19"/>
      <c r="AC200" s="19"/>
      <c r="AD200" s="18" t="e">
        <f>SUM(Z200:AC200)</f>
        <v>#REF!</v>
      </c>
      <c r="AE200" s="20"/>
      <c r="AF200" s="19"/>
      <c r="AG200" s="19"/>
      <c r="AH200" s="18" t="e">
        <f>SUM(AD200:AG200)</f>
        <v>#REF!</v>
      </c>
      <c r="AI200" s="20"/>
      <c r="AJ200" s="19"/>
      <c r="AK200" s="19"/>
      <c r="AL200" s="18" t="e">
        <f>SUM(AH200:AK200)</f>
        <v>#REF!</v>
      </c>
      <c r="AM200" s="20"/>
      <c r="AN200" s="19"/>
      <c r="AO200" s="19"/>
      <c r="AP200" s="18" t="e">
        <f>SUM(AL200:AO200)</f>
        <v>#REF!</v>
      </c>
      <c r="AQ200" s="20"/>
      <c r="AR200" s="19"/>
      <c r="AS200" s="19"/>
      <c r="AT200" s="18" t="e">
        <f>SUM(AP200:AS200)</f>
        <v>#REF!</v>
      </c>
      <c r="AU200" s="20"/>
      <c r="AV200" s="19"/>
      <c r="AW200" s="19"/>
      <c r="AX200" s="18" t="e">
        <f>SUM(AT200:AW200)</f>
        <v>#REF!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Önkormányzat!C210+Hivatal!C201+Óvoda!C202+'Közösségi H'!C202</f>
        <v>0</v>
      </c>
      <c r="D201" s="80">
        <f>Önkormányzat!D210+Hivatal!D201+Óvoda!D202+'Közösségi H'!D202</f>
        <v>0</v>
      </c>
      <c r="E201" s="106">
        <f>Önkormányzat!E210+Hivatal!E201+Óvoda!E202+'Közösségi H'!E202</f>
        <v>0</v>
      </c>
      <c r="F201" s="18">
        <f>SUM(C201:E201)</f>
        <v>0</v>
      </c>
      <c r="G201" s="105">
        <f>Önkormányzat!G210+Hivatal!G201+Óvoda!G202+'Közösségi H'!G202</f>
        <v>0</v>
      </c>
      <c r="H201" s="80">
        <f>Önkormányzat!H210+Hivatal!H201+Óvoda!H202+'Közösségi H'!H202</f>
        <v>0</v>
      </c>
      <c r="I201" s="106">
        <f>Önkormányzat!I210+Hivatal!I201+Óvoda!I202+'Közösségi H'!I202</f>
        <v>0</v>
      </c>
      <c r="J201" s="18">
        <f>SUM(F201:I201)</f>
        <v>0</v>
      </c>
      <c r="K201" s="105" t="e">
        <f>Önkormányzat!#REF!+Hivatal!K201+Óvoda!K202+'Közösségi H'!K202</f>
        <v>#REF!</v>
      </c>
      <c r="L201" s="80" t="e">
        <f>Önkormányzat!#REF!+Hivatal!L201+Óvoda!L202+'Közösségi H'!L202</f>
        <v>#REF!</v>
      </c>
      <c r="M201" s="106" t="e">
        <f>Önkormányzat!#REF!+Hivatal!M201+Óvoda!M202+'Közösségi H'!M202</f>
        <v>#REF!</v>
      </c>
      <c r="N201" s="18" t="e">
        <f>SUM(J201:M201)</f>
        <v>#REF!</v>
      </c>
      <c r="O201" s="20"/>
      <c r="P201" s="19"/>
      <c r="Q201" s="19"/>
      <c r="R201" s="18" t="e">
        <f>SUM(N201:Q201)</f>
        <v>#REF!</v>
      </c>
      <c r="S201" s="20"/>
      <c r="T201" s="19"/>
      <c r="U201" s="19"/>
      <c r="V201" s="18" t="e">
        <f>SUM(R201:U201)</f>
        <v>#REF!</v>
      </c>
      <c r="W201" s="20"/>
      <c r="X201" s="19"/>
      <c r="Y201" s="19"/>
      <c r="Z201" s="18" t="e">
        <f>SUM(V201:Y201)</f>
        <v>#REF!</v>
      </c>
      <c r="AA201" s="20"/>
      <c r="AB201" s="19"/>
      <c r="AC201" s="19"/>
      <c r="AD201" s="18" t="e">
        <f>SUM(Z201:AC201)</f>
        <v>#REF!</v>
      </c>
      <c r="AE201" s="20"/>
      <c r="AF201" s="19"/>
      <c r="AG201" s="19"/>
      <c r="AH201" s="18" t="e">
        <f>SUM(AD201:AG201)</f>
        <v>#REF!</v>
      </c>
      <c r="AI201" s="20"/>
      <c r="AJ201" s="19"/>
      <c r="AK201" s="19"/>
      <c r="AL201" s="18" t="e">
        <f>SUM(AH201:AK201)</f>
        <v>#REF!</v>
      </c>
      <c r="AM201" s="20"/>
      <c r="AN201" s="19"/>
      <c r="AO201" s="19"/>
      <c r="AP201" s="18" t="e">
        <f>SUM(AL201:AO201)</f>
        <v>#REF!</v>
      </c>
      <c r="AQ201" s="20"/>
      <c r="AR201" s="19"/>
      <c r="AS201" s="19"/>
      <c r="AT201" s="18" t="e">
        <f>SUM(AP201:AS201)</f>
        <v>#REF!</v>
      </c>
      <c r="AU201" s="20"/>
      <c r="AV201" s="19"/>
      <c r="AW201" s="19"/>
      <c r="AX201" s="18" t="e">
        <f>SUM(AT201:AW201)</f>
        <v>#REF!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Önkormányzat!C211+Hivatal!C202+Óvoda!C203+'Közösségi H'!C203</f>
        <v>0</v>
      </c>
      <c r="D202" s="80">
        <f>Önkormányzat!D211+Hivatal!D202+Óvoda!D203+'Közösségi H'!D203</f>
        <v>0</v>
      </c>
      <c r="E202" s="106">
        <f>Önkormányzat!E211+Hivatal!E202+Óvoda!E203+'Közösségi H'!E203</f>
        <v>0</v>
      </c>
      <c r="F202" s="18">
        <f>SUM(C202:E202)</f>
        <v>0</v>
      </c>
      <c r="G202" s="105">
        <f>Önkormányzat!G211+Hivatal!G202+Óvoda!G203+'Közösségi H'!G203</f>
        <v>0</v>
      </c>
      <c r="H202" s="80">
        <f>Önkormányzat!H211+Hivatal!H202+Óvoda!H203+'Közösségi H'!H203</f>
        <v>0</v>
      </c>
      <c r="I202" s="106">
        <f>Önkormányzat!I211+Hivatal!I202+Óvoda!I203+'Közösségi H'!I203</f>
        <v>0</v>
      </c>
      <c r="J202" s="18">
        <f>SUM(F202:I202)</f>
        <v>0</v>
      </c>
      <c r="K202" s="105" t="e">
        <f>Önkormányzat!#REF!+Hivatal!K202+Óvoda!K203+'Közösségi H'!K203</f>
        <v>#REF!</v>
      </c>
      <c r="L202" s="80" t="e">
        <f>Önkormányzat!#REF!+Hivatal!L202+Óvoda!L203+'Közösségi H'!L203</f>
        <v>#REF!</v>
      </c>
      <c r="M202" s="106" t="e">
        <f>Önkormányzat!#REF!+Hivatal!M202+Óvoda!M203+'Közösségi H'!M203</f>
        <v>#REF!</v>
      </c>
      <c r="N202" s="18" t="e">
        <f>SUM(J202:M202)</f>
        <v>#REF!</v>
      </c>
      <c r="O202" s="20"/>
      <c r="P202" s="19"/>
      <c r="Q202" s="19"/>
      <c r="R202" s="18" t="e">
        <f>SUM(N202:Q202)</f>
        <v>#REF!</v>
      </c>
      <c r="S202" s="20"/>
      <c r="T202" s="19"/>
      <c r="U202" s="19"/>
      <c r="V202" s="18" t="e">
        <f>SUM(R202:U202)</f>
        <v>#REF!</v>
      </c>
      <c r="W202" s="20"/>
      <c r="X202" s="19"/>
      <c r="Y202" s="19"/>
      <c r="Z202" s="18" t="e">
        <f>SUM(V202:Y202)</f>
        <v>#REF!</v>
      </c>
      <c r="AA202" s="20"/>
      <c r="AB202" s="19"/>
      <c r="AC202" s="19"/>
      <c r="AD202" s="18" t="e">
        <f>SUM(Z202:AC202)</f>
        <v>#REF!</v>
      </c>
      <c r="AE202" s="20"/>
      <c r="AF202" s="19"/>
      <c r="AG202" s="19"/>
      <c r="AH202" s="18" t="e">
        <f>SUM(AD202:AG202)</f>
        <v>#REF!</v>
      </c>
      <c r="AI202" s="20"/>
      <c r="AJ202" s="19"/>
      <c r="AK202" s="19"/>
      <c r="AL202" s="18" t="e">
        <f>SUM(AH202:AK202)</f>
        <v>#REF!</v>
      </c>
      <c r="AM202" s="20"/>
      <c r="AN202" s="19"/>
      <c r="AO202" s="19"/>
      <c r="AP202" s="18" t="e">
        <f>SUM(AL202:AO202)</f>
        <v>#REF!</v>
      </c>
      <c r="AQ202" s="20"/>
      <c r="AR202" s="19"/>
      <c r="AS202" s="19"/>
      <c r="AT202" s="18" t="e">
        <f>SUM(AP202:AS202)</f>
        <v>#REF!</v>
      </c>
      <c r="AU202" s="20"/>
      <c r="AV202" s="19"/>
      <c r="AW202" s="19"/>
      <c r="AX202" s="18" t="e">
        <f>SUM(AT202:AW202)</f>
        <v>#REF!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 t="e">
        <f>SUM(K198:K202)</f>
        <v>#REF!</v>
      </c>
      <c r="L203" s="13" t="e">
        <f>SUM(L198:L202)</f>
        <v>#REF!</v>
      </c>
      <c r="M203" s="13" t="e">
        <f>SUM(M198:M202)</f>
        <v>#REF!</v>
      </c>
      <c r="N203" s="12" t="e">
        <f>IF((SUM(J203:M203))=SUM(N198:N202),SUM(N198:N202),"HIBA!")</f>
        <v>#REF!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 t="e">
        <f>IF((SUM(N203:Q203))=SUM(R198:R202),SUM(R198:R202),"HIBA!")</f>
        <v>#REF!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 t="e">
        <f>IF((SUM(R203:U203))=SUM(V198:V202),SUM(V198:V202),"HIBA!")</f>
        <v>#REF!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 t="e">
        <f>IF((SUM(V203:Y203))=SUM(Z198:Z202),SUM(Z198:Z202),"HIBA!")</f>
        <v>#REF!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 t="e">
        <f>IF((SUM(Z203:AC203))=SUM(AD198:AD202),SUM(AD198:AD202),"HIBA!")</f>
        <v>#REF!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 t="e">
        <f>IF((SUM(AD203:AG203))=SUM(AH198:AH202),SUM(AH198:AH202),"HIBA!")</f>
        <v>#REF!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 t="e">
        <f>IF((SUM(AH203:AK203))=SUM(AL198:AL202),SUM(AL198:AL202),"HIBA!")</f>
        <v>#REF!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 t="e">
        <f>IF((SUM(AL203:AO203))=SUM(AP198:AP202),SUM(AP198:AP202),"HIBA!")</f>
        <v>#REF!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 t="e">
        <f>IF((SUM(AP203:AS203))=SUM(AT198:AT202),SUM(AT198:AT202),"HIBA!")</f>
        <v>#REF!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 t="e">
        <f>IF((SUM(AT203:AW203))=SUM(AX198:AX202),SUM(AX198:AX202),"HIBA!")</f>
        <v>#REF!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Önkormányzat!C213+Hivatal!C204+Óvoda!C205+'Közösségi H'!C205</f>
        <v>0</v>
      </c>
      <c r="D204" s="80">
        <f>Önkormányzat!D213+Hivatal!D204+Óvoda!D205+'Közösségi H'!D205</f>
        <v>0</v>
      </c>
      <c r="E204" s="106">
        <f>Önkormányzat!E213+Hivatal!E204+Óvoda!E205+'Közösségi H'!E205</f>
        <v>0</v>
      </c>
      <c r="F204" s="18">
        <f>SUM(C204:E204)</f>
        <v>0</v>
      </c>
      <c r="G204" s="105">
        <f>Önkormányzat!G213+Hivatal!G204+Óvoda!G205+'Közösségi H'!G205</f>
        <v>0</v>
      </c>
      <c r="H204" s="80">
        <f>Önkormányzat!H213+Hivatal!H204+Óvoda!H205+'Közösségi H'!H205</f>
        <v>0</v>
      </c>
      <c r="I204" s="106">
        <f>Önkormányzat!I213+Hivatal!I204+Óvoda!I205+'Közösségi H'!I205</f>
        <v>0</v>
      </c>
      <c r="J204" s="18">
        <f>SUM(F204:I204)</f>
        <v>0</v>
      </c>
      <c r="K204" s="105" t="e">
        <f>Önkormányzat!#REF!+Hivatal!K204+Óvoda!K205+'Közösségi H'!K205</f>
        <v>#REF!</v>
      </c>
      <c r="L204" s="80" t="e">
        <f>Önkormányzat!#REF!+Hivatal!L204+Óvoda!L205+'Közösségi H'!L205</f>
        <v>#REF!</v>
      </c>
      <c r="M204" s="106" t="e">
        <f>Önkormányzat!#REF!+Hivatal!M204+Óvoda!M205+'Közösségi H'!M205</f>
        <v>#REF!</v>
      </c>
      <c r="N204" s="18" t="e">
        <f>SUM(J204:M204)</f>
        <v>#REF!</v>
      </c>
      <c r="O204" s="20"/>
      <c r="P204" s="19"/>
      <c r="Q204" s="19"/>
      <c r="R204" s="18" t="e">
        <f>SUM(N204:Q204)</f>
        <v>#REF!</v>
      </c>
      <c r="S204" s="20"/>
      <c r="T204" s="19"/>
      <c r="U204" s="19"/>
      <c r="V204" s="18" t="e">
        <f>SUM(R204:U204)</f>
        <v>#REF!</v>
      </c>
      <c r="W204" s="20"/>
      <c r="X204" s="19"/>
      <c r="Y204" s="19"/>
      <c r="Z204" s="18" t="e">
        <f>SUM(V204:Y204)</f>
        <v>#REF!</v>
      </c>
      <c r="AA204" s="20"/>
      <c r="AB204" s="19"/>
      <c r="AC204" s="19"/>
      <c r="AD204" s="18" t="e">
        <f>SUM(Z204:AC204)</f>
        <v>#REF!</v>
      </c>
      <c r="AE204" s="20"/>
      <c r="AF204" s="19"/>
      <c r="AG204" s="19"/>
      <c r="AH204" s="18" t="e">
        <f>SUM(AD204:AG204)</f>
        <v>#REF!</v>
      </c>
      <c r="AI204" s="20"/>
      <c r="AJ204" s="19"/>
      <c r="AK204" s="19"/>
      <c r="AL204" s="18" t="e">
        <f>SUM(AH204:AK204)</f>
        <v>#REF!</v>
      </c>
      <c r="AM204" s="20"/>
      <c r="AN204" s="19"/>
      <c r="AO204" s="19"/>
      <c r="AP204" s="18" t="e">
        <f>SUM(AL204:AO204)</f>
        <v>#REF!</v>
      </c>
      <c r="AQ204" s="20"/>
      <c r="AR204" s="19"/>
      <c r="AS204" s="19"/>
      <c r="AT204" s="18" t="e">
        <f>SUM(AP204:AS204)</f>
        <v>#REF!</v>
      </c>
      <c r="AU204" s="20"/>
      <c r="AV204" s="19"/>
      <c r="AW204" s="19"/>
      <c r="AX204" s="18" t="e">
        <f>SUM(AT204:AW204)</f>
        <v>#REF!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Önkormányzat!C214+Hivatal!C205+Óvoda!C206+'Közösségi H'!C206</f>
        <v>0</v>
      </c>
      <c r="D205" s="80">
        <f>Önkormányzat!D214+Hivatal!D205+Óvoda!D206+'Közösségi H'!D206</f>
        <v>0</v>
      </c>
      <c r="E205" s="106">
        <f>Önkormányzat!E214+Hivatal!E205+Óvoda!E206+'Közösségi H'!E206</f>
        <v>0</v>
      </c>
      <c r="F205" s="18">
        <f>SUM(C205:E205)</f>
        <v>0</v>
      </c>
      <c r="G205" s="105">
        <f>Önkormányzat!G214+Hivatal!G205+Óvoda!G206+'Közösségi H'!G206</f>
        <v>0</v>
      </c>
      <c r="H205" s="80">
        <f>Önkormányzat!H214+Hivatal!H205+Óvoda!H206+'Közösségi H'!H206</f>
        <v>0</v>
      </c>
      <c r="I205" s="106">
        <f>Önkormányzat!I214+Hivatal!I205+Óvoda!I206+'Közösségi H'!I206</f>
        <v>0</v>
      </c>
      <c r="J205" s="18">
        <f>SUM(F205:I205)</f>
        <v>0</v>
      </c>
      <c r="K205" s="105" t="e">
        <f>Önkormányzat!#REF!+Hivatal!K205+Óvoda!K206+'Közösségi H'!K206</f>
        <v>#REF!</v>
      </c>
      <c r="L205" s="80" t="e">
        <f>Önkormányzat!#REF!+Hivatal!L205+Óvoda!L206+'Közösségi H'!L206</f>
        <v>#REF!</v>
      </c>
      <c r="M205" s="106" t="e">
        <f>Önkormányzat!#REF!+Hivatal!M205+Óvoda!M206+'Közösségi H'!M206</f>
        <v>#REF!</v>
      </c>
      <c r="N205" s="18" t="e">
        <f>SUM(J205:M205)</f>
        <v>#REF!</v>
      </c>
      <c r="O205" s="20"/>
      <c r="P205" s="19"/>
      <c r="Q205" s="19"/>
      <c r="R205" s="18" t="e">
        <f>SUM(N205:Q205)</f>
        <v>#REF!</v>
      </c>
      <c r="S205" s="20"/>
      <c r="T205" s="19"/>
      <c r="U205" s="19"/>
      <c r="V205" s="18" t="e">
        <f>SUM(R205:U205)</f>
        <v>#REF!</v>
      </c>
      <c r="W205" s="20"/>
      <c r="X205" s="19"/>
      <c r="Y205" s="19"/>
      <c r="Z205" s="18" t="e">
        <f>SUM(V205:Y205)</f>
        <v>#REF!</v>
      </c>
      <c r="AA205" s="20"/>
      <c r="AB205" s="19"/>
      <c r="AC205" s="19"/>
      <c r="AD205" s="18" t="e">
        <f>SUM(Z205:AC205)</f>
        <v>#REF!</v>
      </c>
      <c r="AE205" s="20"/>
      <c r="AF205" s="19"/>
      <c r="AG205" s="19"/>
      <c r="AH205" s="18" t="e">
        <f>SUM(AD205:AG205)</f>
        <v>#REF!</v>
      </c>
      <c r="AI205" s="20"/>
      <c r="AJ205" s="19"/>
      <c r="AK205" s="19"/>
      <c r="AL205" s="18" t="e">
        <f>SUM(AH205:AK205)</f>
        <v>#REF!</v>
      </c>
      <c r="AM205" s="20"/>
      <c r="AN205" s="19"/>
      <c r="AO205" s="19"/>
      <c r="AP205" s="18" t="e">
        <f>SUM(AL205:AO205)</f>
        <v>#REF!</v>
      </c>
      <c r="AQ205" s="20"/>
      <c r="AR205" s="19"/>
      <c r="AS205" s="19"/>
      <c r="AT205" s="18" t="e">
        <f>SUM(AP205:AS205)</f>
        <v>#REF!</v>
      </c>
      <c r="AU205" s="20"/>
      <c r="AV205" s="19"/>
      <c r="AW205" s="19"/>
      <c r="AX205" s="18" t="e">
        <f>SUM(AT205:AW205)</f>
        <v>#REF!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Önkormányzat!C215+Hivatal!C206+Óvoda!C207+'Közösségi H'!C207</f>
        <v>0</v>
      </c>
      <c r="D206" s="80">
        <f>Önkormányzat!D215+Hivatal!D206+Óvoda!D207+'Közösségi H'!D207</f>
        <v>0</v>
      </c>
      <c r="E206" s="106">
        <f>Önkormányzat!E215+Hivatal!E206+Óvoda!E207+'Közösségi H'!E207</f>
        <v>0</v>
      </c>
      <c r="F206" s="18">
        <f>SUM(C206:E206)</f>
        <v>0</v>
      </c>
      <c r="G206" s="105">
        <f>Önkormányzat!G215+Hivatal!G206+Óvoda!G207+'Közösségi H'!G207</f>
        <v>0</v>
      </c>
      <c r="H206" s="80">
        <f>Önkormányzat!H215+Hivatal!H206+Óvoda!H207+'Közösségi H'!H207</f>
        <v>0</v>
      </c>
      <c r="I206" s="106">
        <f>Önkormányzat!I215+Hivatal!I206+Óvoda!I207+'Közösségi H'!I207</f>
        <v>0</v>
      </c>
      <c r="J206" s="18">
        <f>SUM(F206:I206)</f>
        <v>0</v>
      </c>
      <c r="K206" s="105" t="e">
        <f>Önkormányzat!#REF!+Hivatal!K206+Óvoda!K207+'Közösségi H'!K207</f>
        <v>#REF!</v>
      </c>
      <c r="L206" s="80" t="e">
        <f>Önkormányzat!#REF!+Hivatal!L206+Óvoda!L207+'Közösségi H'!L207</f>
        <v>#REF!</v>
      </c>
      <c r="M206" s="106" t="e">
        <f>Önkormányzat!#REF!+Hivatal!M206+Óvoda!M207+'Közösségi H'!M207</f>
        <v>#REF!</v>
      </c>
      <c r="N206" s="18" t="e">
        <f>SUM(J206:M206)</f>
        <v>#REF!</v>
      </c>
      <c r="O206" s="20"/>
      <c r="P206" s="19"/>
      <c r="Q206" s="19"/>
      <c r="R206" s="18" t="e">
        <f>SUM(N206:Q206)</f>
        <v>#REF!</v>
      </c>
      <c r="S206" s="20"/>
      <c r="T206" s="19"/>
      <c r="U206" s="19"/>
      <c r="V206" s="18" t="e">
        <f>SUM(R206:U206)</f>
        <v>#REF!</v>
      </c>
      <c r="W206" s="20"/>
      <c r="X206" s="19"/>
      <c r="Y206" s="19"/>
      <c r="Z206" s="18" t="e">
        <f>SUM(V206:Y206)</f>
        <v>#REF!</v>
      </c>
      <c r="AA206" s="20"/>
      <c r="AB206" s="19"/>
      <c r="AC206" s="19"/>
      <c r="AD206" s="18" t="e">
        <f>SUM(Z206:AC206)</f>
        <v>#REF!</v>
      </c>
      <c r="AE206" s="20"/>
      <c r="AF206" s="19"/>
      <c r="AG206" s="19"/>
      <c r="AH206" s="18" t="e">
        <f>SUM(AD206:AG206)</f>
        <v>#REF!</v>
      </c>
      <c r="AI206" s="20"/>
      <c r="AJ206" s="19"/>
      <c r="AK206" s="19"/>
      <c r="AL206" s="18" t="e">
        <f>SUM(AH206:AK206)</f>
        <v>#REF!</v>
      </c>
      <c r="AM206" s="20"/>
      <c r="AN206" s="19"/>
      <c r="AO206" s="19"/>
      <c r="AP206" s="18" t="e">
        <f>SUM(AL206:AO206)</f>
        <v>#REF!</v>
      </c>
      <c r="AQ206" s="20"/>
      <c r="AR206" s="19"/>
      <c r="AS206" s="19"/>
      <c r="AT206" s="18" t="e">
        <f>SUM(AP206:AS206)</f>
        <v>#REF!</v>
      </c>
      <c r="AU206" s="20"/>
      <c r="AV206" s="19"/>
      <c r="AW206" s="19"/>
      <c r="AX206" s="18" t="e">
        <f>SUM(AT206:AW206)</f>
        <v>#REF!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Önkormányzat!C216+Hivatal!C207+Óvoda!C208+'Közösségi H'!C208</f>
        <v>0</v>
      </c>
      <c r="D207" s="80">
        <f>Önkormányzat!D216+Hivatal!D207+Óvoda!D208+'Közösségi H'!D208</f>
        <v>0</v>
      </c>
      <c r="E207" s="106">
        <f>Önkormányzat!E216+Hivatal!E207+Óvoda!E208+'Közösségi H'!E208</f>
        <v>0</v>
      </c>
      <c r="F207" s="18">
        <f>SUM(C207:E207)</f>
        <v>0</v>
      </c>
      <c r="G207" s="105">
        <f>Önkormányzat!G216+Hivatal!G207+Óvoda!G208+'Közösségi H'!G208</f>
        <v>0</v>
      </c>
      <c r="H207" s="80">
        <f>Önkormányzat!H216+Hivatal!H207+Óvoda!H208+'Közösségi H'!H208</f>
        <v>0</v>
      </c>
      <c r="I207" s="106">
        <f>Önkormányzat!I216+Hivatal!I207+Óvoda!I208+'Közösségi H'!I208</f>
        <v>0</v>
      </c>
      <c r="J207" s="18">
        <f>SUM(F207:I207)</f>
        <v>0</v>
      </c>
      <c r="K207" s="105" t="e">
        <f>Önkormányzat!#REF!+Hivatal!K207+Óvoda!K208+'Közösségi H'!K208</f>
        <v>#REF!</v>
      </c>
      <c r="L207" s="80" t="e">
        <f>Önkormányzat!#REF!+Hivatal!L207+Óvoda!L208+'Közösségi H'!L208</f>
        <v>#REF!</v>
      </c>
      <c r="M207" s="106" t="e">
        <f>Önkormányzat!#REF!+Hivatal!M207+Óvoda!M208+'Közösségi H'!M208</f>
        <v>#REF!</v>
      </c>
      <c r="N207" s="18" t="e">
        <f>SUM(J207:M207)</f>
        <v>#REF!</v>
      </c>
      <c r="O207" s="20"/>
      <c r="P207" s="19"/>
      <c r="Q207" s="19"/>
      <c r="R207" s="18" t="e">
        <f>SUM(N207:Q207)</f>
        <v>#REF!</v>
      </c>
      <c r="S207" s="20"/>
      <c r="T207" s="19"/>
      <c r="U207" s="19"/>
      <c r="V207" s="18" t="e">
        <f>SUM(R207:U207)</f>
        <v>#REF!</v>
      </c>
      <c r="W207" s="20"/>
      <c r="X207" s="19"/>
      <c r="Y207" s="19"/>
      <c r="Z207" s="18" t="e">
        <f>SUM(V207:Y207)</f>
        <v>#REF!</v>
      </c>
      <c r="AA207" s="20"/>
      <c r="AB207" s="19"/>
      <c r="AC207" s="19"/>
      <c r="AD207" s="18" t="e">
        <f>SUM(Z207:AC207)</f>
        <v>#REF!</v>
      </c>
      <c r="AE207" s="20"/>
      <c r="AF207" s="19"/>
      <c r="AG207" s="19"/>
      <c r="AH207" s="18" t="e">
        <f>SUM(AD207:AG207)</f>
        <v>#REF!</v>
      </c>
      <c r="AI207" s="20"/>
      <c r="AJ207" s="19"/>
      <c r="AK207" s="19"/>
      <c r="AL207" s="18" t="e">
        <f>SUM(AH207:AK207)</f>
        <v>#REF!</v>
      </c>
      <c r="AM207" s="20"/>
      <c r="AN207" s="19"/>
      <c r="AO207" s="19"/>
      <c r="AP207" s="18" t="e">
        <f>SUM(AL207:AO207)</f>
        <v>#REF!</v>
      </c>
      <c r="AQ207" s="20"/>
      <c r="AR207" s="19"/>
      <c r="AS207" s="19"/>
      <c r="AT207" s="18" t="e">
        <f>SUM(AP207:AS207)</f>
        <v>#REF!</v>
      </c>
      <c r="AU207" s="20"/>
      <c r="AV207" s="19"/>
      <c r="AW207" s="19"/>
      <c r="AX207" s="18" t="e">
        <f>SUM(AT207:AW207)</f>
        <v>#REF!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Önkormányzat!C217+Hivatal!C208+Óvoda!C209+'Közösségi H'!C209</f>
        <v>0</v>
      </c>
      <c r="D208" s="80">
        <f>Önkormányzat!D217+Hivatal!D208+Óvoda!D209+'Közösségi H'!D209</f>
        <v>0</v>
      </c>
      <c r="E208" s="106">
        <f>Önkormányzat!E217+Hivatal!E208+Óvoda!E209+'Közösségi H'!E209</f>
        <v>0</v>
      </c>
      <c r="F208" s="18">
        <f>SUM(C208:E208)</f>
        <v>0</v>
      </c>
      <c r="G208" s="105">
        <f>Önkormányzat!G217+Hivatal!G208+Óvoda!G209+'Közösségi H'!G209</f>
        <v>0</v>
      </c>
      <c r="H208" s="80">
        <f>Önkormányzat!H217+Hivatal!H208+Óvoda!H209+'Közösségi H'!H209</f>
        <v>0</v>
      </c>
      <c r="I208" s="106">
        <f>Önkormányzat!I217+Hivatal!I208+Óvoda!I209+'Közösségi H'!I209</f>
        <v>0</v>
      </c>
      <c r="J208" s="18">
        <f>SUM(F208:I208)</f>
        <v>0</v>
      </c>
      <c r="K208" s="105" t="e">
        <f>Önkormányzat!#REF!+Hivatal!K208+Óvoda!K209+'Közösségi H'!K209</f>
        <v>#REF!</v>
      </c>
      <c r="L208" s="80" t="e">
        <f>Önkormányzat!#REF!+Hivatal!L208+Óvoda!L209+'Közösségi H'!L209</f>
        <v>#REF!</v>
      </c>
      <c r="M208" s="106" t="e">
        <f>Önkormányzat!#REF!+Hivatal!M208+Óvoda!M209+'Közösségi H'!M209</f>
        <v>#REF!</v>
      </c>
      <c r="N208" s="18" t="e">
        <f>SUM(J208:M208)</f>
        <v>#REF!</v>
      </c>
      <c r="O208" s="20"/>
      <c r="P208" s="19"/>
      <c r="Q208" s="19"/>
      <c r="R208" s="18" t="e">
        <f>SUM(N208:Q208)</f>
        <v>#REF!</v>
      </c>
      <c r="S208" s="20"/>
      <c r="T208" s="19"/>
      <c r="U208" s="19"/>
      <c r="V208" s="18" t="e">
        <f>SUM(R208:U208)</f>
        <v>#REF!</v>
      </c>
      <c r="W208" s="20"/>
      <c r="X208" s="19"/>
      <c r="Y208" s="19"/>
      <c r="Z208" s="18" t="e">
        <f>SUM(V208:Y208)</f>
        <v>#REF!</v>
      </c>
      <c r="AA208" s="20"/>
      <c r="AB208" s="19"/>
      <c r="AC208" s="19"/>
      <c r="AD208" s="18" t="e">
        <f>SUM(Z208:AC208)</f>
        <v>#REF!</v>
      </c>
      <c r="AE208" s="20"/>
      <c r="AF208" s="19"/>
      <c r="AG208" s="19"/>
      <c r="AH208" s="18" t="e">
        <f>SUM(AD208:AG208)</f>
        <v>#REF!</v>
      </c>
      <c r="AI208" s="20"/>
      <c r="AJ208" s="19"/>
      <c r="AK208" s="19"/>
      <c r="AL208" s="18" t="e">
        <f>SUM(AH208:AK208)</f>
        <v>#REF!</v>
      </c>
      <c r="AM208" s="20"/>
      <c r="AN208" s="19"/>
      <c r="AO208" s="19"/>
      <c r="AP208" s="18" t="e">
        <f>SUM(AL208:AO208)</f>
        <v>#REF!</v>
      </c>
      <c r="AQ208" s="20"/>
      <c r="AR208" s="19"/>
      <c r="AS208" s="19"/>
      <c r="AT208" s="18" t="e">
        <f>SUM(AP208:AS208)</f>
        <v>#REF!</v>
      </c>
      <c r="AU208" s="20"/>
      <c r="AV208" s="19"/>
      <c r="AW208" s="19"/>
      <c r="AX208" s="18" t="e">
        <f>SUM(AT208:AW208)</f>
        <v>#REF!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 t="e">
        <f>SUM(K204:K208)</f>
        <v>#REF!</v>
      </c>
      <c r="L209" s="13" t="e">
        <f>SUM(L204:L208)</f>
        <v>#REF!</v>
      </c>
      <c r="M209" s="13" t="e">
        <f>SUM(M204:M208)</f>
        <v>#REF!</v>
      </c>
      <c r="N209" s="12" t="e">
        <f>IF((SUM(J209:M209))=SUM(N204:N208),SUM(N204:N208),"HIBA!")</f>
        <v>#REF!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 t="e">
        <f>IF((SUM(N209:Q209))=SUM(R204:R208),SUM(R204:R208),"HIBA!")</f>
        <v>#REF!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 t="e">
        <f>IF((SUM(R209:U209))=SUM(V204:V208),SUM(V204:V208),"HIBA!")</f>
        <v>#REF!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 t="e">
        <f>IF((SUM(V209:Y209))=SUM(Z204:Z208),SUM(Z204:Z208),"HIBA!")</f>
        <v>#REF!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 t="e">
        <f>IF((SUM(Z209:AC209))=SUM(AD204:AD208),SUM(AD204:AD208),"HIBA!")</f>
        <v>#REF!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 t="e">
        <f>IF((SUM(AD209:AG209))=SUM(AH204:AH208),SUM(AH204:AH208),"HIBA!")</f>
        <v>#REF!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 t="e">
        <f>IF((SUM(AH209:AK209))=SUM(AL204:AL208),SUM(AL204:AL208),"HIBA!")</f>
        <v>#REF!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 t="e">
        <f>IF((SUM(AL209:AO209))=SUM(AP204:AP208),SUM(AP204:AP208),"HIBA!")</f>
        <v>#REF!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 t="e">
        <f>IF((SUM(AP209:AS209))=SUM(AT204:AT208),SUM(AT204:AT208),"HIBA!")</f>
        <v>#REF!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 t="e">
        <f>IF((SUM(AT209:AW209))=SUM(AX204:AX208),SUM(AX204:AX208),"HIBA!")</f>
        <v>#REF!</v>
      </c>
    </row>
    <row r="210" spans="1:50" s="5" customFormat="1" ht="30" customHeight="1" x14ac:dyDescent="0.3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0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0</v>
      </c>
      <c r="K210" s="42" t="e">
        <f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>
        <f>SUM(C209,C203,C197,C190,C184,C172,C158)</f>
        <v>33043418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33043418</v>
      </c>
      <c r="G211" s="37">
        <f>SUM(G209,G203,G197,G190,G184,G172,G158)</f>
        <v>0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33043418</v>
      </c>
      <c r="K211" s="37" t="e">
        <f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Önkormányzat!C221+Hivatal!C212+Óvoda!C213+'Közösségi H'!C213</f>
        <v>0</v>
      </c>
      <c r="D212" s="80">
        <f>Önkormányzat!D221+Hivatal!D212+Óvoda!D213+'Közösségi H'!D213</f>
        <v>0</v>
      </c>
      <c r="E212" s="106">
        <f>Önkormányzat!E221+Hivatal!E212+Óvoda!E213+'Közösségi H'!E213</f>
        <v>0</v>
      </c>
      <c r="F212" s="30">
        <f>SUM(C212:E212)</f>
        <v>0</v>
      </c>
      <c r="G212" s="105">
        <f>Önkormányzat!G221+Hivatal!G212+Óvoda!G213+'Közösségi H'!G213</f>
        <v>0</v>
      </c>
      <c r="H212" s="80">
        <f>Önkormányzat!H221+Hivatal!H212+Óvoda!H213+'Közösségi H'!H213</f>
        <v>0</v>
      </c>
      <c r="I212" s="106">
        <f>Önkormányzat!I221+Hivatal!I212+Óvoda!I213+'Közösségi H'!I213</f>
        <v>0</v>
      </c>
      <c r="J212" s="30">
        <f>SUM(F212:I212)</f>
        <v>0</v>
      </c>
      <c r="K212" s="105" t="e">
        <f>Önkormányzat!#REF!+Hivatal!K212+Óvoda!K213+'Közösségi H'!K213</f>
        <v>#REF!</v>
      </c>
      <c r="L212" s="80" t="e">
        <f>Önkormányzat!#REF!+Hivatal!L212+Óvoda!L213+'Közösségi H'!L213</f>
        <v>#REF!</v>
      </c>
      <c r="M212" s="106" t="e">
        <f>Önkormányzat!#REF!+Hivatal!M212+Óvoda!M213+'Közösségi H'!M213</f>
        <v>#REF!</v>
      </c>
      <c r="N212" s="30" t="e">
        <f>SUM(J212:M212)</f>
        <v>#REF!</v>
      </c>
      <c r="O212" s="32"/>
      <c r="P212" s="31"/>
      <c r="Q212" s="31"/>
      <c r="R212" s="30" t="e">
        <f>SUM(N212:Q212)</f>
        <v>#REF!</v>
      </c>
      <c r="S212" s="32"/>
      <c r="T212" s="31"/>
      <c r="U212" s="31"/>
      <c r="V212" s="30" t="e">
        <f>SUM(R212:U212)</f>
        <v>#REF!</v>
      </c>
      <c r="W212" s="32"/>
      <c r="X212" s="31"/>
      <c r="Y212" s="31"/>
      <c r="Z212" s="30" t="e">
        <f>SUM(V212:Y212)</f>
        <v>#REF!</v>
      </c>
      <c r="AA212" s="32"/>
      <c r="AB212" s="31"/>
      <c r="AC212" s="31"/>
      <c r="AD212" s="30" t="e">
        <f>SUM(Z212:AC212)</f>
        <v>#REF!</v>
      </c>
      <c r="AE212" s="32"/>
      <c r="AF212" s="31"/>
      <c r="AG212" s="31"/>
      <c r="AH212" s="30" t="e">
        <f>SUM(AD212:AG212)</f>
        <v>#REF!</v>
      </c>
      <c r="AI212" s="32"/>
      <c r="AJ212" s="31"/>
      <c r="AK212" s="31"/>
      <c r="AL212" s="30" t="e">
        <f>SUM(AH212:AK212)</f>
        <v>#REF!</v>
      </c>
      <c r="AM212" s="32"/>
      <c r="AN212" s="31"/>
      <c r="AO212" s="31"/>
      <c r="AP212" s="30" t="e">
        <f>SUM(AL212:AO212)</f>
        <v>#REF!</v>
      </c>
      <c r="AQ212" s="32"/>
      <c r="AR212" s="31"/>
      <c r="AS212" s="31"/>
      <c r="AT212" s="30" t="e">
        <f>SUM(AP212:AS212)</f>
        <v>#REF!</v>
      </c>
      <c r="AU212" s="32"/>
      <c r="AV212" s="31"/>
      <c r="AW212" s="31"/>
      <c r="AX212" s="30" t="e">
        <f>SUM(AT212:AW212)</f>
        <v>#REF!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Önkormányzat!C222+Hivatal!C213+Óvoda!C214+'Közösségi H'!C214</f>
        <v>0</v>
      </c>
      <c r="D213" s="80">
        <f>Önkormányzat!D222+Hivatal!D213+Óvoda!D214+'Közösségi H'!D214</f>
        <v>0</v>
      </c>
      <c r="E213" s="106">
        <f>Önkormányzat!E222+Hivatal!E213+Óvoda!E214+'Közösségi H'!E214</f>
        <v>0</v>
      </c>
      <c r="F213" s="30">
        <f>SUM(C213:E213)</f>
        <v>0</v>
      </c>
      <c r="G213" s="105">
        <f>Önkormányzat!G222+Hivatal!G213+Óvoda!G214+'Közösségi H'!G214</f>
        <v>0</v>
      </c>
      <c r="H213" s="80">
        <f>Önkormányzat!H222+Hivatal!H213+Óvoda!H214+'Közösségi H'!H214</f>
        <v>0</v>
      </c>
      <c r="I213" s="106">
        <f>Önkormányzat!I222+Hivatal!I213+Óvoda!I214+'Közösségi H'!I214</f>
        <v>0</v>
      </c>
      <c r="J213" s="30">
        <f>SUM(F213:I213)</f>
        <v>0</v>
      </c>
      <c r="K213" s="105" t="e">
        <f>Önkormányzat!#REF!+Hivatal!K213+Óvoda!K214+'Közösségi H'!K214</f>
        <v>#REF!</v>
      </c>
      <c r="L213" s="80" t="e">
        <f>Önkormányzat!#REF!+Hivatal!L213+Óvoda!L214+'Közösségi H'!L214</f>
        <v>#REF!</v>
      </c>
      <c r="M213" s="106" t="e">
        <f>Önkormányzat!#REF!+Hivatal!M213+Óvoda!M214+'Közösségi H'!M214</f>
        <v>#REF!</v>
      </c>
      <c r="N213" s="30" t="e">
        <f>SUM(J213:M213)</f>
        <v>#REF!</v>
      </c>
      <c r="O213" s="32"/>
      <c r="P213" s="31"/>
      <c r="Q213" s="31"/>
      <c r="R213" s="30" t="e">
        <f>SUM(N213:Q213)</f>
        <v>#REF!</v>
      </c>
      <c r="S213" s="32"/>
      <c r="T213" s="31"/>
      <c r="U213" s="31"/>
      <c r="V213" s="30" t="e">
        <f>SUM(R213:U213)</f>
        <v>#REF!</v>
      </c>
      <c r="W213" s="32"/>
      <c r="X213" s="31"/>
      <c r="Y213" s="31"/>
      <c r="Z213" s="30" t="e">
        <f>SUM(V213:Y213)</f>
        <v>#REF!</v>
      </c>
      <c r="AA213" s="32"/>
      <c r="AB213" s="31"/>
      <c r="AC213" s="31"/>
      <c r="AD213" s="30" t="e">
        <f>SUM(Z213:AC213)</f>
        <v>#REF!</v>
      </c>
      <c r="AE213" s="32"/>
      <c r="AF213" s="31"/>
      <c r="AG213" s="31"/>
      <c r="AH213" s="30" t="e">
        <f>SUM(AD213:AG213)</f>
        <v>#REF!</v>
      </c>
      <c r="AI213" s="32"/>
      <c r="AJ213" s="31"/>
      <c r="AK213" s="31"/>
      <c r="AL213" s="30" t="e">
        <f>SUM(AH213:AK213)</f>
        <v>#REF!</v>
      </c>
      <c r="AM213" s="32"/>
      <c r="AN213" s="31"/>
      <c r="AO213" s="31"/>
      <c r="AP213" s="30" t="e">
        <f>SUM(AL213:AO213)</f>
        <v>#REF!</v>
      </c>
      <c r="AQ213" s="32"/>
      <c r="AR213" s="31"/>
      <c r="AS213" s="31"/>
      <c r="AT213" s="30" t="e">
        <f>SUM(AP213:AS213)</f>
        <v>#REF!</v>
      </c>
      <c r="AU213" s="32"/>
      <c r="AV213" s="31"/>
      <c r="AW213" s="31"/>
      <c r="AX213" s="30" t="e">
        <f>SUM(AT213:AW213)</f>
        <v>#REF!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Önkormányzat!C223+Hivatal!C214+Óvoda!C215+'Közösségi H'!C215</f>
        <v>0</v>
      </c>
      <c r="D214" s="80">
        <f>Önkormányzat!D223+Hivatal!D214+Óvoda!D215+'Közösségi H'!D215</f>
        <v>0</v>
      </c>
      <c r="E214" s="106">
        <f>Önkormányzat!E223+Hivatal!E214+Óvoda!E215+'Közösségi H'!E215</f>
        <v>0</v>
      </c>
      <c r="F214" s="30">
        <f>SUM(C214:E214)</f>
        <v>0</v>
      </c>
      <c r="G214" s="105">
        <f>Önkormányzat!G223+Hivatal!G214+Óvoda!G215+'Közösségi H'!G215</f>
        <v>0</v>
      </c>
      <c r="H214" s="80">
        <f>Önkormányzat!H223+Hivatal!H214+Óvoda!H215+'Közösségi H'!H215</f>
        <v>0</v>
      </c>
      <c r="I214" s="106">
        <f>Önkormányzat!I223+Hivatal!I214+Óvoda!I215+'Közösségi H'!I215</f>
        <v>0</v>
      </c>
      <c r="J214" s="30">
        <f>SUM(F214:I214)</f>
        <v>0</v>
      </c>
      <c r="K214" s="105" t="e">
        <f>Önkormányzat!#REF!+Hivatal!K214+Óvoda!K215+'Közösségi H'!K215</f>
        <v>#REF!</v>
      </c>
      <c r="L214" s="80" t="e">
        <f>Önkormányzat!#REF!+Hivatal!L214+Óvoda!L215+'Közösségi H'!L215</f>
        <v>#REF!</v>
      </c>
      <c r="M214" s="106" t="e">
        <f>Önkormányzat!#REF!+Hivatal!M214+Óvoda!M215+'Közösségi H'!M215</f>
        <v>#REF!</v>
      </c>
      <c r="N214" s="30" t="e">
        <f>SUM(J214:M214)</f>
        <v>#REF!</v>
      </c>
      <c r="O214" s="32"/>
      <c r="P214" s="31"/>
      <c r="Q214" s="31"/>
      <c r="R214" s="30" t="e">
        <f>SUM(N214:Q214)</f>
        <v>#REF!</v>
      </c>
      <c r="S214" s="32"/>
      <c r="T214" s="31"/>
      <c r="U214" s="31"/>
      <c r="V214" s="30" t="e">
        <f>SUM(R214:U214)</f>
        <v>#REF!</v>
      </c>
      <c r="W214" s="32"/>
      <c r="X214" s="31"/>
      <c r="Y214" s="31"/>
      <c r="Z214" s="30" t="e">
        <f>SUM(V214:Y214)</f>
        <v>#REF!</v>
      </c>
      <c r="AA214" s="32"/>
      <c r="AB214" s="31"/>
      <c r="AC214" s="31"/>
      <c r="AD214" s="30" t="e">
        <f>SUM(Z214:AC214)</f>
        <v>#REF!</v>
      </c>
      <c r="AE214" s="32"/>
      <c r="AF214" s="31"/>
      <c r="AG214" s="31"/>
      <c r="AH214" s="30" t="e">
        <f>SUM(AD214:AG214)</f>
        <v>#REF!</v>
      </c>
      <c r="AI214" s="32"/>
      <c r="AJ214" s="31"/>
      <c r="AK214" s="31"/>
      <c r="AL214" s="30" t="e">
        <f>SUM(AH214:AK214)</f>
        <v>#REF!</v>
      </c>
      <c r="AM214" s="32"/>
      <c r="AN214" s="31"/>
      <c r="AO214" s="31"/>
      <c r="AP214" s="30" t="e">
        <f>SUM(AL214:AO214)</f>
        <v>#REF!</v>
      </c>
      <c r="AQ214" s="32"/>
      <c r="AR214" s="31"/>
      <c r="AS214" s="31"/>
      <c r="AT214" s="30" t="e">
        <f>SUM(AP214:AS214)</f>
        <v>#REF!</v>
      </c>
      <c r="AU214" s="32"/>
      <c r="AV214" s="31"/>
      <c r="AW214" s="31"/>
      <c r="AX214" s="30" t="e">
        <f>SUM(AT214:AW214)</f>
        <v>#REF!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 t="e">
        <f>SUM(K212:K214)</f>
        <v>#REF!</v>
      </c>
      <c r="L215" s="25" t="e">
        <f>SUM(L212:L214)</f>
        <v>#REF!</v>
      </c>
      <c r="M215" s="25" t="e">
        <f>SUM(M212:M214)</f>
        <v>#REF!</v>
      </c>
      <c r="N215" s="24" t="e">
        <f>IF((SUM(J215:M215))=SUM(N212:N214),SUM(N212:N214),"HIBA!")</f>
        <v>#REF!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 t="e">
        <f>IF((SUM(N215:Q215))=SUM(R212:R214),SUM(R212:R214),"HIBA!")</f>
        <v>#REF!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 t="e">
        <f>IF((SUM(R215:U215))=SUM(V212:V214),SUM(V212:V214),"HIBA!")</f>
        <v>#REF!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 t="e">
        <f>IF((SUM(V215:Y215))=SUM(Z212:Z214),SUM(Z212:Z214),"HIBA!")</f>
        <v>#REF!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 t="e">
        <f>IF((SUM(Z215:AC215))=SUM(AD212:AD214),SUM(AD212:AD214),"HIBA!")</f>
        <v>#REF!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 t="e">
        <f>IF((SUM(AD215:AG215))=SUM(AH212:AH214),SUM(AH212:AH214),"HIBA!")</f>
        <v>#REF!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 t="e">
        <f>IF((SUM(AH215:AK215))=SUM(AL212:AL214),SUM(AL212:AL214),"HIBA!")</f>
        <v>#REF!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 t="e">
        <f>IF((SUM(AL215:AO215))=SUM(AP212:AP214),SUM(AP212:AP214),"HIBA!")</f>
        <v>#REF!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 t="e">
        <f>IF((SUM(AP215:AS215))=SUM(AT212:AT214),SUM(AT212:AT214),"HIBA!")</f>
        <v>#REF!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 t="e">
        <f>IF((SUM(AT215:AW215))=SUM(AX212:AX214),SUM(AX212:AX214),"HIBA!")</f>
        <v>#REF!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Önkormányzat!C225+Hivatal!C216+Óvoda!C217+'Közösségi H'!C217</f>
        <v>0</v>
      </c>
      <c r="D216" s="80">
        <f>Önkormányzat!D225+Hivatal!D216+Óvoda!D217+'Közösségi H'!D217</f>
        <v>0</v>
      </c>
      <c r="E216" s="106">
        <f>Önkormányzat!E225+Hivatal!E216+Óvoda!E217+'Közösségi H'!E217</f>
        <v>0</v>
      </c>
      <c r="F216" s="30">
        <f>SUM(C216:E216)</f>
        <v>0</v>
      </c>
      <c r="G216" s="105">
        <f>Önkormányzat!G225+Hivatal!G216+Óvoda!G217+'Közösségi H'!G217</f>
        <v>0</v>
      </c>
      <c r="H216" s="80">
        <f>Önkormányzat!H225+Hivatal!H216+Óvoda!H217+'Közösségi H'!H217</f>
        <v>0</v>
      </c>
      <c r="I216" s="106">
        <f>Önkormányzat!I225+Hivatal!I216+Óvoda!I217+'Közösségi H'!I217</f>
        <v>0</v>
      </c>
      <c r="J216" s="30">
        <f>SUM(F216:I216)</f>
        <v>0</v>
      </c>
      <c r="K216" s="105" t="e">
        <f>Önkormányzat!#REF!+Hivatal!K216+Óvoda!K217+'Közösségi H'!K217</f>
        <v>#REF!</v>
      </c>
      <c r="L216" s="80" t="e">
        <f>Önkormányzat!#REF!+Hivatal!L216+Óvoda!L217+'Közösségi H'!L217</f>
        <v>#REF!</v>
      </c>
      <c r="M216" s="106" t="e">
        <f>Önkormányzat!#REF!+Hivatal!M216+Óvoda!M217+'Közösségi H'!M217</f>
        <v>#REF!</v>
      </c>
      <c r="N216" s="30" t="e">
        <f>SUM(J216:M216)</f>
        <v>#REF!</v>
      </c>
      <c r="O216" s="32"/>
      <c r="P216" s="31"/>
      <c r="Q216" s="31"/>
      <c r="R216" s="30" t="e">
        <f>SUM(N216:Q216)</f>
        <v>#REF!</v>
      </c>
      <c r="S216" s="32"/>
      <c r="T216" s="31"/>
      <c r="U216" s="31"/>
      <c r="V216" s="30" t="e">
        <f>SUM(R216:U216)</f>
        <v>#REF!</v>
      </c>
      <c r="W216" s="32"/>
      <c r="X216" s="31"/>
      <c r="Y216" s="31"/>
      <c r="Z216" s="30" t="e">
        <f>SUM(V216:Y216)</f>
        <v>#REF!</v>
      </c>
      <c r="AA216" s="32"/>
      <c r="AB216" s="31"/>
      <c r="AC216" s="31"/>
      <c r="AD216" s="30" t="e">
        <f>SUM(Z216:AC216)</f>
        <v>#REF!</v>
      </c>
      <c r="AE216" s="32"/>
      <c r="AF216" s="31"/>
      <c r="AG216" s="31"/>
      <c r="AH216" s="30" t="e">
        <f>SUM(AD216:AG216)</f>
        <v>#REF!</v>
      </c>
      <c r="AI216" s="32"/>
      <c r="AJ216" s="31"/>
      <c r="AK216" s="31"/>
      <c r="AL216" s="30" t="e">
        <f>SUM(AH216:AK216)</f>
        <v>#REF!</v>
      </c>
      <c r="AM216" s="32"/>
      <c r="AN216" s="31"/>
      <c r="AO216" s="31"/>
      <c r="AP216" s="30" t="e">
        <f>SUM(AL216:AO216)</f>
        <v>#REF!</v>
      </c>
      <c r="AQ216" s="32"/>
      <c r="AR216" s="31"/>
      <c r="AS216" s="31"/>
      <c r="AT216" s="30" t="e">
        <f>SUM(AP216:AS216)</f>
        <v>#REF!</v>
      </c>
      <c r="AU216" s="32"/>
      <c r="AV216" s="31"/>
      <c r="AW216" s="31"/>
      <c r="AX216" s="30" t="e">
        <f>SUM(AT216:AW216)</f>
        <v>#REF!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Önkormányzat!C226+Hivatal!C217+Óvoda!C218+'Közösségi H'!C218</f>
        <v>0</v>
      </c>
      <c r="D217" s="80">
        <f>Önkormányzat!D226+Hivatal!D217+Óvoda!D218+'Közösségi H'!D218</f>
        <v>0</v>
      </c>
      <c r="E217" s="106">
        <f>Önkormányzat!E226+Hivatal!E217+Óvoda!E218+'Közösségi H'!E218</f>
        <v>0</v>
      </c>
      <c r="F217" s="30">
        <f>SUM(C217:E217)</f>
        <v>0</v>
      </c>
      <c r="G217" s="105">
        <f>Önkormányzat!G226+Hivatal!G217+Óvoda!G218+'Közösségi H'!G218</f>
        <v>0</v>
      </c>
      <c r="H217" s="80">
        <f>Önkormányzat!H226+Hivatal!H217+Óvoda!H218+'Közösségi H'!H218</f>
        <v>0</v>
      </c>
      <c r="I217" s="106">
        <f>Önkormányzat!I226+Hivatal!I217+Óvoda!I218+'Közösségi H'!I218</f>
        <v>0</v>
      </c>
      <c r="J217" s="30">
        <f>SUM(F217:I217)</f>
        <v>0</v>
      </c>
      <c r="K217" s="105" t="e">
        <f>Önkormányzat!#REF!+Hivatal!K217+Óvoda!K218+'Közösségi H'!K218</f>
        <v>#REF!</v>
      </c>
      <c r="L217" s="80" t="e">
        <f>Önkormányzat!#REF!+Hivatal!L217+Óvoda!L218+'Közösségi H'!L218</f>
        <v>#REF!</v>
      </c>
      <c r="M217" s="106" t="e">
        <f>Önkormányzat!#REF!+Hivatal!M217+Óvoda!M218+'Közösségi H'!M218</f>
        <v>#REF!</v>
      </c>
      <c r="N217" s="30" t="e">
        <f>SUM(J217:M217)</f>
        <v>#REF!</v>
      </c>
      <c r="O217" s="32"/>
      <c r="P217" s="31"/>
      <c r="Q217" s="31"/>
      <c r="R217" s="30" t="e">
        <f>SUM(N217:Q217)</f>
        <v>#REF!</v>
      </c>
      <c r="S217" s="32"/>
      <c r="T217" s="31"/>
      <c r="U217" s="31"/>
      <c r="V217" s="30" t="e">
        <f>SUM(R217:U217)</f>
        <v>#REF!</v>
      </c>
      <c r="W217" s="32"/>
      <c r="X217" s="31"/>
      <c r="Y217" s="31"/>
      <c r="Z217" s="30" t="e">
        <f>SUM(V217:Y217)</f>
        <v>#REF!</v>
      </c>
      <c r="AA217" s="32"/>
      <c r="AB217" s="31"/>
      <c r="AC217" s="31"/>
      <c r="AD217" s="30" t="e">
        <f>SUM(Z217:AC217)</f>
        <v>#REF!</v>
      </c>
      <c r="AE217" s="32"/>
      <c r="AF217" s="31"/>
      <c r="AG217" s="31"/>
      <c r="AH217" s="30" t="e">
        <f>SUM(AD217:AG217)</f>
        <v>#REF!</v>
      </c>
      <c r="AI217" s="32"/>
      <c r="AJ217" s="31"/>
      <c r="AK217" s="31"/>
      <c r="AL217" s="30" t="e">
        <f>SUM(AH217:AK217)</f>
        <v>#REF!</v>
      </c>
      <c r="AM217" s="32"/>
      <c r="AN217" s="31"/>
      <c r="AO217" s="31"/>
      <c r="AP217" s="30" t="e">
        <f>SUM(AL217:AO217)</f>
        <v>#REF!</v>
      </c>
      <c r="AQ217" s="32"/>
      <c r="AR217" s="31"/>
      <c r="AS217" s="31"/>
      <c r="AT217" s="30" t="e">
        <f>SUM(AP217:AS217)</f>
        <v>#REF!</v>
      </c>
      <c r="AU217" s="32"/>
      <c r="AV217" s="31"/>
      <c r="AW217" s="31"/>
      <c r="AX217" s="30" t="e">
        <f>SUM(AT217:AW217)</f>
        <v>#REF!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Önkormányzat!C227+Hivatal!C218+Óvoda!C219+'Közösségi H'!C219</f>
        <v>0</v>
      </c>
      <c r="D218" s="80">
        <f>Önkormányzat!D227+Hivatal!D218+Óvoda!D219+'Közösségi H'!D219</f>
        <v>0</v>
      </c>
      <c r="E218" s="106">
        <f>Önkormányzat!E227+Hivatal!E218+Óvoda!E219+'Közösségi H'!E219</f>
        <v>0</v>
      </c>
      <c r="F218" s="30">
        <f>SUM(C218:E218)</f>
        <v>0</v>
      </c>
      <c r="G218" s="105">
        <f>Önkormányzat!G227+Hivatal!G218+Óvoda!G219+'Közösségi H'!G219</f>
        <v>0</v>
      </c>
      <c r="H218" s="80">
        <f>Önkormányzat!H227+Hivatal!H218+Óvoda!H219+'Közösségi H'!H219</f>
        <v>0</v>
      </c>
      <c r="I218" s="106">
        <f>Önkormányzat!I227+Hivatal!I218+Óvoda!I219+'Közösségi H'!I219</f>
        <v>0</v>
      </c>
      <c r="J218" s="30">
        <f>SUM(F218:I218)</f>
        <v>0</v>
      </c>
      <c r="K218" s="105" t="e">
        <f>Önkormányzat!#REF!+Hivatal!K218+Óvoda!K219+'Közösségi H'!K219</f>
        <v>#REF!</v>
      </c>
      <c r="L218" s="80" t="e">
        <f>Önkormányzat!#REF!+Hivatal!L218+Óvoda!L219+'Közösségi H'!L219</f>
        <v>#REF!</v>
      </c>
      <c r="M218" s="106" t="e">
        <f>Önkormányzat!#REF!+Hivatal!M218+Óvoda!M219+'Közösségi H'!M219</f>
        <v>#REF!</v>
      </c>
      <c r="N218" s="30" t="e">
        <f>SUM(J218:M218)</f>
        <v>#REF!</v>
      </c>
      <c r="O218" s="32"/>
      <c r="P218" s="31"/>
      <c r="Q218" s="31"/>
      <c r="R218" s="30" t="e">
        <f>SUM(N218:Q218)</f>
        <v>#REF!</v>
      </c>
      <c r="S218" s="32"/>
      <c r="T218" s="31"/>
      <c r="U218" s="31"/>
      <c r="V218" s="30" t="e">
        <f>SUM(R218:U218)</f>
        <v>#REF!</v>
      </c>
      <c r="W218" s="32"/>
      <c r="X218" s="31"/>
      <c r="Y218" s="31"/>
      <c r="Z218" s="30" t="e">
        <f>SUM(V218:Y218)</f>
        <v>#REF!</v>
      </c>
      <c r="AA218" s="32"/>
      <c r="AB218" s="31"/>
      <c r="AC218" s="31"/>
      <c r="AD218" s="30" t="e">
        <f>SUM(Z218:AC218)</f>
        <v>#REF!</v>
      </c>
      <c r="AE218" s="32"/>
      <c r="AF218" s="31"/>
      <c r="AG218" s="31"/>
      <c r="AH218" s="30" t="e">
        <f>SUM(AD218:AG218)</f>
        <v>#REF!</v>
      </c>
      <c r="AI218" s="32"/>
      <c r="AJ218" s="31"/>
      <c r="AK218" s="31"/>
      <c r="AL218" s="30" t="e">
        <f>SUM(AH218:AK218)</f>
        <v>#REF!</v>
      </c>
      <c r="AM218" s="32"/>
      <c r="AN218" s="31"/>
      <c r="AO218" s="31"/>
      <c r="AP218" s="30" t="e">
        <f>SUM(AL218:AO218)</f>
        <v>#REF!</v>
      </c>
      <c r="AQ218" s="32"/>
      <c r="AR218" s="31"/>
      <c r="AS218" s="31"/>
      <c r="AT218" s="30" t="e">
        <f>SUM(AP218:AS218)</f>
        <v>#REF!</v>
      </c>
      <c r="AU218" s="32"/>
      <c r="AV218" s="31"/>
      <c r="AW218" s="31"/>
      <c r="AX218" s="30" t="e">
        <f>SUM(AT218:AW218)</f>
        <v>#REF!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Önkormányzat!C228+Hivatal!C219+Óvoda!C220+'Közösségi H'!C220</f>
        <v>0</v>
      </c>
      <c r="D219" s="80">
        <f>Önkormányzat!D228+Hivatal!D219+Óvoda!D220+'Közösségi H'!D220</f>
        <v>0</v>
      </c>
      <c r="E219" s="106">
        <f>Önkormányzat!E228+Hivatal!E219+Óvoda!E220+'Közösségi H'!E220</f>
        <v>0</v>
      </c>
      <c r="F219" s="30">
        <f>SUM(C219:E219)</f>
        <v>0</v>
      </c>
      <c r="G219" s="105">
        <f>Önkormányzat!G228+Hivatal!G219+Óvoda!G220+'Közösségi H'!G220</f>
        <v>0</v>
      </c>
      <c r="H219" s="80">
        <f>Önkormányzat!H228+Hivatal!H219+Óvoda!H220+'Közösségi H'!H220</f>
        <v>0</v>
      </c>
      <c r="I219" s="106">
        <f>Önkormányzat!I228+Hivatal!I219+Óvoda!I220+'Közösségi H'!I220</f>
        <v>0</v>
      </c>
      <c r="J219" s="30">
        <f>SUM(F219:I219)</f>
        <v>0</v>
      </c>
      <c r="K219" s="105" t="e">
        <f>Önkormányzat!#REF!+Hivatal!K219+Óvoda!K220+'Közösségi H'!K220</f>
        <v>#REF!</v>
      </c>
      <c r="L219" s="80" t="e">
        <f>Önkormányzat!#REF!+Hivatal!L219+Óvoda!L220+'Közösségi H'!L220</f>
        <v>#REF!</v>
      </c>
      <c r="M219" s="106" t="e">
        <f>Önkormányzat!#REF!+Hivatal!M219+Óvoda!M220+'Közösségi H'!M220</f>
        <v>#REF!</v>
      </c>
      <c r="N219" s="30" t="e">
        <f>SUM(J219:M219)</f>
        <v>#REF!</v>
      </c>
      <c r="O219" s="32"/>
      <c r="P219" s="31"/>
      <c r="Q219" s="31"/>
      <c r="R219" s="30" t="e">
        <f>SUM(N219:Q219)</f>
        <v>#REF!</v>
      </c>
      <c r="S219" s="32"/>
      <c r="T219" s="31"/>
      <c r="U219" s="31"/>
      <c r="V219" s="30" t="e">
        <f>SUM(R219:U219)</f>
        <v>#REF!</v>
      </c>
      <c r="W219" s="32"/>
      <c r="X219" s="31"/>
      <c r="Y219" s="31"/>
      <c r="Z219" s="30" t="e">
        <f>SUM(V219:Y219)</f>
        <v>#REF!</v>
      </c>
      <c r="AA219" s="32"/>
      <c r="AB219" s="31"/>
      <c r="AC219" s="31"/>
      <c r="AD219" s="30" t="e">
        <f>SUM(Z219:AC219)</f>
        <v>#REF!</v>
      </c>
      <c r="AE219" s="32"/>
      <c r="AF219" s="31"/>
      <c r="AG219" s="31"/>
      <c r="AH219" s="30" t="e">
        <f>SUM(AD219:AG219)</f>
        <v>#REF!</v>
      </c>
      <c r="AI219" s="32"/>
      <c r="AJ219" s="31"/>
      <c r="AK219" s="31"/>
      <c r="AL219" s="30" t="e">
        <f>SUM(AH219:AK219)</f>
        <v>#REF!</v>
      </c>
      <c r="AM219" s="32"/>
      <c r="AN219" s="31"/>
      <c r="AO219" s="31"/>
      <c r="AP219" s="30" t="e">
        <f>SUM(AL219:AO219)</f>
        <v>#REF!</v>
      </c>
      <c r="AQ219" s="32"/>
      <c r="AR219" s="31"/>
      <c r="AS219" s="31"/>
      <c r="AT219" s="30" t="e">
        <f>SUM(AP219:AS219)</f>
        <v>#REF!</v>
      </c>
      <c r="AU219" s="32"/>
      <c r="AV219" s="31"/>
      <c r="AW219" s="31"/>
      <c r="AX219" s="30" t="e">
        <f>SUM(AT219:AW219)</f>
        <v>#REF!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 t="e">
        <f>SUM(K216:K219)</f>
        <v>#REF!</v>
      </c>
      <c r="L220" s="25" t="e">
        <f>SUM(L216:L219)</f>
        <v>#REF!</v>
      </c>
      <c r="M220" s="25" t="e">
        <f>SUM(M216:M219)</f>
        <v>#REF!</v>
      </c>
      <c r="N220" s="24" t="e">
        <f>IF((SUM(J220:M220))=SUM(N216:N219),SUM(N216:N219),"HIBA!")</f>
        <v>#REF!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 t="e">
        <f>IF((SUM(N220:Q220))=SUM(R216:R219),SUM(R216:R219),"HIBA!")</f>
        <v>#REF!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 t="e">
        <f>IF((SUM(R220:U220))=SUM(V216:V219),SUM(V216:V219),"HIBA!")</f>
        <v>#REF!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 t="e">
        <f>IF((SUM(V220:Y220))=SUM(Z216:Z219),SUM(Z216:Z219),"HIBA!")</f>
        <v>#REF!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 t="e">
        <f>IF((SUM(Z220:AC220))=SUM(AD216:AD219),SUM(AD216:AD219),"HIBA!")</f>
        <v>#REF!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 t="e">
        <f>IF((SUM(AD220:AG220))=SUM(AH216:AH219),SUM(AH216:AH219),"HIBA!")</f>
        <v>#REF!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 t="e">
        <f>IF((SUM(AH220:AK220))=SUM(AL216:AL219),SUM(AL216:AL219),"HIBA!")</f>
        <v>#REF!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 t="e">
        <f>IF((SUM(AL220:AO220))=SUM(AP216:AP219),SUM(AP216:AP219),"HIBA!")</f>
        <v>#REF!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 t="e">
        <f>IF((SUM(AP220:AS220))=SUM(AT216:AT219),SUM(AT216:AT219),"HIBA!")</f>
        <v>#REF!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 t="e">
        <f>IF((SUM(AT220:AW220))=SUM(AX216:AX219),SUM(AX216:AX219),"HIBA!")</f>
        <v>#REF!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Önkormányzat!C230+Hivatal!C221+Óvoda!C222+'Közösségi H'!C222</f>
        <v>191869419</v>
      </c>
      <c r="D221" s="80">
        <f>Önkormányzat!D230+Hivatal!D221+Óvoda!D222+'Közösségi H'!D222</f>
        <v>0</v>
      </c>
      <c r="E221" s="106">
        <f>Önkormányzat!E230+Hivatal!E221+Óvoda!E222+'Közösségi H'!E222</f>
        <v>0</v>
      </c>
      <c r="F221" s="30">
        <f>SUM(C221:E221)</f>
        <v>191869419</v>
      </c>
      <c r="G221" s="105">
        <f>Önkormányzat!G230+Hivatal!G221+Óvoda!G222+'Közösségi H'!G222</f>
        <v>-2513070</v>
      </c>
      <c r="H221" s="80">
        <f>Önkormányzat!H230+Hivatal!H221+Óvoda!H222+'Közösségi H'!H222</f>
        <v>0</v>
      </c>
      <c r="I221" s="106">
        <f>Önkormányzat!I230+Hivatal!I221+Óvoda!I222+'Közösségi H'!I222</f>
        <v>0</v>
      </c>
      <c r="J221" s="30">
        <f>SUM(F221:I221)</f>
        <v>189356349</v>
      </c>
      <c r="K221" s="105" t="e">
        <f>Önkormányzat!#REF!+Hivatal!K221+Óvoda!K222+'Közösségi H'!K222</f>
        <v>#REF!</v>
      </c>
      <c r="L221" s="80" t="e">
        <f>Önkormányzat!#REF!+Hivatal!L221+Óvoda!L222+'Közösségi H'!L222</f>
        <v>#REF!</v>
      </c>
      <c r="M221" s="106" t="e">
        <f>Önkormányzat!#REF!+Hivatal!M221+Óvoda!M222+'Közösségi H'!M222</f>
        <v>#REF!</v>
      </c>
      <c r="N221" s="30" t="e">
        <f>SUM(J221:M221)</f>
        <v>#REF!</v>
      </c>
      <c r="O221" s="32"/>
      <c r="P221" s="31"/>
      <c r="Q221" s="31"/>
      <c r="R221" s="30" t="e">
        <f>SUM(N221:Q221)</f>
        <v>#REF!</v>
      </c>
      <c r="S221" s="32"/>
      <c r="T221" s="31"/>
      <c r="U221" s="31"/>
      <c r="V221" s="30" t="e">
        <f>SUM(R221:U221)</f>
        <v>#REF!</v>
      </c>
      <c r="W221" s="32"/>
      <c r="X221" s="31"/>
      <c r="Y221" s="31"/>
      <c r="Z221" s="30" t="e">
        <f>SUM(V221:Y221)</f>
        <v>#REF!</v>
      </c>
      <c r="AA221" s="32"/>
      <c r="AB221" s="31"/>
      <c r="AC221" s="31"/>
      <c r="AD221" s="30" t="e">
        <f>SUM(Z221:AC221)</f>
        <v>#REF!</v>
      </c>
      <c r="AE221" s="32"/>
      <c r="AF221" s="31"/>
      <c r="AG221" s="31"/>
      <c r="AH221" s="30" t="e">
        <f>SUM(AD221:AG221)</f>
        <v>#REF!</v>
      </c>
      <c r="AI221" s="32"/>
      <c r="AJ221" s="31"/>
      <c r="AK221" s="31"/>
      <c r="AL221" s="30" t="e">
        <f>SUM(AH221:AK221)</f>
        <v>#REF!</v>
      </c>
      <c r="AM221" s="32"/>
      <c r="AN221" s="31"/>
      <c r="AO221" s="31"/>
      <c r="AP221" s="30" t="e">
        <f>SUM(AL221:AO221)</f>
        <v>#REF!</v>
      </c>
      <c r="AQ221" s="32"/>
      <c r="AR221" s="31"/>
      <c r="AS221" s="31"/>
      <c r="AT221" s="30" t="e">
        <f>SUM(AP221:AS221)</f>
        <v>#REF!</v>
      </c>
      <c r="AU221" s="32"/>
      <c r="AV221" s="31"/>
      <c r="AW221" s="31"/>
      <c r="AX221" s="30" t="e">
        <f>SUM(AT221:AW221)</f>
        <v>#REF!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Önkormányzat!C231+Hivatal!C222+Óvoda!C223+'Közösségi H'!C223</f>
        <v>0</v>
      </c>
      <c r="D222" s="80">
        <f>Önkormányzat!D231+Hivatal!D222+Óvoda!D223+'Közösségi H'!D223</f>
        <v>0</v>
      </c>
      <c r="E222" s="106">
        <f>Önkormányzat!E231+Hivatal!E222+Óvoda!E223+'Közösségi H'!E223</f>
        <v>0</v>
      </c>
      <c r="F222" s="30">
        <f>SUM(C222:E222)</f>
        <v>0</v>
      </c>
      <c r="G222" s="105">
        <f>Önkormányzat!G231+Hivatal!G222+Óvoda!G223+'Közösségi H'!G223</f>
        <v>0</v>
      </c>
      <c r="H222" s="80">
        <f>Önkormányzat!H231+Hivatal!H222+Óvoda!H223+'Közösségi H'!H223</f>
        <v>0</v>
      </c>
      <c r="I222" s="106">
        <f>Önkormányzat!I231+Hivatal!I222+Óvoda!I223+'Közösségi H'!I223</f>
        <v>0</v>
      </c>
      <c r="J222" s="30">
        <f>SUM(F222:I222)</f>
        <v>0</v>
      </c>
      <c r="K222" s="105" t="e">
        <f>Önkormányzat!#REF!+Hivatal!K222+Óvoda!K223+'Közösségi H'!K223</f>
        <v>#REF!</v>
      </c>
      <c r="L222" s="80" t="e">
        <f>Önkormányzat!#REF!+Hivatal!L222+Óvoda!L223+'Közösségi H'!L223</f>
        <v>#REF!</v>
      </c>
      <c r="M222" s="106" t="e">
        <f>Önkormányzat!#REF!+Hivatal!M222+Óvoda!M223+'Közösségi H'!M223</f>
        <v>#REF!</v>
      </c>
      <c r="N222" s="30" t="e">
        <f>SUM(J222:M222)</f>
        <v>#REF!</v>
      </c>
      <c r="O222" s="32"/>
      <c r="P222" s="31"/>
      <c r="Q222" s="31"/>
      <c r="R222" s="30" t="e">
        <f>SUM(N222:Q222)</f>
        <v>#REF!</v>
      </c>
      <c r="S222" s="32"/>
      <c r="T222" s="31"/>
      <c r="U222" s="31"/>
      <c r="V222" s="30" t="e">
        <f>SUM(R222:U222)</f>
        <v>#REF!</v>
      </c>
      <c r="W222" s="32"/>
      <c r="X222" s="31"/>
      <c r="Y222" s="31"/>
      <c r="Z222" s="30" t="e">
        <f>SUM(V222:Y222)</f>
        <v>#REF!</v>
      </c>
      <c r="AA222" s="32"/>
      <c r="AB222" s="31"/>
      <c r="AC222" s="31"/>
      <c r="AD222" s="30" t="e">
        <f>SUM(Z222:AC222)</f>
        <v>#REF!</v>
      </c>
      <c r="AE222" s="32"/>
      <c r="AF222" s="31"/>
      <c r="AG222" s="31"/>
      <c r="AH222" s="30" t="e">
        <f>SUM(AD222:AG222)</f>
        <v>#REF!</v>
      </c>
      <c r="AI222" s="32"/>
      <c r="AJ222" s="31"/>
      <c r="AK222" s="31"/>
      <c r="AL222" s="30" t="e">
        <f>SUM(AH222:AK222)</f>
        <v>#REF!</v>
      </c>
      <c r="AM222" s="32"/>
      <c r="AN222" s="31"/>
      <c r="AO222" s="31"/>
      <c r="AP222" s="30" t="e">
        <f>SUM(AL222:AO222)</f>
        <v>#REF!</v>
      </c>
      <c r="AQ222" s="32"/>
      <c r="AR222" s="31"/>
      <c r="AS222" s="31"/>
      <c r="AT222" s="30" t="e">
        <f>SUM(AP222:AS222)</f>
        <v>#REF!</v>
      </c>
      <c r="AU222" s="32"/>
      <c r="AV222" s="31"/>
      <c r="AW222" s="31"/>
      <c r="AX222" s="30" t="e">
        <f>SUM(AT222:AW222)</f>
        <v>#REF!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Önkormányzat!C232+Hivatal!C223+Óvoda!C224+'Közösségi H'!C224</f>
        <v>0</v>
      </c>
      <c r="D223" s="80">
        <f>Önkormányzat!D232+Hivatal!D223+Óvoda!D224+'Közösségi H'!D224</f>
        <v>0</v>
      </c>
      <c r="E223" s="106">
        <f>Önkormányzat!E232+Hivatal!E223+Óvoda!E224+'Közösségi H'!E224</f>
        <v>0</v>
      </c>
      <c r="F223" s="30">
        <f>SUM(C223:E223)</f>
        <v>0</v>
      </c>
      <c r="G223" s="105">
        <f>Önkormányzat!G232+Hivatal!G223+Óvoda!G224+'Közösségi H'!G224</f>
        <v>0</v>
      </c>
      <c r="H223" s="80">
        <f>Önkormányzat!H232+Hivatal!H223+Óvoda!H224+'Közösségi H'!H224</f>
        <v>0</v>
      </c>
      <c r="I223" s="106">
        <f>Önkormányzat!I232+Hivatal!I223+Óvoda!I224+'Közösségi H'!I224</f>
        <v>0</v>
      </c>
      <c r="J223" s="30">
        <f>SUM(F223:I223)</f>
        <v>0</v>
      </c>
      <c r="K223" s="105" t="e">
        <f>Önkormányzat!#REF!+Hivatal!K223+Óvoda!K224+'Közösségi H'!K224</f>
        <v>#REF!</v>
      </c>
      <c r="L223" s="80" t="e">
        <f>Önkormányzat!#REF!+Hivatal!L223+Óvoda!L224+'Közösségi H'!L224</f>
        <v>#REF!</v>
      </c>
      <c r="M223" s="106" t="e">
        <f>Önkormányzat!#REF!+Hivatal!M223+Óvoda!M224+'Közösségi H'!M224</f>
        <v>#REF!</v>
      </c>
      <c r="N223" s="30" t="e">
        <f>SUM(J223:M223)</f>
        <v>#REF!</v>
      </c>
      <c r="O223" s="32"/>
      <c r="P223" s="31"/>
      <c r="Q223" s="31"/>
      <c r="R223" s="30" t="e">
        <f>SUM(N223:Q223)</f>
        <v>#REF!</v>
      </c>
      <c r="S223" s="32"/>
      <c r="T223" s="31"/>
      <c r="U223" s="31"/>
      <c r="V223" s="30" t="e">
        <f>SUM(R223:U223)</f>
        <v>#REF!</v>
      </c>
      <c r="W223" s="32"/>
      <c r="X223" s="31"/>
      <c r="Y223" s="31"/>
      <c r="Z223" s="30" t="e">
        <f>SUM(V223:Y223)</f>
        <v>#REF!</v>
      </c>
      <c r="AA223" s="32"/>
      <c r="AB223" s="31"/>
      <c r="AC223" s="31"/>
      <c r="AD223" s="30" t="e">
        <f>SUM(Z223:AC223)</f>
        <v>#REF!</v>
      </c>
      <c r="AE223" s="32"/>
      <c r="AF223" s="31"/>
      <c r="AG223" s="31"/>
      <c r="AH223" s="30" t="e">
        <f>SUM(AD223:AG223)</f>
        <v>#REF!</v>
      </c>
      <c r="AI223" s="32"/>
      <c r="AJ223" s="31"/>
      <c r="AK223" s="31"/>
      <c r="AL223" s="30" t="e">
        <f>SUM(AH223:AK223)</f>
        <v>#REF!</v>
      </c>
      <c r="AM223" s="32"/>
      <c r="AN223" s="31"/>
      <c r="AO223" s="31"/>
      <c r="AP223" s="30" t="e">
        <f>SUM(AL223:AO223)</f>
        <v>#REF!</v>
      </c>
      <c r="AQ223" s="32"/>
      <c r="AR223" s="31"/>
      <c r="AS223" s="31"/>
      <c r="AT223" s="30" t="e">
        <f>SUM(AP223:AS223)</f>
        <v>#REF!</v>
      </c>
      <c r="AU223" s="32"/>
      <c r="AV223" s="31"/>
      <c r="AW223" s="31"/>
      <c r="AX223" s="30" t="e">
        <f>SUM(AT223:AW223)</f>
        <v>#REF!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Önkormányzat!C233+Hivatal!C224+Óvoda!C225+'Közösségi H'!C225</f>
        <v>0</v>
      </c>
      <c r="D224" s="80">
        <f>Önkormányzat!D233+Hivatal!D224+Óvoda!D225+'Közösségi H'!D225</f>
        <v>0</v>
      </c>
      <c r="E224" s="106">
        <f>Önkormányzat!E233+Hivatal!E224+Óvoda!E225+'Közösségi H'!E225</f>
        <v>0</v>
      </c>
      <c r="F224" s="30">
        <f>SUM(C224:E224)</f>
        <v>0</v>
      </c>
      <c r="G224" s="105">
        <f>Önkormányzat!G233+Hivatal!G224+Óvoda!G225+'Közösségi H'!G225</f>
        <v>0</v>
      </c>
      <c r="H224" s="80">
        <f>Önkormányzat!H233+Hivatal!H224+Óvoda!H225+'Közösségi H'!H225</f>
        <v>0</v>
      </c>
      <c r="I224" s="106">
        <f>Önkormányzat!I233+Hivatal!I224+Óvoda!I225+'Közösségi H'!I225</f>
        <v>0</v>
      </c>
      <c r="J224" s="30">
        <f>SUM(F224:I224)</f>
        <v>0</v>
      </c>
      <c r="K224" s="105" t="e">
        <f>Önkormányzat!#REF!+Hivatal!K224+Óvoda!K225+'Közösségi H'!K225</f>
        <v>#REF!</v>
      </c>
      <c r="L224" s="80" t="e">
        <f>Önkormányzat!#REF!+Hivatal!L224+Óvoda!L225+'Közösségi H'!L225</f>
        <v>#REF!</v>
      </c>
      <c r="M224" s="106" t="e">
        <f>Önkormányzat!#REF!+Hivatal!M224+Óvoda!M225+'Közösségi H'!M225</f>
        <v>#REF!</v>
      </c>
      <c r="N224" s="30" t="e">
        <f>SUM(J224:M224)</f>
        <v>#REF!</v>
      </c>
      <c r="O224" s="32"/>
      <c r="P224" s="31"/>
      <c r="Q224" s="31"/>
      <c r="R224" s="30" t="e">
        <f>SUM(N224:Q224)</f>
        <v>#REF!</v>
      </c>
      <c r="S224" s="32"/>
      <c r="T224" s="31"/>
      <c r="U224" s="31"/>
      <c r="V224" s="30" t="e">
        <f>SUM(R224:U224)</f>
        <v>#REF!</v>
      </c>
      <c r="W224" s="32"/>
      <c r="X224" s="31"/>
      <c r="Y224" s="31"/>
      <c r="Z224" s="30" t="e">
        <f>SUM(V224:Y224)</f>
        <v>#REF!</v>
      </c>
      <c r="AA224" s="32"/>
      <c r="AB224" s="31"/>
      <c r="AC224" s="31"/>
      <c r="AD224" s="30" t="e">
        <f>SUM(Z224:AC224)</f>
        <v>#REF!</v>
      </c>
      <c r="AE224" s="32"/>
      <c r="AF224" s="31"/>
      <c r="AG224" s="31"/>
      <c r="AH224" s="30" t="e">
        <f>SUM(AD224:AG224)</f>
        <v>#REF!</v>
      </c>
      <c r="AI224" s="32"/>
      <c r="AJ224" s="31"/>
      <c r="AK224" s="31"/>
      <c r="AL224" s="30" t="e">
        <f>SUM(AH224:AK224)</f>
        <v>#REF!</v>
      </c>
      <c r="AM224" s="32"/>
      <c r="AN224" s="31"/>
      <c r="AO224" s="31"/>
      <c r="AP224" s="30" t="e">
        <f>SUM(AL224:AO224)</f>
        <v>#REF!</v>
      </c>
      <c r="AQ224" s="32"/>
      <c r="AR224" s="31"/>
      <c r="AS224" s="31"/>
      <c r="AT224" s="30" t="e">
        <f>SUM(AP224:AS224)</f>
        <v>#REF!</v>
      </c>
      <c r="AU224" s="32"/>
      <c r="AV224" s="31"/>
      <c r="AW224" s="31"/>
      <c r="AX224" s="30" t="e">
        <f>SUM(AT224:AW224)</f>
        <v>#REF!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191869419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191869419</v>
      </c>
      <c r="G225" s="26">
        <f>SUM(G221:G224)</f>
        <v>-2513070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189356349</v>
      </c>
      <c r="K225" s="26" t="e">
        <f>SUM(K221:K224)</f>
        <v>#REF!</v>
      </c>
      <c r="L225" s="25" t="e">
        <f>SUM(L221:L224)</f>
        <v>#REF!</v>
      </c>
      <c r="M225" s="25" t="e">
        <f>SUM(M221:M224)</f>
        <v>#REF!</v>
      </c>
      <c r="N225" s="24" t="e">
        <f>IF((SUM(J225:M225))=SUM(N221:N224),SUM(N221:N224),"HIBA!")</f>
        <v>#REF!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 t="e">
        <f>IF((SUM(N225:Q225))=SUM(R221:R224),SUM(R221:R224),"HIBA!")</f>
        <v>#REF!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 t="e">
        <f>IF((SUM(R225:U225))=SUM(V221:V224),SUM(V221:V224),"HIBA!")</f>
        <v>#REF!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 t="e">
        <f>IF((SUM(V225:Y225))=SUM(Z221:Z224),SUM(Z221:Z224),"HIBA!")</f>
        <v>#REF!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 t="e">
        <f>IF((SUM(Z225:AC225))=SUM(AD221:AD224),SUM(AD221:AD224),"HIBA!")</f>
        <v>#REF!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 t="e">
        <f>IF((SUM(AD225:AG225))=SUM(AH221:AH224),SUM(AH221:AH224),"HIBA!")</f>
        <v>#REF!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 t="e">
        <f>IF((SUM(AH225:AK225))=SUM(AL221:AL224),SUM(AL221:AL224),"HIBA!")</f>
        <v>#REF!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 t="e">
        <f>IF((SUM(AL225:AO225))=SUM(AP221:AP224),SUM(AP221:AP224),"HIBA!")</f>
        <v>#REF!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 t="e">
        <f>IF((SUM(AP225:AS225))=SUM(AT221:AT224),SUM(AT221:AT224),"HIBA!")</f>
        <v>#REF!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 t="e">
        <f>IF((SUM(AT225:AW225))=SUM(AX221:AX224),SUM(AX221:AX224),"HIBA!")</f>
        <v>#REF!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Önkormányzat!C235+Hivatal!C226+Óvoda!C227+'Közösségi H'!C227</f>
        <v>550537</v>
      </c>
      <c r="D226" s="80">
        <f>Önkormányzat!D235+Hivatal!D226+Óvoda!D227+'Közösségi H'!D227</f>
        <v>0</v>
      </c>
      <c r="E226" s="106">
        <f>Önkormányzat!E235+Hivatal!E226+Óvoda!E227+'Közösségi H'!E227</f>
        <v>0</v>
      </c>
      <c r="F226" s="30">
        <f t="shared" ref="F226:F232" si="141">SUM(C226:E226)</f>
        <v>550537</v>
      </c>
      <c r="G226" s="105">
        <f>Önkormányzat!G235+Hivatal!G226+Óvoda!G227+'Közösségi H'!G227</f>
        <v>570496</v>
      </c>
      <c r="H226" s="80">
        <f>Önkormányzat!H235+Hivatal!H226+Óvoda!H227+'Közösségi H'!H227</f>
        <v>0</v>
      </c>
      <c r="I226" s="106">
        <f>Önkormányzat!I235+Hivatal!I226+Óvoda!I227+'Közösségi H'!I227</f>
        <v>0</v>
      </c>
      <c r="J226" s="30">
        <f t="shared" ref="J226:J232" si="142">SUM(F226:I226)</f>
        <v>1121033</v>
      </c>
      <c r="K226" s="105" t="e">
        <f>Önkormányzat!#REF!+Hivatal!K226+Óvoda!K227+'Közösségi H'!K227</f>
        <v>#REF!</v>
      </c>
      <c r="L226" s="80" t="e">
        <f>Önkormányzat!#REF!+Hivatal!L226+Óvoda!L227+'Közösségi H'!L227</f>
        <v>#REF!</v>
      </c>
      <c r="M226" s="106" t="e">
        <f>Önkormányzat!#REF!+Hivatal!M226+Óvoda!M227+'Közösségi H'!M227</f>
        <v>#REF!</v>
      </c>
      <c r="N226" s="30" t="e">
        <f t="shared" ref="N226:N232" si="143">SUM(J226:M226)</f>
        <v>#REF!</v>
      </c>
      <c r="O226" s="32"/>
      <c r="P226" s="31"/>
      <c r="Q226" s="31"/>
      <c r="R226" s="30" t="e">
        <f t="shared" ref="R226:R232" si="144">SUM(N226:Q226)</f>
        <v>#REF!</v>
      </c>
      <c r="S226" s="32"/>
      <c r="T226" s="31"/>
      <c r="U226" s="31"/>
      <c r="V226" s="30" t="e">
        <f t="shared" ref="V226:V232" si="145">SUM(R226:U226)</f>
        <v>#REF!</v>
      </c>
      <c r="W226" s="32"/>
      <c r="X226" s="31"/>
      <c r="Y226" s="31"/>
      <c r="Z226" s="30" t="e">
        <f t="shared" ref="Z226:Z232" si="146">SUM(V226:Y226)</f>
        <v>#REF!</v>
      </c>
      <c r="AA226" s="32"/>
      <c r="AB226" s="31"/>
      <c r="AC226" s="31"/>
      <c r="AD226" s="30" t="e">
        <f t="shared" ref="AD226:AD232" si="147">SUM(Z226:AC226)</f>
        <v>#REF!</v>
      </c>
      <c r="AE226" s="32"/>
      <c r="AF226" s="31"/>
      <c r="AG226" s="31"/>
      <c r="AH226" s="30" t="e">
        <f t="shared" ref="AH226:AH232" si="148">SUM(AD226:AG226)</f>
        <v>#REF!</v>
      </c>
      <c r="AI226" s="32"/>
      <c r="AJ226" s="31"/>
      <c r="AK226" s="31"/>
      <c r="AL226" s="30" t="e">
        <f t="shared" ref="AL226:AL232" si="149">SUM(AH226:AK226)</f>
        <v>#REF!</v>
      </c>
      <c r="AM226" s="32"/>
      <c r="AN226" s="31"/>
      <c r="AO226" s="31"/>
      <c r="AP226" s="30" t="e">
        <f t="shared" ref="AP226:AP232" si="150">SUM(AL226:AO226)</f>
        <v>#REF!</v>
      </c>
      <c r="AQ226" s="32"/>
      <c r="AR226" s="31"/>
      <c r="AS226" s="31"/>
      <c r="AT226" s="30" t="e">
        <f t="shared" ref="AT226:AT232" si="151">SUM(AP226:AS226)</f>
        <v>#REF!</v>
      </c>
      <c r="AU226" s="32"/>
      <c r="AV226" s="31"/>
      <c r="AW226" s="31"/>
      <c r="AX226" s="30" t="e">
        <f t="shared" ref="AX226:AX232" si="152">SUM(AT226:AW226)</f>
        <v>#REF!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Önkormányzat!C236+Hivatal!C227+Óvoda!C228+'Közösségi H'!C228</f>
        <v>0</v>
      </c>
      <c r="D227" s="80">
        <f>Önkormányzat!D236+Hivatal!D227+Óvoda!D228+'Közösségi H'!D228</f>
        <v>0</v>
      </c>
      <c r="E227" s="106">
        <f>Önkormányzat!E236+Hivatal!E227+Óvoda!E228+'Közösségi H'!E228</f>
        <v>0</v>
      </c>
      <c r="F227" s="30">
        <f t="shared" si="141"/>
        <v>0</v>
      </c>
      <c r="G227" s="105">
        <f>Önkormányzat!G236+Hivatal!G227+Óvoda!G228+'Közösségi H'!G228</f>
        <v>0</v>
      </c>
      <c r="H227" s="80">
        <f>Önkormányzat!H236+Hivatal!H227+Óvoda!H228+'Közösségi H'!H228</f>
        <v>0</v>
      </c>
      <c r="I227" s="106">
        <f>Önkormányzat!I236+Hivatal!I227+Óvoda!I228+'Közösségi H'!I228</f>
        <v>0</v>
      </c>
      <c r="J227" s="30">
        <f t="shared" si="142"/>
        <v>0</v>
      </c>
      <c r="K227" s="105" t="e">
        <f>Önkormányzat!#REF!+Hivatal!K227+Óvoda!K228+'Közösségi H'!K228</f>
        <v>#REF!</v>
      </c>
      <c r="L227" s="80" t="e">
        <f>Önkormányzat!#REF!+Hivatal!L227+Óvoda!L228+'Közösségi H'!L228</f>
        <v>#REF!</v>
      </c>
      <c r="M227" s="106" t="e">
        <f>Önkormányzat!#REF!+Hivatal!M227+Óvoda!M228+'Közösségi H'!M228</f>
        <v>#REF!</v>
      </c>
      <c r="N227" s="30" t="e">
        <f t="shared" si="143"/>
        <v>#REF!</v>
      </c>
      <c r="O227" s="32"/>
      <c r="P227" s="31"/>
      <c r="Q227" s="31"/>
      <c r="R227" s="30" t="e">
        <f t="shared" si="144"/>
        <v>#REF!</v>
      </c>
      <c r="S227" s="32"/>
      <c r="T227" s="31"/>
      <c r="U227" s="31"/>
      <c r="V227" s="30" t="e">
        <f t="shared" si="145"/>
        <v>#REF!</v>
      </c>
      <c r="W227" s="32"/>
      <c r="X227" s="31"/>
      <c r="Y227" s="31"/>
      <c r="Z227" s="30" t="e">
        <f t="shared" si="146"/>
        <v>#REF!</v>
      </c>
      <c r="AA227" s="32"/>
      <c r="AB227" s="31"/>
      <c r="AC227" s="31"/>
      <c r="AD227" s="30" t="e">
        <f t="shared" si="147"/>
        <v>#REF!</v>
      </c>
      <c r="AE227" s="32"/>
      <c r="AF227" s="31"/>
      <c r="AG227" s="31"/>
      <c r="AH227" s="30" t="e">
        <f t="shared" si="148"/>
        <v>#REF!</v>
      </c>
      <c r="AI227" s="32"/>
      <c r="AJ227" s="31"/>
      <c r="AK227" s="31"/>
      <c r="AL227" s="30" t="e">
        <f t="shared" si="149"/>
        <v>#REF!</v>
      </c>
      <c r="AM227" s="32"/>
      <c r="AN227" s="31"/>
      <c r="AO227" s="31"/>
      <c r="AP227" s="30" t="e">
        <f t="shared" si="150"/>
        <v>#REF!</v>
      </c>
      <c r="AQ227" s="32"/>
      <c r="AR227" s="31"/>
      <c r="AS227" s="31"/>
      <c r="AT227" s="30" t="e">
        <f t="shared" si="151"/>
        <v>#REF!</v>
      </c>
      <c r="AU227" s="32"/>
      <c r="AV227" s="31"/>
      <c r="AW227" s="31"/>
      <c r="AX227" s="30" t="e">
        <f t="shared" si="152"/>
        <v>#REF!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Önkormányzat!D237+Hivatal!D228+Óvoda!D229+'Közösségi H'!D229</f>
        <v>0</v>
      </c>
      <c r="E228" s="106">
        <f>Önkormányzat!E237+Hivatal!E228+Óvoda!E229+'Közösségi H'!E229</f>
        <v>0</v>
      </c>
      <c r="F228" s="30">
        <f t="shared" si="141"/>
        <v>0</v>
      </c>
      <c r="G228" s="105">
        <f>Önkormányzat!G237+Hivatal!G228+Óvoda!G229+'Közösségi H'!G229</f>
        <v>0</v>
      </c>
      <c r="H228" s="80">
        <f>Önkormányzat!H237+Hivatal!H228+Óvoda!H229+'Közösségi H'!H229</f>
        <v>0</v>
      </c>
      <c r="I228" s="106">
        <f>Önkormányzat!I237+Hivatal!I228+Óvoda!I229+'Közösségi H'!I229</f>
        <v>0</v>
      </c>
      <c r="J228" s="30">
        <f t="shared" si="142"/>
        <v>0</v>
      </c>
      <c r="K228" s="105" t="e">
        <f>Önkormányzat!#REF!+Hivatal!K228+Óvoda!K229+'Közösségi H'!K229</f>
        <v>#REF!</v>
      </c>
      <c r="L228" s="80" t="e">
        <f>Önkormányzat!#REF!+Hivatal!L228+Óvoda!L229+'Közösségi H'!L229</f>
        <v>#REF!</v>
      </c>
      <c r="M228" s="106" t="e">
        <f>Önkormányzat!#REF!+Hivatal!M228+Óvoda!M229+'Közösségi H'!M229</f>
        <v>#REF!</v>
      </c>
      <c r="N228" s="30" t="e">
        <f t="shared" si="143"/>
        <v>#REF!</v>
      </c>
      <c r="O228" s="32"/>
      <c r="P228" s="31"/>
      <c r="Q228" s="31"/>
      <c r="R228" s="30" t="e">
        <f t="shared" si="144"/>
        <v>#REF!</v>
      </c>
      <c r="S228" s="32"/>
      <c r="T228" s="31"/>
      <c r="U228" s="31"/>
      <c r="V228" s="30" t="e">
        <f t="shared" si="145"/>
        <v>#REF!</v>
      </c>
      <c r="W228" s="32"/>
      <c r="X228" s="31"/>
      <c r="Y228" s="31"/>
      <c r="Z228" s="30" t="e">
        <f t="shared" si="146"/>
        <v>#REF!</v>
      </c>
      <c r="AA228" s="32"/>
      <c r="AB228" s="31"/>
      <c r="AC228" s="31"/>
      <c r="AD228" s="30" t="e">
        <f t="shared" si="147"/>
        <v>#REF!</v>
      </c>
      <c r="AE228" s="32"/>
      <c r="AF228" s="31"/>
      <c r="AG228" s="31"/>
      <c r="AH228" s="30" t="e">
        <f t="shared" si="148"/>
        <v>#REF!</v>
      </c>
      <c r="AI228" s="32"/>
      <c r="AJ228" s="31"/>
      <c r="AK228" s="31"/>
      <c r="AL228" s="30" t="e">
        <f t="shared" si="149"/>
        <v>#REF!</v>
      </c>
      <c r="AM228" s="32"/>
      <c r="AN228" s="31"/>
      <c r="AO228" s="31"/>
      <c r="AP228" s="30" t="e">
        <f t="shared" si="150"/>
        <v>#REF!</v>
      </c>
      <c r="AQ228" s="32"/>
      <c r="AR228" s="31"/>
      <c r="AS228" s="31"/>
      <c r="AT228" s="30" t="e">
        <f t="shared" si="151"/>
        <v>#REF!</v>
      </c>
      <c r="AU228" s="32"/>
      <c r="AV228" s="31"/>
      <c r="AW228" s="31"/>
      <c r="AX228" s="30" t="e">
        <f t="shared" si="152"/>
        <v>#REF!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Önkormányzat!C238+Hivatal!C229+Óvoda!C230+'Közösségi H'!C230</f>
        <v>0</v>
      </c>
      <c r="D229" s="80">
        <f>Önkormányzat!D238+Hivatal!D229+Óvoda!D230+'Közösségi H'!D230</f>
        <v>0</v>
      </c>
      <c r="E229" s="106">
        <f>Önkormányzat!E238+Hivatal!E229+Óvoda!E230+'Közösségi H'!E230</f>
        <v>0</v>
      </c>
      <c r="F229" s="30">
        <f t="shared" si="141"/>
        <v>0</v>
      </c>
      <c r="G229" s="105">
        <f>Önkormányzat!G238+Hivatal!G229+Óvoda!G230+'Közösségi H'!G230</f>
        <v>0</v>
      </c>
      <c r="H229" s="80">
        <f>Önkormányzat!H238+Hivatal!H229+Óvoda!H230+'Közösségi H'!H230</f>
        <v>0</v>
      </c>
      <c r="I229" s="106">
        <f>Önkormányzat!I238+Hivatal!I229+Óvoda!I230+'Közösségi H'!I230</f>
        <v>0</v>
      </c>
      <c r="J229" s="30">
        <f t="shared" si="142"/>
        <v>0</v>
      </c>
      <c r="K229" s="105" t="e">
        <f>Önkormányzat!#REF!+Hivatal!K229+Óvoda!K230+'Közösségi H'!K230</f>
        <v>#REF!</v>
      </c>
      <c r="L229" s="80" t="e">
        <f>Önkormányzat!#REF!+Hivatal!L229+Óvoda!L230+'Közösségi H'!L230</f>
        <v>#REF!</v>
      </c>
      <c r="M229" s="106" t="e">
        <f>Önkormányzat!#REF!+Hivatal!M229+Óvoda!M230+'Közösségi H'!M230</f>
        <v>#REF!</v>
      </c>
      <c r="N229" s="30" t="e">
        <f t="shared" si="143"/>
        <v>#REF!</v>
      </c>
      <c r="O229" s="32"/>
      <c r="P229" s="31"/>
      <c r="Q229" s="31"/>
      <c r="R229" s="30" t="e">
        <f t="shared" si="144"/>
        <v>#REF!</v>
      </c>
      <c r="S229" s="32"/>
      <c r="T229" s="31"/>
      <c r="U229" s="31"/>
      <c r="V229" s="30" t="e">
        <f t="shared" si="145"/>
        <v>#REF!</v>
      </c>
      <c r="W229" s="32"/>
      <c r="X229" s="31"/>
      <c r="Y229" s="31"/>
      <c r="Z229" s="30" t="e">
        <f t="shared" si="146"/>
        <v>#REF!</v>
      </c>
      <c r="AA229" s="32"/>
      <c r="AB229" s="31"/>
      <c r="AC229" s="31"/>
      <c r="AD229" s="30" t="e">
        <f t="shared" si="147"/>
        <v>#REF!</v>
      </c>
      <c r="AE229" s="32"/>
      <c r="AF229" s="31"/>
      <c r="AG229" s="31"/>
      <c r="AH229" s="30" t="e">
        <f t="shared" si="148"/>
        <v>#REF!</v>
      </c>
      <c r="AI229" s="32"/>
      <c r="AJ229" s="31"/>
      <c r="AK229" s="31"/>
      <c r="AL229" s="30" t="e">
        <f t="shared" si="149"/>
        <v>#REF!</v>
      </c>
      <c r="AM229" s="32"/>
      <c r="AN229" s="31"/>
      <c r="AO229" s="31"/>
      <c r="AP229" s="30" t="e">
        <f t="shared" si="150"/>
        <v>#REF!</v>
      </c>
      <c r="AQ229" s="32"/>
      <c r="AR229" s="31"/>
      <c r="AS229" s="31"/>
      <c r="AT229" s="30" t="e">
        <f t="shared" si="151"/>
        <v>#REF!</v>
      </c>
      <c r="AU229" s="32"/>
      <c r="AV229" s="31"/>
      <c r="AW229" s="31"/>
      <c r="AX229" s="30" t="e">
        <f t="shared" si="152"/>
        <v>#REF!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Önkormányzat!C239+Hivatal!C230+Óvoda!C231+'Közösségi H'!C231</f>
        <v>0</v>
      </c>
      <c r="D230" s="80">
        <f>Önkormányzat!D239+Hivatal!D230+Óvoda!D231+'Közösségi H'!D231</f>
        <v>0</v>
      </c>
      <c r="E230" s="106">
        <f>Önkormányzat!E239+Hivatal!E230+Óvoda!E231+'Közösségi H'!E231</f>
        <v>0</v>
      </c>
      <c r="F230" s="30">
        <f t="shared" si="141"/>
        <v>0</v>
      </c>
      <c r="G230" s="105">
        <f>Önkormányzat!G239+Hivatal!G230+Óvoda!G231+'Közösségi H'!G231</f>
        <v>0</v>
      </c>
      <c r="H230" s="80">
        <f>Önkormányzat!H239+Hivatal!H230+Óvoda!H231+'Közösségi H'!H231</f>
        <v>0</v>
      </c>
      <c r="I230" s="106">
        <f>Önkormányzat!I239+Hivatal!I230+Óvoda!I231+'Közösségi H'!I231</f>
        <v>0</v>
      </c>
      <c r="J230" s="30">
        <f t="shared" si="142"/>
        <v>0</v>
      </c>
      <c r="K230" s="105" t="e">
        <f>Önkormányzat!#REF!+Hivatal!K230+Óvoda!K231+'Közösségi H'!K231</f>
        <v>#REF!</v>
      </c>
      <c r="L230" s="80" t="e">
        <f>Önkormányzat!#REF!+Hivatal!L230+Óvoda!L231+'Közösségi H'!L231</f>
        <v>#REF!</v>
      </c>
      <c r="M230" s="106" t="e">
        <f>Önkormányzat!#REF!+Hivatal!M230+Óvoda!M231+'Közösségi H'!M231</f>
        <v>#REF!</v>
      </c>
      <c r="N230" s="30" t="e">
        <f t="shared" si="143"/>
        <v>#REF!</v>
      </c>
      <c r="O230" s="32"/>
      <c r="P230" s="31"/>
      <c r="Q230" s="31"/>
      <c r="R230" s="30" t="e">
        <f t="shared" si="144"/>
        <v>#REF!</v>
      </c>
      <c r="S230" s="32"/>
      <c r="T230" s="31"/>
      <c r="U230" s="31"/>
      <c r="V230" s="30" t="e">
        <f t="shared" si="145"/>
        <v>#REF!</v>
      </c>
      <c r="W230" s="32"/>
      <c r="X230" s="31"/>
      <c r="Y230" s="31"/>
      <c r="Z230" s="30" t="e">
        <f t="shared" si="146"/>
        <v>#REF!</v>
      </c>
      <c r="AA230" s="32"/>
      <c r="AB230" s="31"/>
      <c r="AC230" s="31"/>
      <c r="AD230" s="30" t="e">
        <f t="shared" si="147"/>
        <v>#REF!</v>
      </c>
      <c r="AE230" s="32"/>
      <c r="AF230" s="31"/>
      <c r="AG230" s="31"/>
      <c r="AH230" s="30" t="e">
        <f t="shared" si="148"/>
        <v>#REF!</v>
      </c>
      <c r="AI230" s="32"/>
      <c r="AJ230" s="31"/>
      <c r="AK230" s="31"/>
      <c r="AL230" s="30" t="e">
        <f t="shared" si="149"/>
        <v>#REF!</v>
      </c>
      <c r="AM230" s="32"/>
      <c r="AN230" s="31"/>
      <c r="AO230" s="31"/>
      <c r="AP230" s="30" t="e">
        <f t="shared" si="150"/>
        <v>#REF!</v>
      </c>
      <c r="AQ230" s="32"/>
      <c r="AR230" s="31"/>
      <c r="AS230" s="31"/>
      <c r="AT230" s="30" t="e">
        <f t="shared" si="151"/>
        <v>#REF!</v>
      </c>
      <c r="AU230" s="32"/>
      <c r="AV230" s="31"/>
      <c r="AW230" s="31"/>
      <c r="AX230" s="30" t="e">
        <f t="shared" si="152"/>
        <v>#REF!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Önkormányzat!C240+Hivatal!C231+Óvoda!C232+'Közösségi H'!C232</f>
        <v>0</v>
      </c>
      <c r="D231" s="80">
        <f>Önkormányzat!D240+Hivatal!D231+Óvoda!D232+'Közösségi H'!D232</f>
        <v>0</v>
      </c>
      <c r="E231" s="106">
        <f>Önkormányzat!E240+Hivatal!E231+Óvoda!E232+'Közösségi H'!E232</f>
        <v>0</v>
      </c>
      <c r="F231" s="30">
        <f t="shared" si="141"/>
        <v>0</v>
      </c>
      <c r="G231" s="105">
        <f>Önkormányzat!G240+Hivatal!G231+Óvoda!G232+'Közösségi H'!G232</f>
        <v>0</v>
      </c>
      <c r="H231" s="80">
        <f>Önkormányzat!H240+Hivatal!H231+Óvoda!H232+'Közösségi H'!H232</f>
        <v>0</v>
      </c>
      <c r="I231" s="106">
        <f>Önkormányzat!I240+Hivatal!I231+Óvoda!I232+'Közösségi H'!I232</f>
        <v>0</v>
      </c>
      <c r="J231" s="30">
        <f t="shared" si="142"/>
        <v>0</v>
      </c>
      <c r="K231" s="105" t="e">
        <f>Önkormányzat!#REF!+Hivatal!K231+Óvoda!K232+'Közösségi H'!K232</f>
        <v>#REF!</v>
      </c>
      <c r="L231" s="80" t="e">
        <f>Önkormányzat!#REF!+Hivatal!L231+Óvoda!L232+'Közösségi H'!L232</f>
        <v>#REF!</v>
      </c>
      <c r="M231" s="106" t="e">
        <f>Önkormányzat!#REF!+Hivatal!M231+Óvoda!M232+'Közösségi H'!M232</f>
        <v>#REF!</v>
      </c>
      <c r="N231" s="30" t="e">
        <f t="shared" si="143"/>
        <v>#REF!</v>
      </c>
      <c r="O231" s="32"/>
      <c r="P231" s="31"/>
      <c r="Q231" s="31"/>
      <c r="R231" s="30" t="e">
        <f t="shared" si="144"/>
        <v>#REF!</v>
      </c>
      <c r="S231" s="32"/>
      <c r="T231" s="31"/>
      <c r="U231" s="31"/>
      <c r="V231" s="30" t="e">
        <f t="shared" si="145"/>
        <v>#REF!</v>
      </c>
      <c r="W231" s="32"/>
      <c r="X231" s="31"/>
      <c r="Y231" s="31"/>
      <c r="Z231" s="30" t="e">
        <f t="shared" si="146"/>
        <v>#REF!</v>
      </c>
      <c r="AA231" s="32"/>
      <c r="AB231" s="31"/>
      <c r="AC231" s="31"/>
      <c r="AD231" s="30" t="e">
        <f t="shared" si="147"/>
        <v>#REF!</v>
      </c>
      <c r="AE231" s="32"/>
      <c r="AF231" s="31"/>
      <c r="AG231" s="31"/>
      <c r="AH231" s="30" t="e">
        <f t="shared" si="148"/>
        <v>#REF!</v>
      </c>
      <c r="AI231" s="32"/>
      <c r="AJ231" s="31"/>
      <c r="AK231" s="31"/>
      <c r="AL231" s="30" t="e">
        <f t="shared" si="149"/>
        <v>#REF!</v>
      </c>
      <c r="AM231" s="32"/>
      <c r="AN231" s="31"/>
      <c r="AO231" s="31"/>
      <c r="AP231" s="30" t="e">
        <f t="shared" si="150"/>
        <v>#REF!</v>
      </c>
      <c r="AQ231" s="32"/>
      <c r="AR231" s="31"/>
      <c r="AS231" s="31"/>
      <c r="AT231" s="30" t="e">
        <f t="shared" si="151"/>
        <v>#REF!</v>
      </c>
      <c r="AU231" s="32"/>
      <c r="AV231" s="31"/>
      <c r="AW231" s="31"/>
      <c r="AX231" s="30" t="e">
        <f t="shared" si="152"/>
        <v>#REF!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Önkormányzat!C241+Hivatal!C232+Óvoda!C233+'Közösségi H'!C233</f>
        <v>0</v>
      </c>
      <c r="D232" s="80">
        <f>Önkormányzat!D241+Hivatal!D232+Óvoda!D233+'Közösségi H'!D233</f>
        <v>0</v>
      </c>
      <c r="E232" s="106">
        <f>Önkormányzat!E241+Hivatal!E232+Óvoda!E233+'Közösségi H'!E233</f>
        <v>0</v>
      </c>
      <c r="F232" s="30">
        <f t="shared" si="141"/>
        <v>0</v>
      </c>
      <c r="G232" s="105">
        <f>Önkormányzat!G241+Hivatal!G232+Óvoda!G233+'Közösségi H'!G233</f>
        <v>0</v>
      </c>
      <c r="H232" s="80">
        <f>Önkormányzat!H241+Hivatal!H232+Óvoda!H233+'Közösségi H'!H233</f>
        <v>0</v>
      </c>
      <c r="I232" s="106">
        <f>Önkormányzat!I241+Hivatal!I232+Óvoda!I233+'Közösségi H'!I233</f>
        <v>0</v>
      </c>
      <c r="J232" s="30">
        <f t="shared" si="142"/>
        <v>0</v>
      </c>
      <c r="K232" s="105" t="e">
        <f>Önkormányzat!#REF!+Hivatal!K232+Óvoda!K233+'Közösségi H'!K233</f>
        <v>#REF!</v>
      </c>
      <c r="L232" s="80" t="e">
        <f>Önkormányzat!#REF!+Hivatal!L232+Óvoda!L233+'Közösségi H'!L233</f>
        <v>#REF!</v>
      </c>
      <c r="M232" s="106" t="e">
        <f>Önkormányzat!#REF!+Hivatal!M232+Óvoda!M233+'Közösségi H'!M233</f>
        <v>#REF!</v>
      </c>
      <c r="N232" s="30" t="e">
        <f t="shared" si="143"/>
        <v>#REF!</v>
      </c>
      <c r="O232" s="32"/>
      <c r="P232" s="31"/>
      <c r="Q232" s="31"/>
      <c r="R232" s="30" t="e">
        <f t="shared" si="144"/>
        <v>#REF!</v>
      </c>
      <c r="S232" s="32"/>
      <c r="T232" s="31"/>
      <c r="U232" s="31"/>
      <c r="V232" s="30" t="e">
        <f t="shared" si="145"/>
        <v>#REF!</v>
      </c>
      <c r="W232" s="32"/>
      <c r="X232" s="31"/>
      <c r="Y232" s="31"/>
      <c r="Z232" s="30" t="e">
        <f t="shared" si="146"/>
        <v>#REF!</v>
      </c>
      <c r="AA232" s="32"/>
      <c r="AB232" s="31"/>
      <c r="AC232" s="31"/>
      <c r="AD232" s="30" t="e">
        <f t="shared" si="147"/>
        <v>#REF!</v>
      </c>
      <c r="AE232" s="32"/>
      <c r="AF232" s="31"/>
      <c r="AG232" s="31"/>
      <c r="AH232" s="30" t="e">
        <f t="shared" si="148"/>
        <v>#REF!</v>
      </c>
      <c r="AI232" s="32"/>
      <c r="AJ232" s="31"/>
      <c r="AK232" s="31"/>
      <c r="AL232" s="30" t="e">
        <f t="shared" si="149"/>
        <v>#REF!</v>
      </c>
      <c r="AM232" s="32"/>
      <c r="AN232" s="31"/>
      <c r="AO232" s="31"/>
      <c r="AP232" s="30" t="e">
        <f t="shared" si="150"/>
        <v>#REF!</v>
      </c>
      <c r="AQ232" s="32"/>
      <c r="AR232" s="31"/>
      <c r="AS232" s="31"/>
      <c r="AT232" s="30" t="e">
        <f t="shared" si="151"/>
        <v>#REF!</v>
      </c>
      <c r="AU232" s="32"/>
      <c r="AV232" s="31"/>
      <c r="AW232" s="31"/>
      <c r="AX232" s="30" t="e">
        <f t="shared" si="152"/>
        <v>#REF!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 t="e">
        <f>SUM(K231:K232)</f>
        <v>#REF!</v>
      </c>
      <c r="L233" s="25" t="e">
        <f>SUM(L231:L232)</f>
        <v>#REF!</v>
      </c>
      <c r="M233" s="25" t="e">
        <f>SUM(M231:M232)</f>
        <v>#REF!</v>
      </c>
      <c r="N233" s="24" t="e">
        <f>IF((SUM(J233:M233))=SUM(N231:N232),SUM(N231:N232),"HIBA!")</f>
        <v>#REF!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 t="e">
        <f>IF((SUM(N233:Q233))=SUM(R231:R232),SUM(R231:R232),"HIBA!")</f>
        <v>#REF!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 t="e">
        <f>IF((SUM(R233:U233))=SUM(V231:V232),SUM(V231:V232),"HIBA!")</f>
        <v>#REF!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 t="e">
        <f>IF((SUM(V233:Y233))=SUM(Z231:Z232),SUM(Z231:Z232),"HIBA!")</f>
        <v>#REF!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 t="e">
        <f>IF((SUM(Z233:AC233))=SUM(AD231:AD232),SUM(AD231:AD232),"HIBA!")</f>
        <v>#REF!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 t="e">
        <f>IF((SUM(AD233:AG233))=SUM(AH231:AH232),SUM(AH231:AH232),"HIBA!")</f>
        <v>#REF!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 t="e">
        <f>IF((SUM(AH233:AK233))=SUM(AL231:AL232),SUM(AL231:AL232),"HIBA!")</f>
        <v>#REF!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 t="e">
        <f>IF((SUM(AL233:AO233))=SUM(AP231:AP232),SUM(AP231:AP232),"HIBA!")</f>
        <v>#REF!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 t="e">
        <f>IF((SUM(AP233:AS233))=SUM(AT231:AT232),SUM(AT231:AT232),"HIBA!")</f>
        <v>#REF!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 t="e">
        <f>IF((SUM(AT233:AW233))=SUM(AX231:AX232),SUM(AX231:AX232),"HIBA!")</f>
        <v>#REF!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192419956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192419956</v>
      </c>
      <c r="G234" s="26">
        <f>SUM(G225:G230,G220,G215,G233)</f>
        <v>-1942574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190477382</v>
      </c>
      <c r="K234" s="26" t="e">
        <f>SUM(K225:K230,K220,K215,K233)</f>
        <v>#REF!</v>
      </c>
      <c r="L234" s="25" t="e">
        <f>SUM(L225:L230,L220,L215,L233)</f>
        <v>#REF!</v>
      </c>
      <c r="M234" s="25" t="e">
        <f>SUM(M225:M230,M220,M215,M233)</f>
        <v>#REF!</v>
      </c>
      <c r="N234" s="24" t="e">
        <f>IF((SUM(J234:M234))=SUM(N225:N230,N220,N215,N233),SUM(N225:N230,N220,N215,N233),"HIBA!")</f>
        <v>#REF!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 t="e">
        <f>IF((SUM(N234:Q234))=SUM(R225:R230,R220,R215,R233),SUM(R225:R230,R220,R215,R233),"HIBA!")</f>
        <v>#REF!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 t="e">
        <f>IF((SUM(R234:U234))=SUM(V225:V230,V220,V215,V233),SUM(V225:V230,V220,V215,V233),"HIBA!")</f>
        <v>#REF!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 t="e">
        <f>IF((SUM(V234:Y234))=SUM(Z225:Z230,Z220,Z215,Z233),SUM(Z225:Z230,Z220,Z215,Z233),"HIBA!")</f>
        <v>#REF!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 t="e">
        <f>IF((SUM(Z234:AC234))=SUM(AD225:AD230,AD220,AD215,AD233),SUM(AD225:AD230,AD220,AD215,AD233),"HIBA!")</f>
        <v>#REF!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 t="e">
        <f>IF((SUM(AD234:AG234))=SUM(AH225:AH230,AH220,AH215,AH233),SUM(AH225:AH230,AH220,AH215,AH233),"HIBA!")</f>
        <v>#REF!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 t="e">
        <f>IF((SUM(AH234:AK234))=SUM(AL225:AL230,AL220,AL215,AL233),SUM(AL225:AL230,AL220,AL215,AL233),"HIBA!")</f>
        <v>#REF!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 t="e">
        <f>IF((SUM(AL234:AO234))=SUM(AP225:AP230,AP220,AP215,AP233),SUM(AP225:AP230,AP220,AP215,AP233),"HIBA!")</f>
        <v>#REF!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 t="e">
        <f>IF((SUM(AP234:AS234))=SUM(AT225:AT230,AT220,AT215,AT233),SUM(AT225:AT230,AT220,AT215,AT233),"HIBA!")</f>
        <v>#REF!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 t="e">
        <f>IF((SUM(AT234:AW234))=SUM(AX225:AX230,AX220,AX215,AX233),SUM(AX225:AX230,AX220,AX215,AX233),"HIBA!")</f>
        <v>#REF!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Önkormányzat!C244+Hivatal!C235+Óvoda!C236+'Közösségi H'!C236</f>
        <v>0</v>
      </c>
      <c r="D235" s="80">
        <f>Önkormányzat!D244+Hivatal!D235+Óvoda!D236+'Közösségi H'!D236</f>
        <v>0</v>
      </c>
      <c r="E235" s="106">
        <f>Önkormányzat!E244+Hivatal!E235+Óvoda!E236+'Közösségi H'!E236</f>
        <v>0</v>
      </c>
      <c r="F235" s="30">
        <f>SUM(C235:E235)</f>
        <v>0</v>
      </c>
      <c r="G235" s="105">
        <f>Önkormányzat!G244+Hivatal!G235+Óvoda!G236+'Közösségi H'!G236</f>
        <v>0</v>
      </c>
      <c r="H235" s="80">
        <f>Önkormányzat!H244+Hivatal!H235+Óvoda!H236+'Közösségi H'!H236</f>
        <v>0</v>
      </c>
      <c r="I235" s="106">
        <f>Önkormányzat!I244+Hivatal!I235+Óvoda!I236+'Közösségi H'!I236</f>
        <v>0</v>
      </c>
      <c r="J235" s="30">
        <f>SUM(F235:I235)</f>
        <v>0</v>
      </c>
      <c r="K235" s="105" t="e">
        <f>Önkormányzat!#REF!+Hivatal!K235+Óvoda!K236+'Közösségi H'!K236</f>
        <v>#REF!</v>
      </c>
      <c r="L235" s="80" t="e">
        <f>Önkormányzat!#REF!+Hivatal!L235+Óvoda!L236+'Közösségi H'!L236</f>
        <v>#REF!</v>
      </c>
      <c r="M235" s="106" t="e">
        <f>Önkormányzat!#REF!+Hivatal!M235+Óvoda!M236+'Közösségi H'!M236</f>
        <v>#REF!</v>
      </c>
      <c r="N235" s="30" t="e">
        <f>SUM(J235:M235)</f>
        <v>#REF!</v>
      </c>
      <c r="O235" s="32"/>
      <c r="P235" s="31"/>
      <c r="Q235" s="31"/>
      <c r="R235" s="30" t="e">
        <f>SUM(N235:Q235)</f>
        <v>#REF!</v>
      </c>
      <c r="S235" s="32"/>
      <c r="T235" s="31"/>
      <c r="U235" s="31"/>
      <c r="V235" s="30" t="e">
        <f>SUM(R235:U235)</f>
        <v>#REF!</v>
      </c>
      <c r="W235" s="32"/>
      <c r="X235" s="31"/>
      <c r="Y235" s="31"/>
      <c r="Z235" s="30" t="e">
        <f>SUM(V235:Y235)</f>
        <v>#REF!</v>
      </c>
      <c r="AA235" s="32"/>
      <c r="AB235" s="31"/>
      <c r="AC235" s="31"/>
      <c r="AD235" s="30" t="e">
        <f>SUM(Z235:AC235)</f>
        <v>#REF!</v>
      </c>
      <c r="AE235" s="32"/>
      <c r="AF235" s="31"/>
      <c r="AG235" s="31"/>
      <c r="AH235" s="30" t="e">
        <f>SUM(AD235:AG235)</f>
        <v>#REF!</v>
      </c>
      <c r="AI235" s="32"/>
      <c r="AJ235" s="31"/>
      <c r="AK235" s="31"/>
      <c r="AL235" s="30" t="e">
        <f>SUM(AH235:AK235)</f>
        <v>#REF!</v>
      </c>
      <c r="AM235" s="32"/>
      <c r="AN235" s="31"/>
      <c r="AO235" s="31"/>
      <c r="AP235" s="30" t="e">
        <f>SUM(AL235:AO235)</f>
        <v>#REF!</v>
      </c>
      <c r="AQ235" s="32"/>
      <c r="AR235" s="31"/>
      <c r="AS235" s="31"/>
      <c r="AT235" s="30" t="e">
        <f>SUM(AP235:AS235)</f>
        <v>#REF!</v>
      </c>
      <c r="AU235" s="32"/>
      <c r="AV235" s="31"/>
      <c r="AW235" s="31"/>
      <c r="AX235" s="30" t="e">
        <f>SUM(AT235:AW235)</f>
        <v>#REF!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Önkormányzat!C245+Hivatal!C236+Óvoda!C237+'Közösségi H'!C237</f>
        <v>0</v>
      </c>
      <c r="D236" s="80">
        <f>Önkormányzat!D245+Hivatal!D236+Óvoda!D237+'Közösségi H'!D237</f>
        <v>0</v>
      </c>
      <c r="E236" s="106">
        <f>Önkormányzat!E245+Hivatal!E236+Óvoda!E237+'Közösségi H'!E237</f>
        <v>0</v>
      </c>
      <c r="F236" s="30">
        <f>SUM(C236:E236)</f>
        <v>0</v>
      </c>
      <c r="G236" s="105">
        <f>Önkormányzat!G245+Hivatal!G236+Óvoda!G237+'Közösségi H'!G237</f>
        <v>0</v>
      </c>
      <c r="H236" s="80">
        <f>Önkormányzat!H245+Hivatal!H236+Óvoda!H237+'Közösségi H'!H237</f>
        <v>0</v>
      </c>
      <c r="I236" s="106">
        <f>Önkormányzat!I245+Hivatal!I236+Óvoda!I237+'Közösségi H'!I237</f>
        <v>0</v>
      </c>
      <c r="J236" s="30">
        <f>SUM(F236:I236)</f>
        <v>0</v>
      </c>
      <c r="K236" s="105" t="e">
        <f>Önkormányzat!#REF!+Hivatal!K236+Óvoda!K237+'Közösségi H'!K237</f>
        <v>#REF!</v>
      </c>
      <c r="L236" s="80" t="e">
        <f>Önkormányzat!#REF!+Hivatal!L236+Óvoda!L237+'Közösségi H'!L237</f>
        <v>#REF!</v>
      </c>
      <c r="M236" s="106" t="e">
        <f>Önkormányzat!#REF!+Hivatal!M236+Óvoda!M237+'Közösségi H'!M237</f>
        <v>#REF!</v>
      </c>
      <c r="N236" s="30" t="e">
        <f>SUM(J236:M236)</f>
        <v>#REF!</v>
      </c>
      <c r="O236" s="32"/>
      <c r="P236" s="31"/>
      <c r="Q236" s="31"/>
      <c r="R236" s="30" t="e">
        <f>SUM(N236:Q236)</f>
        <v>#REF!</v>
      </c>
      <c r="S236" s="32"/>
      <c r="T236" s="31"/>
      <c r="U236" s="31"/>
      <c r="V236" s="30" t="e">
        <f>SUM(R236:U236)</f>
        <v>#REF!</v>
      </c>
      <c r="W236" s="32"/>
      <c r="X236" s="31"/>
      <c r="Y236" s="31"/>
      <c r="Z236" s="30" t="e">
        <f>SUM(V236:Y236)</f>
        <v>#REF!</v>
      </c>
      <c r="AA236" s="32"/>
      <c r="AB236" s="31"/>
      <c r="AC236" s="31"/>
      <c r="AD236" s="30" t="e">
        <f>SUM(Z236:AC236)</f>
        <v>#REF!</v>
      </c>
      <c r="AE236" s="32"/>
      <c r="AF236" s="31"/>
      <c r="AG236" s="31"/>
      <c r="AH236" s="30" t="e">
        <f>SUM(AD236:AG236)</f>
        <v>#REF!</v>
      </c>
      <c r="AI236" s="32"/>
      <c r="AJ236" s="31"/>
      <c r="AK236" s="31"/>
      <c r="AL236" s="30" t="e">
        <f>SUM(AH236:AK236)</f>
        <v>#REF!</v>
      </c>
      <c r="AM236" s="32"/>
      <c r="AN236" s="31"/>
      <c r="AO236" s="31"/>
      <c r="AP236" s="30" t="e">
        <f>SUM(AL236:AO236)</f>
        <v>#REF!</v>
      </c>
      <c r="AQ236" s="32"/>
      <c r="AR236" s="31"/>
      <c r="AS236" s="31"/>
      <c r="AT236" s="30" t="e">
        <f>SUM(AP236:AS236)</f>
        <v>#REF!</v>
      </c>
      <c r="AU236" s="32"/>
      <c r="AV236" s="31"/>
      <c r="AW236" s="31"/>
      <c r="AX236" s="30" t="e">
        <f>SUM(AT236:AW236)</f>
        <v>#REF!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Önkormányzat!C246+Hivatal!C237+Óvoda!C238+'Közösségi H'!C238</f>
        <v>0</v>
      </c>
      <c r="D237" s="80">
        <f>Önkormányzat!D246+Hivatal!D237+Óvoda!D238+'Közösségi H'!D238</f>
        <v>0</v>
      </c>
      <c r="E237" s="106">
        <f>Önkormányzat!E246+Hivatal!E237+Óvoda!E238+'Közösségi H'!E238</f>
        <v>0</v>
      </c>
      <c r="F237" s="30">
        <f>SUM(C237:E237)</f>
        <v>0</v>
      </c>
      <c r="G237" s="105">
        <f>Önkormányzat!G246+Hivatal!G237+Óvoda!G238+'Közösségi H'!G238</f>
        <v>0</v>
      </c>
      <c r="H237" s="80">
        <f>Önkormányzat!H246+Hivatal!H237+Óvoda!H238+'Közösségi H'!H238</f>
        <v>0</v>
      </c>
      <c r="I237" s="106">
        <f>Önkormányzat!I246+Hivatal!I237+Óvoda!I238+'Közösségi H'!I238</f>
        <v>0</v>
      </c>
      <c r="J237" s="30">
        <f>SUM(F237:I237)</f>
        <v>0</v>
      </c>
      <c r="K237" s="105" t="e">
        <f>Önkormányzat!#REF!+Hivatal!K237+Óvoda!K238+'Közösségi H'!K238</f>
        <v>#REF!</v>
      </c>
      <c r="L237" s="80" t="e">
        <f>Önkormányzat!#REF!+Hivatal!L237+Óvoda!L238+'Közösségi H'!L238</f>
        <v>#REF!</v>
      </c>
      <c r="M237" s="106" t="e">
        <f>Önkormányzat!#REF!+Hivatal!M237+Óvoda!M238+'Közösségi H'!M238</f>
        <v>#REF!</v>
      </c>
      <c r="N237" s="30" t="e">
        <f>SUM(J237:M237)</f>
        <v>#REF!</v>
      </c>
      <c r="O237" s="32"/>
      <c r="P237" s="31"/>
      <c r="Q237" s="31"/>
      <c r="R237" s="30" t="e">
        <f>SUM(N237:Q237)</f>
        <v>#REF!</v>
      </c>
      <c r="S237" s="32"/>
      <c r="T237" s="31"/>
      <c r="U237" s="31"/>
      <c r="V237" s="30" t="e">
        <f>SUM(R237:U237)</f>
        <v>#REF!</v>
      </c>
      <c r="W237" s="32"/>
      <c r="X237" s="31"/>
      <c r="Y237" s="31"/>
      <c r="Z237" s="30" t="e">
        <f>SUM(V237:Y237)</f>
        <v>#REF!</v>
      </c>
      <c r="AA237" s="32"/>
      <c r="AB237" s="31"/>
      <c r="AC237" s="31"/>
      <c r="AD237" s="30" t="e">
        <f>SUM(Z237:AC237)</f>
        <v>#REF!</v>
      </c>
      <c r="AE237" s="32"/>
      <c r="AF237" s="31"/>
      <c r="AG237" s="31"/>
      <c r="AH237" s="30" t="e">
        <f>SUM(AD237:AG237)</f>
        <v>#REF!</v>
      </c>
      <c r="AI237" s="32"/>
      <c r="AJ237" s="31"/>
      <c r="AK237" s="31"/>
      <c r="AL237" s="30" t="e">
        <f>SUM(AH237:AK237)</f>
        <v>#REF!</v>
      </c>
      <c r="AM237" s="32"/>
      <c r="AN237" s="31"/>
      <c r="AO237" s="31"/>
      <c r="AP237" s="30" t="e">
        <f>SUM(AL237:AO237)</f>
        <v>#REF!</v>
      </c>
      <c r="AQ237" s="32"/>
      <c r="AR237" s="31"/>
      <c r="AS237" s="31"/>
      <c r="AT237" s="30" t="e">
        <f>SUM(AP237:AS237)</f>
        <v>#REF!</v>
      </c>
      <c r="AU237" s="32"/>
      <c r="AV237" s="31"/>
      <c r="AW237" s="31"/>
      <c r="AX237" s="30" t="e">
        <f>SUM(AT237:AW237)</f>
        <v>#REF!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Önkormányzat!C247+Hivatal!C238+Óvoda!C239+'Közösségi H'!C239</f>
        <v>0</v>
      </c>
      <c r="D238" s="80">
        <f>Önkormányzat!D247+Hivatal!D238+Óvoda!D239+'Közösségi H'!D239</f>
        <v>0</v>
      </c>
      <c r="E238" s="106">
        <f>Önkormányzat!E247+Hivatal!E238+Óvoda!E239+'Közösségi H'!E239</f>
        <v>0</v>
      </c>
      <c r="F238" s="30">
        <f>SUM(C238:E238)</f>
        <v>0</v>
      </c>
      <c r="G238" s="105">
        <f>Önkormányzat!G247+Hivatal!G238+Óvoda!G239+'Közösségi H'!G239</f>
        <v>0</v>
      </c>
      <c r="H238" s="80">
        <f>Önkormányzat!H247+Hivatal!H238+Óvoda!H239+'Közösségi H'!H239</f>
        <v>0</v>
      </c>
      <c r="I238" s="106">
        <f>Önkormányzat!I247+Hivatal!I238+Óvoda!I239+'Közösségi H'!I239</f>
        <v>0</v>
      </c>
      <c r="J238" s="30">
        <f>SUM(F238:I238)</f>
        <v>0</v>
      </c>
      <c r="K238" s="105" t="e">
        <f>Önkormányzat!#REF!+Hivatal!K238+Óvoda!K239+'Közösségi H'!K239</f>
        <v>#REF!</v>
      </c>
      <c r="L238" s="80" t="e">
        <f>Önkormányzat!#REF!+Hivatal!L238+Óvoda!L239+'Közösségi H'!L239</f>
        <v>#REF!</v>
      </c>
      <c r="M238" s="106" t="e">
        <f>Önkormányzat!#REF!+Hivatal!M238+Óvoda!M239+'Közösségi H'!M239</f>
        <v>#REF!</v>
      </c>
      <c r="N238" s="30" t="e">
        <f>SUM(J238:M238)</f>
        <v>#REF!</v>
      </c>
      <c r="O238" s="32"/>
      <c r="P238" s="31"/>
      <c r="Q238" s="31"/>
      <c r="R238" s="30" t="e">
        <f>SUM(N238:Q238)</f>
        <v>#REF!</v>
      </c>
      <c r="S238" s="32"/>
      <c r="T238" s="31"/>
      <c r="U238" s="31"/>
      <c r="V238" s="30" t="e">
        <f>SUM(R238:U238)</f>
        <v>#REF!</v>
      </c>
      <c r="W238" s="32"/>
      <c r="X238" s="31"/>
      <c r="Y238" s="31"/>
      <c r="Z238" s="30" t="e">
        <f>SUM(V238:Y238)</f>
        <v>#REF!</v>
      </c>
      <c r="AA238" s="32"/>
      <c r="AB238" s="31"/>
      <c r="AC238" s="31"/>
      <c r="AD238" s="30" t="e">
        <f>SUM(Z238:AC238)</f>
        <v>#REF!</v>
      </c>
      <c r="AE238" s="32"/>
      <c r="AF238" s="31"/>
      <c r="AG238" s="31"/>
      <c r="AH238" s="30" t="e">
        <f>SUM(AD238:AG238)</f>
        <v>#REF!</v>
      </c>
      <c r="AI238" s="32"/>
      <c r="AJ238" s="31"/>
      <c r="AK238" s="31"/>
      <c r="AL238" s="30" t="e">
        <f>SUM(AH238:AK238)</f>
        <v>#REF!</v>
      </c>
      <c r="AM238" s="32"/>
      <c r="AN238" s="31"/>
      <c r="AO238" s="31"/>
      <c r="AP238" s="30" t="e">
        <f>SUM(AL238:AO238)</f>
        <v>#REF!</v>
      </c>
      <c r="AQ238" s="32"/>
      <c r="AR238" s="31"/>
      <c r="AS238" s="31"/>
      <c r="AT238" s="30" t="e">
        <f>SUM(AP238:AS238)</f>
        <v>#REF!</v>
      </c>
      <c r="AU238" s="32"/>
      <c r="AV238" s="31"/>
      <c r="AW238" s="31"/>
      <c r="AX238" s="30" t="e">
        <f>SUM(AT238:AW238)</f>
        <v>#REF!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Önkormányzat!C248+Hivatal!C239+Óvoda!C240+'Közösségi H'!C240</f>
        <v>0</v>
      </c>
      <c r="D239" s="80">
        <f>Önkormányzat!D248+Hivatal!D239+Óvoda!D240+'Közösségi H'!D240</f>
        <v>0</v>
      </c>
      <c r="E239" s="106">
        <f>Önkormányzat!E248+Hivatal!E239+Óvoda!E240+'Közösségi H'!E240</f>
        <v>0</v>
      </c>
      <c r="F239" s="30">
        <f>SUM(C239:E239)</f>
        <v>0</v>
      </c>
      <c r="G239" s="105">
        <f>Önkormányzat!G248+Hivatal!G239+Óvoda!G240+'Közösségi H'!G240</f>
        <v>0</v>
      </c>
      <c r="H239" s="80">
        <f>Önkormányzat!H248+Hivatal!H239+Óvoda!H240+'Közösségi H'!H240</f>
        <v>0</v>
      </c>
      <c r="I239" s="106">
        <f>Önkormányzat!I248+Hivatal!I239+Óvoda!I240+'Közösségi H'!I240</f>
        <v>0</v>
      </c>
      <c r="J239" s="30">
        <f>SUM(F239:I239)</f>
        <v>0</v>
      </c>
      <c r="K239" s="105" t="e">
        <f>Önkormányzat!#REF!+Hivatal!K239+Óvoda!K240+'Közösségi H'!K240</f>
        <v>#REF!</v>
      </c>
      <c r="L239" s="80" t="e">
        <f>Önkormányzat!#REF!+Hivatal!L239+Óvoda!L240+'Közösségi H'!L240</f>
        <v>#REF!</v>
      </c>
      <c r="M239" s="106" t="e">
        <f>Önkormányzat!#REF!+Hivatal!M239+Óvoda!M240+'Közösségi H'!M240</f>
        <v>#REF!</v>
      </c>
      <c r="N239" s="30" t="e">
        <f>SUM(J239:M239)</f>
        <v>#REF!</v>
      </c>
      <c r="O239" s="32"/>
      <c r="P239" s="31"/>
      <c r="Q239" s="31"/>
      <c r="R239" s="30" t="e">
        <f>SUM(N239:Q239)</f>
        <v>#REF!</v>
      </c>
      <c r="S239" s="32"/>
      <c r="T239" s="31"/>
      <c r="U239" s="31"/>
      <c r="V239" s="30" t="e">
        <f>SUM(R239:U239)</f>
        <v>#REF!</v>
      </c>
      <c r="W239" s="32"/>
      <c r="X239" s="31"/>
      <c r="Y239" s="31"/>
      <c r="Z239" s="30" t="e">
        <f>SUM(V239:Y239)</f>
        <v>#REF!</v>
      </c>
      <c r="AA239" s="32"/>
      <c r="AB239" s="31"/>
      <c r="AC239" s="31"/>
      <c r="AD239" s="30" t="e">
        <f>SUM(Z239:AC239)</f>
        <v>#REF!</v>
      </c>
      <c r="AE239" s="32"/>
      <c r="AF239" s="31"/>
      <c r="AG239" s="31"/>
      <c r="AH239" s="30" t="e">
        <f>SUM(AD239:AG239)</f>
        <v>#REF!</v>
      </c>
      <c r="AI239" s="32"/>
      <c r="AJ239" s="31"/>
      <c r="AK239" s="31"/>
      <c r="AL239" s="30" t="e">
        <f>SUM(AH239:AK239)</f>
        <v>#REF!</v>
      </c>
      <c r="AM239" s="32"/>
      <c r="AN239" s="31"/>
      <c r="AO239" s="31"/>
      <c r="AP239" s="30" t="e">
        <f>SUM(AL239:AO239)</f>
        <v>#REF!</v>
      </c>
      <c r="AQ239" s="32"/>
      <c r="AR239" s="31"/>
      <c r="AS239" s="31"/>
      <c r="AT239" s="30" t="e">
        <f>SUM(AP239:AS239)</f>
        <v>#REF!</v>
      </c>
      <c r="AU239" s="32"/>
      <c r="AV239" s="31"/>
      <c r="AW239" s="31"/>
      <c r="AX239" s="30" t="e">
        <f>SUM(AT239:AW239)</f>
        <v>#REF!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 t="e">
        <f>SUM(K235:K239)</f>
        <v>#REF!</v>
      </c>
      <c r="L240" s="25" t="e">
        <f>SUM(L235:L239)</f>
        <v>#REF!</v>
      </c>
      <c r="M240" s="25" t="e">
        <f>SUM(M235:M239)</f>
        <v>#REF!</v>
      </c>
      <c r="N240" s="24" t="e">
        <f>IF((SUM(J240:M240))=SUM(N235:N239),SUM(N235:N239),"HIBA!")</f>
        <v>#REF!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 t="e">
        <f>IF((SUM(N240:Q240))=SUM(R235:R239),SUM(R235:R239),"HIBA!")</f>
        <v>#REF!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 t="e">
        <f>IF((SUM(R240:U240))=SUM(V235:V239),SUM(V235:V239),"HIBA!")</f>
        <v>#REF!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 t="e">
        <f>IF((SUM(V240:Y240))=SUM(Z235:Z239),SUM(Z235:Z239),"HIBA!")</f>
        <v>#REF!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 t="e">
        <f>IF((SUM(Z240:AC240))=SUM(AD235:AD239),SUM(AD235:AD239),"HIBA!")</f>
        <v>#REF!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 t="e">
        <f>IF((SUM(AD240:AG240))=SUM(AH235:AH239),SUM(AH235:AH239),"HIBA!")</f>
        <v>#REF!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 t="e">
        <f>IF((SUM(AH240:AK240))=SUM(AL235:AL239),SUM(AL235:AL239),"HIBA!")</f>
        <v>#REF!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 t="e">
        <f>IF((SUM(AL240:AO240))=SUM(AP235:AP239),SUM(AP235:AP239),"HIBA!")</f>
        <v>#REF!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 t="e">
        <f>IF((SUM(AP240:AS240))=SUM(AT235:AT239),SUM(AT235:AT239),"HIBA!")</f>
        <v>#REF!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 t="e">
        <f>IF((SUM(AT240:AW240))=SUM(AX235:AX239),SUM(AX235:AX239),"HIBA!")</f>
        <v>#REF!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Önkormányzat!C250+Hivatal!C241+Óvoda!C242+'Közösségi H'!C242</f>
        <v>0</v>
      </c>
      <c r="D241" s="80">
        <f>Önkormányzat!D250+Hivatal!D241+Óvoda!D242+'Közösségi H'!D242</f>
        <v>0</v>
      </c>
      <c r="E241" s="106">
        <f>Önkormányzat!E250+Hivatal!E241+Óvoda!E242+'Közösségi H'!E242</f>
        <v>0</v>
      </c>
      <c r="F241" s="18">
        <f>SUM(C241:E241)</f>
        <v>0</v>
      </c>
      <c r="G241" s="105">
        <f>Önkormányzat!G250+Hivatal!G241+Óvoda!G242+'Közösségi H'!G242</f>
        <v>0</v>
      </c>
      <c r="H241" s="80">
        <f>Önkormányzat!H250+Hivatal!H241+Óvoda!H242+'Közösségi H'!H242</f>
        <v>0</v>
      </c>
      <c r="I241" s="106">
        <f>Önkormányzat!I250+Hivatal!I241+Óvoda!I242+'Közösségi H'!I242</f>
        <v>0</v>
      </c>
      <c r="J241" s="18">
        <f>SUM(F241:I241)</f>
        <v>0</v>
      </c>
      <c r="K241" s="105" t="e">
        <f>Önkormányzat!#REF!+Hivatal!K241+Óvoda!K242+'Közösségi H'!K242</f>
        <v>#REF!</v>
      </c>
      <c r="L241" s="80" t="e">
        <f>Önkormányzat!#REF!+Hivatal!L241+Óvoda!L242+'Közösségi H'!L242</f>
        <v>#REF!</v>
      </c>
      <c r="M241" s="106" t="e">
        <f>Önkormányzat!#REF!+Hivatal!M241+Óvoda!M242+'Közösségi H'!M242</f>
        <v>#REF!</v>
      </c>
      <c r="N241" s="18" t="e">
        <f>SUM(J241:M241)</f>
        <v>#REF!</v>
      </c>
      <c r="O241" s="20"/>
      <c r="P241" s="19"/>
      <c r="Q241" s="19"/>
      <c r="R241" s="18" t="e">
        <f>SUM(N241:Q241)</f>
        <v>#REF!</v>
      </c>
      <c r="S241" s="20"/>
      <c r="T241" s="19"/>
      <c r="U241" s="19"/>
      <c r="V241" s="18" t="e">
        <f>SUM(R241:U241)</f>
        <v>#REF!</v>
      </c>
      <c r="W241" s="20"/>
      <c r="X241" s="19"/>
      <c r="Y241" s="19"/>
      <c r="Z241" s="18" t="e">
        <f>SUM(V241:Y241)</f>
        <v>#REF!</v>
      </c>
      <c r="AA241" s="20"/>
      <c r="AB241" s="19"/>
      <c r="AC241" s="19"/>
      <c r="AD241" s="18" t="e">
        <f>SUM(Z241:AC241)</f>
        <v>#REF!</v>
      </c>
      <c r="AE241" s="20"/>
      <c r="AF241" s="19"/>
      <c r="AG241" s="19"/>
      <c r="AH241" s="18" t="e">
        <f>SUM(AD241:AG241)</f>
        <v>#REF!</v>
      </c>
      <c r="AI241" s="20"/>
      <c r="AJ241" s="19"/>
      <c r="AK241" s="19"/>
      <c r="AL241" s="18" t="e">
        <f>SUM(AH241:AK241)</f>
        <v>#REF!</v>
      </c>
      <c r="AM241" s="20"/>
      <c r="AN241" s="19"/>
      <c r="AO241" s="19"/>
      <c r="AP241" s="18" t="e">
        <f>SUM(AL241:AO241)</f>
        <v>#REF!</v>
      </c>
      <c r="AQ241" s="20"/>
      <c r="AR241" s="19"/>
      <c r="AS241" s="19"/>
      <c r="AT241" s="18" t="e">
        <f>SUM(AP241:AS241)</f>
        <v>#REF!</v>
      </c>
      <c r="AU241" s="20"/>
      <c r="AV241" s="19"/>
      <c r="AW241" s="19"/>
      <c r="AX241" s="18" t="e">
        <f>SUM(AT241:AW241)</f>
        <v>#REF!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Önkormányzat!C251+Hivatal!C242+Óvoda!C243+'Közösségi H'!C243</f>
        <v>0</v>
      </c>
      <c r="D242" s="80">
        <f>Önkormányzat!D251+Hivatal!D242+Óvoda!D243+'Közösségi H'!D243</f>
        <v>0</v>
      </c>
      <c r="E242" s="106">
        <f>Önkormányzat!E251+Hivatal!E242+Óvoda!E243+'Közösségi H'!E243</f>
        <v>0</v>
      </c>
      <c r="F242" s="18">
        <f>SUM(C242:E242)</f>
        <v>0</v>
      </c>
      <c r="G242" s="105">
        <f>Önkormányzat!G251+Hivatal!G242+Óvoda!G243+'Közösségi H'!G243</f>
        <v>0</v>
      </c>
      <c r="H242" s="80">
        <f>Önkormányzat!H251+Hivatal!H242+Óvoda!H243+'Közösségi H'!H243</f>
        <v>0</v>
      </c>
      <c r="I242" s="106">
        <f>Önkormányzat!I251+Hivatal!I242+Óvoda!I243+'Közösségi H'!I243</f>
        <v>0</v>
      </c>
      <c r="J242" s="18">
        <f>SUM(F242:I242)</f>
        <v>0</v>
      </c>
      <c r="K242" s="105" t="e">
        <f>Önkormányzat!#REF!+Hivatal!K242+Óvoda!K243+'Közösségi H'!K243</f>
        <v>#REF!</v>
      </c>
      <c r="L242" s="80" t="e">
        <f>Önkormányzat!#REF!+Hivatal!L242+Óvoda!L243+'Közösségi H'!L243</f>
        <v>#REF!</v>
      </c>
      <c r="M242" s="106" t="e">
        <f>Önkormányzat!#REF!+Hivatal!M242+Óvoda!M243+'Közösségi H'!M243</f>
        <v>#REF!</v>
      </c>
      <c r="N242" s="18" t="e">
        <f>SUM(J242:M242)</f>
        <v>#REF!</v>
      </c>
      <c r="O242" s="20"/>
      <c r="P242" s="19"/>
      <c r="Q242" s="19"/>
      <c r="R242" s="18" t="e">
        <f>SUM(N242:Q242)</f>
        <v>#REF!</v>
      </c>
      <c r="S242" s="20"/>
      <c r="T242" s="19"/>
      <c r="U242" s="19"/>
      <c r="V242" s="18" t="e">
        <f>SUM(R242:U242)</f>
        <v>#REF!</v>
      </c>
      <c r="W242" s="20"/>
      <c r="X242" s="19"/>
      <c r="Y242" s="19"/>
      <c r="Z242" s="18" t="e">
        <f>SUM(V242:Y242)</f>
        <v>#REF!</v>
      </c>
      <c r="AA242" s="20"/>
      <c r="AB242" s="19"/>
      <c r="AC242" s="19"/>
      <c r="AD242" s="18" t="e">
        <f>SUM(Z242:AC242)</f>
        <v>#REF!</v>
      </c>
      <c r="AE242" s="20"/>
      <c r="AF242" s="19"/>
      <c r="AG242" s="19"/>
      <c r="AH242" s="18" t="e">
        <f>SUM(AD242:AG242)</f>
        <v>#REF!</v>
      </c>
      <c r="AI242" s="20"/>
      <c r="AJ242" s="19"/>
      <c r="AK242" s="19"/>
      <c r="AL242" s="18" t="e">
        <f>SUM(AH242:AK242)</f>
        <v>#REF!</v>
      </c>
      <c r="AM242" s="20"/>
      <c r="AN242" s="19"/>
      <c r="AO242" s="19"/>
      <c r="AP242" s="18" t="e">
        <f>SUM(AL242:AO242)</f>
        <v>#REF!</v>
      </c>
      <c r="AQ242" s="20"/>
      <c r="AR242" s="19"/>
      <c r="AS242" s="19"/>
      <c r="AT242" s="18" t="e">
        <f>SUM(AP242:AS242)</f>
        <v>#REF!</v>
      </c>
      <c r="AU242" s="20"/>
      <c r="AV242" s="19"/>
      <c r="AW242" s="19"/>
      <c r="AX242" s="18" t="e">
        <f>SUM(AT242:AW242)</f>
        <v>#REF!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192419956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192419956</v>
      </c>
      <c r="G243" s="14">
        <f>SUM(G240:G242,G234)</f>
        <v>-1942574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190477382</v>
      </c>
      <c r="K243" s="14" t="e">
        <f>SUM(K240:K242,K234)</f>
        <v>#REF!</v>
      </c>
      <c r="L243" s="13" t="e">
        <f>SUM(L240:L242,L234)</f>
        <v>#REF!</v>
      </c>
      <c r="M243" s="13" t="e">
        <f>SUM(M240:M242,M234)</f>
        <v>#REF!</v>
      </c>
      <c r="N243" s="12" t="e">
        <f>IF((SUM(J243:M243))=SUM(N240:N242,N234),SUM(N240:N242,N234),"HIBA!")</f>
        <v>#REF!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 t="e">
        <f>IF((SUM(N243:Q243))=SUM(R240:R242,R234),SUM(R240:R242,R234),"HIBA!")</f>
        <v>#REF!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 t="e">
        <f>IF((SUM(R243:U243))=SUM(V240:V242,V234),SUM(V240:V242,V234),"HIBA!")</f>
        <v>#REF!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 t="e">
        <f>IF((SUM(V243:Y243))=SUM(Z240:Z242,Z234),SUM(Z240:Z242,Z234),"HIBA!")</f>
        <v>#REF!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 t="e">
        <f>IF((SUM(Z243:AC243))=SUM(AD240:AD242,AD234),SUM(AD240:AD242,AD234),"HIBA!")</f>
        <v>#REF!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 t="e">
        <f>IF((SUM(AD243:AG243))=SUM(AH240:AH242,AH234),SUM(AH240:AH242,AH234),"HIBA!")</f>
        <v>#REF!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 t="e">
        <f>IF((SUM(AH243:AK243))=SUM(AL240:AL242,AL234),SUM(AL240:AL242,AL234),"HIBA!")</f>
        <v>#REF!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 t="e">
        <f>IF((SUM(AL243:AO243))=SUM(AP240:AP242,AP234),SUM(AP240:AP242,AP234),"HIBA!")</f>
        <v>#REF!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 t="e">
        <f>IF((SUM(AP243:AS243))=SUM(AT240:AT242,AT234),SUM(AT240:AT242,AT234),"HIBA!")</f>
        <v>#REF!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 t="e">
        <f>IF((SUM(AT243:AW243))=SUM(AX240:AX242,AX234),SUM(AX240:AX242,AX234),"HIBA!")</f>
        <v>#REF!</v>
      </c>
    </row>
    <row r="244" spans="1:50" s="5" customFormat="1" ht="30" customHeight="1" thickBot="1" x14ac:dyDescent="0.35">
      <c r="A244" s="10" t="s">
        <v>0</v>
      </c>
      <c r="B244" s="9"/>
      <c r="C244" s="8">
        <f>SUM(C243,C211)</f>
        <v>225463374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225463374</v>
      </c>
      <c r="G244" s="8">
        <f>SUM(G243,G211)</f>
        <v>-1942574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223520800</v>
      </c>
      <c r="K244" s="8" t="e">
        <f>SUM(K243,K211)</f>
        <v>#REF!</v>
      </c>
      <c r="L244" s="7" t="e">
        <f>SUM(L243,L211)</f>
        <v>#REF!</v>
      </c>
      <c r="M244" s="7" t="e">
        <f>SUM(M243,M211)</f>
        <v>#REF!</v>
      </c>
      <c r="N244" s="6" t="e">
        <f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>IF((SUM(AT244:AW244))=SUM(AX243,AX211),SUM(AX243,AX211),"HIBA!")</f>
        <v>#REF!</v>
      </c>
    </row>
    <row r="245" spans="1:50" x14ac:dyDescent="0.25">
      <c r="F245" s="2" t="str">
        <f>IF(F137=F244,"",F137-F244)</f>
        <v/>
      </c>
      <c r="J245" s="2" t="str">
        <f>IF(J137=J244,"",J137-J244)</f>
        <v/>
      </c>
      <c r="N245" s="2" t="e">
        <f>IF(N137=N244,"",N137-N244)</f>
        <v>#REF!</v>
      </c>
      <c r="R245" s="2" t="e">
        <f>IF(R137=R244,"",R137-R244)</f>
        <v>#REF!</v>
      </c>
      <c r="V245" s="2" t="e">
        <f>IF(V137=V244,"",V137-V244)</f>
        <v>#REF!</v>
      </c>
      <c r="Z245" s="2" t="e">
        <f>IF(Z137=Z244,"",Z137-Z244)</f>
        <v>#REF!</v>
      </c>
      <c r="AD245" s="2" t="e">
        <f>IF(AD137=AD244,"",AD137-AD244)</f>
        <v>#REF!</v>
      </c>
      <c r="AH245" s="2" t="e">
        <f>IF(AH137=AH244,"",AH137-AH244)</f>
        <v>#REF!</v>
      </c>
      <c r="AL245" s="2" t="e">
        <f>IF(AL137=AL244,"",AL137-AL244)</f>
        <v>#REF!</v>
      </c>
      <c r="AP245" s="2" t="e">
        <f>IF(AP137=AP244,"",AP137-AP244)</f>
        <v>#REF!</v>
      </c>
      <c r="AT245" s="2" t="e">
        <f>IF(AT137=AT244,"",AT137-AT244)</f>
        <v>#REF!</v>
      </c>
      <c r="AX245" s="2" t="e">
        <f>IF(AX137=AX244,"",AX137-AX244)</f>
        <v>#REF!</v>
      </c>
    </row>
  </sheetData>
  <sheetProtection selectLockedCells="1"/>
  <mergeCells count="27"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4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97" t="s">
        <v>680</v>
      </c>
      <c r="B1" s="598"/>
      <c r="C1" s="598"/>
      <c r="D1" s="599"/>
      <c r="E1" s="599"/>
      <c r="F1" s="599"/>
      <c r="G1" s="599"/>
    </row>
    <row r="2" spans="1:7" ht="26.25" customHeight="1" x14ac:dyDescent="0.35">
      <c r="A2" s="569" t="s">
        <v>521</v>
      </c>
      <c r="B2" s="569"/>
      <c r="C2" s="569"/>
      <c r="D2" s="600"/>
      <c r="E2" s="600"/>
      <c r="F2" s="600"/>
      <c r="G2" s="600"/>
    </row>
    <row r="3" spans="1:7" ht="18.75" customHeight="1" x14ac:dyDescent="0.35">
      <c r="A3" s="241"/>
      <c r="B3" s="242"/>
      <c r="C3" s="243"/>
    </row>
    <row r="4" spans="1:7" ht="12.75" customHeight="1" x14ac:dyDescent="0.3">
      <c r="A4" s="228"/>
      <c r="B4" s="244"/>
      <c r="C4" s="245"/>
    </row>
    <row r="5" spans="1:7" ht="27.6" x14ac:dyDescent="0.3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3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3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ht="27.6" x14ac:dyDescent="0.3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3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3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3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3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3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3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3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3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3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3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3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7.6" x14ac:dyDescent="0.3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3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3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3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3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3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3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3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3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3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3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3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3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3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3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3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3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7.6" x14ac:dyDescent="0.3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7.6" x14ac:dyDescent="0.3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3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3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3">
      <c r="A41" s="263"/>
      <c r="B41" s="263"/>
      <c r="C41" s="263"/>
      <c r="D41" s="263"/>
      <c r="E41" s="263"/>
      <c r="F41" s="263"/>
      <c r="G41" s="263"/>
    </row>
    <row r="42" spans="1:7" x14ac:dyDescent="0.3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69" t="s">
        <v>683</v>
      </c>
      <c r="B1" s="601"/>
      <c r="C1" s="601"/>
      <c r="D1" s="601"/>
      <c r="E1" s="601"/>
      <c r="F1" s="601"/>
      <c r="G1" s="601"/>
    </row>
    <row r="2" spans="1:7" ht="26.25" customHeight="1" x14ac:dyDescent="0.35">
      <c r="A2" s="569" t="s">
        <v>626</v>
      </c>
      <c r="B2" s="571"/>
      <c r="C2" s="571"/>
      <c r="D2" s="571"/>
      <c r="E2" s="571"/>
      <c r="F2" s="571"/>
      <c r="G2" s="571"/>
    </row>
    <row r="3" spans="1:7" x14ac:dyDescent="0.3">
      <c r="A3" s="228"/>
      <c r="B3" s="228"/>
      <c r="C3" s="228"/>
      <c r="D3" s="228"/>
      <c r="E3" s="228"/>
      <c r="F3" s="228"/>
      <c r="G3" s="228"/>
    </row>
    <row r="4" spans="1:7" ht="36.6" x14ac:dyDescent="0.3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3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7.6" x14ac:dyDescent="0.3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ht="27.6" x14ac:dyDescent="0.3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3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3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7.6" x14ac:dyDescent="0.3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3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3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3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7.6" x14ac:dyDescent="0.3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3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3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3">
      <c r="A17" s="228"/>
      <c r="B17" s="228"/>
      <c r="C17" s="333"/>
      <c r="D17" s="333"/>
      <c r="E17" s="333"/>
      <c r="F17" s="333"/>
      <c r="G17" s="333"/>
    </row>
    <row r="18" spans="1:7" ht="24" customHeight="1" x14ac:dyDescent="0.3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3">
      <c r="A19" s="244"/>
      <c r="B19" s="244"/>
      <c r="C19" s="263"/>
      <c r="D19" s="263"/>
      <c r="E19" s="263"/>
      <c r="F19" s="263"/>
      <c r="G19" s="263"/>
    </row>
    <row r="20" spans="1:7" ht="36.6" x14ac:dyDescent="0.3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7.6" x14ac:dyDescent="0.3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3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3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3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7.6" x14ac:dyDescent="0.3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3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3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7.6" x14ac:dyDescent="0.3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3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3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3">
      <c r="A31" s="244"/>
      <c r="B31" s="244"/>
      <c r="C31" s="263"/>
      <c r="D31" s="263"/>
      <c r="E31" s="263"/>
      <c r="F31" s="263"/>
      <c r="G31" s="263"/>
    </row>
    <row r="32" spans="1:7" x14ac:dyDescent="0.3">
      <c r="A32" s="244"/>
      <c r="B32" s="244"/>
      <c r="C32" s="263"/>
      <c r="D32" s="263"/>
      <c r="E32" s="263"/>
      <c r="F32" s="263"/>
      <c r="G32" s="263"/>
    </row>
    <row r="33" spans="1:7" x14ac:dyDescent="0.3">
      <c r="A33" s="244"/>
      <c r="B33" s="244"/>
      <c r="C33" s="263"/>
      <c r="D33" s="263"/>
      <c r="E33" s="263"/>
      <c r="F33" s="263"/>
      <c r="G33" s="263"/>
    </row>
    <row r="34" spans="1:7" x14ac:dyDescent="0.3">
      <c r="A34" s="244"/>
      <c r="B34" s="244"/>
      <c r="C34" s="263"/>
      <c r="D34" s="263"/>
      <c r="E34" s="263"/>
      <c r="F34" s="263"/>
      <c r="G34" s="263"/>
    </row>
    <row r="35" spans="1:7" x14ac:dyDescent="0.3">
      <c r="A35" s="244"/>
      <c r="B35" s="244"/>
      <c r="C35" s="263"/>
      <c r="D35" s="263"/>
      <c r="E35" s="263"/>
      <c r="F35" s="263"/>
      <c r="G35" s="263"/>
    </row>
    <row r="36" spans="1:7" x14ac:dyDescent="0.3">
      <c r="A36" s="244"/>
      <c r="B36" s="244"/>
      <c r="C36" s="263"/>
      <c r="D36" s="263"/>
      <c r="E36" s="263"/>
      <c r="F36" s="263"/>
      <c r="G36" s="263"/>
    </row>
    <row r="37" spans="1:7" x14ac:dyDescent="0.3">
      <c r="A37" s="244"/>
      <c r="B37" s="244"/>
      <c r="C37" s="263"/>
      <c r="D37" s="263"/>
      <c r="E37" s="263"/>
      <c r="F37" s="263"/>
      <c r="G37" s="263"/>
    </row>
    <row r="38" spans="1:7" x14ac:dyDescent="0.3">
      <c r="A38" s="244"/>
      <c r="B38" s="244"/>
      <c r="C38" s="263"/>
      <c r="D38" s="263"/>
      <c r="E38" s="263"/>
      <c r="F38" s="263"/>
      <c r="G38" s="263"/>
    </row>
    <row r="39" spans="1:7" x14ac:dyDescent="0.3">
      <c r="A39" s="244"/>
      <c r="B39" s="244"/>
      <c r="C39" s="263"/>
      <c r="D39" s="263"/>
      <c r="E39" s="263"/>
      <c r="F39" s="263"/>
      <c r="G39" s="263"/>
    </row>
    <row r="40" spans="1:7" x14ac:dyDescent="0.3">
      <c r="A40" s="244"/>
      <c r="B40" s="244"/>
      <c r="C40" s="263"/>
      <c r="D40" s="263"/>
      <c r="E40" s="263"/>
      <c r="F40" s="263"/>
      <c r="G40" s="263"/>
    </row>
    <row r="41" spans="1:7" x14ac:dyDescent="0.3">
      <c r="A41" s="244"/>
      <c r="B41" s="244"/>
      <c r="C41" s="263"/>
      <c r="D41" s="263"/>
      <c r="E41" s="263"/>
      <c r="F41" s="263"/>
      <c r="G41" s="263"/>
    </row>
    <row r="42" spans="1:7" x14ac:dyDescent="0.3">
      <c r="A42" s="244"/>
      <c r="B42" s="244"/>
      <c r="C42" s="263"/>
      <c r="D42" s="263"/>
      <c r="E42" s="263"/>
      <c r="F42" s="263"/>
      <c r="G42" s="263"/>
    </row>
    <row r="43" spans="1:7" x14ac:dyDescent="0.3">
      <c r="A43" s="244"/>
      <c r="B43" s="244"/>
      <c r="C43" s="263"/>
      <c r="D43" s="263"/>
      <c r="E43" s="263"/>
      <c r="F43" s="263"/>
      <c r="G43" s="263"/>
    </row>
    <row r="44" spans="1:7" x14ac:dyDescent="0.3">
      <c r="A44" s="244"/>
      <c r="B44" s="244"/>
      <c r="C44" s="263"/>
      <c r="D44" s="263"/>
      <c r="E44" s="263"/>
      <c r="F44" s="263"/>
      <c r="G44" s="263"/>
    </row>
    <row r="45" spans="1:7" x14ac:dyDescent="0.3">
      <c r="A45" s="244"/>
      <c r="B45" s="244"/>
      <c r="C45" s="263"/>
      <c r="D45" s="263"/>
      <c r="E45" s="263"/>
      <c r="F45" s="263"/>
      <c r="G45" s="263"/>
    </row>
    <row r="46" spans="1:7" x14ac:dyDescent="0.3">
      <c r="A46" s="244"/>
      <c r="B46" s="244"/>
      <c r="C46" s="263"/>
      <c r="D46" s="263"/>
      <c r="E46" s="263"/>
      <c r="F46" s="263"/>
      <c r="G46" s="263"/>
    </row>
    <row r="47" spans="1:7" x14ac:dyDescent="0.3">
      <c r="A47" s="244"/>
      <c r="B47" s="244"/>
      <c r="C47" s="263"/>
      <c r="D47" s="263"/>
      <c r="E47" s="263"/>
      <c r="F47" s="263"/>
      <c r="G47" s="263"/>
    </row>
    <row r="48" spans="1:7" x14ac:dyDescent="0.3">
      <c r="A48" s="244"/>
      <c r="B48" s="244"/>
      <c r="C48" s="263"/>
      <c r="D48" s="263"/>
      <c r="E48" s="263"/>
      <c r="F48" s="263"/>
      <c r="G48" s="263"/>
    </row>
    <row r="49" spans="1:7" x14ac:dyDescent="0.3">
      <c r="A49" s="244"/>
      <c r="B49" s="244"/>
      <c r="C49" s="263"/>
      <c r="D49" s="263"/>
      <c r="E49" s="263"/>
      <c r="F49" s="263"/>
      <c r="G49" s="263"/>
    </row>
    <row r="50" spans="1:7" x14ac:dyDescent="0.3">
      <c r="A50" s="244"/>
      <c r="B50" s="244"/>
      <c r="C50" s="263"/>
      <c r="D50" s="263"/>
      <c r="E50" s="263"/>
      <c r="F50" s="263"/>
      <c r="G50" s="263"/>
    </row>
    <row r="51" spans="1:7" x14ac:dyDescent="0.3">
      <c r="A51" s="244"/>
      <c r="B51" s="244"/>
      <c r="C51" s="263"/>
      <c r="D51" s="263"/>
      <c r="E51" s="263"/>
      <c r="F51" s="263"/>
      <c r="G51" s="263"/>
    </row>
    <row r="52" spans="1:7" x14ac:dyDescent="0.3">
      <c r="A52" s="244"/>
      <c r="B52" s="244"/>
      <c r="C52" s="263"/>
      <c r="D52" s="263"/>
      <c r="E52" s="263"/>
      <c r="F52" s="263"/>
      <c r="G52" s="263"/>
    </row>
    <row r="53" spans="1:7" x14ac:dyDescent="0.3">
      <c r="A53" s="244"/>
      <c r="B53" s="244"/>
      <c r="C53" s="263"/>
      <c r="D53" s="263"/>
      <c r="E53" s="263"/>
      <c r="F53" s="263"/>
      <c r="G53" s="263"/>
    </row>
    <row r="54" spans="1:7" x14ac:dyDescent="0.3">
      <c r="A54" s="244"/>
      <c r="B54" s="244"/>
      <c r="C54" s="263"/>
      <c r="D54" s="263"/>
      <c r="E54" s="263"/>
      <c r="F54" s="263"/>
      <c r="G54" s="263"/>
    </row>
    <row r="55" spans="1:7" x14ac:dyDescent="0.3">
      <c r="A55" s="244"/>
      <c r="B55" s="244"/>
      <c r="C55" s="263"/>
      <c r="D55" s="263"/>
      <c r="E55" s="263"/>
      <c r="F55" s="263"/>
      <c r="G55" s="263"/>
    </row>
    <row r="56" spans="1:7" x14ac:dyDescent="0.3">
      <c r="A56" s="244"/>
      <c r="B56" s="244"/>
      <c r="C56" s="263"/>
      <c r="D56" s="263"/>
      <c r="E56" s="263"/>
      <c r="F56" s="263"/>
      <c r="G56" s="263"/>
    </row>
    <row r="57" spans="1:7" x14ac:dyDescent="0.3">
      <c r="A57" s="244"/>
      <c r="B57" s="244"/>
      <c r="C57" s="263"/>
      <c r="D57" s="263"/>
      <c r="E57" s="263"/>
      <c r="F57" s="263"/>
      <c r="G57" s="263"/>
    </row>
    <row r="58" spans="1:7" x14ac:dyDescent="0.3">
      <c r="A58" s="244"/>
      <c r="B58" s="244"/>
      <c r="C58" s="263"/>
      <c r="D58" s="263"/>
      <c r="E58" s="263"/>
      <c r="F58" s="263"/>
      <c r="G58" s="263"/>
    </row>
    <row r="59" spans="1:7" x14ac:dyDescent="0.3">
      <c r="A59" s="244"/>
      <c r="B59" s="244"/>
      <c r="C59" s="263"/>
      <c r="D59" s="263"/>
      <c r="E59" s="263"/>
      <c r="F59" s="263"/>
      <c r="G59" s="263"/>
    </row>
    <row r="60" spans="1:7" x14ac:dyDescent="0.3">
      <c r="A60" s="244"/>
      <c r="B60" s="244"/>
      <c r="C60" s="263"/>
      <c r="D60" s="263"/>
      <c r="E60" s="263"/>
      <c r="F60" s="263"/>
      <c r="G60" s="263"/>
    </row>
    <row r="61" spans="1:7" x14ac:dyDescent="0.3">
      <c r="A61" s="244"/>
      <c r="B61" s="244"/>
      <c r="C61" s="263"/>
      <c r="D61" s="263"/>
      <c r="E61" s="263"/>
      <c r="F61" s="263"/>
      <c r="G61" s="263"/>
    </row>
    <row r="62" spans="1:7" x14ac:dyDescent="0.3">
      <c r="A62" s="244"/>
      <c r="B62" s="244"/>
      <c r="C62" s="263"/>
      <c r="D62" s="263"/>
      <c r="E62" s="263"/>
      <c r="F62" s="263"/>
      <c r="G62" s="263"/>
    </row>
    <row r="63" spans="1:7" x14ac:dyDescent="0.3">
      <c r="A63" s="244"/>
      <c r="B63" s="244"/>
      <c r="C63" s="263"/>
      <c r="D63" s="263"/>
      <c r="E63" s="263"/>
      <c r="F63" s="263"/>
      <c r="G63" s="263"/>
    </row>
    <row r="64" spans="1:7" x14ac:dyDescent="0.3">
      <c r="A64" s="244"/>
      <c r="B64" s="244"/>
      <c r="C64" s="263"/>
      <c r="D64" s="263"/>
      <c r="E64" s="263"/>
      <c r="F64" s="263"/>
      <c r="G64" s="263"/>
    </row>
    <row r="65" spans="1:7" x14ac:dyDescent="0.3">
      <c r="A65" s="244"/>
      <c r="B65" s="244"/>
      <c r="C65" s="263"/>
      <c r="D65" s="263"/>
      <c r="E65" s="263"/>
      <c r="F65" s="263"/>
      <c r="G65" s="263"/>
    </row>
    <row r="66" spans="1:7" x14ac:dyDescent="0.3">
      <c r="C66" s="270"/>
      <c r="D66" s="270"/>
      <c r="E66" s="270"/>
      <c r="F66" s="270"/>
      <c r="G66" s="270"/>
    </row>
    <row r="67" spans="1:7" x14ac:dyDescent="0.3">
      <c r="C67" s="270"/>
      <c r="D67" s="270"/>
      <c r="E67" s="270"/>
      <c r="F67" s="270"/>
      <c r="G67" s="270"/>
    </row>
    <row r="68" spans="1:7" x14ac:dyDescent="0.3">
      <c r="C68" s="270"/>
      <c r="D68" s="270"/>
      <c r="E68" s="270"/>
      <c r="F68" s="270"/>
      <c r="G68" s="270"/>
    </row>
    <row r="69" spans="1:7" x14ac:dyDescent="0.3">
      <c r="C69" s="270"/>
      <c r="D69" s="270"/>
      <c r="E69" s="270"/>
      <c r="F69" s="270"/>
      <c r="G69" s="270"/>
    </row>
    <row r="70" spans="1:7" x14ac:dyDescent="0.3">
      <c r="C70" s="270"/>
      <c r="D70" s="270"/>
      <c r="E70" s="270"/>
      <c r="F70" s="270"/>
      <c r="G70" s="270"/>
    </row>
    <row r="71" spans="1:7" x14ac:dyDescent="0.3">
      <c r="C71" s="270"/>
      <c r="D71" s="270"/>
      <c r="E71" s="270"/>
      <c r="F71" s="270"/>
      <c r="G71" s="270"/>
    </row>
    <row r="72" spans="1:7" x14ac:dyDescent="0.3">
      <c r="C72" s="270"/>
      <c r="D72" s="270"/>
      <c r="E72" s="270"/>
      <c r="F72" s="270"/>
      <c r="G72" s="270"/>
    </row>
    <row r="73" spans="1:7" x14ac:dyDescent="0.3">
      <c r="C73" s="270"/>
      <c r="D73" s="270"/>
      <c r="E73" s="270"/>
      <c r="F73" s="270"/>
      <c r="G73" s="270"/>
    </row>
    <row r="74" spans="1:7" x14ac:dyDescent="0.3">
      <c r="C74" s="270"/>
      <c r="D74" s="270"/>
      <c r="E74" s="270"/>
      <c r="F74" s="270"/>
      <c r="G74" s="270"/>
    </row>
    <row r="75" spans="1:7" x14ac:dyDescent="0.3">
      <c r="C75" s="270"/>
      <c r="D75" s="270"/>
      <c r="E75" s="270"/>
      <c r="F75" s="270"/>
      <c r="G75" s="270"/>
    </row>
    <row r="76" spans="1:7" x14ac:dyDescent="0.3">
      <c r="C76" s="270"/>
      <c r="D76" s="270"/>
      <c r="E76" s="270"/>
      <c r="F76" s="270"/>
      <c r="G76" s="270"/>
    </row>
    <row r="77" spans="1:7" x14ac:dyDescent="0.3">
      <c r="C77" s="270"/>
      <c r="D77" s="270"/>
      <c r="E77" s="270"/>
      <c r="F77" s="270"/>
      <c r="G77" s="270"/>
    </row>
    <row r="78" spans="1:7" x14ac:dyDescent="0.3">
      <c r="C78" s="270"/>
      <c r="D78" s="270"/>
      <c r="E78" s="270"/>
      <c r="F78" s="270"/>
      <c r="G78" s="270"/>
    </row>
    <row r="79" spans="1:7" x14ac:dyDescent="0.3">
      <c r="C79" s="270"/>
      <c r="D79" s="270"/>
      <c r="E79" s="270"/>
      <c r="F79" s="270"/>
      <c r="G79" s="270"/>
    </row>
    <row r="80" spans="1:7" x14ac:dyDescent="0.3">
      <c r="C80" s="270"/>
      <c r="D80" s="270"/>
      <c r="E80" s="270"/>
      <c r="F80" s="270"/>
      <c r="G80" s="270"/>
    </row>
    <row r="81" spans="3:7" x14ac:dyDescent="0.3">
      <c r="C81" s="270"/>
      <c r="D81" s="270"/>
      <c r="E81" s="270"/>
      <c r="F81" s="270"/>
      <c r="G81" s="270"/>
    </row>
    <row r="82" spans="3:7" x14ac:dyDescent="0.3">
      <c r="C82" s="270"/>
      <c r="D82" s="270"/>
      <c r="E82" s="270"/>
      <c r="F82" s="270"/>
      <c r="G82" s="270"/>
    </row>
    <row r="83" spans="3:7" x14ac:dyDescent="0.3">
      <c r="C83" s="270"/>
      <c r="D83" s="270"/>
      <c r="E83" s="270"/>
      <c r="F83" s="270"/>
      <c r="G83" s="270"/>
    </row>
    <row r="84" spans="3:7" x14ac:dyDescent="0.3">
      <c r="C84" s="270"/>
      <c r="D84" s="270"/>
      <c r="E84" s="270"/>
      <c r="F84" s="270"/>
      <c r="G84" s="270"/>
    </row>
    <row r="85" spans="3:7" x14ac:dyDescent="0.3">
      <c r="C85" s="270"/>
      <c r="D85" s="270"/>
      <c r="E85" s="270"/>
      <c r="F85" s="270"/>
      <c r="G85" s="270"/>
    </row>
    <row r="86" spans="3:7" x14ac:dyDescent="0.3">
      <c r="C86" s="270"/>
      <c r="D86" s="270"/>
      <c r="E86" s="270"/>
      <c r="F86" s="270"/>
      <c r="G86" s="270"/>
    </row>
    <row r="87" spans="3:7" x14ac:dyDescent="0.3">
      <c r="C87" s="270"/>
      <c r="D87" s="270"/>
      <c r="E87" s="270"/>
      <c r="F87" s="270"/>
      <c r="G87" s="270"/>
    </row>
    <row r="88" spans="3:7" x14ac:dyDescent="0.3">
      <c r="C88" s="270"/>
      <c r="D88" s="270"/>
      <c r="E88" s="270"/>
      <c r="F88" s="270"/>
      <c r="G88" s="270"/>
    </row>
    <row r="89" spans="3:7" x14ac:dyDescent="0.3">
      <c r="C89" s="270"/>
      <c r="D89" s="270"/>
      <c r="E89" s="270"/>
      <c r="F89" s="270"/>
      <c r="G89" s="270"/>
    </row>
    <row r="90" spans="3:7" x14ac:dyDescent="0.3">
      <c r="C90" s="270"/>
      <c r="D90" s="270"/>
      <c r="E90" s="270"/>
      <c r="F90" s="270"/>
      <c r="G90" s="270"/>
    </row>
    <row r="91" spans="3:7" x14ac:dyDescent="0.3">
      <c r="C91" s="270"/>
      <c r="D91" s="270"/>
      <c r="E91" s="270"/>
      <c r="F91" s="270"/>
      <c r="G91" s="270"/>
    </row>
    <row r="92" spans="3:7" x14ac:dyDescent="0.3">
      <c r="C92" s="270"/>
      <c r="D92" s="270"/>
      <c r="E92" s="270"/>
      <c r="F92" s="270"/>
      <c r="G92" s="270"/>
    </row>
    <row r="93" spans="3:7" x14ac:dyDescent="0.3">
      <c r="C93" s="270"/>
      <c r="D93" s="270"/>
      <c r="E93" s="270"/>
      <c r="F93" s="270"/>
      <c r="G93" s="270"/>
    </row>
    <row r="94" spans="3:7" x14ac:dyDescent="0.3">
      <c r="C94" s="270"/>
      <c r="D94" s="270"/>
      <c r="E94" s="270"/>
      <c r="F94" s="270"/>
      <c r="G94" s="270"/>
    </row>
    <row r="95" spans="3:7" x14ac:dyDescent="0.3">
      <c r="C95" s="270"/>
      <c r="D95" s="270"/>
      <c r="E95" s="270"/>
      <c r="F95" s="270"/>
      <c r="G95" s="270"/>
    </row>
    <row r="96" spans="3:7" x14ac:dyDescent="0.3">
      <c r="C96" s="270"/>
      <c r="D96" s="270"/>
      <c r="E96" s="270"/>
      <c r="F96" s="270"/>
      <c r="G96" s="270"/>
    </row>
    <row r="97" spans="3:7" x14ac:dyDescent="0.3">
      <c r="C97" s="270"/>
      <c r="D97" s="270"/>
      <c r="E97" s="270"/>
      <c r="F97" s="270"/>
      <c r="G97" s="270"/>
    </row>
    <row r="98" spans="3:7" x14ac:dyDescent="0.3">
      <c r="C98" s="270"/>
      <c r="D98" s="270"/>
      <c r="E98" s="270"/>
      <c r="F98" s="270"/>
      <c r="G98" s="270"/>
    </row>
    <row r="99" spans="3:7" x14ac:dyDescent="0.3">
      <c r="C99" s="270"/>
      <c r="D99" s="270"/>
      <c r="E99" s="270"/>
      <c r="F99" s="270"/>
      <c r="G99" s="270"/>
    </row>
    <row r="100" spans="3:7" x14ac:dyDescent="0.3">
      <c r="C100" s="270"/>
      <c r="D100" s="270"/>
      <c r="E100" s="270"/>
      <c r="F100" s="270"/>
      <c r="G100" s="270"/>
    </row>
    <row r="101" spans="3:7" x14ac:dyDescent="0.3">
      <c r="C101" s="270"/>
      <c r="D101" s="270"/>
      <c r="E101" s="270"/>
      <c r="F101" s="270"/>
      <c r="G101" s="270"/>
    </row>
    <row r="102" spans="3:7" x14ac:dyDescent="0.3">
      <c r="C102" s="270"/>
      <c r="D102" s="270"/>
      <c r="E102" s="270"/>
      <c r="F102" s="270"/>
      <c r="G102" s="270"/>
    </row>
    <row r="103" spans="3:7" x14ac:dyDescent="0.3">
      <c r="C103" s="270"/>
      <c r="D103" s="270"/>
      <c r="E103" s="270"/>
      <c r="F103" s="270"/>
      <c r="G103" s="270"/>
    </row>
    <row r="104" spans="3:7" x14ac:dyDescent="0.3">
      <c r="C104" s="270"/>
      <c r="D104" s="270"/>
      <c r="E104" s="270"/>
      <c r="F104" s="270"/>
      <c r="G104" s="270"/>
    </row>
    <row r="105" spans="3:7" x14ac:dyDescent="0.3">
      <c r="C105" s="270"/>
      <c r="D105" s="270"/>
      <c r="E105" s="270"/>
      <c r="F105" s="270"/>
      <c r="G105" s="270"/>
    </row>
    <row r="106" spans="3:7" x14ac:dyDescent="0.3">
      <c r="C106" s="270"/>
      <c r="D106" s="270"/>
      <c r="E106" s="270"/>
      <c r="F106" s="270"/>
      <c r="G106" s="270"/>
    </row>
    <row r="107" spans="3:7" x14ac:dyDescent="0.3">
      <c r="C107" s="270"/>
      <c r="D107" s="270"/>
      <c r="E107" s="270"/>
      <c r="F107" s="270"/>
      <c r="G107" s="270"/>
    </row>
    <row r="108" spans="3:7" x14ac:dyDescent="0.3">
      <c r="C108" s="270"/>
      <c r="D108" s="270"/>
      <c r="E108" s="270"/>
      <c r="F108" s="270"/>
      <c r="G108" s="270"/>
    </row>
    <row r="109" spans="3:7" x14ac:dyDescent="0.3">
      <c r="C109" s="270"/>
      <c r="D109" s="270"/>
      <c r="E109" s="270"/>
      <c r="F109" s="270"/>
      <c r="G109" s="270"/>
    </row>
    <row r="110" spans="3:7" x14ac:dyDescent="0.3">
      <c r="C110" s="270"/>
      <c r="D110" s="270"/>
      <c r="E110" s="270"/>
      <c r="F110" s="270"/>
      <c r="G110" s="270"/>
    </row>
    <row r="111" spans="3:7" x14ac:dyDescent="0.3">
      <c r="C111" s="270"/>
      <c r="D111" s="270"/>
      <c r="E111" s="270"/>
      <c r="F111" s="270"/>
      <c r="G111" s="270"/>
    </row>
    <row r="112" spans="3:7" x14ac:dyDescent="0.3">
      <c r="C112" s="270"/>
      <c r="D112" s="270"/>
      <c r="E112" s="270"/>
      <c r="F112" s="270"/>
      <c r="G112" s="270"/>
    </row>
    <row r="113" spans="3:7" x14ac:dyDescent="0.3">
      <c r="C113" s="270"/>
      <c r="D113" s="270"/>
      <c r="E113" s="270"/>
      <c r="F113" s="270"/>
      <c r="G113" s="270"/>
    </row>
    <row r="114" spans="3:7" x14ac:dyDescent="0.3">
      <c r="C114" s="270"/>
      <c r="D114" s="270"/>
      <c r="E114" s="270"/>
      <c r="F114" s="270"/>
      <c r="G114" s="270"/>
    </row>
    <row r="115" spans="3:7" x14ac:dyDescent="0.3">
      <c r="C115" s="270"/>
      <c r="D115" s="270"/>
      <c r="E115" s="270"/>
      <c r="F115" s="270"/>
      <c r="G115" s="270"/>
    </row>
    <row r="116" spans="3:7" x14ac:dyDescent="0.3">
      <c r="C116" s="270"/>
      <c r="D116" s="270"/>
      <c r="E116" s="270"/>
      <c r="F116" s="270"/>
      <c r="G116" s="270"/>
    </row>
    <row r="117" spans="3:7" x14ac:dyDescent="0.3">
      <c r="C117" s="270"/>
      <c r="D117" s="270"/>
      <c r="E117" s="270"/>
      <c r="F117" s="270"/>
      <c r="G117" s="270"/>
    </row>
    <row r="118" spans="3:7" x14ac:dyDescent="0.3">
      <c r="C118" s="270"/>
      <c r="D118" s="270"/>
      <c r="E118" s="270"/>
      <c r="F118" s="270"/>
      <c r="G118" s="270"/>
    </row>
    <row r="119" spans="3:7" x14ac:dyDescent="0.3">
      <c r="C119" s="270"/>
      <c r="D119" s="270"/>
      <c r="E119" s="270"/>
      <c r="F119" s="270"/>
      <c r="G119" s="270"/>
    </row>
    <row r="120" spans="3:7" x14ac:dyDescent="0.3">
      <c r="C120" s="270"/>
      <c r="D120" s="270"/>
      <c r="E120" s="270"/>
      <c r="F120" s="270"/>
      <c r="G120" s="270"/>
    </row>
    <row r="121" spans="3:7" x14ac:dyDescent="0.3">
      <c r="C121" s="270"/>
      <c r="D121" s="270"/>
      <c r="E121" s="270"/>
      <c r="F121" s="270"/>
      <c r="G121" s="270"/>
    </row>
    <row r="122" spans="3:7" x14ac:dyDescent="0.3">
      <c r="C122" s="270"/>
      <c r="D122" s="270"/>
      <c r="E122" s="270"/>
      <c r="F122" s="270"/>
      <c r="G122" s="270"/>
    </row>
    <row r="123" spans="3:7" x14ac:dyDescent="0.3">
      <c r="C123" s="270"/>
      <c r="D123" s="270"/>
      <c r="E123" s="270"/>
      <c r="F123" s="270"/>
      <c r="G123" s="270"/>
    </row>
    <row r="124" spans="3:7" x14ac:dyDescent="0.3">
      <c r="C124" s="270"/>
      <c r="D124" s="270"/>
      <c r="E124" s="270"/>
      <c r="F124" s="270"/>
      <c r="G124" s="270"/>
    </row>
    <row r="125" spans="3:7" x14ac:dyDescent="0.3">
      <c r="C125" s="270"/>
      <c r="D125" s="270"/>
      <c r="E125" s="270"/>
      <c r="F125" s="270"/>
      <c r="G125" s="270"/>
    </row>
    <row r="126" spans="3:7" x14ac:dyDescent="0.3">
      <c r="C126" s="270"/>
      <c r="D126" s="270"/>
      <c r="E126" s="270"/>
      <c r="F126" s="270"/>
      <c r="G126" s="270"/>
    </row>
    <row r="127" spans="3:7" x14ac:dyDescent="0.3">
      <c r="C127" s="270"/>
      <c r="D127" s="270"/>
      <c r="E127" s="270"/>
      <c r="F127" s="270"/>
      <c r="G127" s="270"/>
    </row>
    <row r="128" spans="3:7" x14ac:dyDescent="0.3">
      <c r="C128" s="270"/>
      <c r="D128" s="270"/>
      <c r="E128" s="270"/>
      <c r="F128" s="270"/>
      <c r="G128" s="270"/>
    </row>
    <row r="129" spans="3:7" x14ac:dyDescent="0.3">
      <c r="C129" s="270"/>
      <c r="D129" s="270"/>
      <c r="E129" s="270"/>
      <c r="F129" s="270"/>
      <c r="G129" s="270"/>
    </row>
    <row r="130" spans="3:7" x14ac:dyDescent="0.3">
      <c r="C130" s="270"/>
      <c r="D130" s="270"/>
      <c r="E130" s="270"/>
      <c r="F130" s="270"/>
      <c r="G130" s="270"/>
    </row>
    <row r="131" spans="3:7" x14ac:dyDescent="0.3">
      <c r="C131" s="270"/>
      <c r="D131" s="270"/>
      <c r="E131" s="270"/>
      <c r="F131" s="270"/>
      <c r="G131" s="270"/>
    </row>
    <row r="132" spans="3:7" x14ac:dyDescent="0.3">
      <c r="C132" s="270"/>
      <c r="D132" s="270"/>
      <c r="E132" s="270"/>
      <c r="F132" s="270"/>
      <c r="G132" s="270"/>
    </row>
    <row r="133" spans="3:7" x14ac:dyDescent="0.3">
      <c r="C133" s="270"/>
      <c r="D133" s="270"/>
      <c r="E133" s="270"/>
      <c r="F133" s="270"/>
      <c r="G133" s="270"/>
    </row>
    <row r="134" spans="3:7" x14ac:dyDescent="0.3">
      <c r="C134" s="270"/>
      <c r="D134" s="270"/>
      <c r="E134" s="270"/>
      <c r="F134" s="270"/>
      <c r="G134" s="270"/>
    </row>
    <row r="135" spans="3:7" x14ac:dyDescent="0.3">
      <c r="C135" s="270"/>
      <c r="D135" s="270"/>
      <c r="E135" s="270"/>
      <c r="F135" s="270"/>
      <c r="G135" s="270"/>
    </row>
    <row r="136" spans="3:7" x14ac:dyDescent="0.3">
      <c r="C136" s="270"/>
      <c r="D136" s="270"/>
      <c r="E136" s="270"/>
      <c r="F136" s="270"/>
      <c r="G136" s="270"/>
    </row>
    <row r="137" spans="3:7" x14ac:dyDescent="0.3">
      <c r="C137" s="270"/>
      <c r="D137" s="270"/>
      <c r="E137" s="270"/>
      <c r="F137" s="270"/>
      <c r="G137" s="270"/>
    </row>
    <row r="138" spans="3:7" x14ac:dyDescent="0.3">
      <c r="C138" s="270"/>
      <c r="D138" s="270"/>
      <c r="E138" s="270"/>
      <c r="F138" s="270"/>
      <c r="G138" s="270"/>
    </row>
    <row r="139" spans="3:7" x14ac:dyDescent="0.3">
      <c r="C139" s="270"/>
      <c r="D139" s="270"/>
      <c r="E139" s="270"/>
      <c r="F139" s="270"/>
      <c r="G139" s="270"/>
    </row>
    <row r="140" spans="3:7" x14ac:dyDescent="0.3">
      <c r="C140" s="270"/>
      <c r="D140" s="270"/>
      <c r="E140" s="270"/>
      <c r="F140" s="270"/>
      <c r="G140" s="270"/>
    </row>
    <row r="141" spans="3:7" x14ac:dyDescent="0.3">
      <c r="C141" s="270"/>
      <c r="D141" s="270"/>
      <c r="E141" s="270"/>
      <c r="F141" s="270"/>
      <c r="G141" s="270"/>
    </row>
    <row r="142" spans="3:7" x14ac:dyDescent="0.3">
      <c r="C142" s="270"/>
      <c r="D142" s="270"/>
      <c r="E142" s="270"/>
      <c r="F142" s="270"/>
      <c r="G142" s="270"/>
    </row>
    <row r="143" spans="3:7" x14ac:dyDescent="0.3">
      <c r="C143" s="270"/>
      <c r="D143" s="270"/>
      <c r="E143" s="270"/>
      <c r="F143" s="270"/>
      <c r="G143" s="270"/>
    </row>
    <row r="144" spans="3:7" x14ac:dyDescent="0.3">
      <c r="C144" s="270"/>
      <c r="D144" s="270"/>
      <c r="E144" s="270"/>
      <c r="F144" s="270"/>
      <c r="G144" s="270"/>
    </row>
    <row r="145" spans="3:7" x14ac:dyDescent="0.3">
      <c r="C145" s="270"/>
      <c r="D145" s="270"/>
      <c r="E145" s="270"/>
      <c r="F145" s="270"/>
      <c r="G145" s="270"/>
    </row>
    <row r="146" spans="3:7" x14ac:dyDescent="0.3">
      <c r="C146" s="270"/>
      <c r="D146" s="270"/>
      <c r="E146" s="270"/>
      <c r="F146" s="270"/>
      <c r="G146" s="270"/>
    </row>
    <row r="147" spans="3:7" x14ac:dyDescent="0.3">
      <c r="C147" s="270"/>
      <c r="D147" s="270"/>
      <c r="E147" s="270"/>
      <c r="F147" s="270"/>
      <c r="G147" s="270"/>
    </row>
    <row r="148" spans="3:7" x14ac:dyDescent="0.3">
      <c r="C148" s="270"/>
      <c r="D148" s="270"/>
      <c r="E148" s="270"/>
      <c r="F148" s="270"/>
      <c r="G148" s="270"/>
    </row>
    <row r="149" spans="3:7" x14ac:dyDescent="0.3">
      <c r="C149" s="270"/>
      <c r="D149" s="270"/>
      <c r="E149" s="270"/>
      <c r="F149" s="270"/>
      <c r="G149" s="270"/>
    </row>
    <row r="150" spans="3:7" x14ac:dyDescent="0.3">
      <c r="C150" s="270"/>
      <c r="D150" s="270"/>
      <c r="E150" s="270"/>
      <c r="F150" s="270"/>
      <c r="G150" s="270"/>
    </row>
    <row r="151" spans="3:7" x14ac:dyDescent="0.3">
      <c r="C151" s="270"/>
      <c r="D151" s="270"/>
      <c r="E151" s="270"/>
      <c r="F151" s="270"/>
      <c r="G151" s="270"/>
    </row>
    <row r="152" spans="3:7" x14ac:dyDescent="0.3">
      <c r="C152" s="270"/>
      <c r="D152" s="270"/>
      <c r="E152" s="270"/>
      <c r="F152" s="270"/>
      <c r="G152" s="270"/>
    </row>
    <row r="153" spans="3:7" x14ac:dyDescent="0.3">
      <c r="C153" s="270"/>
      <c r="D153" s="270"/>
      <c r="E153" s="270"/>
      <c r="F153" s="270"/>
      <c r="G153" s="270"/>
    </row>
    <row r="154" spans="3:7" x14ac:dyDescent="0.3">
      <c r="C154" s="270"/>
      <c r="D154" s="270"/>
      <c r="E154" s="270"/>
      <c r="F154" s="270"/>
      <c r="G154" s="270"/>
    </row>
    <row r="155" spans="3:7" x14ac:dyDescent="0.3">
      <c r="C155" s="270"/>
      <c r="D155" s="270"/>
      <c r="E155" s="270"/>
      <c r="F155" s="270"/>
      <c r="G155" s="270"/>
    </row>
    <row r="156" spans="3:7" x14ac:dyDescent="0.3">
      <c r="C156" s="270"/>
      <c r="D156" s="270"/>
      <c r="E156" s="270"/>
      <c r="F156" s="270"/>
      <c r="G156" s="270"/>
    </row>
    <row r="157" spans="3:7" x14ac:dyDescent="0.3">
      <c r="C157" s="270"/>
      <c r="D157" s="270"/>
      <c r="E157" s="270"/>
      <c r="F157" s="270"/>
      <c r="G157" s="270"/>
    </row>
    <row r="158" spans="3:7" x14ac:dyDescent="0.3">
      <c r="C158" s="270"/>
      <c r="D158" s="270"/>
      <c r="E158" s="270"/>
      <c r="F158" s="270"/>
      <c r="G158" s="270"/>
    </row>
    <row r="159" spans="3:7" x14ac:dyDescent="0.3">
      <c r="C159" s="270"/>
      <c r="D159" s="270"/>
      <c r="E159" s="270"/>
      <c r="F159" s="270"/>
      <c r="G159" s="270"/>
    </row>
    <row r="160" spans="3:7" x14ac:dyDescent="0.3">
      <c r="C160" s="270"/>
      <c r="D160" s="270"/>
      <c r="E160" s="270"/>
      <c r="F160" s="270"/>
      <c r="G160" s="270"/>
    </row>
    <row r="161" spans="3:7" x14ac:dyDescent="0.3">
      <c r="C161" s="270"/>
      <c r="D161" s="270"/>
      <c r="E161" s="270"/>
      <c r="F161" s="270"/>
      <c r="G161" s="270"/>
    </row>
    <row r="162" spans="3:7" x14ac:dyDescent="0.3">
      <c r="C162" s="270"/>
      <c r="D162" s="270"/>
      <c r="E162" s="270"/>
      <c r="F162" s="270"/>
      <c r="G162" s="270"/>
    </row>
    <row r="163" spans="3:7" x14ac:dyDescent="0.3">
      <c r="C163" s="270"/>
      <c r="D163" s="270"/>
      <c r="E163" s="270"/>
      <c r="F163" s="270"/>
      <c r="G163" s="270"/>
    </row>
    <row r="164" spans="3:7" x14ac:dyDescent="0.3">
      <c r="C164" s="270"/>
      <c r="D164" s="270"/>
      <c r="E164" s="270"/>
      <c r="F164" s="270"/>
      <c r="G164" s="270"/>
    </row>
    <row r="165" spans="3:7" x14ac:dyDescent="0.3">
      <c r="C165" s="270"/>
      <c r="D165" s="270"/>
      <c r="E165" s="270"/>
      <c r="F165" s="270"/>
      <c r="G165" s="270"/>
    </row>
    <row r="166" spans="3:7" x14ac:dyDescent="0.3">
      <c r="C166" s="270"/>
      <c r="D166" s="270"/>
      <c r="E166" s="270"/>
      <c r="F166" s="270"/>
      <c r="G166" s="270"/>
    </row>
    <row r="167" spans="3:7" x14ac:dyDescent="0.3">
      <c r="C167" s="270"/>
      <c r="D167" s="270"/>
      <c r="E167" s="270"/>
      <c r="F167" s="270"/>
      <c r="G167" s="270"/>
    </row>
    <row r="168" spans="3:7" x14ac:dyDescent="0.3">
      <c r="C168" s="270"/>
      <c r="D168" s="270"/>
      <c r="E168" s="270"/>
      <c r="F168" s="270"/>
      <c r="G168" s="270"/>
    </row>
    <row r="169" spans="3:7" x14ac:dyDescent="0.3">
      <c r="C169" s="270"/>
      <c r="D169" s="270"/>
      <c r="E169" s="270"/>
      <c r="F169" s="270"/>
      <c r="G169" s="270"/>
    </row>
    <row r="170" spans="3:7" x14ac:dyDescent="0.3">
      <c r="C170" s="270"/>
      <c r="D170" s="270"/>
      <c r="E170" s="270"/>
      <c r="F170" s="270"/>
      <c r="G170" s="270"/>
    </row>
    <row r="171" spans="3:7" x14ac:dyDescent="0.3">
      <c r="C171" s="270"/>
      <c r="D171" s="270"/>
      <c r="E171" s="270"/>
      <c r="F171" s="270"/>
      <c r="G171" s="270"/>
    </row>
    <row r="172" spans="3:7" x14ac:dyDescent="0.3">
      <c r="C172" s="270"/>
      <c r="D172" s="270"/>
      <c r="E172" s="270"/>
      <c r="F172" s="270"/>
      <c r="G172" s="270"/>
    </row>
    <row r="173" spans="3:7" x14ac:dyDescent="0.3">
      <c r="C173" s="270"/>
      <c r="D173" s="270"/>
      <c r="E173" s="270"/>
      <c r="F173" s="270"/>
      <c r="G173" s="270"/>
    </row>
    <row r="174" spans="3:7" x14ac:dyDescent="0.3">
      <c r="C174" s="270"/>
      <c r="D174" s="270"/>
      <c r="E174" s="270"/>
      <c r="F174" s="270"/>
      <c r="G174" s="270"/>
    </row>
    <row r="175" spans="3:7" x14ac:dyDescent="0.3">
      <c r="C175" s="270"/>
      <c r="D175" s="270"/>
      <c r="E175" s="270"/>
      <c r="F175" s="270"/>
      <c r="G175" s="270"/>
    </row>
    <row r="176" spans="3:7" x14ac:dyDescent="0.3">
      <c r="C176" s="270"/>
      <c r="D176" s="270"/>
      <c r="E176" s="270"/>
      <c r="F176" s="270"/>
      <c r="G176" s="270"/>
    </row>
    <row r="177" spans="3:7" x14ac:dyDescent="0.3">
      <c r="C177" s="270"/>
      <c r="D177" s="270"/>
      <c r="E177" s="270"/>
      <c r="F177" s="270"/>
      <c r="G177" s="270"/>
    </row>
    <row r="178" spans="3:7" x14ac:dyDescent="0.3">
      <c r="C178" s="270"/>
      <c r="D178" s="270"/>
      <c r="E178" s="270"/>
      <c r="F178" s="270"/>
      <c r="G178" s="270"/>
    </row>
    <row r="179" spans="3:7" x14ac:dyDescent="0.3">
      <c r="C179" s="270"/>
      <c r="D179" s="270"/>
      <c r="E179" s="270"/>
      <c r="F179" s="270"/>
      <c r="G179" s="270"/>
    </row>
    <row r="180" spans="3:7" x14ac:dyDescent="0.3">
      <c r="C180" s="270"/>
      <c r="D180" s="270"/>
      <c r="E180" s="270"/>
      <c r="F180" s="270"/>
      <c r="G180" s="270"/>
    </row>
    <row r="181" spans="3:7" x14ac:dyDescent="0.3">
      <c r="C181" s="270"/>
      <c r="D181" s="270"/>
      <c r="E181" s="270"/>
      <c r="F181" s="270"/>
      <c r="G181" s="270"/>
    </row>
    <row r="182" spans="3:7" x14ac:dyDescent="0.3">
      <c r="C182" s="270"/>
      <c r="D182" s="270"/>
      <c r="E182" s="270"/>
      <c r="F182" s="270"/>
      <c r="G182" s="270"/>
    </row>
    <row r="183" spans="3:7" x14ac:dyDescent="0.3">
      <c r="C183" s="270"/>
      <c r="D183" s="270"/>
      <c r="E183" s="270"/>
      <c r="F183" s="270"/>
      <c r="G183" s="270"/>
    </row>
    <row r="184" spans="3:7" x14ac:dyDescent="0.3">
      <c r="C184" s="270"/>
      <c r="D184" s="270"/>
      <c r="E184" s="270"/>
      <c r="F184" s="270"/>
      <c r="G184" s="270"/>
    </row>
    <row r="185" spans="3:7" x14ac:dyDescent="0.3">
      <c r="C185" s="270"/>
      <c r="D185" s="270"/>
      <c r="E185" s="270"/>
      <c r="F185" s="270"/>
      <c r="G185" s="270"/>
    </row>
    <row r="186" spans="3:7" x14ac:dyDescent="0.3">
      <c r="C186" s="270"/>
      <c r="D186" s="270"/>
      <c r="E186" s="270"/>
      <c r="F186" s="270"/>
      <c r="G186" s="270"/>
    </row>
    <row r="187" spans="3:7" x14ac:dyDescent="0.3">
      <c r="C187" s="270"/>
      <c r="D187" s="270"/>
      <c r="E187" s="270"/>
      <c r="F187" s="270"/>
      <c r="G187" s="270"/>
    </row>
    <row r="188" spans="3:7" x14ac:dyDescent="0.3">
      <c r="C188" s="270"/>
      <c r="D188" s="270"/>
      <c r="E188" s="270"/>
      <c r="F188" s="270"/>
      <c r="G188" s="270"/>
    </row>
    <row r="189" spans="3:7" x14ac:dyDescent="0.3">
      <c r="C189" s="270"/>
      <c r="D189" s="270"/>
      <c r="E189" s="270"/>
      <c r="F189" s="270"/>
      <c r="G189" s="270"/>
    </row>
    <row r="190" spans="3:7" x14ac:dyDescent="0.3">
      <c r="C190" s="270"/>
      <c r="D190" s="270"/>
      <c r="E190" s="270"/>
      <c r="F190" s="270"/>
      <c r="G190" s="270"/>
    </row>
    <row r="191" spans="3:7" x14ac:dyDescent="0.3">
      <c r="C191" s="270"/>
      <c r="D191" s="270"/>
      <c r="E191" s="270"/>
      <c r="F191" s="270"/>
      <c r="G191" s="270"/>
    </row>
    <row r="192" spans="3:7" x14ac:dyDescent="0.3">
      <c r="C192" s="270"/>
      <c r="D192" s="270"/>
      <c r="E192" s="270"/>
      <c r="F192" s="270"/>
      <c r="G192" s="270"/>
    </row>
    <row r="193" spans="3:7" x14ac:dyDescent="0.3">
      <c r="C193" s="270"/>
      <c r="D193" s="270"/>
      <c r="E193" s="270"/>
      <c r="F193" s="270"/>
      <c r="G193" s="270"/>
    </row>
    <row r="194" spans="3:7" x14ac:dyDescent="0.3">
      <c r="C194" s="270"/>
      <c r="D194" s="270"/>
      <c r="E194" s="270"/>
      <c r="F194" s="270"/>
      <c r="G194" s="270"/>
    </row>
    <row r="195" spans="3:7" x14ac:dyDescent="0.3">
      <c r="C195" s="270"/>
      <c r="D195" s="270"/>
      <c r="E195" s="270"/>
      <c r="F195" s="270"/>
      <c r="G195" s="270"/>
    </row>
    <row r="196" spans="3:7" x14ac:dyDescent="0.3">
      <c r="C196" s="270"/>
      <c r="D196" s="270"/>
      <c r="E196" s="270"/>
      <c r="F196" s="270"/>
      <c r="G196" s="270"/>
    </row>
    <row r="197" spans="3:7" x14ac:dyDescent="0.3">
      <c r="C197" s="270"/>
      <c r="D197" s="270"/>
      <c r="E197" s="270"/>
      <c r="F197" s="270"/>
      <c r="G197" s="270"/>
    </row>
    <row r="198" spans="3:7" x14ac:dyDescent="0.3">
      <c r="C198" s="270"/>
      <c r="D198" s="270"/>
      <c r="E198" s="270"/>
      <c r="F198" s="270"/>
      <c r="G198" s="270"/>
    </row>
    <row r="199" spans="3:7" x14ac:dyDescent="0.3">
      <c r="C199" s="270"/>
      <c r="D199" s="270"/>
      <c r="E199" s="270"/>
      <c r="F199" s="270"/>
      <c r="G199" s="270"/>
    </row>
    <row r="200" spans="3:7" x14ac:dyDescent="0.3">
      <c r="C200" s="270"/>
      <c r="D200" s="270"/>
      <c r="E200" s="270"/>
      <c r="F200" s="270"/>
      <c r="G200" s="270"/>
    </row>
    <row r="201" spans="3:7" x14ac:dyDescent="0.3">
      <c r="C201" s="270"/>
      <c r="D201" s="270"/>
      <c r="E201" s="270"/>
      <c r="F201" s="270"/>
      <c r="G201" s="270"/>
    </row>
    <row r="202" spans="3:7" x14ac:dyDescent="0.3">
      <c r="C202" s="270"/>
      <c r="D202" s="270"/>
      <c r="E202" s="270"/>
      <c r="F202" s="270"/>
      <c r="G202" s="270"/>
    </row>
    <row r="203" spans="3:7" x14ac:dyDescent="0.3">
      <c r="C203" s="270"/>
      <c r="D203" s="270"/>
      <c r="E203" s="270"/>
      <c r="F203" s="270"/>
      <c r="G203" s="270"/>
    </row>
    <row r="204" spans="3:7" x14ac:dyDescent="0.3">
      <c r="C204" s="270"/>
      <c r="D204" s="270"/>
      <c r="E204" s="270"/>
      <c r="F204" s="270"/>
      <c r="G204" s="270"/>
    </row>
    <row r="205" spans="3:7" x14ac:dyDescent="0.3">
      <c r="C205" s="270"/>
      <c r="D205" s="270"/>
      <c r="E205" s="270"/>
      <c r="F205" s="270"/>
      <c r="G205" s="270"/>
    </row>
    <row r="206" spans="3:7" x14ac:dyDescent="0.3">
      <c r="C206" s="270"/>
      <c r="D206" s="270"/>
      <c r="E206" s="270"/>
      <c r="F206" s="270"/>
      <c r="G206" s="270"/>
    </row>
    <row r="207" spans="3:7" x14ac:dyDescent="0.3">
      <c r="C207" s="270"/>
      <c r="D207" s="270"/>
      <c r="E207" s="270"/>
      <c r="F207" s="270"/>
      <c r="G207" s="270"/>
    </row>
    <row r="208" spans="3:7" x14ac:dyDescent="0.3">
      <c r="C208" s="270"/>
      <c r="D208" s="270"/>
      <c r="E208" s="270"/>
      <c r="F208" s="270"/>
      <c r="G208" s="270"/>
    </row>
    <row r="209" spans="3:7" x14ac:dyDescent="0.3">
      <c r="C209" s="270"/>
      <c r="D209" s="270"/>
      <c r="E209" s="270"/>
      <c r="F209" s="270"/>
      <c r="G209" s="270"/>
    </row>
    <row r="210" spans="3:7" x14ac:dyDescent="0.3">
      <c r="C210" s="270"/>
      <c r="D210" s="270"/>
      <c r="E210" s="270"/>
      <c r="F210" s="270"/>
      <c r="G210" s="270"/>
    </row>
    <row r="211" spans="3:7" x14ac:dyDescent="0.3">
      <c r="C211" s="270"/>
      <c r="D211" s="270"/>
      <c r="E211" s="270"/>
      <c r="F211" s="270"/>
      <c r="G211" s="270"/>
    </row>
    <row r="212" spans="3:7" x14ac:dyDescent="0.3">
      <c r="C212" s="270"/>
      <c r="D212" s="270"/>
      <c r="E212" s="270"/>
      <c r="F212" s="270"/>
      <c r="G212" s="270"/>
    </row>
    <row r="213" spans="3:7" x14ac:dyDescent="0.3">
      <c r="C213" s="270"/>
      <c r="D213" s="270"/>
      <c r="E213" s="270"/>
      <c r="F213" s="270"/>
      <c r="G213" s="270"/>
    </row>
    <row r="214" spans="3:7" x14ac:dyDescent="0.3">
      <c r="C214" s="270"/>
      <c r="D214" s="270"/>
      <c r="E214" s="270"/>
      <c r="F214" s="270"/>
      <c r="G214" s="270"/>
    </row>
    <row r="215" spans="3:7" x14ac:dyDescent="0.3">
      <c r="C215" s="270"/>
      <c r="D215" s="270"/>
      <c r="E215" s="270"/>
      <c r="F215" s="270"/>
      <c r="G215" s="270"/>
    </row>
    <row r="216" spans="3:7" x14ac:dyDescent="0.3">
      <c r="C216" s="270"/>
      <c r="D216" s="270"/>
      <c r="E216" s="270"/>
      <c r="F216" s="270"/>
      <c r="G216" s="270"/>
    </row>
    <row r="217" spans="3:7" x14ac:dyDescent="0.3">
      <c r="C217" s="270"/>
      <c r="D217" s="270"/>
      <c r="E217" s="270"/>
      <c r="F217" s="270"/>
      <c r="G217" s="270"/>
    </row>
    <row r="218" spans="3:7" x14ac:dyDescent="0.3">
      <c r="C218" s="270"/>
      <c r="D218" s="270"/>
      <c r="E218" s="270"/>
      <c r="F218" s="270"/>
      <c r="G218" s="270"/>
    </row>
    <row r="219" spans="3:7" x14ac:dyDescent="0.3">
      <c r="C219" s="270"/>
      <c r="D219" s="270"/>
      <c r="E219" s="270"/>
      <c r="F219" s="270"/>
      <c r="G219" s="270"/>
    </row>
    <row r="220" spans="3:7" x14ac:dyDescent="0.3">
      <c r="C220" s="270"/>
      <c r="D220" s="270"/>
      <c r="E220" s="270"/>
      <c r="F220" s="270"/>
      <c r="G220" s="270"/>
    </row>
    <row r="221" spans="3:7" x14ac:dyDescent="0.3">
      <c r="C221" s="270"/>
      <c r="D221" s="270"/>
      <c r="E221" s="270"/>
      <c r="F221" s="270"/>
      <c r="G221" s="270"/>
    </row>
    <row r="222" spans="3:7" x14ac:dyDescent="0.3">
      <c r="C222" s="270"/>
      <c r="D222" s="270"/>
      <c r="E222" s="270"/>
      <c r="F222" s="270"/>
      <c r="G222" s="270"/>
    </row>
    <row r="223" spans="3:7" x14ac:dyDescent="0.3">
      <c r="C223" s="270"/>
      <c r="D223" s="270"/>
      <c r="E223" s="270"/>
      <c r="F223" s="270"/>
      <c r="G223" s="270"/>
    </row>
    <row r="224" spans="3:7" x14ac:dyDescent="0.3">
      <c r="C224" s="270"/>
      <c r="D224" s="270"/>
      <c r="E224" s="270"/>
      <c r="F224" s="270"/>
      <c r="G224" s="270"/>
    </row>
    <row r="225" spans="3:7" x14ac:dyDescent="0.3">
      <c r="C225" s="270"/>
      <c r="D225" s="270"/>
      <c r="E225" s="270"/>
      <c r="F225" s="270"/>
      <c r="G225" s="270"/>
    </row>
    <row r="226" spans="3:7" x14ac:dyDescent="0.3">
      <c r="C226" s="270"/>
      <c r="D226" s="270"/>
      <c r="E226" s="270"/>
      <c r="F226" s="270"/>
      <c r="G226" s="270"/>
    </row>
    <row r="227" spans="3:7" x14ac:dyDescent="0.3">
      <c r="C227" s="270"/>
      <c r="D227" s="270"/>
      <c r="E227" s="270"/>
      <c r="F227" s="270"/>
      <c r="G227" s="270"/>
    </row>
    <row r="228" spans="3:7" x14ac:dyDescent="0.3">
      <c r="C228" s="270"/>
      <c r="D228" s="270"/>
      <c r="E228" s="270"/>
      <c r="F228" s="270"/>
      <c r="G228" s="270"/>
    </row>
    <row r="229" spans="3:7" x14ac:dyDescent="0.3">
      <c r="C229" s="270"/>
      <c r="D229" s="270"/>
      <c r="E229" s="270"/>
      <c r="F229" s="270"/>
      <c r="G229" s="270"/>
    </row>
    <row r="230" spans="3:7" x14ac:dyDescent="0.3">
      <c r="C230" s="270"/>
      <c r="D230" s="270"/>
      <c r="E230" s="270"/>
      <c r="F230" s="270"/>
      <c r="G230" s="270"/>
    </row>
    <row r="231" spans="3:7" x14ac:dyDescent="0.3">
      <c r="C231" s="270"/>
      <c r="D231" s="270"/>
      <c r="E231" s="270"/>
      <c r="F231" s="270"/>
      <c r="G231" s="270"/>
    </row>
    <row r="232" spans="3:7" x14ac:dyDescent="0.3">
      <c r="C232" s="270"/>
      <c r="D232" s="270"/>
      <c r="E232" s="270"/>
      <c r="F232" s="270"/>
      <c r="G232" s="270"/>
    </row>
    <row r="233" spans="3:7" x14ac:dyDescent="0.3">
      <c r="C233" s="270"/>
      <c r="D233" s="270"/>
      <c r="E233" s="270"/>
      <c r="F233" s="270"/>
      <c r="G233" s="270"/>
    </row>
    <row r="234" spans="3:7" x14ac:dyDescent="0.3">
      <c r="C234" s="270"/>
      <c r="D234" s="270"/>
      <c r="E234" s="270"/>
      <c r="F234" s="270"/>
      <c r="G234" s="270"/>
    </row>
    <row r="235" spans="3:7" x14ac:dyDescent="0.3">
      <c r="C235" s="270"/>
      <c r="D235" s="270"/>
      <c r="E235" s="270"/>
      <c r="F235" s="270"/>
      <c r="G235" s="270"/>
    </row>
    <row r="236" spans="3:7" x14ac:dyDescent="0.3">
      <c r="C236" s="270"/>
      <c r="D236" s="270"/>
      <c r="E236" s="270"/>
      <c r="F236" s="270"/>
      <c r="G236" s="270"/>
    </row>
    <row r="237" spans="3:7" x14ac:dyDescent="0.3">
      <c r="C237" s="270"/>
      <c r="D237" s="270"/>
      <c r="E237" s="270"/>
      <c r="F237" s="270"/>
      <c r="G237" s="270"/>
    </row>
    <row r="238" spans="3:7" x14ac:dyDescent="0.3">
      <c r="C238" s="270"/>
      <c r="D238" s="270"/>
      <c r="E238" s="270"/>
      <c r="F238" s="270"/>
      <c r="G238" s="270"/>
    </row>
    <row r="239" spans="3:7" x14ac:dyDescent="0.3">
      <c r="C239" s="270"/>
      <c r="D239" s="270"/>
      <c r="E239" s="270"/>
      <c r="F239" s="270"/>
      <c r="G239" s="270"/>
    </row>
    <row r="240" spans="3:7" x14ac:dyDescent="0.3">
      <c r="C240" s="270"/>
      <c r="D240" s="270"/>
      <c r="E240" s="270"/>
      <c r="F240" s="270"/>
      <c r="G240" s="270"/>
    </row>
    <row r="241" spans="3:7" x14ac:dyDescent="0.3">
      <c r="C241" s="270"/>
      <c r="D241" s="270"/>
      <c r="E241" s="270"/>
      <c r="F241" s="270"/>
      <c r="G241" s="270"/>
    </row>
    <row r="242" spans="3:7" x14ac:dyDescent="0.3">
      <c r="C242" s="270"/>
      <c r="D242" s="270"/>
      <c r="E242" s="270"/>
      <c r="F242" s="270"/>
      <c r="G242" s="270"/>
    </row>
    <row r="243" spans="3:7" x14ac:dyDescent="0.3">
      <c r="C243" s="270"/>
      <c r="D243" s="270"/>
      <c r="E243" s="270"/>
      <c r="F243" s="270"/>
      <c r="G243" s="270"/>
    </row>
    <row r="244" spans="3:7" x14ac:dyDescent="0.3">
      <c r="C244" s="270"/>
      <c r="D244" s="270"/>
      <c r="E244" s="270"/>
      <c r="F244" s="270"/>
      <c r="G244" s="270"/>
    </row>
    <row r="245" spans="3:7" x14ac:dyDescent="0.3">
      <c r="C245" s="270"/>
      <c r="D245" s="270"/>
      <c r="E245" s="270"/>
      <c r="F245" s="270"/>
      <c r="G245" s="270"/>
    </row>
    <row r="246" spans="3:7" x14ac:dyDescent="0.3">
      <c r="C246" s="270"/>
      <c r="D246" s="270"/>
      <c r="E246" s="270"/>
      <c r="F246" s="270"/>
      <c r="G246" s="270"/>
    </row>
    <row r="247" spans="3:7" x14ac:dyDescent="0.3">
      <c r="C247" s="270"/>
      <c r="D247" s="270"/>
      <c r="E247" s="270"/>
      <c r="F247" s="270"/>
      <c r="G247" s="270"/>
    </row>
    <row r="248" spans="3:7" x14ac:dyDescent="0.3">
      <c r="C248" s="270"/>
      <c r="D248" s="270"/>
      <c r="E248" s="270"/>
      <c r="F248" s="270"/>
      <c r="G248" s="270"/>
    </row>
    <row r="249" spans="3:7" x14ac:dyDescent="0.3">
      <c r="C249" s="270"/>
      <c r="D249" s="270"/>
      <c r="E249" s="270"/>
      <c r="F249" s="270"/>
      <c r="G249" s="270"/>
    </row>
    <row r="250" spans="3:7" x14ac:dyDescent="0.3">
      <c r="C250" s="270"/>
      <c r="D250" s="270"/>
      <c r="E250" s="270"/>
      <c r="F250" s="270"/>
      <c r="G250" s="270"/>
    </row>
    <row r="251" spans="3:7" x14ac:dyDescent="0.3">
      <c r="C251" s="270"/>
      <c r="D251" s="270"/>
      <c r="E251" s="270"/>
      <c r="F251" s="270"/>
      <c r="G251" s="270"/>
    </row>
    <row r="252" spans="3:7" x14ac:dyDescent="0.3">
      <c r="C252" s="270"/>
      <c r="D252" s="270"/>
      <c r="E252" s="270"/>
      <c r="F252" s="270"/>
      <c r="G252" s="270"/>
    </row>
    <row r="253" spans="3:7" x14ac:dyDescent="0.3">
      <c r="C253" s="270"/>
      <c r="D253" s="270"/>
      <c r="E253" s="270"/>
      <c r="F253" s="270"/>
      <c r="G253" s="270"/>
    </row>
    <row r="254" spans="3:7" x14ac:dyDescent="0.3">
      <c r="C254" s="270"/>
      <c r="D254" s="270"/>
      <c r="E254" s="270"/>
      <c r="F254" s="270"/>
      <c r="G254" s="270"/>
    </row>
    <row r="255" spans="3:7" x14ac:dyDescent="0.3">
      <c r="C255" s="270"/>
      <c r="D255" s="270"/>
      <c r="E255" s="270"/>
      <c r="F255" s="270"/>
      <c r="G255" s="270"/>
    </row>
    <row r="256" spans="3:7" x14ac:dyDescent="0.3">
      <c r="C256" s="270"/>
      <c r="D256" s="270"/>
      <c r="E256" s="270"/>
      <c r="F256" s="270"/>
      <c r="G256" s="270"/>
    </row>
    <row r="257" spans="3:7" x14ac:dyDescent="0.3">
      <c r="C257" s="270"/>
      <c r="D257" s="270"/>
      <c r="E257" s="270"/>
      <c r="F257" s="270"/>
      <c r="G257" s="270"/>
    </row>
    <row r="258" spans="3:7" x14ac:dyDescent="0.3">
      <c r="C258" s="270"/>
      <c r="D258" s="270"/>
      <c r="E258" s="270"/>
      <c r="F258" s="270"/>
      <c r="G258" s="270"/>
    </row>
    <row r="259" spans="3:7" x14ac:dyDescent="0.3">
      <c r="C259" s="270"/>
      <c r="D259" s="270"/>
      <c r="E259" s="270"/>
      <c r="F259" s="270"/>
      <c r="G259" s="270"/>
    </row>
    <row r="260" spans="3:7" x14ac:dyDescent="0.3">
      <c r="C260" s="270"/>
      <c r="D260" s="270"/>
      <c r="E260" s="270"/>
      <c r="F260" s="270"/>
      <c r="G260" s="270"/>
    </row>
    <row r="261" spans="3:7" x14ac:dyDescent="0.3">
      <c r="C261" s="270"/>
      <c r="D261" s="270"/>
      <c r="E261" s="270"/>
      <c r="F261" s="270"/>
      <c r="G261" s="270"/>
    </row>
    <row r="262" spans="3:7" x14ac:dyDescent="0.3">
      <c r="C262" s="270"/>
      <c r="D262" s="270"/>
      <c r="E262" s="270"/>
      <c r="F262" s="270"/>
      <c r="G262" s="270"/>
    </row>
    <row r="263" spans="3:7" x14ac:dyDescent="0.3">
      <c r="C263" s="270"/>
      <c r="D263" s="270"/>
      <c r="E263" s="270"/>
      <c r="F263" s="270"/>
      <c r="G263" s="270"/>
    </row>
    <row r="264" spans="3:7" x14ac:dyDescent="0.3">
      <c r="C264" s="270"/>
      <c r="D264" s="270"/>
      <c r="E264" s="270"/>
      <c r="F264" s="270"/>
      <c r="G264" s="270"/>
    </row>
    <row r="265" spans="3:7" x14ac:dyDescent="0.3">
      <c r="C265" s="270"/>
      <c r="D265" s="270"/>
      <c r="E265" s="270"/>
      <c r="F265" s="270"/>
      <c r="G265" s="270"/>
    </row>
    <row r="266" spans="3:7" x14ac:dyDescent="0.3">
      <c r="C266" s="270"/>
      <c r="D266" s="270"/>
      <c r="E266" s="270"/>
      <c r="F266" s="270"/>
      <c r="G266" s="270"/>
    </row>
    <row r="267" spans="3:7" x14ac:dyDescent="0.3">
      <c r="C267" s="270"/>
      <c r="D267" s="270"/>
      <c r="E267" s="270"/>
      <c r="F267" s="270"/>
      <c r="G267" s="270"/>
    </row>
    <row r="268" spans="3:7" x14ac:dyDescent="0.3">
      <c r="C268" s="270"/>
      <c r="D268" s="270"/>
      <c r="E268" s="270"/>
      <c r="F268" s="270"/>
      <c r="G268" s="270"/>
    </row>
    <row r="269" spans="3:7" x14ac:dyDescent="0.3">
      <c r="C269" s="270"/>
      <c r="D269" s="270"/>
      <c r="E269" s="270"/>
      <c r="F269" s="270"/>
      <c r="G269" s="270"/>
    </row>
    <row r="270" spans="3:7" x14ac:dyDescent="0.3">
      <c r="C270" s="270"/>
      <c r="D270" s="270"/>
      <c r="E270" s="270"/>
      <c r="F270" s="270"/>
      <c r="G270" s="270"/>
    </row>
    <row r="271" spans="3:7" x14ac:dyDescent="0.3">
      <c r="C271" s="270"/>
      <c r="D271" s="270"/>
      <c r="E271" s="270"/>
      <c r="F271" s="270"/>
      <c r="G271" s="270"/>
    </row>
    <row r="272" spans="3:7" x14ac:dyDescent="0.3">
      <c r="C272" s="270"/>
      <c r="D272" s="270"/>
      <c r="E272" s="270"/>
      <c r="F272" s="270"/>
      <c r="G272" s="270"/>
    </row>
    <row r="273" spans="3:7" x14ac:dyDescent="0.3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69" t="s">
        <v>683</v>
      </c>
      <c r="B1" s="602"/>
      <c r="C1" s="602"/>
      <c r="D1" s="602"/>
      <c r="E1" s="602"/>
      <c r="F1" s="602"/>
      <c r="G1" s="602"/>
      <c r="H1" s="223"/>
    </row>
    <row r="2" spans="1:12" ht="22.5" customHeight="1" x14ac:dyDescent="0.35">
      <c r="A2" s="603" t="s">
        <v>487</v>
      </c>
      <c r="B2" s="603"/>
      <c r="C2" s="603"/>
      <c r="D2" s="603"/>
      <c r="E2" s="603"/>
      <c r="F2" s="603"/>
      <c r="G2" s="603"/>
      <c r="H2" s="223"/>
    </row>
    <row r="3" spans="1:12" x14ac:dyDescent="0.3">
      <c r="A3" s="228"/>
      <c r="B3" s="228"/>
      <c r="C3" s="228"/>
      <c r="D3" s="228"/>
      <c r="E3" s="228"/>
      <c r="F3" s="228"/>
      <c r="G3" s="228"/>
      <c r="H3" s="223"/>
    </row>
    <row r="4" spans="1:12" ht="27.6" x14ac:dyDescent="0.3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3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3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3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3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3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3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3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3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3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3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3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3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3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3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3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3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3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3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3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3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3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3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7.6" x14ac:dyDescent="0.3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7.6" x14ac:dyDescent="0.3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6" x14ac:dyDescent="0.3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3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3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3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3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3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3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3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3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3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3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3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3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3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3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3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7.6" x14ac:dyDescent="0.3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6" x14ac:dyDescent="0.3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3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3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3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3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3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3">
      <c r="A52" s="204"/>
      <c r="B52" s="203"/>
      <c r="C52" s="205"/>
      <c r="D52" s="205"/>
      <c r="E52" s="205"/>
      <c r="F52" s="205"/>
      <c r="G52" s="205"/>
    </row>
    <row r="53" spans="1:12" x14ac:dyDescent="0.3">
      <c r="A53" s="204"/>
      <c r="B53" s="203"/>
      <c r="C53" s="205"/>
      <c r="D53" s="205"/>
      <c r="E53" s="205"/>
      <c r="F53" s="205"/>
      <c r="G53" s="205"/>
    </row>
    <row r="54" spans="1:12" x14ac:dyDescent="0.3">
      <c r="A54" s="204"/>
      <c r="B54" s="203"/>
      <c r="C54" s="202"/>
      <c r="D54" s="202"/>
      <c r="E54" s="202"/>
      <c r="F54" s="202"/>
      <c r="G54" s="202"/>
    </row>
    <row r="56" spans="1:12" x14ac:dyDescent="0.3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83" t="s">
        <v>683</v>
      </c>
      <c r="B1" s="600"/>
      <c r="C1" s="600"/>
      <c r="D1" s="600"/>
      <c r="E1" s="600"/>
      <c r="F1" s="600"/>
      <c r="G1" s="600"/>
      <c r="H1" s="223"/>
    </row>
    <row r="2" spans="1:10" ht="24" customHeight="1" x14ac:dyDescent="0.35">
      <c r="A2" s="583" t="s">
        <v>557</v>
      </c>
      <c r="B2" s="596"/>
      <c r="C2" s="596"/>
      <c r="D2" s="596"/>
      <c r="E2" s="596"/>
      <c r="F2" s="596"/>
      <c r="G2" s="596"/>
      <c r="H2" s="223"/>
    </row>
    <row r="3" spans="1:10" x14ac:dyDescent="0.3">
      <c r="A3" s="223"/>
      <c r="B3" s="223"/>
      <c r="C3" s="223"/>
      <c r="D3" s="223"/>
      <c r="E3" s="223"/>
      <c r="F3" s="223"/>
      <c r="G3" s="223"/>
      <c r="H3" s="223"/>
    </row>
    <row r="4" spans="1:10" ht="26.4" x14ac:dyDescent="0.3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3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3">
      <c r="A6" s="268"/>
      <c r="B6" s="268"/>
      <c r="C6" s="269"/>
      <c r="D6" s="269"/>
      <c r="E6" s="269"/>
      <c r="F6" s="269"/>
      <c r="G6" s="269"/>
      <c r="H6" s="223"/>
    </row>
    <row r="7" spans="1:10" x14ac:dyDescent="0.3">
      <c r="A7" s="268"/>
      <c r="B7" s="268"/>
      <c r="C7" s="269"/>
      <c r="D7" s="269"/>
      <c r="E7" s="269"/>
      <c r="F7" s="269"/>
      <c r="G7" s="269"/>
      <c r="H7" s="223"/>
    </row>
    <row r="8" spans="1:10" x14ac:dyDescent="0.3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3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3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3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3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3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3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3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3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3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3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3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3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3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3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3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3">
      <c r="A24" s="223"/>
      <c r="B24" s="223"/>
      <c r="C24" s="223"/>
      <c r="D24" s="223"/>
      <c r="E24" s="223"/>
      <c r="F24" s="223"/>
      <c r="G24" s="223"/>
      <c r="H24" s="223"/>
    </row>
    <row r="25" spans="1:11" x14ac:dyDescent="0.3">
      <c r="A25" s="223"/>
      <c r="B25" s="223"/>
      <c r="C25" s="223"/>
      <c r="D25" s="223"/>
      <c r="E25" s="223"/>
      <c r="F25" s="223"/>
      <c r="G25" s="223"/>
      <c r="H25" s="223"/>
    </row>
    <row r="26" spans="1:11" x14ac:dyDescent="0.3">
      <c r="A26" s="223"/>
      <c r="B26" s="223"/>
      <c r="C26" s="223"/>
      <c r="D26" s="223"/>
      <c r="E26" s="223"/>
      <c r="F26" s="223"/>
      <c r="G26" s="223"/>
      <c r="H26" s="223"/>
    </row>
    <row r="27" spans="1:11" x14ac:dyDescent="0.3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04" t="s">
        <v>683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 ht="45" customHeight="1" x14ac:dyDescent="0.3">
      <c r="A2" s="604" t="s">
        <v>639</v>
      </c>
      <c r="B2" s="606"/>
      <c r="C2" s="606"/>
      <c r="D2" s="606"/>
      <c r="E2" s="606"/>
      <c r="F2" s="606"/>
      <c r="G2" s="606"/>
      <c r="H2" s="606"/>
      <c r="I2" s="606"/>
      <c r="J2" s="606"/>
    </row>
    <row r="3" spans="1:10" ht="26.25" customHeight="1" x14ac:dyDescent="0.35">
      <c r="A3" s="607" t="s">
        <v>681</v>
      </c>
      <c r="B3" s="608"/>
      <c r="C3" s="608"/>
      <c r="D3" s="608"/>
      <c r="E3" s="608"/>
      <c r="F3" s="584"/>
      <c r="G3" s="584"/>
      <c r="H3" s="584"/>
      <c r="I3" s="584"/>
      <c r="J3" s="584"/>
    </row>
    <row r="4" spans="1:10" ht="33.75" customHeight="1" x14ac:dyDescent="0.3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3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3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3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3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3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3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3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3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3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3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3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3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3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3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3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3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3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3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3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3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" x14ac:dyDescent="0.3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" x14ac:dyDescent="0.3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" x14ac:dyDescent="0.3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3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3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3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3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3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3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3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3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" x14ac:dyDescent="0.3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0.6" x14ac:dyDescent="0.3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3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3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3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3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3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3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3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6.4" x14ac:dyDescent="0.3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2.8" x14ac:dyDescent="0.3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9.6" x14ac:dyDescent="0.3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9.6" x14ac:dyDescent="0.3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2.8" x14ac:dyDescent="0.3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6.4" x14ac:dyDescent="0.3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9.6" x14ac:dyDescent="0.3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6" x14ac:dyDescent="0.3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3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3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3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3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3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3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3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3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3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3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3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3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3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3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3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3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3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3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3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3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3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3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3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3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3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3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3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83" t="s">
        <v>683</v>
      </c>
      <c r="B1" s="609"/>
      <c r="C1" s="609"/>
      <c r="D1" s="609"/>
      <c r="E1" s="609"/>
      <c r="F1" s="609"/>
      <c r="G1" s="609"/>
      <c r="H1" s="195"/>
      <c r="I1" s="195"/>
    </row>
    <row r="2" spans="1:9" ht="72" customHeight="1" x14ac:dyDescent="0.3">
      <c r="A2" s="604" t="s">
        <v>659</v>
      </c>
      <c r="B2" s="604"/>
      <c r="C2" s="604"/>
      <c r="D2" s="604"/>
      <c r="E2" s="604"/>
      <c r="F2" s="604"/>
      <c r="G2" s="604"/>
    </row>
    <row r="3" spans="1:9" ht="26.25" customHeight="1" x14ac:dyDescent="0.35">
      <c r="A3" s="607" t="s">
        <v>681</v>
      </c>
      <c r="B3" s="608"/>
      <c r="C3" s="608"/>
      <c r="D3" s="608"/>
      <c r="E3" s="608"/>
      <c r="F3" s="378"/>
      <c r="G3" s="378"/>
    </row>
    <row r="4" spans="1:9" ht="34.5" customHeight="1" x14ac:dyDescent="0.3">
      <c r="A4" s="358" t="s">
        <v>571</v>
      </c>
      <c r="B4" s="359"/>
      <c r="C4" s="359"/>
      <c r="D4" s="359"/>
      <c r="E4" s="359"/>
      <c r="F4" s="359"/>
      <c r="G4" s="359"/>
    </row>
    <row r="5" spans="1:9" ht="53.4" x14ac:dyDescent="0.3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3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3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6.4" x14ac:dyDescent="0.3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3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3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3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6.4" x14ac:dyDescent="0.3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3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3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6.4" x14ac:dyDescent="0.3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3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3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3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6.4" x14ac:dyDescent="0.3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6.4" x14ac:dyDescent="0.3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3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3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3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3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3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3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3">
      <c r="A27" s="383"/>
      <c r="B27" s="384"/>
      <c r="C27" s="359"/>
      <c r="D27" s="359"/>
      <c r="E27" s="359"/>
      <c r="F27" s="359"/>
      <c r="G27" s="359"/>
    </row>
    <row r="28" spans="1:7" ht="27" x14ac:dyDescent="0.3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5.6" x14ac:dyDescent="0.3">
      <c r="A29" s="386" t="s">
        <v>666</v>
      </c>
      <c r="B29" s="291"/>
      <c r="C29" s="300"/>
      <c r="D29" s="300"/>
      <c r="E29" s="300"/>
      <c r="F29" s="300"/>
      <c r="G29" s="300"/>
    </row>
    <row r="30" spans="1:7" ht="30.6" x14ac:dyDescent="0.3">
      <c r="A30" s="387" t="s">
        <v>667</v>
      </c>
      <c r="B30" s="291"/>
      <c r="C30" s="300"/>
      <c r="D30" s="300"/>
      <c r="E30" s="300"/>
      <c r="F30" s="300"/>
      <c r="G30" s="300"/>
    </row>
    <row r="31" spans="1:7" ht="60.6" x14ac:dyDescent="0.3">
      <c r="A31" s="387" t="s">
        <v>668</v>
      </c>
      <c r="B31" s="291"/>
      <c r="C31" s="300"/>
      <c r="D31" s="300"/>
      <c r="E31" s="300"/>
      <c r="F31" s="300"/>
      <c r="G31" s="300"/>
    </row>
    <row r="32" spans="1:7" ht="30.6" x14ac:dyDescent="0.3">
      <c r="A32" s="387" t="s">
        <v>669</v>
      </c>
      <c r="B32" s="291"/>
      <c r="C32" s="300"/>
      <c r="D32" s="300"/>
      <c r="E32" s="300"/>
      <c r="F32" s="300"/>
      <c r="G32" s="300"/>
    </row>
    <row r="33" spans="1:7" ht="45.6" x14ac:dyDescent="0.3">
      <c r="A33" s="387" t="s">
        <v>670</v>
      </c>
      <c r="B33" s="291"/>
      <c r="C33" s="300"/>
      <c r="D33" s="300"/>
      <c r="E33" s="300"/>
      <c r="F33" s="300"/>
      <c r="G33" s="300"/>
    </row>
    <row r="34" spans="1:7" ht="15.6" x14ac:dyDescent="0.3">
      <c r="A34" s="387" t="s">
        <v>671</v>
      </c>
      <c r="B34" s="291"/>
      <c r="C34" s="300"/>
      <c r="D34" s="300"/>
      <c r="E34" s="300"/>
      <c r="F34" s="300"/>
      <c r="G34" s="300"/>
    </row>
    <row r="35" spans="1:7" ht="30.6" x14ac:dyDescent="0.3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3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3">
      <c r="A37" s="383"/>
      <c r="B37" s="384"/>
      <c r="C37" s="359"/>
      <c r="D37" s="359"/>
      <c r="E37" s="359"/>
      <c r="F37" s="359"/>
      <c r="G37" s="359"/>
    </row>
    <row r="38" spans="1:7" x14ac:dyDescent="0.3">
      <c r="A38" s="383"/>
      <c r="B38" s="384"/>
      <c r="C38" s="359"/>
      <c r="D38" s="359"/>
      <c r="E38" s="359"/>
      <c r="F38" s="359"/>
      <c r="G38" s="359"/>
    </row>
    <row r="39" spans="1:7" x14ac:dyDescent="0.3">
      <c r="A39" s="610" t="s">
        <v>673</v>
      </c>
      <c r="B39" s="610"/>
      <c r="C39" s="610"/>
      <c r="D39" s="610"/>
      <c r="E39" s="610"/>
      <c r="F39" s="611"/>
      <c r="G39" s="611"/>
    </row>
    <row r="40" spans="1:7" x14ac:dyDescent="0.3">
      <c r="A40" s="610"/>
      <c r="B40" s="610"/>
      <c r="C40" s="610"/>
      <c r="D40" s="610"/>
      <c r="E40" s="610"/>
      <c r="F40" s="611"/>
      <c r="G40" s="611"/>
    </row>
    <row r="41" spans="1:7" x14ac:dyDescent="0.3">
      <c r="A41" s="610"/>
      <c r="B41" s="610"/>
      <c r="C41" s="610"/>
      <c r="D41" s="610"/>
      <c r="E41" s="610"/>
      <c r="F41" s="611"/>
      <c r="G41" s="611"/>
    </row>
    <row r="42" spans="1:7" x14ac:dyDescent="0.3">
      <c r="A42" s="383"/>
      <c r="B42" s="384"/>
      <c r="C42" s="359"/>
      <c r="D42" s="359"/>
      <c r="E42" s="359"/>
      <c r="F42" s="359"/>
      <c r="G42" s="359"/>
    </row>
    <row r="43" spans="1:7" x14ac:dyDescent="0.3">
      <c r="A43" s="359"/>
      <c r="B43" s="359"/>
      <c r="C43" s="359"/>
      <c r="D43" s="359"/>
      <c r="E43" s="359"/>
      <c r="F43" s="359"/>
      <c r="G43" s="359"/>
    </row>
    <row r="44" spans="1:7" x14ac:dyDescent="0.3">
      <c r="A44" s="359"/>
      <c r="B44" s="359"/>
      <c r="C44" s="359"/>
      <c r="D44" s="359"/>
      <c r="E44" s="359"/>
      <c r="F44" s="359"/>
      <c r="G44" s="359"/>
    </row>
    <row r="45" spans="1:7" x14ac:dyDescent="0.3">
      <c r="A45" s="359"/>
      <c r="B45" s="359"/>
      <c r="C45" s="359"/>
      <c r="D45" s="359"/>
      <c r="E45" s="359"/>
      <c r="F45" s="359"/>
      <c r="G45" s="359"/>
    </row>
    <row r="46" spans="1:7" x14ac:dyDescent="0.3">
      <c r="A46" s="377"/>
      <c r="B46" s="377"/>
      <c r="C46" s="377"/>
      <c r="D46" s="377"/>
      <c r="E46" s="377"/>
      <c r="F46" s="377"/>
      <c r="G46" s="377"/>
    </row>
    <row r="47" spans="1:7" x14ac:dyDescent="0.3">
      <c r="A47" s="377"/>
      <c r="B47" s="377"/>
      <c r="C47" s="377"/>
      <c r="D47" s="377"/>
      <c r="E47" s="377"/>
      <c r="F47" s="377"/>
      <c r="G47" s="377"/>
    </row>
    <row r="48" spans="1:7" x14ac:dyDescent="0.3">
      <c r="A48" s="377"/>
      <c r="B48" s="377"/>
      <c r="C48" s="377"/>
      <c r="D48" s="377"/>
      <c r="E48" s="377"/>
      <c r="F48" s="377"/>
      <c r="G48" s="377"/>
    </row>
    <row r="49" spans="1:7" x14ac:dyDescent="0.3">
      <c r="A49" s="377"/>
      <c r="B49" s="377"/>
      <c r="C49" s="377"/>
      <c r="D49" s="377"/>
      <c r="E49" s="377"/>
      <c r="F49" s="377"/>
      <c r="G49" s="377"/>
    </row>
    <row r="50" spans="1:7" x14ac:dyDescent="0.3">
      <c r="A50" s="377"/>
      <c r="B50" s="377"/>
      <c r="C50" s="377"/>
      <c r="D50" s="377"/>
      <c r="E50" s="377"/>
      <c r="F50" s="377"/>
      <c r="G50" s="377"/>
    </row>
    <row r="51" spans="1:7" x14ac:dyDescent="0.3">
      <c r="A51" s="377"/>
      <c r="B51" s="377"/>
      <c r="C51" s="377"/>
      <c r="D51" s="377"/>
      <c r="E51" s="377"/>
      <c r="F51" s="377"/>
      <c r="G51" s="377"/>
    </row>
    <row r="52" spans="1:7" x14ac:dyDescent="0.3">
      <c r="A52" s="377"/>
      <c r="B52" s="377"/>
      <c r="C52" s="377"/>
      <c r="D52" s="377"/>
      <c r="E52" s="377"/>
      <c r="F52" s="377"/>
      <c r="G52" s="377"/>
    </row>
    <row r="53" spans="1:7" x14ac:dyDescent="0.3">
      <c r="A53" s="377"/>
      <c r="B53" s="377"/>
      <c r="C53" s="377"/>
      <c r="D53" s="377"/>
      <c r="E53" s="377"/>
      <c r="F53" s="377"/>
      <c r="G53" s="377"/>
    </row>
    <row r="54" spans="1:7" x14ac:dyDescent="0.3">
      <c r="A54" s="377"/>
      <c r="B54" s="377"/>
      <c r="C54" s="377"/>
      <c r="D54" s="377"/>
      <c r="E54" s="377"/>
      <c r="F54" s="377"/>
      <c r="G54" s="377"/>
    </row>
    <row r="55" spans="1:7" x14ac:dyDescent="0.3">
      <c r="A55" s="377"/>
      <c r="B55" s="377"/>
      <c r="C55" s="377"/>
      <c r="D55" s="377"/>
      <c r="E55" s="377"/>
      <c r="F55" s="377"/>
      <c r="G55" s="377"/>
    </row>
    <row r="56" spans="1:7" x14ac:dyDescent="0.3">
      <c r="A56" s="377"/>
      <c r="B56" s="377"/>
      <c r="C56" s="377"/>
      <c r="D56" s="377"/>
      <c r="E56" s="377"/>
      <c r="F56" s="377"/>
      <c r="G56" s="377"/>
    </row>
    <row r="57" spans="1:7" x14ac:dyDescent="0.3">
      <c r="A57" s="377"/>
      <c r="B57" s="377"/>
      <c r="C57" s="377"/>
      <c r="D57" s="377"/>
      <c r="E57" s="377"/>
      <c r="F57" s="377"/>
      <c r="G57" s="377"/>
    </row>
    <row r="58" spans="1:7" x14ac:dyDescent="0.3">
      <c r="A58" s="377"/>
      <c r="B58" s="377"/>
      <c r="C58" s="377"/>
      <c r="D58" s="377"/>
      <c r="E58" s="377"/>
      <c r="F58" s="377"/>
      <c r="G58" s="377"/>
    </row>
    <row r="59" spans="1:7" x14ac:dyDescent="0.3">
      <c r="A59" s="377"/>
      <c r="B59" s="377"/>
      <c r="C59" s="377"/>
      <c r="D59" s="377"/>
      <c r="E59" s="377"/>
      <c r="F59" s="377"/>
      <c r="G59" s="377"/>
    </row>
    <row r="60" spans="1:7" x14ac:dyDescent="0.3">
      <c r="A60" s="377"/>
      <c r="B60" s="377"/>
      <c r="C60" s="377"/>
      <c r="D60" s="377"/>
      <c r="E60" s="377"/>
      <c r="F60" s="377"/>
      <c r="G60" s="377"/>
    </row>
    <row r="61" spans="1:7" x14ac:dyDescent="0.3">
      <c r="A61" s="377"/>
      <c r="B61" s="377"/>
      <c r="C61" s="377"/>
      <c r="D61" s="377"/>
      <c r="E61" s="377"/>
      <c r="F61" s="377"/>
      <c r="G61" s="377"/>
    </row>
    <row r="62" spans="1:7" x14ac:dyDescent="0.3">
      <c r="A62" s="377"/>
      <c r="B62" s="377"/>
      <c r="C62" s="377"/>
      <c r="D62" s="377"/>
      <c r="E62" s="377"/>
      <c r="F62" s="377"/>
      <c r="G62" s="377"/>
    </row>
    <row r="63" spans="1:7" x14ac:dyDescent="0.3">
      <c r="A63" s="377"/>
      <c r="B63" s="377"/>
      <c r="C63" s="377"/>
      <c r="D63" s="377"/>
      <c r="E63" s="377"/>
      <c r="F63" s="377"/>
      <c r="G63" s="377"/>
    </row>
    <row r="64" spans="1:7" x14ac:dyDescent="0.3">
      <c r="A64" s="377"/>
      <c r="B64" s="377"/>
      <c r="C64" s="377"/>
      <c r="D64" s="377"/>
      <c r="E64" s="377"/>
      <c r="F64" s="377"/>
      <c r="G64" s="377"/>
    </row>
    <row r="65" spans="1:7" x14ac:dyDescent="0.3">
      <c r="A65" s="377"/>
      <c r="B65" s="377"/>
      <c r="C65" s="377"/>
      <c r="D65" s="377"/>
      <c r="E65" s="377"/>
      <c r="F65" s="377"/>
      <c r="G65" s="377"/>
    </row>
    <row r="66" spans="1:7" x14ac:dyDescent="0.3">
      <c r="A66" s="377"/>
      <c r="B66" s="377"/>
      <c r="C66" s="377"/>
      <c r="D66" s="377"/>
      <c r="E66" s="377"/>
      <c r="F66" s="377"/>
      <c r="G66" s="377"/>
    </row>
    <row r="67" spans="1:7" x14ac:dyDescent="0.3">
      <c r="A67" s="377"/>
      <c r="B67" s="377"/>
      <c r="C67" s="377"/>
      <c r="D67" s="377"/>
      <c r="E67" s="377"/>
      <c r="F67" s="377"/>
      <c r="G67" s="377"/>
    </row>
    <row r="68" spans="1:7" x14ac:dyDescent="0.3">
      <c r="A68" s="377"/>
      <c r="B68" s="377"/>
      <c r="C68" s="377"/>
      <c r="D68" s="377"/>
      <c r="E68" s="377"/>
      <c r="F68" s="377"/>
      <c r="G68" s="377"/>
    </row>
    <row r="69" spans="1:7" x14ac:dyDescent="0.3">
      <c r="A69" s="377"/>
      <c r="B69" s="377"/>
      <c r="C69" s="377"/>
      <c r="D69" s="377"/>
      <c r="E69" s="377"/>
      <c r="F69" s="377"/>
      <c r="G69" s="377"/>
    </row>
    <row r="70" spans="1:7" x14ac:dyDescent="0.3">
      <c r="A70" s="377"/>
      <c r="B70" s="377"/>
      <c r="C70" s="377"/>
      <c r="D70" s="377"/>
      <c r="E70" s="377"/>
      <c r="F70" s="377"/>
      <c r="G70" s="377"/>
    </row>
    <row r="71" spans="1:7" x14ac:dyDescent="0.3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83" t="s">
        <v>683</v>
      </c>
      <c r="B1" s="612"/>
      <c r="C1" s="282"/>
      <c r="D1" s="282"/>
      <c r="E1" s="282"/>
      <c r="F1" s="282"/>
      <c r="G1" s="282"/>
    </row>
    <row r="2" spans="1:7" ht="71.25" customHeight="1" x14ac:dyDescent="0.3">
      <c r="A2" s="583" t="s">
        <v>570</v>
      </c>
      <c r="B2" s="583"/>
    </row>
    <row r="3" spans="1:7" ht="17.399999999999999" x14ac:dyDescent="0.3">
      <c r="A3" s="283"/>
      <c r="B3" s="283"/>
    </row>
    <row r="4" spans="1:7" x14ac:dyDescent="0.3">
      <c r="A4" s="284" t="s">
        <v>571</v>
      </c>
      <c r="B4" s="223"/>
    </row>
    <row r="5" spans="1:7" ht="17.399999999999999" x14ac:dyDescent="0.3">
      <c r="A5" s="285" t="s">
        <v>572</v>
      </c>
      <c r="B5" s="286" t="s">
        <v>573</v>
      </c>
    </row>
    <row r="6" spans="1:7" x14ac:dyDescent="0.3">
      <c r="A6" s="268" t="s">
        <v>574</v>
      </c>
      <c r="B6" s="268"/>
    </row>
    <row r="7" spans="1:7" x14ac:dyDescent="0.3">
      <c r="A7" s="287" t="s">
        <v>575</v>
      </c>
      <c r="B7" s="268"/>
    </row>
    <row r="8" spans="1:7" x14ac:dyDescent="0.3">
      <c r="A8" s="268" t="s">
        <v>576</v>
      </c>
      <c r="B8" s="268">
        <v>1200</v>
      </c>
    </row>
    <row r="9" spans="1:7" x14ac:dyDescent="0.3">
      <c r="A9" s="268" t="s">
        <v>577</v>
      </c>
      <c r="B9" s="268"/>
    </row>
    <row r="10" spans="1:7" x14ac:dyDescent="0.3">
      <c r="A10" s="268" t="s">
        <v>578</v>
      </c>
      <c r="B10" s="268"/>
    </row>
    <row r="11" spans="1:7" x14ac:dyDescent="0.3">
      <c r="A11" s="268" t="s">
        <v>579</v>
      </c>
      <c r="B11" s="268">
        <v>0</v>
      </c>
    </row>
    <row r="12" spans="1:7" x14ac:dyDescent="0.3">
      <c r="A12" s="268" t="s">
        <v>580</v>
      </c>
      <c r="B12" s="268"/>
    </row>
    <row r="13" spans="1:7" x14ac:dyDescent="0.3">
      <c r="A13" s="268" t="s">
        <v>581</v>
      </c>
      <c r="B13" s="268"/>
    </row>
    <row r="14" spans="1:7" x14ac:dyDescent="0.3">
      <c r="A14" s="288" t="s">
        <v>582</v>
      </c>
      <c r="B14" s="288">
        <f>SUM(B6:B13)</f>
        <v>1200</v>
      </c>
    </row>
    <row r="15" spans="1:7" ht="27.6" x14ac:dyDescent="0.3">
      <c r="A15" s="289" t="s">
        <v>583</v>
      </c>
      <c r="B15" s="268"/>
    </row>
    <row r="16" spans="1:7" ht="27.6" x14ac:dyDescent="0.3">
      <c r="A16" s="289" t="s">
        <v>584</v>
      </c>
      <c r="B16" s="268">
        <v>1200</v>
      </c>
    </row>
    <row r="17" spans="1:2" x14ac:dyDescent="0.3">
      <c r="A17" s="290" t="s">
        <v>585</v>
      </c>
      <c r="B17" s="268"/>
    </row>
    <row r="18" spans="1:2" x14ac:dyDescent="0.3">
      <c r="A18" s="290" t="s">
        <v>586</v>
      </c>
      <c r="B18" s="268"/>
    </row>
    <row r="19" spans="1:2" x14ac:dyDescent="0.3">
      <c r="A19" s="268" t="s">
        <v>587</v>
      </c>
      <c r="B19" s="268"/>
    </row>
    <row r="20" spans="1:2" x14ac:dyDescent="0.3">
      <c r="A20" s="291" t="s">
        <v>588</v>
      </c>
      <c r="B20" s="286">
        <f>SUM(B15:B19)</f>
        <v>1200</v>
      </c>
    </row>
    <row r="21" spans="1:2" ht="15" x14ac:dyDescent="0.3">
      <c r="A21" s="292" t="s">
        <v>589</v>
      </c>
      <c r="B21" s="293"/>
    </row>
    <row r="22" spans="1:2" ht="15.6" x14ac:dyDescent="0.3">
      <c r="A22" s="294" t="s">
        <v>590</v>
      </c>
      <c r="B22" s="294">
        <f>SUM(B20:B21)</f>
        <v>1200</v>
      </c>
    </row>
    <row r="23" spans="1:2" x14ac:dyDescent="0.3">
      <c r="A23" s="223"/>
      <c r="B23" s="223"/>
    </row>
    <row r="24" spans="1:2" x14ac:dyDescent="0.3">
      <c r="A24" s="223"/>
      <c r="B24" s="223"/>
    </row>
    <row r="25" spans="1:2" ht="17.399999999999999" x14ac:dyDescent="0.3">
      <c r="A25" s="285" t="s">
        <v>591</v>
      </c>
      <c r="B25" s="286" t="s">
        <v>573</v>
      </c>
    </row>
    <row r="26" spans="1:2" x14ac:dyDescent="0.3">
      <c r="A26" s="268" t="s">
        <v>574</v>
      </c>
      <c r="B26" s="268"/>
    </row>
    <row r="27" spans="1:2" x14ac:dyDescent="0.3">
      <c r="A27" s="287" t="s">
        <v>575</v>
      </c>
      <c r="B27" s="268"/>
    </row>
    <row r="28" spans="1:2" x14ac:dyDescent="0.3">
      <c r="A28" s="268" t="s">
        <v>576</v>
      </c>
      <c r="B28" s="268"/>
    </row>
    <row r="29" spans="1:2" x14ac:dyDescent="0.3">
      <c r="A29" s="268" t="s">
        <v>577</v>
      </c>
      <c r="B29" s="268"/>
    </row>
    <row r="30" spans="1:2" x14ac:dyDescent="0.3">
      <c r="A30" s="268" t="s">
        <v>578</v>
      </c>
      <c r="B30" s="268"/>
    </row>
    <row r="31" spans="1:2" x14ac:dyDescent="0.3">
      <c r="A31" s="268" t="s">
        <v>579</v>
      </c>
      <c r="B31" s="268"/>
    </row>
    <row r="32" spans="1:2" x14ac:dyDescent="0.3">
      <c r="A32" s="268" t="s">
        <v>580</v>
      </c>
      <c r="B32" s="268"/>
    </row>
    <row r="33" spans="1:2" x14ac:dyDescent="0.3">
      <c r="A33" s="268" t="s">
        <v>581</v>
      </c>
      <c r="B33" s="268"/>
    </row>
    <row r="34" spans="1:2" x14ac:dyDescent="0.3">
      <c r="A34" s="288" t="s">
        <v>582</v>
      </c>
      <c r="B34" s="288">
        <f>SUM(B26:B33)</f>
        <v>0</v>
      </c>
    </row>
    <row r="35" spans="1:2" ht="27.6" x14ac:dyDescent="0.3">
      <c r="A35" s="289" t="s">
        <v>583</v>
      </c>
      <c r="B35" s="268"/>
    </row>
    <row r="36" spans="1:2" ht="27.6" x14ac:dyDescent="0.3">
      <c r="A36" s="289" t="s">
        <v>584</v>
      </c>
      <c r="B36" s="268"/>
    </row>
    <row r="37" spans="1:2" x14ac:dyDescent="0.3">
      <c r="A37" s="290" t="s">
        <v>585</v>
      </c>
      <c r="B37" s="268"/>
    </row>
    <row r="38" spans="1:2" x14ac:dyDescent="0.3">
      <c r="A38" s="290" t="s">
        <v>586</v>
      </c>
      <c r="B38" s="268"/>
    </row>
    <row r="39" spans="1:2" x14ac:dyDescent="0.3">
      <c r="A39" s="268" t="s">
        <v>587</v>
      </c>
      <c r="B39" s="268"/>
    </row>
    <row r="40" spans="1:2" x14ac:dyDescent="0.3">
      <c r="A40" s="291" t="s">
        <v>588</v>
      </c>
      <c r="B40" s="286">
        <f>SUM(B35:B39)</f>
        <v>0</v>
      </c>
    </row>
    <row r="41" spans="1:2" ht="15" x14ac:dyDescent="0.3">
      <c r="A41" s="292" t="s">
        <v>589</v>
      </c>
      <c r="B41" s="293"/>
    </row>
    <row r="42" spans="1:2" ht="15.6" x14ac:dyDescent="0.3">
      <c r="A42" s="294" t="s">
        <v>590</v>
      </c>
      <c r="B42" s="294">
        <f>SUM(B40:B41)</f>
        <v>0</v>
      </c>
    </row>
    <row r="43" spans="1:2" x14ac:dyDescent="0.3">
      <c r="A43" s="223"/>
      <c r="B43" s="223"/>
    </row>
    <row r="44" spans="1:2" x14ac:dyDescent="0.3">
      <c r="A44" s="223"/>
      <c r="B44" s="223"/>
    </row>
    <row r="45" spans="1:2" x14ac:dyDescent="0.3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83" t="s">
        <v>683</v>
      </c>
      <c r="B1" s="584"/>
      <c r="C1" s="584"/>
      <c r="D1" s="584"/>
    </row>
    <row r="2" spans="1:4" ht="59.25" customHeight="1" x14ac:dyDescent="0.3">
      <c r="A2" s="583" t="s">
        <v>592</v>
      </c>
      <c r="B2" s="609"/>
      <c r="C2" s="609"/>
      <c r="D2" s="612"/>
    </row>
    <row r="3" spans="1:4" ht="22.5" customHeight="1" x14ac:dyDescent="0.3">
      <c r="A3" s="613" t="s">
        <v>593</v>
      </c>
      <c r="B3" s="614"/>
      <c r="C3" s="614"/>
      <c r="D3" s="614"/>
    </row>
    <row r="4" spans="1:4" x14ac:dyDescent="0.3">
      <c r="A4" s="284" t="s">
        <v>571</v>
      </c>
      <c r="B4" s="223"/>
      <c r="C4" s="223"/>
      <c r="D4" s="223"/>
    </row>
    <row r="5" spans="1:4" ht="28.2" x14ac:dyDescent="0.3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3">
      <c r="A6" s="298" t="s">
        <v>596</v>
      </c>
      <c r="B6" s="299" t="s">
        <v>270</v>
      </c>
      <c r="C6" s="300"/>
      <c r="D6" s="300"/>
    </row>
    <row r="7" spans="1:4" x14ac:dyDescent="0.3">
      <c r="A7" s="301" t="s">
        <v>597</v>
      </c>
      <c r="B7" s="301" t="s">
        <v>270</v>
      </c>
      <c r="C7" s="300"/>
      <c r="D7" s="300"/>
    </row>
    <row r="8" spans="1:4" x14ac:dyDescent="0.3">
      <c r="A8" s="301" t="s">
        <v>598</v>
      </c>
      <c r="B8" s="301" t="s">
        <v>270</v>
      </c>
      <c r="C8" s="300"/>
      <c r="D8" s="300"/>
    </row>
    <row r="9" spans="1:4" x14ac:dyDescent="0.3">
      <c r="A9" s="298" t="s">
        <v>269</v>
      </c>
      <c r="B9" s="299" t="s">
        <v>268</v>
      </c>
      <c r="C9" s="300"/>
      <c r="D9" s="300"/>
    </row>
    <row r="10" spans="1:4" x14ac:dyDescent="0.3">
      <c r="A10" s="298" t="s">
        <v>599</v>
      </c>
      <c r="B10" s="299" t="s">
        <v>266</v>
      </c>
      <c r="C10" s="300"/>
      <c r="D10" s="300"/>
    </row>
    <row r="11" spans="1:4" x14ac:dyDescent="0.3">
      <c r="A11" s="301" t="s">
        <v>597</v>
      </c>
      <c r="B11" s="301" t="s">
        <v>266</v>
      </c>
      <c r="C11" s="300"/>
      <c r="D11" s="300"/>
    </row>
    <row r="12" spans="1:4" x14ac:dyDescent="0.3">
      <c r="A12" s="301" t="s">
        <v>598</v>
      </c>
      <c r="B12" s="301" t="s">
        <v>600</v>
      </c>
      <c r="C12" s="300"/>
      <c r="D12" s="300"/>
    </row>
    <row r="13" spans="1:4" x14ac:dyDescent="0.3">
      <c r="A13" s="302" t="s">
        <v>265</v>
      </c>
      <c r="B13" s="303" t="s">
        <v>264</v>
      </c>
      <c r="C13" s="300"/>
      <c r="D13" s="300"/>
    </row>
    <row r="14" spans="1:4" x14ac:dyDescent="0.3">
      <c r="A14" s="304" t="s">
        <v>601</v>
      </c>
      <c r="B14" s="299" t="s">
        <v>262</v>
      </c>
      <c r="C14" s="300"/>
      <c r="D14" s="300"/>
    </row>
    <row r="15" spans="1:4" x14ac:dyDescent="0.3">
      <c r="A15" s="301" t="s">
        <v>602</v>
      </c>
      <c r="B15" s="301" t="s">
        <v>262</v>
      </c>
      <c r="C15" s="300"/>
      <c r="D15" s="300"/>
    </row>
    <row r="16" spans="1:4" x14ac:dyDescent="0.3">
      <c r="A16" s="301" t="s">
        <v>603</v>
      </c>
      <c r="B16" s="301" t="s">
        <v>262</v>
      </c>
      <c r="C16" s="300"/>
      <c r="D16" s="300"/>
    </row>
    <row r="17" spans="1:4" x14ac:dyDescent="0.3">
      <c r="A17" s="304" t="s">
        <v>604</v>
      </c>
      <c r="B17" s="299" t="s">
        <v>260</v>
      </c>
      <c r="C17" s="300"/>
      <c r="D17" s="300"/>
    </row>
    <row r="18" spans="1:4" x14ac:dyDescent="0.3">
      <c r="A18" s="301" t="s">
        <v>598</v>
      </c>
      <c r="B18" s="301" t="s">
        <v>260</v>
      </c>
      <c r="C18" s="300"/>
      <c r="D18" s="300"/>
    </row>
    <row r="19" spans="1:4" x14ac:dyDescent="0.3">
      <c r="A19" s="299" t="s">
        <v>261</v>
      </c>
      <c r="B19" s="299" t="s">
        <v>258</v>
      </c>
      <c r="C19" s="300"/>
      <c r="D19" s="300"/>
    </row>
    <row r="20" spans="1:4" x14ac:dyDescent="0.3">
      <c r="A20" s="299" t="s">
        <v>605</v>
      </c>
      <c r="B20" s="299" t="s">
        <v>256</v>
      </c>
      <c r="C20" s="300"/>
      <c r="D20" s="300"/>
    </row>
    <row r="21" spans="1:4" x14ac:dyDescent="0.3">
      <c r="A21" s="301" t="s">
        <v>603</v>
      </c>
      <c r="B21" s="301" t="s">
        <v>256</v>
      </c>
      <c r="C21" s="300"/>
      <c r="D21" s="300"/>
    </row>
    <row r="22" spans="1:4" x14ac:dyDescent="0.3">
      <c r="A22" s="301" t="s">
        <v>598</v>
      </c>
      <c r="B22" s="301" t="s">
        <v>256</v>
      </c>
      <c r="C22" s="300"/>
      <c r="D22" s="300"/>
    </row>
    <row r="23" spans="1:4" x14ac:dyDescent="0.3">
      <c r="A23" s="305" t="s">
        <v>251</v>
      </c>
      <c r="B23" s="303" t="s">
        <v>250</v>
      </c>
      <c r="C23" s="300"/>
      <c r="D23" s="300"/>
    </row>
    <row r="24" spans="1:4" x14ac:dyDescent="0.3">
      <c r="A24" s="304" t="s">
        <v>249</v>
      </c>
      <c r="B24" s="299" t="s">
        <v>248</v>
      </c>
      <c r="C24" s="300"/>
      <c r="D24" s="300"/>
    </row>
    <row r="25" spans="1:4" x14ac:dyDescent="0.3">
      <c r="A25" s="304" t="s">
        <v>247</v>
      </c>
      <c r="B25" s="299" t="s">
        <v>246</v>
      </c>
      <c r="C25" s="300"/>
      <c r="D25" s="300"/>
    </row>
    <row r="26" spans="1:4" x14ac:dyDescent="0.3">
      <c r="A26" s="304" t="s">
        <v>606</v>
      </c>
      <c r="B26" s="299" t="s">
        <v>242</v>
      </c>
      <c r="C26" s="300"/>
      <c r="D26" s="300"/>
    </row>
    <row r="27" spans="1:4" x14ac:dyDescent="0.3">
      <c r="A27" s="304" t="s">
        <v>241</v>
      </c>
      <c r="B27" s="299" t="s">
        <v>240</v>
      </c>
      <c r="C27" s="300"/>
      <c r="D27" s="300"/>
    </row>
    <row r="28" spans="1:4" x14ac:dyDescent="0.3">
      <c r="A28" s="304" t="s">
        <v>239</v>
      </c>
      <c r="B28" s="299" t="s">
        <v>238</v>
      </c>
      <c r="C28" s="300"/>
      <c r="D28" s="300"/>
    </row>
    <row r="29" spans="1:4" x14ac:dyDescent="0.3">
      <c r="A29" s="306" t="s">
        <v>231</v>
      </c>
      <c r="B29" s="271" t="s">
        <v>230</v>
      </c>
      <c r="C29" s="307"/>
      <c r="D29" s="307"/>
    </row>
    <row r="30" spans="1:4" x14ac:dyDescent="0.3">
      <c r="A30" s="304" t="s">
        <v>229</v>
      </c>
      <c r="B30" s="299" t="s">
        <v>228</v>
      </c>
      <c r="C30" s="300"/>
      <c r="D30" s="300"/>
    </row>
    <row r="31" spans="1:4" x14ac:dyDescent="0.3">
      <c r="A31" s="298" t="s">
        <v>227</v>
      </c>
      <c r="B31" s="299" t="s">
        <v>226</v>
      </c>
      <c r="C31" s="300"/>
      <c r="D31" s="300"/>
    </row>
    <row r="32" spans="1:4" x14ac:dyDescent="0.3">
      <c r="A32" s="304" t="s">
        <v>607</v>
      </c>
      <c r="B32" s="299" t="s">
        <v>224</v>
      </c>
      <c r="C32" s="300"/>
      <c r="D32" s="300"/>
    </row>
    <row r="33" spans="1:4" x14ac:dyDescent="0.3">
      <c r="A33" s="301" t="s">
        <v>598</v>
      </c>
      <c r="B33" s="301" t="s">
        <v>224</v>
      </c>
      <c r="C33" s="300"/>
      <c r="D33" s="300"/>
    </row>
    <row r="34" spans="1:4" x14ac:dyDescent="0.3">
      <c r="A34" s="304" t="s">
        <v>608</v>
      </c>
      <c r="B34" s="299" t="s">
        <v>222</v>
      </c>
      <c r="C34" s="300"/>
      <c r="D34" s="300"/>
    </row>
    <row r="35" spans="1:4" x14ac:dyDescent="0.3">
      <c r="A35" s="301" t="s">
        <v>609</v>
      </c>
      <c r="B35" s="301" t="s">
        <v>222</v>
      </c>
      <c r="C35" s="300"/>
      <c r="D35" s="300"/>
    </row>
    <row r="36" spans="1:4" x14ac:dyDescent="0.3">
      <c r="A36" s="301" t="s">
        <v>610</v>
      </c>
      <c r="B36" s="301" t="s">
        <v>222</v>
      </c>
      <c r="C36" s="300"/>
      <c r="D36" s="300"/>
    </row>
    <row r="37" spans="1:4" x14ac:dyDescent="0.3">
      <c r="A37" s="301" t="s">
        <v>611</v>
      </c>
      <c r="B37" s="301" t="s">
        <v>222</v>
      </c>
      <c r="C37" s="300"/>
      <c r="D37" s="300"/>
    </row>
    <row r="38" spans="1:4" x14ac:dyDescent="0.3">
      <c r="A38" s="301" t="s">
        <v>598</v>
      </c>
      <c r="B38" s="301" t="s">
        <v>222</v>
      </c>
      <c r="C38" s="300"/>
      <c r="D38" s="300"/>
    </row>
    <row r="39" spans="1:4" x14ac:dyDescent="0.3">
      <c r="A39" s="306" t="s">
        <v>219</v>
      </c>
      <c r="B39" s="271" t="s">
        <v>218</v>
      </c>
      <c r="C39" s="307"/>
      <c r="D39" s="307"/>
    </row>
    <row r="40" spans="1:4" x14ac:dyDescent="0.3">
      <c r="A40" s="223"/>
      <c r="B40" s="223"/>
      <c r="C40" s="223"/>
      <c r="D40" s="223"/>
    </row>
    <row r="41" spans="1:4" x14ac:dyDescent="0.3">
      <c r="A41" s="223"/>
      <c r="B41" s="223"/>
      <c r="C41" s="223"/>
      <c r="D41" s="223"/>
    </row>
    <row r="42" spans="1:4" ht="28.2" x14ac:dyDescent="0.3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3">
      <c r="A43" s="304" t="s">
        <v>612</v>
      </c>
      <c r="B43" s="299" t="s">
        <v>61</v>
      </c>
      <c r="C43" s="300"/>
      <c r="D43" s="300"/>
    </row>
    <row r="44" spans="1:4" x14ac:dyDescent="0.3">
      <c r="A44" s="301" t="s">
        <v>597</v>
      </c>
      <c r="B44" s="301" t="s">
        <v>61</v>
      </c>
      <c r="C44" s="300"/>
      <c r="D44" s="300"/>
    </row>
    <row r="45" spans="1:4" x14ac:dyDescent="0.3">
      <c r="A45" s="298" t="s">
        <v>60</v>
      </c>
      <c r="B45" s="299" t="s">
        <v>59</v>
      </c>
      <c r="C45" s="300"/>
      <c r="D45" s="300"/>
    </row>
    <row r="46" spans="1:4" x14ac:dyDescent="0.3">
      <c r="A46" s="304" t="s">
        <v>613</v>
      </c>
      <c r="B46" s="299" t="s">
        <v>57</v>
      </c>
      <c r="C46" s="300"/>
      <c r="D46" s="300"/>
    </row>
    <row r="47" spans="1:4" x14ac:dyDescent="0.3">
      <c r="A47" s="301" t="s">
        <v>597</v>
      </c>
      <c r="B47" s="301" t="s">
        <v>57</v>
      </c>
      <c r="C47" s="300"/>
      <c r="D47" s="300"/>
    </row>
    <row r="48" spans="1:4" x14ac:dyDescent="0.3">
      <c r="A48" s="302" t="s">
        <v>56</v>
      </c>
      <c r="B48" s="303" t="s">
        <v>55</v>
      </c>
      <c r="C48" s="300"/>
      <c r="D48" s="300"/>
    </row>
    <row r="49" spans="1:4" x14ac:dyDescent="0.3">
      <c r="A49" s="298" t="s">
        <v>614</v>
      </c>
      <c r="B49" s="299" t="s">
        <v>53</v>
      </c>
      <c r="C49" s="300"/>
      <c r="D49" s="300"/>
    </row>
    <row r="50" spans="1:4" x14ac:dyDescent="0.3">
      <c r="A50" s="301" t="s">
        <v>602</v>
      </c>
      <c r="B50" s="301" t="s">
        <v>53</v>
      </c>
      <c r="C50" s="300"/>
      <c r="D50" s="300"/>
    </row>
    <row r="51" spans="1:4" x14ac:dyDescent="0.3">
      <c r="A51" s="304" t="s">
        <v>615</v>
      </c>
      <c r="B51" s="299" t="s">
        <v>51</v>
      </c>
      <c r="C51" s="300"/>
      <c r="D51" s="300"/>
    </row>
    <row r="52" spans="1:4" x14ac:dyDescent="0.3">
      <c r="A52" s="299" t="s">
        <v>616</v>
      </c>
      <c r="B52" s="299" t="s">
        <v>49</v>
      </c>
      <c r="C52" s="300"/>
      <c r="D52" s="300"/>
    </row>
    <row r="53" spans="1:4" x14ac:dyDescent="0.3">
      <c r="A53" s="301" t="s">
        <v>603</v>
      </c>
      <c r="B53" s="301" t="s">
        <v>49</v>
      </c>
      <c r="C53" s="300"/>
      <c r="D53" s="300"/>
    </row>
    <row r="54" spans="1:4" x14ac:dyDescent="0.3">
      <c r="A54" s="304" t="s">
        <v>617</v>
      </c>
      <c r="B54" s="299" t="s">
        <v>47</v>
      </c>
      <c r="C54" s="300"/>
      <c r="D54" s="300"/>
    </row>
    <row r="55" spans="1:4" x14ac:dyDescent="0.3">
      <c r="A55" s="305" t="s">
        <v>46</v>
      </c>
      <c r="B55" s="303" t="s">
        <v>45</v>
      </c>
      <c r="C55" s="300"/>
      <c r="D55" s="300"/>
    </row>
    <row r="56" spans="1:4" x14ac:dyDescent="0.3">
      <c r="A56" s="305" t="s">
        <v>36</v>
      </c>
      <c r="B56" s="303" t="s">
        <v>35</v>
      </c>
      <c r="C56" s="300"/>
      <c r="D56" s="300"/>
    </row>
    <row r="57" spans="1:4" x14ac:dyDescent="0.3">
      <c r="A57" s="305" t="s">
        <v>34</v>
      </c>
      <c r="B57" s="303" t="s">
        <v>33</v>
      </c>
      <c r="C57" s="300"/>
      <c r="D57" s="300"/>
    </row>
    <row r="58" spans="1:4" x14ac:dyDescent="0.3">
      <c r="A58" s="305" t="s">
        <v>618</v>
      </c>
      <c r="B58" s="303" t="s">
        <v>29</v>
      </c>
      <c r="C58" s="300"/>
      <c r="D58" s="300"/>
    </row>
    <row r="59" spans="1:4" x14ac:dyDescent="0.3">
      <c r="A59" s="302" t="s">
        <v>619</v>
      </c>
      <c r="B59" s="303" t="s">
        <v>27</v>
      </c>
      <c r="C59" s="300"/>
      <c r="D59" s="300"/>
    </row>
    <row r="60" spans="1:4" x14ac:dyDescent="0.3">
      <c r="A60" s="303" t="s">
        <v>620</v>
      </c>
      <c r="B60" s="303" t="s">
        <v>27</v>
      </c>
      <c r="C60" s="300"/>
      <c r="D60" s="300"/>
    </row>
    <row r="61" spans="1:4" x14ac:dyDescent="0.3">
      <c r="A61" s="308" t="s">
        <v>20</v>
      </c>
      <c r="B61" s="271" t="s">
        <v>19</v>
      </c>
      <c r="C61" s="307"/>
      <c r="D61" s="307"/>
    </row>
    <row r="62" spans="1:4" x14ac:dyDescent="0.3">
      <c r="A62" s="298" t="s">
        <v>18</v>
      </c>
      <c r="B62" s="299" t="s">
        <v>17</v>
      </c>
      <c r="C62" s="300"/>
      <c r="D62" s="300"/>
    </row>
    <row r="63" spans="1:4" x14ac:dyDescent="0.3">
      <c r="A63" s="299" t="s">
        <v>16</v>
      </c>
      <c r="B63" s="299" t="s">
        <v>15</v>
      </c>
      <c r="C63" s="300"/>
      <c r="D63" s="300"/>
    </row>
    <row r="64" spans="1:4" x14ac:dyDescent="0.3">
      <c r="A64" s="304" t="s">
        <v>14</v>
      </c>
      <c r="B64" s="299" t="s">
        <v>13</v>
      </c>
      <c r="C64" s="300"/>
      <c r="D64" s="300"/>
    </row>
    <row r="65" spans="1:4" x14ac:dyDescent="0.3">
      <c r="A65" s="304" t="s">
        <v>621</v>
      </c>
      <c r="B65" s="299" t="s">
        <v>11</v>
      </c>
      <c r="C65" s="300"/>
      <c r="D65" s="300"/>
    </row>
    <row r="66" spans="1:4" x14ac:dyDescent="0.3">
      <c r="A66" s="301" t="s">
        <v>609</v>
      </c>
      <c r="B66" s="301" t="s">
        <v>11</v>
      </c>
      <c r="C66" s="300"/>
      <c r="D66" s="300"/>
    </row>
    <row r="67" spans="1:4" x14ac:dyDescent="0.3">
      <c r="A67" s="301" t="s">
        <v>610</v>
      </c>
      <c r="B67" s="301" t="s">
        <v>11</v>
      </c>
      <c r="C67" s="300"/>
      <c r="D67" s="300"/>
    </row>
    <row r="68" spans="1:4" x14ac:dyDescent="0.3">
      <c r="A68" s="303" t="s">
        <v>611</v>
      </c>
      <c r="B68" s="303" t="s">
        <v>11</v>
      </c>
      <c r="C68" s="300"/>
      <c r="D68" s="300"/>
    </row>
    <row r="69" spans="1:4" x14ac:dyDescent="0.3">
      <c r="A69" s="306" t="s">
        <v>8</v>
      </c>
      <c r="B69" s="271" t="s">
        <v>7</v>
      </c>
      <c r="C69" s="307"/>
      <c r="D69" s="307"/>
    </row>
    <row r="70" spans="1:4" x14ac:dyDescent="0.3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83" t="s">
        <v>683</v>
      </c>
      <c r="B1" s="584"/>
      <c r="C1" s="584"/>
      <c r="D1" s="584"/>
      <c r="E1" s="584"/>
      <c r="F1" s="584"/>
    </row>
    <row r="2" spans="1:6" ht="24.75" customHeight="1" x14ac:dyDescent="0.3">
      <c r="A2" s="615" t="s">
        <v>622</v>
      </c>
      <c r="B2" s="609"/>
      <c r="C2" s="609"/>
      <c r="D2" s="609"/>
      <c r="E2" s="609"/>
      <c r="F2" s="609"/>
    </row>
    <row r="3" spans="1:6" ht="17.399999999999999" x14ac:dyDescent="0.3">
      <c r="A3" s="309"/>
      <c r="B3" s="310"/>
      <c r="C3" s="310"/>
      <c r="D3" s="310"/>
      <c r="E3" s="310"/>
      <c r="F3" s="310"/>
    </row>
    <row r="4" spans="1:6" x14ac:dyDescent="0.3">
      <c r="A4" s="284" t="s">
        <v>571</v>
      </c>
      <c r="B4" s="223"/>
      <c r="C4" s="223"/>
      <c r="D4" s="223"/>
      <c r="E4" s="223"/>
      <c r="F4" s="223"/>
    </row>
    <row r="5" spans="1:6" ht="26.4" x14ac:dyDescent="0.3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3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3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3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3">
      <c r="A9" s="223"/>
      <c r="B9" s="223"/>
      <c r="C9" s="223"/>
      <c r="D9" s="223"/>
      <c r="E9" s="223"/>
      <c r="F9" s="223"/>
    </row>
    <row r="10" spans="1:6" x14ac:dyDescent="0.3">
      <c r="A10" s="223"/>
      <c r="B10" s="223"/>
      <c r="C10" s="316"/>
      <c r="D10" s="316"/>
      <c r="E10" s="223"/>
      <c r="F10" s="223"/>
    </row>
    <row r="11" spans="1:6" x14ac:dyDescent="0.3">
      <c r="F11" s="270"/>
    </row>
    <row r="12" spans="1:6" x14ac:dyDescent="0.3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83" t="s">
        <v>683</v>
      </c>
      <c r="B1" s="570"/>
      <c r="C1" s="570"/>
    </row>
    <row r="2" spans="1:3" ht="22.5" customHeight="1" x14ac:dyDescent="0.3">
      <c r="A2" s="583" t="s">
        <v>634</v>
      </c>
      <c r="B2" s="570"/>
      <c r="C2" s="570"/>
    </row>
    <row r="3" spans="1:3" ht="15" customHeight="1" x14ac:dyDescent="0.3">
      <c r="A3" s="194"/>
    </row>
    <row r="5" spans="1:3" ht="26.4" x14ac:dyDescent="0.3">
      <c r="A5" s="342" t="s">
        <v>197</v>
      </c>
      <c r="B5" s="343" t="s">
        <v>627</v>
      </c>
      <c r="C5" s="311" t="s">
        <v>486</v>
      </c>
    </row>
    <row r="6" spans="1:3" x14ac:dyDescent="0.3">
      <c r="A6" s="344" t="s">
        <v>160</v>
      </c>
      <c r="B6" s="345" t="s">
        <v>159</v>
      </c>
      <c r="C6" s="346"/>
    </row>
    <row r="7" spans="1:3" x14ac:dyDescent="0.3">
      <c r="A7" s="344" t="s">
        <v>158</v>
      </c>
      <c r="B7" s="345" t="s">
        <v>157</v>
      </c>
      <c r="C7" s="346"/>
    </row>
    <row r="8" spans="1:3" x14ac:dyDescent="0.3">
      <c r="A8" s="347" t="s">
        <v>635</v>
      </c>
      <c r="B8" s="348" t="s">
        <v>155</v>
      </c>
      <c r="C8" s="349">
        <v>13000</v>
      </c>
    </row>
    <row r="9" spans="1:3" x14ac:dyDescent="0.3">
      <c r="A9" s="347" t="s">
        <v>636</v>
      </c>
      <c r="B9" s="348" t="s">
        <v>155</v>
      </c>
      <c r="C9" s="349">
        <v>3000</v>
      </c>
    </row>
    <row r="10" spans="1:3" x14ac:dyDescent="0.3">
      <c r="A10" s="350" t="s">
        <v>156</v>
      </c>
      <c r="B10" s="351" t="s">
        <v>155</v>
      </c>
      <c r="C10" s="352">
        <f>SUM(C8:C9)</f>
        <v>16000</v>
      </c>
    </row>
    <row r="11" spans="1:3" x14ac:dyDescent="0.3">
      <c r="A11" s="353" t="s">
        <v>637</v>
      </c>
      <c r="B11" s="345" t="s">
        <v>153</v>
      </c>
      <c r="C11" s="346">
        <v>28000</v>
      </c>
    </row>
    <row r="12" spans="1:3" x14ac:dyDescent="0.3">
      <c r="A12" s="344" t="s">
        <v>152</v>
      </c>
      <c r="B12" s="345" t="s">
        <v>151</v>
      </c>
      <c r="C12" s="346"/>
    </row>
    <row r="13" spans="1:3" x14ac:dyDescent="0.3">
      <c r="A13" s="344" t="s">
        <v>150</v>
      </c>
      <c r="B13" s="345" t="s">
        <v>149</v>
      </c>
      <c r="C13" s="346"/>
    </row>
    <row r="14" spans="1:3" x14ac:dyDescent="0.3">
      <c r="A14" s="344" t="s">
        <v>148</v>
      </c>
      <c r="B14" s="345" t="s">
        <v>147</v>
      </c>
      <c r="C14" s="346">
        <v>6000</v>
      </c>
    </row>
    <row r="15" spans="1:3" x14ac:dyDescent="0.3">
      <c r="A15" s="353" t="s">
        <v>146</v>
      </c>
      <c r="B15" s="345" t="s">
        <v>145</v>
      </c>
      <c r="C15" s="346">
        <v>5150</v>
      </c>
    </row>
    <row r="16" spans="1:3" x14ac:dyDescent="0.3">
      <c r="A16" s="350" t="s">
        <v>144</v>
      </c>
      <c r="B16" s="351" t="s">
        <v>143</v>
      </c>
      <c r="C16" s="352">
        <f>SUM(C11:C15)</f>
        <v>39150</v>
      </c>
    </row>
    <row r="17" spans="1:3" ht="26.4" x14ac:dyDescent="0.3">
      <c r="A17" s="354" t="s">
        <v>638</v>
      </c>
      <c r="B17" s="351" t="s">
        <v>141</v>
      </c>
      <c r="C17" s="352">
        <v>1900</v>
      </c>
    </row>
    <row r="18" spans="1:3" ht="21.75" customHeight="1" x14ac:dyDescent="0.3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4"/>
  <sheetViews>
    <sheetView view="pageBreakPreview" zoomScaleNormal="100" zoomScaleSheetLayoutView="100" workbookViewId="0">
      <pane xSplit="2" ySplit="11" topLeftCell="C177" activePane="bottomRight" state="frozen"/>
      <selection pane="topRight" activeCell="C1" sqref="C1"/>
      <selection pane="bottomLeft" activeCell="A10" sqref="A10"/>
      <selection pane="bottomRight" activeCell="K4" sqref="K4"/>
    </sheetView>
  </sheetViews>
  <sheetFormatPr defaultRowHeight="13.2" x14ac:dyDescent="0.3"/>
  <cols>
    <col min="1" max="1" width="83.109375" style="114" customWidth="1"/>
    <col min="2" max="2" width="9.44140625" style="4" customWidth="1"/>
    <col min="3" max="3" width="20.5546875" style="113" customWidth="1"/>
    <col min="4" max="4" width="6" style="113" bestFit="1" customWidth="1"/>
    <col min="5" max="5" width="9.88671875" style="113" bestFit="1" customWidth="1"/>
    <col min="6" max="6" width="14.6640625" style="114" bestFit="1" customWidth="1"/>
    <col min="7" max="7" width="15" style="113" customWidth="1"/>
    <col min="8" max="8" width="6.5546875" style="113" bestFit="1" customWidth="1"/>
    <col min="9" max="9" width="7.5546875" style="113" customWidth="1"/>
    <col min="10" max="10" width="14.6640625" style="114" bestFit="1" customWidth="1"/>
    <col min="11" max="11" width="15.5546875" style="111" customWidth="1"/>
    <col min="12" max="13" width="9.109375" style="111"/>
    <col min="14" max="14" width="14.109375" style="111" bestFit="1" customWidth="1"/>
    <col min="15" max="211" width="9.109375" style="111"/>
    <col min="212" max="212" width="39.44140625" style="111" customWidth="1"/>
    <col min="213" max="213" width="8.88671875" style="111" bestFit="1" customWidth="1"/>
    <col min="214" max="214" width="9.88671875" style="111" bestFit="1" customWidth="1"/>
    <col min="215" max="222" width="8.6640625" style="111" customWidth="1"/>
    <col min="223" max="467" width="9.109375" style="111"/>
    <col min="468" max="468" width="39.44140625" style="111" customWidth="1"/>
    <col min="469" max="469" width="8.88671875" style="111" bestFit="1" customWidth="1"/>
    <col min="470" max="470" width="9.88671875" style="111" bestFit="1" customWidth="1"/>
    <col min="471" max="478" width="8.6640625" style="111" customWidth="1"/>
    <col min="479" max="723" width="9.109375" style="111"/>
    <col min="724" max="724" width="39.44140625" style="111" customWidth="1"/>
    <col min="725" max="725" width="8.88671875" style="111" bestFit="1" customWidth="1"/>
    <col min="726" max="726" width="9.88671875" style="111" bestFit="1" customWidth="1"/>
    <col min="727" max="734" width="8.6640625" style="111" customWidth="1"/>
    <col min="735" max="979" width="9.109375" style="111"/>
    <col min="980" max="980" width="39.44140625" style="111" customWidth="1"/>
    <col min="981" max="981" width="8.88671875" style="111" bestFit="1" customWidth="1"/>
    <col min="982" max="982" width="9.88671875" style="111" bestFit="1" customWidth="1"/>
    <col min="983" max="990" width="8.6640625" style="111" customWidth="1"/>
    <col min="991" max="1235" width="9.109375" style="111"/>
    <col min="1236" max="1236" width="39.44140625" style="111" customWidth="1"/>
    <col min="1237" max="1237" width="8.88671875" style="111" bestFit="1" customWidth="1"/>
    <col min="1238" max="1238" width="9.88671875" style="111" bestFit="1" customWidth="1"/>
    <col min="1239" max="1246" width="8.6640625" style="111" customWidth="1"/>
    <col min="1247" max="1491" width="9.109375" style="111"/>
    <col min="1492" max="1492" width="39.44140625" style="111" customWidth="1"/>
    <col min="1493" max="1493" width="8.88671875" style="111" bestFit="1" customWidth="1"/>
    <col min="1494" max="1494" width="9.88671875" style="111" bestFit="1" customWidth="1"/>
    <col min="1495" max="1502" width="8.6640625" style="111" customWidth="1"/>
    <col min="1503" max="1747" width="9.109375" style="111"/>
    <col min="1748" max="1748" width="39.44140625" style="111" customWidth="1"/>
    <col min="1749" max="1749" width="8.88671875" style="111" bestFit="1" customWidth="1"/>
    <col min="1750" max="1750" width="9.88671875" style="111" bestFit="1" customWidth="1"/>
    <col min="1751" max="1758" width="8.6640625" style="111" customWidth="1"/>
    <col min="1759" max="2003" width="9.109375" style="111"/>
    <col min="2004" max="2004" width="39.44140625" style="111" customWidth="1"/>
    <col min="2005" max="2005" width="8.88671875" style="111" bestFit="1" customWidth="1"/>
    <col min="2006" max="2006" width="9.88671875" style="111" bestFit="1" customWidth="1"/>
    <col min="2007" max="2014" width="8.6640625" style="111" customWidth="1"/>
    <col min="2015" max="2259" width="9.109375" style="111"/>
    <col min="2260" max="2260" width="39.44140625" style="111" customWidth="1"/>
    <col min="2261" max="2261" width="8.88671875" style="111" bestFit="1" customWidth="1"/>
    <col min="2262" max="2262" width="9.88671875" style="111" bestFit="1" customWidth="1"/>
    <col min="2263" max="2270" width="8.6640625" style="111" customWidth="1"/>
    <col min="2271" max="2515" width="9.109375" style="111"/>
    <col min="2516" max="2516" width="39.44140625" style="111" customWidth="1"/>
    <col min="2517" max="2517" width="8.88671875" style="111" bestFit="1" customWidth="1"/>
    <col min="2518" max="2518" width="9.88671875" style="111" bestFit="1" customWidth="1"/>
    <col min="2519" max="2526" width="8.6640625" style="111" customWidth="1"/>
    <col min="2527" max="2771" width="9.109375" style="111"/>
    <col min="2772" max="2772" width="39.44140625" style="111" customWidth="1"/>
    <col min="2773" max="2773" width="8.88671875" style="111" bestFit="1" customWidth="1"/>
    <col min="2774" max="2774" width="9.88671875" style="111" bestFit="1" customWidth="1"/>
    <col min="2775" max="2782" width="8.6640625" style="111" customWidth="1"/>
    <col min="2783" max="3027" width="9.109375" style="111"/>
    <col min="3028" max="3028" width="39.44140625" style="111" customWidth="1"/>
    <col min="3029" max="3029" width="8.88671875" style="111" bestFit="1" customWidth="1"/>
    <col min="3030" max="3030" width="9.88671875" style="111" bestFit="1" customWidth="1"/>
    <col min="3031" max="3038" width="8.6640625" style="111" customWidth="1"/>
    <col min="3039" max="3283" width="9.109375" style="111"/>
    <col min="3284" max="3284" width="39.44140625" style="111" customWidth="1"/>
    <col min="3285" max="3285" width="8.88671875" style="111" bestFit="1" customWidth="1"/>
    <col min="3286" max="3286" width="9.88671875" style="111" bestFit="1" customWidth="1"/>
    <col min="3287" max="3294" width="8.6640625" style="111" customWidth="1"/>
    <col min="3295" max="3539" width="9.109375" style="111"/>
    <col min="3540" max="3540" width="39.44140625" style="111" customWidth="1"/>
    <col min="3541" max="3541" width="8.88671875" style="111" bestFit="1" customWidth="1"/>
    <col min="3542" max="3542" width="9.88671875" style="111" bestFit="1" customWidth="1"/>
    <col min="3543" max="3550" width="8.6640625" style="111" customWidth="1"/>
    <col min="3551" max="3795" width="9.109375" style="111"/>
    <col min="3796" max="3796" width="39.44140625" style="111" customWidth="1"/>
    <col min="3797" max="3797" width="8.88671875" style="111" bestFit="1" customWidth="1"/>
    <col min="3798" max="3798" width="9.88671875" style="111" bestFit="1" customWidth="1"/>
    <col min="3799" max="3806" width="8.6640625" style="111" customWidth="1"/>
    <col min="3807" max="4051" width="9.109375" style="111"/>
    <col min="4052" max="4052" width="39.44140625" style="111" customWidth="1"/>
    <col min="4053" max="4053" width="8.88671875" style="111" bestFit="1" customWidth="1"/>
    <col min="4054" max="4054" width="9.88671875" style="111" bestFit="1" customWidth="1"/>
    <col min="4055" max="4062" width="8.6640625" style="111" customWidth="1"/>
    <col min="4063" max="4307" width="9.109375" style="111"/>
    <col min="4308" max="4308" width="39.44140625" style="111" customWidth="1"/>
    <col min="4309" max="4309" width="8.88671875" style="111" bestFit="1" customWidth="1"/>
    <col min="4310" max="4310" width="9.88671875" style="111" bestFit="1" customWidth="1"/>
    <col min="4311" max="4318" width="8.6640625" style="111" customWidth="1"/>
    <col min="4319" max="4563" width="9.109375" style="111"/>
    <col min="4564" max="4564" width="39.44140625" style="111" customWidth="1"/>
    <col min="4565" max="4565" width="8.88671875" style="111" bestFit="1" customWidth="1"/>
    <col min="4566" max="4566" width="9.88671875" style="111" bestFit="1" customWidth="1"/>
    <col min="4567" max="4574" width="8.6640625" style="111" customWidth="1"/>
    <col min="4575" max="4819" width="9.109375" style="111"/>
    <col min="4820" max="4820" width="39.44140625" style="111" customWidth="1"/>
    <col min="4821" max="4821" width="8.88671875" style="111" bestFit="1" customWidth="1"/>
    <col min="4822" max="4822" width="9.88671875" style="111" bestFit="1" customWidth="1"/>
    <col min="4823" max="4830" width="8.6640625" style="111" customWidth="1"/>
    <col min="4831" max="5075" width="9.109375" style="111"/>
    <col min="5076" max="5076" width="39.44140625" style="111" customWidth="1"/>
    <col min="5077" max="5077" width="8.88671875" style="111" bestFit="1" customWidth="1"/>
    <col min="5078" max="5078" width="9.88671875" style="111" bestFit="1" customWidth="1"/>
    <col min="5079" max="5086" width="8.6640625" style="111" customWidth="1"/>
    <col min="5087" max="5331" width="9.109375" style="111"/>
    <col min="5332" max="5332" width="39.44140625" style="111" customWidth="1"/>
    <col min="5333" max="5333" width="8.88671875" style="111" bestFit="1" customWidth="1"/>
    <col min="5334" max="5334" width="9.88671875" style="111" bestFit="1" customWidth="1"/>
    <col min="5335" max="5342" width="8.6640625" style="111" customWidth="1"/>
    <col min="5343" max="5587" width="9.109375" style="111"/>
    <col min="5588" max="5588" width="39.44140625" style="111" customWidth="1"/>
    <col min="5589" max="5589" width="8.88671875" style="111" bestFit="1" customWidth="1"/>
    <col min="5590" max="5590" width="9.88671875" style="111" bestFit="1" customWidth="1"/>
    <col min="5591" max="5598" width="8.6640625" style="111" customWidth="1"/>
    <col min="5599" max="5843" width="9.109375" style="111"/>
    <col min="5844" max="5844" width="39.44140625" style="111" customWidth="1"/>
    <col min="5845" max="5845" width="8.88671875" style="111" bestFit="1" customWidth="1"/>
    <col min="5846" max="5846" width="9.88671875" style="111" bestFit="1" customWidth="1"/>
    <col min="5847" max="5854" width="8.6640625" style="111" customWidth="1"/>
    <col min="5855" max="6099" width="9.109375" style="111"/>
    <col min="6100" max="6100" width="39.44140625" style="111" customWidth="1"/>
    <col min="6101" max="6101" width="8.88671875" style="111" bestFit="1" customWidth="1"/>
    <col min="6102" max="6102" width="9.88671875" style="111" bestFit="1" customWidth="1"/>
    <col min="6103" max="6110" width="8.6640625" style="111" customWidth="1"/>
    <col min="6111" max="6355" width="9.109375" style="111"/>
    <col min="6356" max="6356" width="39.44140625" style="111" customWidth="1"/>
    <col min="6357" max="6357" width="8.88671875" style="111" bestFit="1" customWidth="1"/>
    <col min="6358" max="6358" width="9.88671875" style="111" bestFit="1" customWidth="1"/>
    <col min="6359" max="6366" width="8.6640625" style="111" customWidth="1"/>
    <col min="6367" max="6611" width="9.109375" style="111"/>
    <col min="6612" max="6612" width="39.44140625" style="111" customWidth="1"/>
    <col min="6613" max="6613" width="8.88671875" style="111" bestFit="1" customWidth="1"/>
    <col min="6614" max="6614" width="9.88671875" style="111" bestFit="1" customWidth="1"/>
    <col min="6615" max="6622" width="8.6640625" style="111" customWidth="1"/>
    <col min="6623" max="6867" width="9.109375" style="111"/>
    <col min="6868" max="6868" width="39.44140625" style="111" customWidth="1"/>
    <col min="6869" max="6869" width="8.88671875" style="111" bestFit="1" customWidth="1"/>
    <col min="6870" max="6870" width="9.88671875" style="111" bestFit="1" customWidth="1"/>
    <col min="6871" max="6878" width="8.6640625" style="111" customWidth="1"/>
    <col min="6879" max="7123" width="9.109375" style="111"/>
    <col min="7124" max="7124" width="39.44140625" style="111" customWidth="1"/>
    <col min="7125" max="7125" width="8.88671875" style="111" bestFit="1" customWidth="1"/>
    <col min="7126" max="7126" width="9.88671875" style="111" bestFit="1" customWidth="1"/>
    <col min="7127" max="7134" width="8.6640625" style="111" customWidth="1"/>
    <col min="7135" max="7379" width="9.109375" style="111"/>
    <col min="7380" max="7380" width="39.44140625" style="111" customWidth="1"/>
    <col min="7381" max="7381" width="8.88671875" style="111" bestFit="1" customWidth="1"/>
    <col min="7382" max="7382" width="9.88671875" style="111" bestFit="1" customWidth="1"/>
    <col min="7383" max="7390" width="8.6640625" style="111" customWidth="1"/>
    <col min="7391" max="7635" width="9.109375" style="111"/>
    <col min="7636" max="7636" width="39.44140625" style="111" customWidth="1"/>
    <col min="7637" max="7637" width="8.88671875" style="111" bestFit="1" customWidth="1"/>
    <col min="7638" max="7638" width="9.88671875" style="111" bestFit="1" customWidth="1"/>
    <col min="7639" max="7646" width="8.6640625" style="111" customWidth="1"/>
    <col min="7647" max="7891" width="9.109375" style="111"/>
    <col min="7892" max="7892" width="39.44140625" style="111" customWidth="1"/>
    <col min="7893" max="7893" width="8.88671875" style="111" bestFit="1" customWidth="1"/>
    <col min="7894" max="7894" width="9.88671875" style="111" bestFit="1" customWidth="1"/>
    <col min="7895" max="7902" width="8.6640625" style="111" customWidth="1"/>
    <col min="7903" max="8147" width="9.109375" style="111"/>
    <col min="8148" max="8148" width="39.44140625" style="111" customWidth="1"/>
    <col min="8149" max="8149" width="8.88671875" style="111" bestFit="1" customWidth="1"/>
    <col min="8150" max="8150" width="9.88671875" style="111" bestFit="1" customWidth="1"/>
    <col min="8151" max="8158" width="8.6640625" style="111" customWidth="1"/>
    <col min="8159" max="8403" width="9.109375" style="111"/>
    <col min="8404" max="8404" width="39.44140625" style="111" customWidth="1"/>
    <col min="8405" max="8405" width="8.88671875" style="111" bestFit="1" customWidth="1"/>
    <col min="8406" max="8406" width="9.88671875" style="111" bestFit="1" customWidth="1"/>
    <col min="8407" max="8414" width="8.6640625" style="111" customWidth="1"/>
    <col min="8415" max="8659" width="9.109375" style="111"/>
    <col min="8660" max="8660" width="39.44140625" style="111" customWidth="1"/>
    <col min="8661" max="8661" width="8.88671875" style="111" bestFit="1" customWidth="1"/>
    <col min="8662" max="8662" width="9.88671875" style="111" bestFit="1" customWidth="1"/>
    <col min="8663" max="8670" width="8.6640625" style="111" customWidth="1"/>
    <col min="8671" max="8915" width="9.109375" style="111"/>
    <col min="8916" max="8916" width="39.44140625" style="111" customWidth="1"/>
    <col min="8917" max="8917" width="8.88671875" style="111" bestFit="1" customWidth="1"/>
    <col min="8918" max="8918" width="9.88671875" style="111" bestFit="1" customWidth="1"/>
    <col min="8919" max="8926" width="8.6640625" style="111" customWidth="1"/>
    <col min="8927" max="9171" width="9.109375" style="111"/>
    <col min="9172" max="9172" width="39.44140625" style="111" customWidth="1"/>
    <col min="9173" max="9173" width="8.88671875" style="111" bestFit="1" customWidth="1"/>
    <col min="9174" max="9174" width="9.88671875" style="111" bestFit="1" customWidth="1"/>
    <col min="9175" max="9182" width="8.6640625" style="111" customWidth="1"/>
    <col min="9183" max="9427" width="9.109375" style="111"/>
    <col min="9428" max="9428" width="39.44140625" style="111" customWidth="1"/>
    <col min="9429" max="9429" width="8.88671875" style="111" bestFit="1" customWidth="1"/>
    <col min="9430" max="9430" width="9.88671875" style="111" bestFit="1" customWidth="1"/>
    <col min="9431" max="9438" width="8.6640625" style="111" customWidth="1"/>
    <col min="9439" max="9683" width="9.109375" style="111"/>
    <col min="9684" max="9684" width="39.44140625" style="111" customWidth="1"/>
    <col min="9685" max="9685" width="8.88671875" style="111" bestFit="1" customWidth="1"/>
    <col min="9686" max="9686" width="9.88671875" style="111" bestFit="1" customWidth="1"/>
    <col min="9687" max="9694" width="8.6640625" style="111" customWidth="1"/>
    <col min="9695" max="9939" width="9.109375" style="111"/>
    <col min="9940" max="9940" width="39.44140625" style="111" customWidth="1"/>
    <col min="9941" max="9941" width="8.88671875" style="111" bestFit="1" customWidth="1"/>
    <col min="9942" max="9942" width="9.88671875" style="111" bestFit="1" customWidth="1"/>
    <col min="9943" max="9950" width="8.6640625" style="111" customWidth="1"/>
    <col min="9951" max="10195" width="9.109375" style="111"/>
    <col min="10196" max="10196" width="39.44140625" style="111" customWidth="1"/>
    <col min="10197" max="10197" width="8.88671875" style="111" bestFit="1" customWidth="1"/>
    <col min="10198" max="10198" width="9.88671875" style="111" bestFit="1" customWidth="1"/>
    <col min="10199" max="10206" width="8.6640625" style="111" customWidth="1"/>
    <col min="10207" max="10451" width="9.109375" style="111"/>
    <col min="10452" max="10452" width="39.44140625" style="111" customWidth="1"/>
    <col min="10453" max="10453" width="8.88671875" style="111" bestFit="1" customWidth="1"/>
    <col min="10454" max="10454" width="9.88671875" style="111" bestFit="1" customWidth="1"/>
    <col min="10455" max="10462" width="8.6640625" style="111" customWidth="1"/>
    <col min="10463" max="10707" width="9.109375" style="111"/>
    <col min="10708" max="10708" width="39.44140625" style="111" customWidth="1"/>
    <col min="10709" max="10709" width="8.88671875" style="111" bestFit="1" customWidth="1"/>
    <col min="10710" max="10710" width="9.88671875" style="111" bestFit="1" customWidth="1"/>
    <col min="10711" max="10718" width="8.6640625" style="111" customWidth="1"/>
    <col min="10719" max="10963" width="9.109375" style="111"/>
    <col min="10964" max="10964" width="39.44140625" style="111" customWidth="1"/>
    <col min="10965" max="10965" width="8.88671875" style="111" bestFit="1" customWidth="1"/>
    <col min="10966" max="10966" width="9.88671875" style="111" bestFit="1" customWidth="1"/>
    <col min="10967" max="10974" width="8.6640625" style="111" customWidth="1"/>
    <col min="10975" max="11219" width="9.109375" style="111"/>
    <col min="11220" max="11220" width="39.44140625" style="111" customWidth="1"/>
    <col min="11221" max="11221" width="8.88671875" style="111" bestFit="1" customWidth="1"/>
    <col min="11222" max="11222" width="9.88671875" style="111" bestFit="1" customWidth="1"/>
    <col min="11223" max="11230" width="8.6640625" style="111" customWidth="1"/>
    <col min="11231" max="11475" width="9.109375" style="111"/>
    <col min="11476" max="11476" width="39.44140625" style="111" customWidth="1"/>
    <col min="11477" max="11477" width="8.88671875" style="111" bestFit="1" customWidth="1"/>
    <col min="11478" max="11478" width="9.88671875" style="111" bestFit="1" customWidth="1"/>
    <col min="11479" max="11486" width="8.6640625" style="111" customWidth="1"/>
    <col min="11487" max="11731" width="9.109375" style="111"/>
    <col min="11732" max="11732" width="39.44140625" style="111" customWidth="1"/>
    <col min="11733" max="11733" width="8.88671875" style="111" bestFit="1" customWidth="1"/>
    <col min="11734" max="11734" width="9.88671875" style="111" bestFit="1" customWidth="1"/>
    <col min="11735" max="11742" width="8.6640625" style="111" customWidth="1"/>
    <col min="11743" max="11987" width="9.109375" style="111"/>
    <col min="11988" max="11988" width="39.44140625" style="111" customWidth="1"/>
    <col min="11989" max="11989" width="8.88671875" style="111" bestFit="1" customWidth="1"/>
    <col min="11990" max="11990" width="9.88671875" style="111" bestFit="1" customWidth="1"/>
    <col min="11991" max="11998" width="8.6640625" style="111" customWidth="1"/>
    <col min="11999" max="12243" width="9.109375" style="111"/>
    <col min="12244" max="12244" width="39.44140625" style="111" customWidth="1"/>
    <col min="12245" max="12245" width="8.88671875" style="111" bestFit="1" customWidth="1"/>
    <col min="12246" max="12246" width="9.88671875" style="111" bestFit="1" customWidth="1"/>
    <col min="12247" max="12254" width="8.6640625" style="111" customWidth="1"/>
    <col min="12255" max="12499" width="9.109375" style="111"/>
    <col min="12500" max="12500" width="39.44140625" style="111" customWidth="1"/>
    <col min="12501" max="12501" width="8.88671875" style="111" bestFit="1" customWidth="1"/>
    <col min="12502" max="12502" width="9.88671875" style="111" bestFit="1" customWidth="1"/>
    <col min="12503" max="12510" width="8.6640625" style="111" customWidth="1"/>
    <col min="12511" max="12755" width="9.109375" style="111"/>
    <col min="12756" max="12756" width="39.44140625" style="111" customWidth="1"/>
    <col min="12757" max="12757" width="8.88671875" style="111" bestFit="1" customWidth="1"/>
    <col min="12758" max="12758" width="9.88671875" style="111" bestFit="1" customWidth="1"/>
    <col min="12759" max="12766" width="8.6640625" style="111" customWidth="1"/>
    <col min="12767" max="13011" width="9.109375" style="111"/>
    <col min="13012" max="13012" width="39.44140625" style="111" customWidth="1"/>
    <col min="13013" max="13013" width="8.88671875" style="111" bestFit="1" customWidth="1"/>
    <col min="13014" max="13014" width="9.88671875" style="111" bestFit="1" customWidth="1"/>
    <col min="13015" max="13022" width="8.6640625" style="111" customWidth="1"/>
    <col min="13023" max="13267" width="9.109375" style="111"/>
    <col min="13268" max="13268" width="39.44140625" style="111" customWidth="1"/>
    <col min="13269" max="13269" width="8.88671875" style="111" bestFit="1" customWidth="1"/>
    <col min="13270" max="13270" width="9.88671875" style="111" bestFit="1" customWidth="1"/>
    <col min="13271" max="13278" width="8.6640625" style="111" customWidth="1"/>
    <col min="13279" max="13523" width="9.109375" style="111"/>
    <col min="13524" max="13524" width="39.44140625" style="111" customWidth="1"/>
    <col min="13525" max="13525" width="8.88671875" style="111" bestFit="1" customWidth="1"/>
    <col min="13526" max="13526" width="9.88671875" style="111" bestFit="1" customWidth="1"/>
    <col min="13527" max="13534" width="8.6640625" style="111" customWidth="1"/>
    <col min="13535" max="13779" width="9.109375" style="111"/>
    <col min="13780" max="13780" width="39.44140625" style="111" customWidth="1"/>
    <col min="13781" max="13781" width="8.88671875" style="111" bestFit="1" customWidth="1"/>
    <col min="13782" max="13782" width="9.88671875" style="111" bestFit="1" customWidth="1"/>
    <col min="13783" max="13790" width="8.6640625" style="111" customWidth="1"/>
    <col min="13791" max="14035" width="9.109375" style="111"/>
    <col min="14036" max="14036" width="39.44140625" style="111" customWidth="1"/>
    <col min="14037" max="14037" width="8.88671875" style="111" bestFit="1" customWidth="1"/>
    <col min="14038" max="14038" width="9.88671875" style="111" bestFit="1" customWidth="1"/>
    <col min="14039" max="14046" width="8.6640625" style="111" customWidth="1"/>
    <col min="14047" max="14291" width="9.109375" style="111"/>
    <col min="14292" max="14292" width="39.44140625" style="111" customWidth="1"/>
    <col min="14293" max="14293" width="8.88671875" style="111" bestFit="1" customWidth="1"/>
    <col min="14294" max="14294" width="9.88671875" style="111" bestFit="1" customWidth="1"/>
    <col min="14295" max="14302" width="8.6640625" style="111" customWidth="1"/>
    <col min="14303" max="14547" width="9.109375" style="111"/>
    <col min="14548" max="14548" width="39.44140625" style="111" customWidth="1"/>
    <col min="14549" max="14549" width="8.88671875" style="111" bestFit="1" customWidth="1"/>
    <col min="14550" max="14550" width="9.88671875" style="111" bestFit="1" customWidth="1"/>
    <col min="14551" max="14558" width="8.6640625" style="111" customWidth="1"/>
    <col min="14559" max="14803" width="9.109375" style="111"/>
    <col min="14804" max="14804" width="39.44140625" style="111" customWidth="1"/>
    <col min="14805" max="14805" width="8.88671875" style="111" bestFit="1" customWidth="1"/>
    <col min="14806" max="14806" width="9.88671875" style="111" bestFit="1" customWidth="1"/>
    <col min="14807" max="14814" width="8.6640625" style="111" customWidth="1"/>
    <col min="14815" max="15059" width="9.109375" style="111"/>
    <col min="15060" max="15060" width="39.44140625" style="111" customWidth="1"/>
    <col min="15061" max="15061" width="8.88671875" style="111" bestFit="1" customWidth="1"/>
    <col min="15062" max="15062" width="9.88671875" style="111" bestFit="1" customWidth="1"/>
    <col min="15063" max="15070" width="8.6640625" style="111" customWidth="1"/>
    <col min="15071" max="15315" width="9.109375" style="111"/>
    <col min="15316" max="15316" width="39.44140625" style="111" customWidth="1"/>
    <col min="15317" max="15317" width="8.88671875" style="111" bestFit="1" customWidth="1"/>
    <col min="15318" max="15318" width="9.88671875" style="111" bestFit="1" customWidth="1"/>
    <col min="15319" max="15326" width="8.6640625" style="111" customWidth="1"/>
    <col min="15327" max="15571" width="9.109375" style="111"/>
    <col min="15572" max="15572" width="39.44140625" style="111" customWidth="1"/>
    <col min="15573" max="15573" width="8.88671875" style="111" bestFit="1" customWidth="1"/>
    <col min="15574" max="15574" width="9.88671875" style="111" bestFit="1" customWidth="1"/>
    <col min="15575" max="15582" width="8.6640625" style="111" customWidth="1"/>
    <col min="15583" max="15827" width="9.109375" style="111"/>
    <col min="15828" max="15828" width="39.44140625" style="111" customWidth="1"/>
    <col min="15829" max="15829" width="8.88671875" style="111" bestFit="1" customWidth="1"/>
    <col min="15830" max="15830" width="9.88671875" style="111" bestFit="1" customWidth="1"/>
    <col min="15831" max="15838" width="8.6640625" style="111" customWidth="1"/>
    <col min="15839" max="16083" width="9.109375" style="111"/>
    <col min="16084" max="16084" width="39.44140625" style="111" customWidth="1"/>
    <col min="16085" max="16085" width="8.88671875" style="111" bestFit="1" customWidth="1"/>
    <col min="16086" max="16086" width="9.88671875" style="111" bestFit="1" customWidth="1"/>
    <col min="16087" max="16094" width="8.6640625" style="111" customWidth="1"/>
    <col min="16095" max="16384" width="9.109375" style="111"/>
  </cols>
  <sheetData>
    <row r="1" spans="1:14" ht="14.4" x14ac:dyDescent="0.3">
      <c r="A1" s="393"/>
      <c r="B1" s="394"/>
      <c r="C1" s="394"/>
      <c r="D1" s="394"/>
      <c r="E1" s="394"/>
      <c r="F1" s="394"/>
      <c r="G1" s="394"/>
      <c r="H1" s="394"/>
      <c r="I1" s="394"/>
      <c r="J1" s="394"/>
    </row>
    <row r="2" spans="1:14" x14ac:dyDescent="0.3">
      <c r="A2" s="109"/>
      <c r="B2" s="66"/>
      <c r="C2" s="109"/>
      <c r="D2" s="109"/>
      <c r="G2" s="109"/>
      <c r="H2" s="109"/>
    </row>
    <row r="3" spans="1:14" ht="17.399999999999999" x14ac:dyDescent="0.3">
      <c r="A3" s="583" t="s">
        <v>762</v>
      </c>
      <c r="B3" s="583"/>
      <c r="C3" s="583"/>
      <c r="D3" s="583"/>
      <c r="E3" s="583"/>
      <c r="F3" s="583"/>
      <c r="G3" s="583"/>
      <c r="H3" s="570"/>
      <c r="I3" s="570"/>
      <c r="J3" s="570"/>
    </row>
    <row r="4" spans="1:14" ht="17.399999999999999" x14ac:dyDescent="0.3">
      <c r="A4" s="583" t="s">
        <v>763</v>
      </c>
      <c r="B4" s="583"/>
      <c r="C4" s="583"/>
      <c r="D4" s="583"/>
      <c r="E4" s="583"/>
      <c r="F4" s="583"/>
      <c r="G4" s="583"/>
      <c r="H4" s="584"/>
      <c r="I4" s="584"/>
      <c r="J4" s="584"/>
    </row>
    <row r="5" spans="1:14" ht="17.399999999999999" x14ac:dyDescent="0.3">
      <c r="A5" s="403"/>
      <c r="B5" s="403"/>
      <c r="C5" s="403"/>
      <c r="D5" s="403"/>
      <c r="E5" s="403"/>
      <c r="F5" s="403"/>
      <c r="G5" s="403"/>
      <c r="H5" s="404"/>
      <c r="I5" s="404"/>
      <c r="J5" s="404"/>
    </row>
    <row r="6" spans="1:14" ht="17.399999999999999" x14ac:dyDescent="0.3">
      <c r="A6" s="403"/>
      <c r="B6" s="403"/>
      <c r="C6" s="403"/>
      <c r="D6" s="403"/>
      <c r="E6" s="403"/>
      <c r="F6" s="403"/>
      <c r="G6" s="403"/>
      <c r="H6" s="404"/>
      <c r="I6" s="404"/>
      <c r="J6" s="404"/>
    </row>
    <row r="7" spans="1:14" ht="15.6" x14ac:dyDescent="0.3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</row>
    <row r="8" spans="1:14" ht="17.399999999999999" x14ac:dyDescent="0.3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</row>
    <row r="9" spans="1:14" ht="14.4" thickBot="1" x14ac:dyDescent="0.35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</row>
    <row r="10" spans="1:14" s="123" customFormat="1" ht="27.75" customHeight="1" x14ac:dyDescent="0.3">
      <c r="A10" s="121"/>
      <c r="B10" s="122"/>
      <c r="C10" s="575" t="s">
        <v>209</v>
      </c>
      <c r="D10" s="576"/>
      <c r="E10" s="577"/>
      <c r="F10" s="54"/>
      <c r="G10" s="575" t="s">
        <v>731</v>
      </c>
      <c r="H10" s="576"/>
      <c r="I10" s="576"/>
      <c r="J10" s="578"/>
      <c r="K10" s="579" t="s">
        <v>732</v>
      </c>
      <c r="L10" s="580"/>
      <c r="M10" s="580"/>
      <c r="N10" s="581"/>
    </row>
    <row r="11" spans="1:14" s="123" customFormat="1" ht="66" x14ac:dyDescent="0.3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518" t="s">
        <v>195</v>
      </c>
      <c r="L11" s="470" t="s">
        <v>194</v>
      </c>
      <c r="M11" s="470" t="s">
        <v>733</v>
      </c>
      <c r="N11" s="519" t="s">
        <v>462</v>
      </c>
    </row>
    <row r="12" spans="1:14" s="130" customFormat="1" x14ac:dyDescent="0.3">
      <c r="A12" s="83" t="s">
        <v>461</v>
      </c>
      <c r="B12" s="82" t="s">
        <v>460</v>
      </c>
      <c r="C12" s="127">
        <v>6514226</v>
      </c>
      <c r="D12" s="128">
        <v>0</v>
      </c>
      <c r="E12" s="128">
        <v>0</v>
      </c>
      <c r="F12" s="129">
        <f t="shared" ref="F12:F24" si="0">SUM(C12:E12)</f>
        <v>6514226</v>
      </c>
      <c r="G12" s="127">
        <v>-200000</v>
      </c>
      <c r="H12" s="128">
        <v>0</v>
      </c>
      <c r="I12" s="128">
        <v>0</v>
      </c>
      <c r="J12" s="129">
        <f t="shared" ref="J12:J24" si="1">SUM(F12:I12)</f>
        <v>6314226</v>
      </c>
      <c r="K12" s="475">
        <f>N12-J12</f>
        <v>1914056</v>
      </c>
      <c r="L12" s="467">
        <v>0</v>
      </c>
      <c r="M12" s="467">
        <v>0</v>
      </c>
      <c r="N12" s="471">
        <v>8228282</v>
      </c>
    </row>
    <row r="13" spans="1:14" s="130" customFormat="1" hidden="1" x14ac:dyDescent="0.3">
      <c r="A13" s="83" t="s">
        <v>459</v>
      </c>
      <c r="B13" s="82" t="s">
        <v>458</v>
      </c>
      <c r="C13" s="127"/>
      <c r="D13" s="128">
        <v>0</v>
      </c>
      <c r="E13" s="128">
        <v>0</v>
      </c>
      <c r="F13" s="129">
        <f t="shared" si="0"/>
        <v>0</v>
      </c>
      <c r="G13" s="127"/>
      <c r="H13" s="128">
        <v>0</v>
      </c>
      <c r="I13" s="128">
        <v>0</v>
      </c>
      <c r="J13" s="129">
        <f t="shared" si="1"/>
        <v>0</v>
      </c>
      <c r="K13" s="475">
        <f t="shared" ref="K13:K76" si="2">N13-J13</f>
        <v>0</v>
      </c>
      <c r="L13" s="467">
        <v>0</v>
      </c>
      <c r="M13" s="467">
        <v>0</v>
      </c>
      <c r="N13" s="507"/>
    </row>
    <row r="14" spans="1:14" s="130" customFormat="1" hidden="1" x14ac:dyDescent="0.3">
      <c r="A14" s="83" t="s">
        <v>457</v>
      </c>
      <c r="B14" s="82" t="s">
        <v>456</v>
      </c>
      <c r="C14" s="127"/>
      <c r="D14" s="128">
        <v>0</v>
      </c>
      <c r="E14" s="128">
        <v>0</v>
      </c>
      <c r="F14" s="129">
        <f t="shared" si="0"/>
        <v>0</v>
      </c>
      <c r="G14" s="127"/>
      <c r="H14" s="128">
        <v>0</v>
      </c>
      <c r="I14" s="128">
        <v>0</v>
      </c>
      <c r="J14" s="129">
        <f t="shared" si="1"/>
        <v>0</v>
      </c>
      <c r="K14" s="475">
        <f t="shared" si="2"/>
        <v>0</v>
      </c>
      <c r="L14" s="467">
        <v>0</v>
      </c>
      <c r="M14" s="467">
        <v>0</v>
      </c>
      <c r="N14" s="507"/>
    </row>
    <row r="15" spans="1:14" s="130" customFormat="1" hidden="1" x14ac:dyDescent="0.3">
      <c r="A15" s="83" t="s">
        <v>455</v>
      </c>
      <c r="B15" s="82" t="s">
        <v>454</v>
      </c>
      <c r="C15" s="127"/>
      <c r="D15" s="128">
        <v>0</v>
      </c>
      <c r="E15" s="128">
        <v>0</v>
      </c>
      <c r="F15" s="129">
        <f t="shared" si="0"/>
        <v>0</v>
      </c>
      <c r="G15" s="127"/>
      <c r="H15" s="128">
        <v>0</v>
      </c>
      <c r="I15" s="128">
        <v>0</v>
      </c>
      <c r="J15" s="129">
        <f t="shared" si="1"/>
        <v>0</v>
      </c>
      <c r="K15" s="475">
        <f t="shared" si="2"/>
        <v>0</v>
      </c>
      <c r="L15" s="467">
        <v>0</v>
      </c>
      <c r="M15" s="467">
        <v>0</v>
      </c>
      <c r="N15" s="507"/>
    </row>
    <row r="16" spans="1:14" s="130" customFormat="1" hidden="1" x14ac:dyDescent="0.3">
      <c r="A16" s="83" t="s">
        <v>453</v>
      </c>
      <c r="B16" s="82" t="s">
        <v>452</v>
      </c>
      <c r="C16" s="127"/>
      <c r="D16" s="128">
        <v>0</v>
      </c>
      <c r="E16" s="128">
        <v>0</v>
      </c>
      <c r="F16" s="129">
        <f t="shared" si="0"/>
        <v>0</v>
      </c>
      <c r="G16" s="127"/>
      <c r="H16" s="128">
        <v>0</v>
      </c>
      <c r="I16" s="128">
        <v>0</v>
      </c>
      <c r="J16" s="129">
        <f t="shared" si="1"/>
        <v>0</v>
      </c>
      <c r="K16" s="475">
        <f t="shared" si="2"/>
        <v>0</v>
      </c>
      <c r="L16" s="467">
        <v>0</v>
      </c>
      <c r="M16" s="467">
        <v>0</v>
      </c>
      <c r="N16" s="507"/>
    </row>
    <row r="17" spans="1:14" s="130" customFormat="1" hidden="1" x14ac:dyDescent="0.3">
      <c r="A17" s="83" t="s">
        <v>451</v>
      </c>
      <c r="B17" s="82" t="s">
        <v>450</v>
      </c>
      <c r="C17" s="127"/>
      <c r="D17" s="128">
        <v>0</v>
      </c>
      <c r="E17" s="128">
        <v>0</v>
      </c>
      <c r="F17" s="129">
        <f t="shared" si="0"/>
        <v>0</v>
      </c>
      <c r="G17" s="127"/>
      <c r="H17" s="128">
        <v>0</v>
      </c>
      <c r="I17" s="128">
        <v>0</v>
      </c>
      <c r="J17" s="129">
        <f t="shared" si="1"/>
        <v>0</v>
      </c>
      <c r="K17" s="475">
        <f t="shared" si="2"/>
        <v>0</v>
      </c>
      <c r="L17" s="467">
        <v>0</v>
      </c>
      <c r="M17" s="467">
        <v>0</v>
      </c>
      <c r="N17" s="507"/>
    </row>
    <row r="18" spans="1:14" s="130" customFormat="1" x14ac:dyDescent="0.3">
      <c r="A18" s="83" t="s">
        <v>449</v>
      </c>
      <c r="B18" s="82" t="s">
        <v>448</v>
      </c>
      <c r="C18" s="127">
        <v>240000</v>
      </c>
      <c r="D18" s="128">
        <v>0</v>
      </c>
      <c r="E18" s="128">
        <v>0</v>
      </c>
      <c r="F18" s="129">
        <f t="shared" si="0"/>
        <v>240000</v>
      </c>
      <c r="G18" s="127">
        <v>0</v>
      </c>
      <c r="H18" s="128">
        <v>0</v>
      </c>
      <c r="I18" s="128">
        <v>0</v>
      </c>
      <c r="J18" s="129">
        <f t="shared" si="1"/>
        <v>240000</v>
      </c>
      <c r="K18" s="475">
        <f t="shared" si="2"/>
        <v>169046</v>
      </c>
      <c r="L18" s="467">
        <v>0</v>
      </c>
      <c r="M18" s="467">
        <v>0</v>
      </c>
      <c r="N18" s="507">
        <v>409046</v>
      </c>
    </row>
    <row r="19" spans="1:14" s="130" customFormat="1" hidden="1" x14ac:dyDescent="0.3">
      <c r="A19" s="83" t="s">
        <v>447</v>
      </c>
      <c r="B19" s="82" t="s">
        <v>446</v>
      </c>
      <c r="C19" s="127"/>
      <c r="D19" s="128">
        <v>0</v>
      </c>
      <c r="E19" s="128">
        <v>0</v>
      </c>
      <c r="F19" s="129">
        <v>0</v>
      </c>
      <c r="G19" s="127"/>
      <c r="H19" s="128">
        <v>0</v>
      </c>
      <c r="I19" s="128">
        <v>0</v>
      </c>
      <c r="J19" s="129">
        <f t="shared" si="1"/>
        <v>0</v>
      </c>
      <c r="K19" s="475">
        <f t="shared" si="2"/>
        <v>0</v>
      </c>
      <c r="L19" s="467">
        <v>0</v>
      </c>
      <c r="M19" s="467">
        <v>0</v>
      </c>
      <c r="N19" s="507"/>
    </row>
    <row r="20" spans="1:14" s="130" customFormat="1" hidden="1" x14ac:dyDescent="0.3">
      <c r="A20" s="83" t="s">
        <v>445</v>
      </c>
      <c r="B20" s="82" t="s">
        <v>444</v>
      </c>
      <c r="C20" s="127"/>
      <c r="D20" s="128">
        <v>0</v>
      </c>
      <c r="E20" s="128">
        <v>0</v>
      </c>
      <c r="F20" s="129">
        <f t="shared" si="0"/>
        <v>0</v>
      </c>
      <c r="G20" s="127"/>
      <c r="H20" s="128">
        <v>0</v>
      </c>
      <c r="I20" s="128">
        <v>0</v>
      </c>
      <c r="J20" s="129">
        <f t="shared" si="1"/>
        <v>0</v>
      </c>
      <c r="K20" s="475">
        <f t="shared" si="2"/>
        <v>0</v>
      </c>
      <c r="L20" s="467">
        <v>0</v>
      </c>
      <c r="M20" s="467">
        <v>0</v>
      </c>
      <c r="N20" s="507"/>
    </row>
    <row r="21" spans="1:14" s="130" customFormat="1" hidden="1" x14ac:dyDescent="0.3">
      <c r="A21" s="83" t="s">
        <v>443</v>
      </c>
      <c r="B21" s="82" t="s">
        <v>442</v>
      </c>
      <c r="C21" s="127"/>
      <c r="D21" s="128">
        <v>0</v>
      </c>
      <c r="E21" s="128">
        <v>0</v>
      </c>
      <c r="F21" s="129">
        <f t="shared" si="0"/>
        <v>0</v>
      </c>
      <c r="G21" s="127"/>
      <c r="H21" s="128">
        <v>0</v>
      </c>
      <c r="I21" s="128">
        <v>0</v>
      </c>
      <c r="J21" s="129">
        <f t="shared" si="1"/>
        <v>0</v>
      </c>
      <c r="K21" s="475">
        <f t="shared" si="2"/>
        <v>0</v>
      </c>
      <c r="L21" s="467">
        <v>0</v>
      </c>
      <c r="M21" s="467">
        <v>0</v>
      </c>
      <c r="N21" s="507"/>
    </row>
    <row r="22" spans="1:14" s="130" customFormat="1" hidden="1" x14ac:dyDescent="0.3">
      <c r="A22" s="83" t="s">
        <v>441</v>
      </c>
      <c r="B22" s="82" t="s">
        <v>440</v>
      </c>
      <c r="C22" s="127"/>
      <c r="D22" s="128">
        <v>0</v>
      </c>
      <c r="E22" s="128">
        <v>0</v>
      </c>
      <c r="F22" s="129">
        <f t="shared" si="0"/>
        <v>0</v>
      </c>
      <c r="G22" s="127"/>
      <c r="H22" s="128">
        <v>0</v>
      </c>
      <c r="I22" s="128">
        <v>0</v>
      </c>
      <c r="J22" s="129">
        <f t="shared" si="1"/>
        <v>0</v>
      </c>
      <c r="K22" s="475">
        <f t="shared" si="2"/>
        <v>0</v>
      </c>
      <c r="L22" s="467">
        <v>0</v>
      </c>
      <c r="M22" s="467">
        <v>0</v>
      </c>
      <c r="N22" s="507"/>
    </row>
    <row r="23" spans="1:14" s="130" customFormat="1" hidden="1" x14ac:dyDescent="0.3">
      <c r="A23" s="83" t="s">
        <v>439</v>
      </c>
      <c r="B23" s="82" t="s">
        <v>438</v>
      </c>
      <c r="C23" s="127"/>
      <c r="D23" s="128">
        <v>0</v>
      </c>
      <c r="E23" s="128">
        <v>0</v>
      </c>
      <c r="F23" s="129">
        <f t="shared" si="0"/>
        <v>0</v>
      </c>
      <c r="G23" s="127"/>
      <c r="H23" s="128">
        <v>0</v>
      </c>
      <c r="I23" s="128">
        <v>0</v>
      </c>
      <c r="J23" s="129">
        <f t="shared" si="1"/>
        <v>0</v>
      </c>
      <c r="K23" s="475">
        <f t="shared" si="2"/>
        <v>0</v>
      </c>
      <c r="L23" s="467">
        <v>0</v>
      </c>
      <c r="M23" s="467">
        <v>0</v>
      </c>
      <c r="N23" s="507"/>
    </row>
    <row r="24" spans="1:14" s="130" customFormat="1" x14ac:dyDescent="0.3">
      <c r="A24" s="83" t="s">
        <v>437</v>
      </c>
      <c r="B24" s="82" t="s">
        <v>436</v>
      </c>
      <c r="C24" s="127">
        <v>0</v>
      </c>
      <c r="D24" s="128">
        <v>0</v>
      </c>
      <c r="E24" s="128">
        <v>0</v>
      </c>
      <c r="F24" s="129">
        <f t="shared" si="0"/>
        <v>0</v>
      </c>
      <c r="G24" s="127">
        <v>200000</v>
      </c>
      <c r="H24" s="128">
        <v>0</v>
      </c>
      <c r="I24" s="128">
        <v>0</v>
      </c>
      <c r="J24" s="129">
        <f t="shared" si="1"/>
        <v>200000</v>
      </c>
      <c r="K24" s="475">
        <f t="shared" si="2"/>
        <v>0</v>
      </c>
      <c r="L24" s="467">
        <v>0</v>
      </c>
      <c r="M24" s="467">
        <v>0</v>
      </c>
      <c r="N24" s="507">
        <v>200000</v>
      </c>
    </row>
    <row r="25" spans="1:14" s="135" customFormat="1" x14ac:dyDescent="0.3">
      <c r="A25" s="28" t="s">
        <v>435</v>
      </c>
      <c r="B25" s="27" t="s">
        <v>434</v>
      </c>
      <c r="C25" s="132">
        <v>6754226</v>
      </c>
      <c r="D25" s="477">
        <v>0</v>
      </c>
      <c r="E25" s="477">
        <v>0</v>
      </c>
      <c r="F25" s="134">
        <f>IF((SUM(C25:E25))=(SUM(F12:F24)),SUM(F12:F24),)</f>
        <v>6754226</v>
      </c>
      <c r="G25" s="132">
        <f>SUM(G12:G24)</f>
        <v>0</v>
      </c>
      <c r="H25" s="477">
        <v>0</v>
      </c>
      <c r="I25" s="477">
        <v>0</v>
      </c>
      <c r="J25" s="133">
        <f>SUM(J12:J24)</f>
        <v>6754226</v>
      </c>
      <c r="K25" s="478">
        <f t="shared" si="2"/>
        <v>2083102</v>
      </c>
      <c r="L25" s="479">
        <v>0</v>
      </c>
      <c r="M25" s="479">
        <v>0</v>
      </c>
      <c r="N25" s="476">
        <f>SUM(N12:N24)</f>
        <v>8837328</v>
      </c>
    </row>
    <row r="26" spans="1:14" s="130" customFormat="1" x14ac:dyDescent="0.3">
      <c r="A26" s="83" t="s">
        <v>433</v>
      </c>
      <c r="B26" s="82" t="s">
        <v>432</v>
      </c>
      <c r="C26" s="127">
        <v>2754000</v>
      </c>
      <c r="D26" s="128">
        <v>0</v>
      </c>
      <c r="E26" s="128">
        <v>0</v>
      </c>
      <c r="F26" s="129">
        <f>SUM(C26:E26)</f>
        <v>2754000</v>
      </c>
      <c r="G26" s="127">
        <v>0</v>
      </c>
      <c r="H26" s="128">
        <v>0</v>
      </c>
      <c r="I26" s="128">
        <v>0</v>
      </c>
      <c r="J26" s="129">
        <f t="shared" ref="J26:J28" si="3">SUM(F26:I26)</f>
        <v>2754000</v>
      </c>
      <c r="K26" s="475">
        <f t="shared" si="2"/>
        <v>6798471</v>
      </c>
      <c r="L26" s="467">
        <v>0</v>
      </c>
      <c r="M26" s="467">
        <v>0</v>
      </c>
      <c r="N26" s="507">
        <v>9552471</v>
      </c>
    </row>
    <row r="27" spans="1:14" s="130" customFormat="1" x14ac:dyDescent="0.3">
      <c r="A27" s="83" t="s">
        <v>431</v>
      </c>
      <c r="B27" s="82" t="s">
        <v>430</v>
      </c>
      <c r="C27" s="127">
        <v>0</v>
      </c>
      <c r="D27" s="128">
        <v>0</v>
      </c>
      <c r="E27" s="128">
        <v>0</v>
      </c>
      <c r="F27" s="129">
        <f>SUM(C27:E27)</f>
        <v>0</v>
      </c>
      <c r="G27" s="127">
        <v>500000</v>
      </c>
      <c r="H27" s="128">
        <v>0</v>
      </c>
      <c r="I27" s="128">
        <v>0</v>
      </c>
      <c r="J27" s="129">
        <f t="shared" si="3"/>
        <v>500000</v>
      </c>
      <c r="K27" s="475">
        <f t="shared" si="2"/>
        <v>3432000</v>
      </c>
      <c r="L27" s="467">
        <v>0</v>
      </c>
      <c r="M27" s="467">
        <v>0</v>
      </c>
      <c r="N27" s="507">
        <v>3932000</v>
      </c>
    </row>
    <row r="28" spans="1:14" s="130" customFormat="1" hidden="1" x14ac:dyDescent="0.3">
      <c r="A28" s="83" t="s">
        <v>429</v>
      </c>
      <c r="B28" s="82" t="s">
        <v>428</v>
      </c>
      <c r="C28" s="127">
        <v>0</v>
      </c>
      <c r="D28" s="128">
        <v>0</v>
      </c>
      <c r="E28" s="128">
        <v>0</v>
      </c>
      <c r="F28" s="129">
        <f>SUM(C28:E28)</f>
        <v>0</v>
      </c>
      <c r="G28" s="127">
        <v>0</v>
      </c>
      <c r="H28" s="128">
        <v>0</v>
      </c>
      <c r="I28" s="128">
        <v>0</v>
      </c>
      <c r="J28" s="129">
        <f t="shared" si="3"/>
        <v>0</v>
      </c>
      <c r="K28" s="475">
        <f t="shared" si="2"/>
        <v>0</v>
      </c>
      <c r="L28" s="467">
        <v>0</v>
      </c>
      <c r="M28" s="467">
        <v>0</v>
      </c>
      <c r="N28" s="507"/>
    </row>
    <row r="29" spans="1:14" s="135" customFormat="1" x14ac:dyDescent="0.3">
      <c r="A29" s="28" t="s">
        <v>427</v>
      </c>
      <c r="B29" s="27" t="s">
        <v>426</v>
      </c>
      <c r="C29" s="132">
        <f>SUM(C26:C28)</f>
        <v>2754000</v>
      </c>
      <c r="D29" s="477">
        <v>0</v>
      </c>
      <c r="E29" s="477">
        <v>0</v>
      </c>
      <c r="F29" s="134">
        <f>IF((SUM(C29:E29))=(SUM(F26:F28)),SUM(F26:F28),"HIBA!")</f>
        <v>2754000</v>
      </c>
      <c r="G29" s="134">
        <f>SUM(G26:G28)</f>
        <v>500000</v>
      </c>
      <c r="H29" s="477">
        <v>0</v>
      </c>
      <c r="I29" s="477">
        <v>0</v>
      </c>
      <c r="J29" s="134">
        <f>SUM(J26:J28)</f>
        <v>3254000</v>
      </c>
      <c r="K29" s="478">
        <f t="shared" si="2"/>
        <v>10230471</v>
      </c>
      <c r="L29" s="479">
        <v>0</v>
      </c>
      <c r="M29" s="479">
        <v>0</v>
      </c>
      <c r="N29" s="476">
        <f>SUM(N26:N28)</f>
        <v>13484471</v>
      </c>
    </row>
    <row r="30" spans="1:14" s="140" customFormat="1" ht="13.8" x14ac:dyDescent="0.3">
      <c r="A30" s="16" t="s">
        <v>425</v>
      </c>
      <c r="B30" s="15" t="s">
        <v>424</v>
      </c>
      <c r="C30" s="137">
        <f>SUM(C29,C25)</f>
        <v>9508226</v>
      </c>
      <c r="D30" s="481">
        <v>0</v>
      </c>
      <c r="E30" s="481">
        <v>0</v>
      </c>
      <c r="F30" s="139">
        <f>IF((SUM(C30:E30))=(F25+F29),SUM(F29,F25),"HIBA!")</f>
        <v>9508226</v>
      </c>
      <c r="G30" s="137">
        <f>SUM(G29,G25)</f>
        <v>500000</v>
      </c>
      <c r="H30" s="481">
        <v>0</v>
      </c>
      <c r="I30" s="481">
        <v>0</v>
      </c>
      <c r="J30" s="139">
        <f>J29+J25</f>
        <v>10008226</v>
      </c>
      <c r="K30" s="482">
        <f t="shared" si="2"/>
        <v>12313573</v>
      </c>
      <c r="L30" s="483">
        <v>0</v>
      </c>
      <c r="M30" s="483">
        <v>0</v>
      </c>
      <c r="N30" s="480">
        <f>SUM(N25+N29)</f>
        <v>22321799</v>
      </c>
    </row>
    <row r="31" spans="1:14" s="144" customFormat="1" ht="13.8" x14ac:dyDescent="0.3">
      <c r="A31" s="16" t="s">
        <v>423</v>
      </c>
      <c r="B31" s="15" t="s">
        <v>422</v>
      </c>
      <c r="C31" s="142">
        <v>1911119</v>
      </c>
      <c r="D31" s="143">
        <v>0</v>
      </c>
      <c r="E31" s="143">
        <v>0</v>
      </c>
      <c r="F31" s="139">
        <f>SUM(C31:E31)</f>
        <v>1911119</v>
      </c>
      <c r="G31" s="142">
        <v>0</v>
      </c>
      <c r="H31" s="143">
        <v>0</v>
      </c>
      <c r="I31" s="143">
        <v>0</v>
      </c>
      <c r="J31" s="139">
        <v>1911119</v>
      </c>
      <c r="K31" s="484">
        <f t="shared" si="2"/>
        <v>1831000</v>
      </c>
      <c r="L31" s="485">
        <v>0</v>
      </c>
      <c r="M31" s="485">
        <v>0</v>
      </c>
      <c r="N31" s="508">
        <v>3742119</v>
      </c>
    </row>
    <row r="32" spans="1:14" s="130" customFormat="1" x14ac:dyDescent="0.3">
      <c r="A32" s="34" t="s">
        <v>421</v>
      </c>
      <c r="B32" s="33" t="s">
        <v>420</v>
      </c>
      <c r="C32" s="127">
        <v>0</v>
      </c>
      <c r="D32" s="128">
        <v>0</v>
      </c>
      <c r="E32" s="128">
        <v>0</v>
      </c>
      <c r="F32" s="129">
        <f>SUM(C32:E32)</f>
        <v>0</v>
      </c>
      <c r="G32" s="127">
        <v>100000</v>
      </c>
      <c r="H32" s="128">
        <v>0</v>
      </c>
      <c r="I32" s="128">
        <v>0</v>
      </c>
      <c r="J32" s="129">
        <f>SUM(F32:I32)</f>
        <v>100000</v>
      </c>
      <c r="K32" s="475">
        <f t="shared" si="2"/>
        <v>182882</v>
      </c>
      <c r="L32" s="467">
        <v>0</v>
      </c>
      <c r="M32" s="467">
        <v>0</v>
      </c>
      <c r="N32" s="507">
        <v>282882</v>
      </c>
    </row>
    <row r="33" spans="1:14" s="130" customFormat="1" x14ac:dyDescent="0.3">
      <c r="A33" s="34" t="s">
        <v>419</v>
      </c>
      <c r="B33" s="33" t="s">
        <v>418</v>
      </c>
      <c r="C33" s="127">
        <v>2090000</v>
      </c>
      <c r="D33" s="128">
        <v>0</v>
      </c>
      <c r="E33" s="128">
        <v>0</v>
      </c>
      <c r="F33" s="129">
        <f>SUM(C33:E33)</f>
        <v>2090000</v>
      </c>
      <c r="G33" s="127">
        <v>900000</v>
      </c>
      <c r="H33" s="128">
        <v>0</v>
      </c>
      <c r="I33" s="128">
        <v>0</v>
      </c>
      <c r="J33" s="129">
        <f t="shared" ref="J33" si="4">SUM(F33:I33)</f>
        <v>2990000</v>
      </c>
      <c r="K33" s="475">
        <f t="shared" si="2"/>
        <v>3500000</v>
      </c>
      <c r="L33" s="467">
        <v>0</v>
      </c>
      <c r="M33" s="467">
        <v>0</v>
      </c>
      <c r="N33" s="507">
        <v>6490000</v>
      </c>
    </row>
    <row r="34" spans="1:14" s="130" customFormat="1" hidden="1" x14ac:dyDescent="0.3">
      <c r="A34" s="34" t="s">
        <v>417</v>
      </c>
      <c r="B34" s="33" t="s">
        <v>416</v>
      </c>
      <c r="C34" s="127"/>
      <c r="D34" s="128">
        <v>0</v>
      </c>
      <c r="E34" s="128">
        <v>0</v>
      </c>
      <c r="F34" s="129">
        <f>SUM(C34:E34)</f>
        <v>0</v>
      </c>
      <c r="G34" s="127"/>
      <c r="H34" s="128">
        <v>0</v>
      </c>
      <c r="I34" s="128">
        <v>0</v>
      </c>
      <c r="J34" s="129">
        <f>SUM(F34:I34)</f>
        <v>0</v>
      </c>
      <c r="K34" s="475">
        <f t="shared" si="2"/>
        <v>0</v>
      </c>
      <c r="L34" s="467">
        <v>0</v>
      </c>
      <c r="M34" s="467">
        <v>0</v>
      </c>
      <c r="N34" s="507"/>
    </row>
    <row r="35" spans="1:14" s="135" customFormat="1" x14ac:dyDescent="0.3">
      <c r="A35" s="28" t="s">
        <v>415</v>
      </c>
      <c r="B35" s="27" t="s">
        <v>414</v>
      </c>
      <c r="C35" s="132">
        <f>SUM(C32:C34)</f>
        <v>2090000</v>
      </c>
      <c r="D35" s="477">
        <v>0</v>
      </c>
      <c r="E35" s="477">
        <v>0</v>
      </c>
      <c r="F35" s="134">
        <f>IF((SUM(C35:E35))=(SUM(F32:F34)),SUM(F32:F34),"HIBA!")</f>
        <v>2090000</v>
      </c>
      <c r="G35" s="132">
        <f>SUM(G32:G33)</f>
        <v>1000000</v>
      </c>
      <c r="H35" s="477">
        <v>0</v>
      </c>
      <c r="I35" s="477">
        <v>0</v>
      </c>
      <c r="J35" s="132">
        <f t="shared" ref="J35" si="5">SUM(J32:J33)</f>
        <v>3090000</v>
      </c>
      <c r="K35" s="478">
        <f t="shared" si="2"/>
        <v>3682882</v>
      </c>
      <c r="L35" s="479">
        <v>0</v>
      </c>
      <c r="M35" s="479">
        <v>0</v>
      </c>
      <c r="N35" s="476">
        <v>6772882</v>
      </c>
    </row>
    <row r="36" spans="1:14" s="130" customFormat="1" hidden="1" x14ac:dyDescent="0.3">
      <c r="A36" s="34" t="s">
        <v>413</v>
      </c>
      <c r="B36" s="33" t="s">
        <v>412</v>
      </c>
      <c r="C36" s="127"/>
      <c r="D36" s="128">
        <v>0</v>
      </c>
      <c r="E36" s="128">
        <v>0</v>
      </c>
      <c r="F36" s="129">
        <f>SUM(C36:E36)</f>
        <v>0</v>
      </c>
      <c r="G36" s="127">
        <v>0</v>
      </c>
      <c r="H36" s="128">
        <v>0</v>
      </c>
      <c r="I36" s="128">
        <v>0</v>
      </c>
      <c r="J36" s="129">
        <f t="shared" ref="J36:J37" si="6">SUM(F36:I36)</f>
        <v>0</v>
      </c>
      <c r="K36" s="475">
        <f t="shared" si="2"/>
        <v>0</v>
      </c>
      <c r="L36" s="467">
        <v>0</v>
      </c>
      <c r="M36" s="467">
        <v>0</v>
      </c>
      <c r="N36" s="507"/>
    </row>
    <row r="37" spans="1:14" s="130" customFormat="1" x14ac:dyDescent="0.3">
      <c r="A37" s="34" t="s">
        <v>411</v>
      </c>
      <c r="B37" s="33" t="s">
        <v>410</v>
      </c>
      <c r="C37" s="127">
        <v>620000</v>
      </c>
      <c r="D37" s="128">
        <v>0</v>
      </c>
      <c r="E37" s="128">
        <v>0</v>
      </c>
      <c r="F37" s="129">
        <f>SUM(C37:E37)</f>
        <v>620000</v>
      </c>
      <c r="G37" s="127">
        <v>0</v>
      </c>
      <c r="H37" s="128">
        <v>0</v>
      </c>
      <c r="I37" s="128">
        <v>0</v>
      </c>
      <c r="J37" s="129">
        <f t="shared" si="6"/>
        <v>620000</v>
      </c>
      <c r="K37" s="475">
        <f t="shared" si="2"/>
        <v>-100000</v>
      </c>
      <c r="L37" s="467">
        <v>0</v>
      </c>
      <c r="M37" s="467">
        <v>0</v>
      </c>
      <c r="N37" s="507">
        <v>520000</v>
      </c>
    </row>
    <row r="38" spans="1:14" s="135" customFormat="1" x14ac:dyDescent="0.3">
      <c r="A38" s="28" t="s">
        <v>409</v>
      </c>
      <c r="B38" s="27" t="s">
        <v>408</v>
      </c>
      <c r="C38" s="132">
        <f>SUM(C36:C37)</f>
        <v>620000</v>
      </c>
      <c r="D38" s="477">
        <v>0</v>
      </c>
      <c r="E38" s="477">
        <v>0</v>
      </c>
      <c r="F38" s="134">
        <f>IF((SUM(C38:E38))=(SUM(F36:F37)),SUM(F36:F37),"HIBA!")</f>
        <v>620000</v>
      </c>
      <c r="G38" s="132">
        <f>SUM(G36:G37)</f>
        <v>0</v>
      </c>
      <c r="H38" s="477">
        <v>0</v>
      </c>
      <c r="I38" s="477">
        <v>0</v>
      </c>
      <c r="J38" s="133">
        <f t="shared" ref="J38" si="7">SUM(J36:J37)</f>
        <v>620000</v>
      </c>
      <c r="K38" s="478">
        <f t="shared" si="2"/>
        <v>-100000</v>
      </c>
      <c r="L38" s="479">
        <v>0</v>
      </c>
      <c r="M38" s="479">
        <v>0</v>
      </c>
      <c r="N38" s="476">
        <f>SUM(N37)</f>
        <v>520000</v>
      </c>
    </row>
    <row r="39" spans="1:14" s="130" customFormat="1" x14ac:dyDescent="0.3">
      <c r="A39" s="34" t="s">
        <v>407</v>
      </c>
      <c r="B39" s="33" t="s">
        <v>406</v>
      </c>
      <c r="C39" s="127">
        <v>2180000</v>
      </c>
      <c r="D39" s="128">
        <v>0</v>
      </c>
      <c r="E39" s="128">
        <v>0</v>
      </c>
      <c r="F39" s="129">
        <f t="shared" ref="F39:F45" si="8">SUM(C39:E39)</f>
        <v>2180000</v>
      </c>
      <c r="G39" s="127">
        <v>0</v>
      </c>
      <c r="H39" s="128">
        <v>0</v>
      </c>
      <c r="I39" s="128">
        <v>0</v>
      </c>
      <c r="J39" s="129">
        <f t="shared" ref="J39:J45" si="9">SUM(F39:I39)</f>
        <v>2180000</v>
      </c>
      <c r="K39" s="475">
        <f t="shared" si="2"/>
        <v>400000</v>
      </c>
      <c r="L39" s="467">
        <v>0</v>
      </c>
      <c r="M39" s="467">
        <v>0</v>
      </c>
      <c r="N39" s="507">
        <v>2580000</v>
      </c>
    </row>
    <row r="40" spans="1:14" s="130" customFormat="1" hidden="1" x14ac:dyDescent="0.3">
      <c r="A40" s="34" t="s">
        <v>405</v>
      </c>
      <c r="B40" s="33" t="s">
        <v>404</v>
      </c>
      <c r="C40" s="127"/>
      <c r="D40" s="128">
        <v>0</v>
      </c>
      <c r="E40" s="128">
        <v>0</v>
      </c>
      <c r="F40" s="129">
        <f t="shared" si="8"/>
        <v>0</v>
      </c>
      <c r="G40" s="127"/>
      <c r="H40" s="128">
        <v>0</v>
      </c>
      <c r="I40" s="128">
        <v>0</v>
      </c>
      <c r="J40" s="129">
        <f t="shared" si="9"/>
        <v>0</v>
      </c>
      <c r="K40" s="475">
        <f t="shared" si="2"/>
        <v>0</v>
      </c>
      <c r="L40" s="467">
        <v>0</v>
      </c>
      <c r="M40" s="467">
        <v>0</v>
      </c>
      <c r="N40" s="507"/>
    </row>
    <row r="41" spans="1:14" s="130" customFormat="1" hidden="1" x14ac:dyDescent="0.3">
      <c r="A41" s="34" t="s">
        <v>403</v>
      </c>
      <c r="B41" s="33" t="s">
        <v>402</v>
      </c>
      <c r="C41" s="127"/>
      <c r="D41" s="128">
        <v>0</v>
      </c>
      <c r="E41" s="128">
        <v>0</v>
      </c>
      <c r="F41" s="129">
        <f t="shared" si="8"/>
        <v>0</v>
      </c>
      <c r="G41" s="127">
        <v>0</v>
      </c>
      <c r="H41" s="128">
        <v>0</v>
      </c>
      <c r="I41" s="128">
        <v>0</v>
      </c>
      <c r="J41" s="129">
        <f t="shared" si="9"/>
        <v>0</v>
      </c>
      <c r="K41" s="475">
        <f t="shared" si="2"/>
        <v>0</v>
      </c>
      <c r="L41" s="467">
        <v>0</v>
      </c>
      <c r="M41" s="467">
        <v>0</v>
      </c>
      <c r="N41" s="507"/>
    </row>
    <row r="42" spans="1:14" s="130" customFormat="1" x14ac:dyDescent="0.3">
      <c r="A42" s="34" t="s">
        <v>401</v>
      </c>
      <c r="B42" s="33" t="s">
        <v>400</v>
      </c>
      <c r="C42" s="127">
        <v>2650000</v>
      </c>
      <c r="D42" s="128">
        <v>0</v>
      </c>
      <c r="E42" s="128">
        <v>0</v>
      </c>
      <c r="F42" s="129">
        <f t="shared" si="8"/>
        <v>2650000</v>
      </c>
      <c r="G42" s="127">
        <v>-500000</v>
      </c>
      <c r="H42" s="128">
        <v>0</v>
      </c>
      <c r="I42" s="128">
        <v>0</v>
      </c>
      <c r="J42" s="129">
        <f t="shared" si="9"/>
        <v>2150000</v>
      </c>
      <c r="K42" s="475">
        <f t="shared" si="2"/>
        <v>900000</v>
      </c>
      <c r="L42" s="467">
        <v>0</v>
      </c>
      <c r="M42" s="467">
        <v>0</v>
      </c>
      <c r="N42" s="507">
        <v>3050000</v>
      </c>
    </row>
    <row r="43" spans="1:14" s="130" customFormat="1" hidden="1" x14ac:dyDescent="0.3">
      <c r="A43" s="92" t="s">
        <v>399</v>
      </c>
      <c r="B43" s="33" t="s">
        <v>398</v>
      </c>
      <c r="C43" s="127"/>
      <c r="D43" s="128">
        <v>0</v>
      </c>
      <c r="E43" s="128">
        <v>0</v>
      </c>
      <c r="F43" s="129">
        <f t="shared" si="8"/>
        <v>0</v>
      </c>
      <c r="G43" s="127"/>
      <c r="H43" s="128">
        <v>0</v>
      </c>
      <c r="I43" s="128">
        <v>0</v>
      </c>
      <c r="J43" s="129">
        <f t="shared" si="9"/>
        <v>0</v>
      </c>
      <c r="K43" s="475">
        <f t="shared" si="2"/>
        <v>0</v>
      </c>
      <c r="L43" s="467">
        <v>0</v>
      </c>
      <c r="M43" s="467">
        <v>0</v>
      </c>
      <c r="N43" s="507"/>
    </row>
    <row r="44" spans="1:14" s="130" customFormat="1" x14ac:dyDescent="0.3">
      <c r="A44" s="91" t="s">
        <v>397</v>
      </c>
      <c r="B44" s="196" t="s">
        <v>396</v>
      </c>
      <c r="C44" s="127">
        <v>0</v>
      </c>
      <c r="D44" s="128">
        <v>0</v>
      </c>
      <c r="E44" s="128">
        <v>0</v>
      </c>
      <c r="F44" s="129">
        <f t="shared" si="8"/>
        <v>0</v>
      </c>
      <c r="G44" s="127">
        <v>33200</v>
      </c>
      <c r="H44" s="128">
        <v>0</v>
      </c>
      <c r="I44" s="128">
        <v>0</v>
      </c>
      <c r="J44" s="129">
        <f t="shared" si="9"/>
        <v>33200</v>
      </c>
      <c r="K44" s="475">
        <f t="shared" si="2"/>
        <v>1507627</v>
      </c>
      <c r="L44" s="467">
        <v>0</v>
      </c>
      <c r="M44" s="467">
        <v>0</v>
      </c>
      <c r="N44" s="507">
        <v>1540827</v>
      </c>
    </row>
    <row r="45" spans="1:14" s="130" customFormat="1" x14ac:dyDescent="0.3">
      <c r="A45" s="34" t="s">
        <v>395</v>
      </c>
      <c r="B45" s="33" t="s">
        <v>394</v>
      </c>
      <c r="C45" s="127">
        <v>4350000</v>
      </c>
      <c r="D45" s="128">
        <v>0</v>
      </c>
      <c r="E45" s="128">
        <v>0</v>
      </c>
      <c r="F45" s="129">
        <f t="shared" si="8"/>
        <v>4350000</v>
      </c>
      <c r="G45" s="127">
        <v>-83200</v>
      </c>
      <c r="H45" s="128">
        <v>0</v>
      </c>
      <c r="I45" s="128">
        <v>0</v>
      </c>
      <c r="J45" s="129">
        <f t="shared" si="9"/>
        <v>4266800</v>
      </c>
      <c r="K45" s="475">
        <f t="shared" si="2"/>
        <v>2400000</v>
      </c>
      <c r="L45" s="467">
        <v>0</v>
      </c>
      <c r="M45" s="467">
        <v>0</v>
      </c>
      <c r="N45" s="507">
        <v>6666800</v>
      </c>
    </row>
    <row r="46" spans="1:14" s="135" customFormat="1" x14ac:dyDescent="0.3">
      <c r="A46" s="28" t="s">
        <v>393</v>
      </c>
      <c r="B46" s="27" t="s">
        <v>392</v>
      </c>
      <c r="C46" s="132">
        <f>SUM(C39:C45)</f>
        <v>9180000</v>
      </c>
      <c r="D46" s="477">
        <v>0</v>
      </c>
      <c r="E46" s="477">
        <v>0</v>
      </c>
      <c r="F46" s="134">
        <f>IF((SUM(C46:E46))=(SUM(F39:F45)),SUM(F39:F45),"HIBA!")</f>
        <v>9180000</v>
      </c>
      <c r="G46" s="390">
        <f>SUM(G39:G45)</f>
        <v>-550000</v>
      </c>
      <c r="H46" s="477">
        <v>0</v>
      </c>
      <c r="I46" s="477">
        <v>0</v>
      </c>
      <c r="J46" s="391">
        <f t="shared" ref="J46" si="10">SUM(J39:J45)</f>
        <v>8630000</v>
      </c>
      <c r="K46" s="478">
        <f t="shared" si="2"/>
        <v>5207627</v>
      </c>
      <c r="L46" s="479">
        <v>0</v>
      </c>
      <c r="M46" s="479">
        <v>0</v>
      </c>
      <c r="N46" s="476">
        <f>SUM(N39:N45)</f>
        <v>13837627</v>
      </c>
    </row>
    <row r="47" spans="1:14" s="130" customFormat="1" x14ac:dyDescent="0.3">
      <c r="A47" s="34" t="s">
        <v>391</v>
      </c>
      <c r="B47" s="33" t="s">
        <v>390</v>
      </c>
      <c r="C47" s="127">
        <v>10000</v>
      </c>
      <c r="D47" s="128">
        <v>0</v>
      </c>
      <c r="E47" s="128">
        <v>0</v>
      </c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11">SUM(F47:I47)</f>
        <v>60000</v>
      </c>
      <c r="K47" s="475">
        <f t="shared" si="2"/>
        <v>0</v>
      </c>
      <c r="L47" s="467">
        <v>0</v>
      </c>
      <c r="M47" s="467">
        <v>0</v>
      </c>
      <c r="N47" s="507">
        <v>60000</v>
      </c>
    </row>
    <row r="48" spans="1:14" s="130" customFormat="1" x14ac:dyDescent="0.3">
      <c r="A48" s="34" t="s">
        <v>389</v>
      </c>
      <c r="B48" s="33" t="s">
        <v>388</v>
      </c>
      <c r="C48" s="127">
        <v>70000</v>
      </c>
      <c r="D48" s="128">
        <v>0</v>
      </c>
      <c r="E48" s="128">
        <v>0</v>
      </c>
      <c r="F48" s="129">
        <f>SUM(C48:E48)</f>
        <v>70000</v>
      </c>
      <c r="G48" s="127">
        <v>0</v>
      </c>
      <c r="H48" s="128">
        <v>0</v>
      </c>
      <c r="I48" s="128">
        <v>0</v>
      </c>
      <c r="J48" s="129">
        <f t="shared" si="11"/>
        <v>70000</v>
      </c>
      <c r="K48" s="475">
        <f t="shared" si="2"/>
        <v>0</v>
      </c>
      <c r="L48" s="467">
        <v>0</v>
      </c>
      <c r="M48" s="467">
        <v>0</v>
      </c>
      <c r="N48" s="507">
        <v>70000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80000</v>
      </c>
      <c r="D49" s="477">
        <v>0</v>
      </c>
      <c r="E49" s="477">
        <v>0</v>
      </c>
      <c r="F49" s="134">
        <f>IF((SUM(C49:E49))=(SUM(F47:F48)),SUM(F47:F48),"HIBA!")</f>
        <v>80000</v>
      </c>
      <c r="G49" s="132">
        <f>SUM(G47:G48)</f>
        <v>50000</v>
      </c>
      <c r="H49" s="477">
        <v>0</v>
      </c>
      <c r="I49" s="477">
        <v>0</v>
      </c>
      <c r="J49" s="133">
        <f t="shared" ref="J49" si="12">SUM(J47:J48)</f>
        <v>130000</v>
      </c>
      <c r="K49" s="478">
        <f t="shared" si="2"/>
        <v>0</v>
      </c>
      <c r="L49" s="479">
        <v>0</v>
      </c>
      <c r="M49" s="479">
        <v>0</v>
      </c>
      <c r="N49" s="476">
        <f>SUM(N47:N48)</f>
        <v>130000</v>
      </c>
    </row>
    <row r="50" spans="1:14" s="130" customFormat="1" x14ac:dyDescent="0.3">
      <c r="A50" s="34" t="s">
        <v>385</v>
      </c>
      <c r="B50" s="33" t="s">
        <v>384</v>
      </c>
      <c r="C50" s="127">
        <v>2628100</v>
      </c>
      <c r="D50" s="128">
        <v>0</v>
      </c>
      <c r="E50" s="128">
        <v>0</v>
      </c>
      <c r="F50" s="129">
        <f>SUM(C50:E50)</f>
        <v>2628100</v>
      </c>
      <c r="G50" s="127">
        <v>0</v>
      </c>
      <c r="H50" s="128">
        <v>0</v>
      </c>
      <c r="I50" s="128">
        <v>0</v>
      </c>
      <c r="J50" s="129">
        <f t="shared" ref="J50:J54" si="13">SUM(F50:I50)</f>
        <v>2628100</v>
      </c>
      <c r="K50" s="475">
        <f t="shared" si="2"/>
        <v>2000000</v>
      </c>
      <c r="L50" s="467">
        <v>0</v>
      </c>
      <c r="M50" s="467">
        <v>0</v>
      </c>
      <c r="N50" s="507">
        <v>4628100</v>
      </c>
    </row>
    <row r="51" spans="1:14" s="130" customFormat="1" x14ac:dyDescent="0.3">
      <c r="A51" s="34" t="s">
        <v>383</v>
      </c>
      <c r="B51" s="33" t="s">
        <v>382</v>
      </c>
      <c r="C51" s="127">
        <v>3797323</v>
      </c>
      <c r="D51" s="128">
        <v>0</v>
      </c>
      <c r="E51" s="128">
        <v>0</v>
      </c>
      <c r="F51" s="129">
        <f>SUM(C51:E51)</f>
        <v>3797323</v>
      </c>
      <c r="G51" s="127">
        <v>0</v>
      </c>
      <c r="H51" s="128">
        <v>0</v>
      </c>
      <c r="I51" s="128">
        <v>0</v>
      </c>
      <c r="J51" s="129">
        <f t="shared" si="13"/>
        <v>3797323</v>
      </c>
      <c r="K51" s="475">
        <f t="shared" si="2"/>
        <v>0</v>
      </c>
      <c r="L51" s="467">
        <v>0</v>
      </c>
      <c r="M51" s="467">
        <v>0</v>
      </c>
      <c r="N51" s="507">
        <v>3797323</v>
      </c>
    </row>
    <row r="52" spans="1:14" s="130" customFormat="1" x14ac:dyDescent="0.3">
      <c r="A52" s="34" t="s">
        <v>381</v>
      </c>
      <c r="B52" s="33" t="s">
        <v>380</v>
      </c>
      <c r="C52" s="127">
        <v>0</v>
      </c>
      <c r="D52" s="128">
        <v>0</v>
      </c>
      <c r="E52" s="128">
        <v>0</v>
      </c>
      <c r="F52" s="129">
        <f>SUM(C52:E52)</f>
        <v>0</v>
      </c>
      <c r="G52" s="127">
        <v>948</v>
      </c>
      <c r="H52" s="128">
        <v>0</v>
      </c>
      <c r="I52" s="128">
        <v>0</v>
      </c>
      <c r="J52" s="129">
        <f t="shared" si="13"/>
        <v>948</v>
      </c>
      <c r="K52" s="475">
        <f t="shared" si="2"/>
        <v>0</v>
      </c>
      <c r="L52" s="467">
        <v>0</v>
      </c>
      <c r="M52" s="467">
        <v>0</v>
      </c>
      <c r="N52" s="507">
        <v>948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>
        <v>0</v>
      </c>
      <c r="E53" s="128">
        <v>0</v>
      </c>
      <c r="F53" s="129">
        <f>SUM(C53:E53)</f>
        <v>0</v>
      </c>
      <c r="G53" s="127"/>
      <c r="H53" s="128">
        <v>0</v>
      </c>
      <c r="I53" s="128">
        <v>0</v>
      </c>
      <c r="J53" s="129">
        <f t="shared" si="13"/>
        <v>0</v>
      </c>
      <c r="K53" s="475">
        <f t="shared" si="2"/>
        <v>0</v>
      </c>
      <c r="L53" s="467">
        <v>0</v>
      </c>
      <c r="M53" s="467">
        <v>0</v>
      </c>
      <c r="N53" s="507"/>
    </row>
    <row r="54" spans="1:14" s="130" customFormat="1" hidden="1" x14ac:dyDescent="0.3">
      <c r="A54" s="34" t="s">
        <v>377</v>
      </c>
      <c r="B54" s="33" t="s">
        <v>376</v>
      </c>
      <c r="C54" s="127"/>
      <c r="D54" s="128">
        <v>0</v>
      </c>
      <c r="E54" s="128">
        <v>0</v>
      </c>
      <c r="F54" s="129">
        <f>SUM(C54:E54)</f>
        <v>0</v>
      </c>
      <c r="G54" s="127">
        <v>0</v>
      </c>
      <c r="H54" s="128">
        <v>0</v>
      </c>
      <c r="I54" s="128">
        <v>0</v>
      </c>
      <c r="J54" s="129">
        <f t="shared" si="13"/>
        <v>0</v>
      </c>
      <c r="K54" s="475">
        <f t="shared" si="2"/>
        <v>0</v>
      </c>
      <c r="L54" s="467">
        <v>0</v>
      </c>
      <c r="M54" s="467">
        <v>0</v>
      </c>
      <c r="N54" s="507"/>
    </row>
    <row r="55" spans="1:14" s="135" customFormat="1" x14ac:dyDescent="0.3">
      <c r="A55" s="28" t="s">
        <v>375</v>
      </c>
      <c r="B55" s="27" t="s">
        <v>374</v>
      </c>
      <c r="C55" s="132">
        <f>SUM(C50:C54)</f>
        <v>6425423</v>
      </c>
      <c r="D55" s="477">
        <v>0</v>
      </c>
      <c r="E55" s="477">
        <v>0</v>
      </c>
      <c r="F55" s="134">
        <f>IF((SUM(C55:E55))=(SUM(F50:F54)),SUM(F50:F54),"HIBA!")</f>
        <v>6425423</v>
      </c>
      <c r="G55" s="132">
        <f t="shared" ref="G55:J55" si="14">SUM(G50:G54)</f>
        <v>948</v>
      </c>
      <c r="H55" s="477">
        <v>0</v>
      </c>
      <c r="I55" s="477">
        <v>0</v>
      </c>
      <c r="J55" s="133">
        <f t="shared" si="14"/>
        <v>6426371</v>
      </c>
      <c r="K55" s="478">
        <f t="shared" si="2"/>
        <v>2000000</v>
      </c>
      <c r="L55" s="479">
        <v>0</v>
      </c>
      <c r="M55" s="479">
        <v>0</v>
      </c>
      <c r="N55" s="476">
        <f>SUM(N50:N54)</f>
        <v>8426371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SUM(C55,C49,C46,C38,C35)</f>
        <v>18395423</v>
      </c>
      <c r="D56" s="143">
        <v>0</v>
      </c>
      <c r="E56" s="143">
        <v>0</v>
      </c>
      <c r="F56" s="139">
        <f>IF((SUM(C56:E56))=(F35+F38+F46+F49+F55),SUM(F35+F38+F46+F49+F55),"HIBA!")</f>
        <v>18395423</v>
      </c>
      <c r="G56" s="137">
        <f t="shared" ref="G56:J56" si="15">SUM(G55,G49,G46,G38,G35)</f>
        <v>500948</v>
      </c>
      <c r="H56" s="143">
        <v>0</v>
      </c>
      <c r="I56" s="143">
        <v>0</v>
      </c>
      <c r="J56" s="138">
        <f t="shared" si="15"/>
        <v>18896371</v>
      </c>
      <c r="K56" s="486">
        <f t="shared" si="2"/>
        <v>10790509</v>
      </c>
      <c r="L56" s="487">
        <v>0</v>
      </c>
      <c r="M56" s="487">
        <v>0</v>
      </c>
      <c r="N56" s="509">
        <f>SUM(N55,N49,N46,N38,N35)</f>
        <v>29686880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28">
        <v>0</v>
      </c>
      <c r="E57" s="128">
        <v>0</v>
      </c>
      <c r="F57" s="148">
        <f t="shared" ref="F57:F64" si="16">SUM(C57:E57)</f>
        <v>0</v>
      </c>
      <c r="G57" s="146"/>
      <c r="H57" s="128">
        <v>0</v>
      </c>
      <c r="I57" s="128">
        <v>0</v>
      </c>
      <c r="J57" s="148">
        <f t="shared" ref="J57:J59" si="17">SUM(F57:I57)</f>
        <v>0</v>
      </c>
      <c r="K57" s="475">
        <f t="shared" si="2"/>
        <v>0</v>
      </c>
      <c r="L57" s="467">
        <v>0</v>
      </c>
      <c r="M57" s="467">
        <v>0</v>
      </c>
      <c r="N57" s="510"/>
    </row>
    <row r="58" spans="1:14" s="149" customFormat="1" hidden="1" x14ac:dyDescent="0.3">
      <c r="A58" s="45" t="s">
        <v>369</v>
      </c>
      <c r="B58" s="21" t="s">
        <v>368</v>
      </c>
      <c r="C58" s="146"/>
      <c r="D58" s="128">
        <v>0</v>
      </c>
      <c r="E58" s="128">
        <v>0</v>
      </c>
      <c r="F58" s="148">
        <f t="shared" si="16"/>
        <v>0</v>
      </c>
      <c r="G58" s="146"/>
      <c r="H58" s="128">
        <v>0</v>
      </c>
      <c r="I58" s="128">
        <v>0</v>
      </c>
      <c r="J58" s="148">
        <f t="shared" si="17"/>
        <v>0</v>
      </c>
      <c r="K58" s="475">
        <f t="shared" si="2"/>
        <v>0</v>
      </c>
      <c r="L58" s="467">
        <v>0</v>
      </c>
      <c r="M58" s="467">
        <v>0</v>
      </c>
      <c r="N58" s="510"/>
    </row>
    <row r="59" spans="1:14" s="149" customFormat="1" hidden="1" x14ac:dyDescent="0.3">
      <c r="A59" s="45" t="s">
        <v>367</v>
      </c>
      <c r="B59" s="21" t="s">
        <v>366</v>
      </c>
      <c r="C59" s="146"/>
      <c r="D59" s="128">
        <v>0</v>
      </c>
      <c r="E59" s="128">
        <v>0</v>
      </c>
      <c r="F59" s="148">
        <f t="shared" si="16"/>
        <v>0</v>
      </c>
      <c r="G59" s="146"/>
      <c r="H59" s="128">
        <v>0</v>
      </c>
      <c r="I59" s="128">
        <v>0</v>
      </c>
      <c r="J59" s="148">
        <f t="shared" si="17"/>
        <v>0</v>
      </c>
      <c r="K59" s="475">
        <f t="shared" si="2"/>
        <v>0</v>
      </c>
      <c r="L59" s="467">
        <v>0</v>
      </c>
      <c r="M59" s="467">
        <v>0</v>
      </c>
      <c r="N59" s="510"/>
    </row>
    <row r="60" spans="1:14" s="149" customFormat="1" hidden="1" x14ac:dyDescent="0.3">
      <c r="A60" s="45" t="s">
        <v>365</v>
      </c>
      <c r="B60" s="21" t="s">
        <v>364</v>
      </c>
      <c r="C60" s="146"/>
      <c r="D60" s="128">
        <v>0</v>
      </c>
      <c r="E60" s="128">
        <v>0</v>
      </c>
      <c r="F60" s="148">
        <f t="shared" si="16"/>
        <v>0</v>
      </c>
      <c r="G60" s="146"/>
      <c r="H60" s="128">
        <v>0</v>
      </c>
      <c r="I60" s="128">
        <v>0</v>
      </c>
      <c r="J60" s="129">
        <f t="shared" ref="J60:J64" si="18">SUM(F60:I60)</f>
        <v>0</v>
      </c>
      <c r="K60" s="475">
        <f t="shared" si="2"/>
        <v>0</v>
      </c>
      <c r="L60" s="467">
        <v>0</v>
      </c>
      <c r="M60" s="467">
        <v>0</v>
      </c>
      <c r="N60" s="510"/>
    </row>
    <row r="61" spans="1:14" s="149" customFormat="1" hidden="1" x14ac:dyDescent="0.3">
      <c r="A61" s="45" t="s">
        <v>363</v>
      </c>
      <c r="B61" s="21" t="s">
        <v>362</v>
      </c>
      <c r="C61" s="146"/>
      <c r="D61" s="128">
        <v>0</v>
      </c>
      <c r="E61" s="128">
        <v>0</v>
      </c>
      <c r="F61" s="148">
        <f t="shared" si="16"/>
        <v>0</v>
      </c>
      <c r="G61" s="146"/>
      <c r="H61" s="128">
        <v>0</v>
      </c>
      <c r="I61" s="128">
        <v>0</v>
      </c>
      <c r="J61" s="129">
        <f t="shared" si="18"/>
        <v>0</v>
      </c>
      <c r="K61" s="475">
        <f t="shared" si="2"/>
        <v>0</v>
      </c>
      <c r="L61" s="467">
        <v>0</v>
      </c>
      <c r="M61" s="467">
        <v>0</v>
      </c>
      <c r="N61" s="510"/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28">
        <v>0</v>
      </c>
      <c r="E62" s="128">
        <v>0</v>
      </c>
      <c r="F62" s="148">
        <f t="shared" si="16"/>
        <v>0</v>
      </c>
      <c r="G62" s="146"/>
      <c r="H62" s="128">
        <v>0</v>
      </c>
      <c r="I62" s="128">
        <v>0</v>
      </c>
      <c r="J62" s="129">
        <f t="shared" si="18"/>
        <v>0</v>
      </c>
      <c r="K62" s="475">
        <f t="shared" si="2"/>
        <v>0</v>
      </c>
      <c r="L62" s="467">
        <v>0</v>
      </c>
      <c r="M62" s="467">
        <v>0</v>
      </c>
      <c r="N62" s="510"/>
    </row>
    <row r="63" spans="1:14" s="149" customFormat="1" x14ac:dyDescent="0.3">
      <c r="A63" s="45" t="s">
        <v>359</v>
      </c>
      <c r="B63" s="21" t="s">
        <v>358</v>
      </c>
      <c r="C63" s="146">
        <v>1970000</v>
      </c>
      <c r="D63" s="128">
        <v>0</v>
      </c>
      <c r="E63" s="128">
        <v>0</v>
      </c>
      <c r="F63" s="148">
        <f t="shared" si="16"/>
        <v>1970000</v>
      </c>
      <c r="G63" s="146">
        <v>-1970000</v>
      </c>
      <c r="H63" s="128">
        <v>0</v>
      </c>
      <c r="I63" s="128">
        <v>0</v>
      </c>
      <c r="J63" s="129">
        <f t="shared" si="18"/>
        <v>0</v>
      </c>
      <c r="K63" s="475">
        <f t="shared" si="2"/>
        <v>0</v>
      </c>
      <c r="L63" s="467">
        <v>0</v>
      </c>
      <c r="M63" s="467">
        <v>0</v>
      </c>
      <c r="N63" s="510">
        <v>0</v>
      </c>
    </row>
    <row r="64" spans="1:14" s="149" customFormat="1" x14ac:dyDescent="0.3">
      <c r="A64" s="45" t="s">
        <v>357</v>
      </c>
      <c r="B64" s="21" t="s">
        <v>356</v>
      </c>
      <c r="C64" s="146">
        <v>0</v>
      </c>
      <c r="D64" s="128">
        <v>0</v>
      </c>
      <c r="E64" s="128">
        <v>0</v>
      </c>
      <c r="F64" s="148">
        <f t="shared" si="16"/>
        <v>0</v>
      </c>
      <c r="G64" s="146">
        <v>1970000</v>
      </c>
      <c r="H64" s="128">
        <v>0</v>
      </c>
      <c r="I64" s="128">
        <v>0</v>
      </c>
      <c r="J64" s="129">
        <f t="shared" si="18"/>
        <v>1970000</v>
      </c>
      <c r="K64" s="475">
        <f t="shared" si="2"/>
        <v>8021</v>
      </c>
      <c r="L64" s="467">
        <v>0</v>
      </c>
      <c r="M64" s="467">
        <v>0</v>
      </c>
      <c r="N64" s="510">
        <v>1978021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1970000</v>
      </c>
      <c r="D65" s="143">
        <v>0</v>
      </c>
      <c r="E65" s="143">
        <v>0</v>
      </c>
      <c r="F65" s="139">
        <f>IF((SUM(C65:E65))=(SUM(F57:F64)),SUM(F57:F64),"HIBA!")</f>
        <v>1970000</v>
      </c>
      <c r="G65" s="137">
        <f t="shared" ref="G65:J65" si="19">SUM(G57:G64)</f>
        <v>0</v>
      </c>
      <c r="H65" s="143">
        <v>0</v>
      </c>
      <c r="I65" s="143">
        <v>0</v>
      </c>
      <c r="J65" s="138">
        <f t="shared" si="19"/>
        <v>1970000</v>
      </c>
      <c r="K65" s="486">
        <f t="shared" si="2"/>
        <v>8021</v>
      </c>
      <c r="L65" s="487">
        <v>0</v>
      </c>
      <c r="M65" s="487">
        <v>0</v>
      </c>
      <c r="N65" s="509">
        <f>SUM(N63:N64)</f>
        <v>1978021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>
        <v>0</v>
      </c>
      <c r="E66" s="128">
        <v>0</v>
      </c>
      <c r="F66" s="129">
        <f>SUM(C66:E66)</f>
        <v>0</v>
      </c>
      <c r="G66" s="127"/>
      <c r="H66" s="128">
        <v>0</v>
      </c>
      <c r="I66" s="128">
        <v>0</v>
      </c>
      <c r="J66" s="129">
        <v>0</v>
      </c>
      <c r="K66" s="475">
        <f t="shared" si="2"/>
        <v>0</v>
      </c>
      <c r="L66" s="467">
        <v>0</v>
      </c>
      <c r="M66" s="467">
        <v>0</v>
      </c>
      <c r="N66" s="507"/>
    </row>
    <row r="67" spans="1:14" s="130" customFormat="1" x14ac:dyDescent="0.3">
      <c r="A67" s="34" t="s">
        <v>351</v>
      </c>
      <c r="B67" s="33" t="s">
        <v>350</v>
      </c>
      <c r="C67" s="127">
        <v>0</v>
      </c>
      <c r="D67" s="128">
        <v>0</v>
      </c>
      <c r="E67" s="128">
        <v>0</v>
      </c>
      <c r="F67" s="129">
        <f>SUM(C67:E67)</f>
        <v>0</v>
      </c>
      <c r="G67" s="127">
        <v>6491628</v>
      </c>
      <c r="H67" s="128">
        <v>0</v>
      </c>
      <c r="I67" s="128">
        <v>0</v>
      </c>
      <c r="J67" s="129">
        <f>SUM(F67:I67)</f>
        <v>6491628</v>
      </c>
      <c r="K67" s="475">
        <f t="shared" si="2"/>
        <v>0</v>
      </c>
      <c r="L67" s="467">
        <v>0</v>
      </c>
      <c r="M67" s="467">
        <v>0</v>
      </c>
      <c r="N67" s="507">
        <v>6491628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>
        <v>0</v>
      </c>
      <c r="E68" s="128">
        <v>0</v>
      </c>
      <c r="F68" s="129">
        <f>SUM(C68:E68)</f>
        <v>0</v>
      </c>
      <c r="G68" s="127"/>
      <c r="H68" s="128">
        <v>0</v>
      </c>
      <c r="I68" s="128">
        <v>0</v>
      </c>
      <c r="J68" s="129">
        <f>SUM(F68:I68)</f>
        <v>0</v>
      </c>
      <c r="K68" s="475">
        <f t="shared" si="2"/>
        <v>0</v>
      </c>
      <c r="L68" s="467">
        <v>0</v>
      </c>
      <c r="M68" s="467">
        <v>0</v>
      </c>
      <c r="N68" s="507"/>
    </row>
    <row r="69" spans="1:14" s="130" customFormat="1" x14ac:dyDescent="0.3">
      <c r="A69" s="34" t="s">
        <v>347</v>
      </c>
      <c r="B69" s="33" t="s">
        <v>346</v>
      </c>
      <c r="C69" s="127">
        <v>0</v>
      </c>
      <c r="D69" s="128">
        <v>0</v>
      </c>
      <c r="E69" s="128">
        <v>0</v>
      </c>
      <c r="F69" s="129">
        <f>SUM(C69:E69)</f>
        <v>0</v>
      </c>
      <c r="G69" s="127">
        <v>3000</v>
      </c>
      <c r="H69" s="128">
        <v>0</v>
      </c>
      <c r="I69" s="128">
        <v>0</v>
      </c>
      <c r="J69" s="129">
        <f>SUM(F69:I69)</f>
        <v>3000</v>
      </c>
      <c r="K69" s="475">
        <f t="shared" si="2"/>
        <v>0</v>
      </c>
      <c r="L69" s="467">
        <v>0</v>
      </c>
      <c r="M69" s="467">
        <v>0</v>
      </c>
      <c r="N69" s="507">
        <v>3000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477">
        <v>0</v>
      </c>
      <c r="E70" s="477">
        <v>0</v>
      </c>
      <c r="F70" s="134">
        <f>IF((SUM(C70:E70))=(SUM(F67:F69)),SUM(F67:F69),"HIBA!")</f>
        <v>0</v>
      </c>
      <c r="G70" s="132">
        <f>SUM(G67:G69)</f>
        <v>6494628</v>
      </c>
      <c r="H70" s="477">
        <v>0</v>
      </c>
      <c r="I70" s="477">
        <v>0</v>
      </c>
      <c r="J70" s="134">
        <f>IF((SUM(F70:I70))=(SUM(J67:J69)),SUM(J67:J69),"HIBA!")</f>
        <v>6494628</v>
      </c>
      <c r="K70" s="488">
        <f t="shared" si="2"/>
        <v>0</v>
      </c>
      <c r="L70" s="489">
        <v>0</v>
      </c>
      <c r="M70" s="489">
        <v>0</v>
      </c>
      <c r="N70" s="511">
        <f>SUM(N67+N69)</f>
        <v>6494628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>
        <v>0</v>
      </c>
      <c r="E71" s="128">
        <v>0</v>
      </c>
      <c r="F71" s="129">
        <f t="shared" ref="F71:F81" si="20">SUM(C71:E71)</f>
        <v>0</v>
      </c>
      <c r="G71" s="127"/>
      <c r="H71" s="128">
        <v>0</v>
      </c>
      <c r="I71" s="128">
        <v>0</v>
      </c>
      <c r="J71" s="129">
        <f t="shared" ref="J71:J81" si="21">SUM(F71:I71)</f>
        <v>0</v>
      </c>
      <c r="K71" s="475">
        <f t="shared" si="2"/>
        <v>0</v>
      </c>
      <c r="L71" s="467">
        <v>0</v>
      </c>
      <c r="M71" s="467">
        <v>0</v>
      </c>
      <c r="N71" s="507"/>
    </row>
    <row r="72" spans="1:14" s="130" customFormat="1" hidden="1" x14ac:dyDescent="0.3">
      <c r="A72" s="34" t="s">
        <v>341</v>
      </c>
      <c r="B72" s="33" t="s">
        <v>340</v>
      </c>
      <c r="C72" s="127"/>
      <c r="D72" s="128">
        <v>0</v>
      </c>
      <c r="E72" s="128">
        <v>0</v>
      </c>
      <c r="F72" s="129">
        <f t="shared" si="20"/>
        <v>0</v>
      </c>
      <c r="G72" s="127"/>
      <c r="H72" s="128">
        <v>0</v>
      </c>
      <c r="I72" s="128">
        <v>0</v>
      </c>
      <c r="J72" s="129">
        <f t="shared" si="21"/>
        <v>0</v>
      </c>
      <c r="K72" s="475">
        <f t="shared" si="2"/>
        <v>0</v>
      </c>
      <c r="L72" s="467">
        <v>0</v>
      </c>
      <c r="M72" s="467">
        <v>0</v>
      </c>
      <c r="N72" s="507"/>
    </row>
    <row r="73" spans="1:14" s="130" customFormat="1" x14ac:dyDescent="0.3">
      <c r="A73" s="34" t="s">
        <v>339</v>
      </c>
      <c r="B73" s="33" t="s">
        <v>338</v>
      </c>
      <c r="C73" s="127">
        <v>6000000</v>
      </c>
      <c r="D73" s="128">
        <v>0</v>
      </c>
      <c r="E73" s="128">
        <v>0</v>
      </c>
      <c r="F73" s="129">
        <f t="shared" si="20"/>
        <v>6000000</v>
      </c>
      <c r="G73" s="127">
        <v>-6000000</v>
      </c>
      <c r="H73" s="128">
        <v>0</v>
      </c>
      <c r="I73" s="128">
        <v>0</v>
      </c>
      <c r="J73" s="129">
        <f t="shared" si="21"/>
        <v>0</v>
      </c>
      <c r="K73" s="475">
        <f t="shared" si="2"/>
        <v>0</v>
      </c>
      <c r="L73" s="467">
        <v>0</v>
      </c>
      <c r="M73" s="467">
        <v>0</v>
      </c>
      <c r="N73" s="507">
        <v>0</v>
      </c>
    </row>
    <row r="74" spans="1:14" s="130" customFormat="1" x14ac:dyDescent="0.3">
      <c r="A74" s="34" t="s">
        <v>337</v>
      </c>
      <c r="B74" s="33" t="s">
        <v>336</v>
      </c>
      <c r="C74" s="127">
        <v>2882455</v>
      </c>
      <c r="D74" s="128">
        <v>0</v>
      </c>
      <c r="E74" s="128">
        <v>0</v>
      </c>
      <c r="F74" s="129">
        <f t="shared" si="20"/>
        <v>2882455</v>
      </c>
      <c r="G74" s="127">
        <v>395645</v>
      </c>
      <c r="H74" s="128">
        <v>0</v>
      </c>
      <c r="I74" s="128">
        <v>0</v>
      </c>
      <c r="J74" s="129">
        <f>SUM(F74:I74)</f>
        <v>3278100</v>
      </c>
      <c r="K74" s="475">
        <f t="shared" si="2"/>
        <v>3401690</v>
      </c>
      <c r="L74" s="467">
        <v>0</v>
      </c>
      <c r="M74" s="467">
        <v>0</v>
      </c>
      <c r="N74" s="507">
        <v>6679790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>
        <v>0</v>
      </c>
      <c r="E75" s="128">
        <v>0</v>
      </c>
      <c r="F75" s="129">
        <f t="shared" si="20"/>
        <v>0</v>
      </c>
      <c r="G75" s="127"/>
      <c r="H75" s="128">
        <v>0</v>
      </c>
      <c r="I75" s="128">
        <v>0</v>
      </c>
      <c r="J75" s="129">
        <f t="shared" si="21"/>
        <v>0</v>
      </c>
      <c r="K75" s="475">
        <f t="shared" si="2"/>
        <v>0</v>
      </c>
      <c r="L75" s="467">
        <v>0</v>
      </c>
      <c r="M75" s="467">
        <v>0</v>
      </c>
      <c r="N75" s="507"/>
    </row>
    <row r="76" spans="1:14" s="130" customFormat="1" hidden="1" x14ac:dyDescent="0.3">
      <c r="A76" s="34" t="s">
        <v>333</v>
      </c>
      <c r="B76" s="33" t="s">
        <v>332</v>
      </c>
      <c r="C76" s="127"/>
      <c r="D76" s="128">
        <v>0</v>
      </c>
      <c r="E76" s="128">
        <v>0</v>
      </c>
      <c r="F76" s="129">
        <f t="shared" si="20"/>
        <v>0</v>
      </c>
      <c r="G76" s="127"/>
      <c r="H76" s="128">
        <v>0</v>
      </c>
      <c r="I76" s="128">
        <v>0</v>
      </c>
      <c r="J76" s="129">
        <f t="shared" si="21"/>
        <v>0</v>
      </c>
      <c r="K76" s="475">
        <f t="shared" si="2"/>
        <v>0</v>
      </c>
      <c r="L76" s="467">
        <v>0</v>
      </c>
      <c r="M76" s="467">
        <v>0</v>
      </c>
      <c r="N76" s="507"/>
    </row>
    <row r="77" spans="1:14" s="130" customFormat="1" hidden="1" x14ac:dyDescent="0.3">
      <c r="A77" s="34" t="s">
        <v>331</v>
      </c>
      <c r="B77" s="33" t="s">
        <v>330</v>
      </c>
      <c r="C77" s="127"/>
      <c r="D77" s="128">
        <v>0</v>
      </c>
      <c r="E77" s="128">
        <v>0</v>
      </c>
      <c r="F77" s="129">
        <f t="shared" si="20"/>
        <v>0</v>
      </c>
      <c r="G77" s="127"/>
      <c r="H77" s="128">
        <v>0</v>
      </c>
      <c r="I77" s="128">
        <v>0</v>
      </c>
      <c r="J77" s="129">
        <f t="shared" si="21"/>
        <v>0</v>
      </c>
      <c r="K77" s="475">
        <f t="shared" ref="K77:K139" si="22">N77-J77</f>
        <v>0</v>
      </c>
      <c r="L77" s="467">
        <v>0</v>
      </c>
      <c r="M77" s="467">
        <v>0</v>
      </c>
      <c r="N77" s="507"/>
    </row>
    <row r="78" spans="1:14" s="130" customFormat="1" hidden="1" x14ac:dyDescent="0.3">
      <c r="A78" s="34" t="s">
        <v>329</v>
      </c>
      <c r="B78" s="33" t="s">
        <v>328</v>
      </c>
      <c r="C78" s="127"/>
      <c r="D78" s="128">
        <v>0</v>
      </c>
      <c r="E78" s="128">
        <v>0</v>
      </c>
      <c r="F78" s="129">
        <f t="shared" si="20"/>
        <v>0</v>
      </c>
      <c r="G78" s="127"/>
      <c r="H78" s="128">
        <v>0</v>
      </c>
      <c r="I78" s="128">
        <v>0</v>
      </c>
      <c r="J78" s="129">
        <f t="shared" si="21"/>
        <v>0</v>
      </c>
      <c r="K78" s="475">
        <f t="shared" si="22"/>
        <v>0</v>
      </c>
      <c r="L78" s="467">
        <v>0</v>
      </c>
      <c r="M78" s="467">
        <v>0</v>
      </c>
      <c r="N78" s="507"/>
    </row>
    <row r="79" spans="1:14" s="130" customFormat="1" hidden="1" x14ac:dyDescent="0.3">
      <c r="A79" s="34" t="s">
        <v>327</v>
      </c>
      <c r="B79" s="33" t="s">
        <v>326</v>
      </c>
      <c r="C79" s="127"/>
      <c r="D79" s="128">
        <v>0</v>
      </c>
      <c r="E79" s="128">
        <v>0</v>
      </c>
      <c r="F79" s="129">
        <f t="shared" si="20"/>
        <v>0</v>
      </c>
      <c r="G79" s="127"/>
      <c r="H79" s="128">
        <v>0</v>
      </c>
      <c r="I79" s="128">
        <v>0</v>
      </c>
      <c r="J79" s="129">
        <f t="shared" si="21"/>
        <v>0</v>
      </c>
      <c r="K79" s="475">
        <f t="shared" si="22"/>
        <v>0</v>
      </c>
      <c r="L79" s="467">
        <v>0</v>
      </c>
      <c r="M79" s="467">
        <v>0</v>
      </c>
      <c r="N79" s="507"/>
    </row>
    <row r="80" spans="1:14" s="130" customFormat="1" x14ac:dyDescent="0.3">
      <c r="A80" s="34" t="s">
        <v>325</v>
      </c>
      <c r="B80" s="33" t="s">
        <v>324</v>
      </c>
      <c r="C80" s="127">
        <v>965000</v>
      </c>
      <c r="D80" s="128">
        <v>0</v>
      </c>
      <c r="E80" s="128">
        <v>0</v>
      </c>
      <c r="F80" s="129">
        <f t="shared" si="20"/>
        <v>965000</v>
      </c>
      <c r="G80" s="127">
        <v>0</v>
      </c>
      <c r="H80" s="128">
        <v>0</v>
      </c>
      <c r="I80" s="128">
        <v>0</v>
      </c>
      <c r="J80" s="129">
        <f t="shared" si="21"/>
        <v>965000</v>
      </c>
      <c r="K80" s="475">
        <f t="shared" si="22"/>
        <v>5351530</v>
      </c>
      <c r="L80" s="467">
        <v>0</v>
      </c>
      <c r="M80" s="467">
        <v>0</v>
      </c>
      <c r="N80" s="507">
        <v>6316530</v>
      </c>
    </row>
    <row r="81" spans="1:14" s="130" customFormat="1" x14ac:dyDescent="0.3">
      <c r="A81" s="34" t="s">
        <v>323</v>
      </c>
      <c r="B81" s="33" t="s">
        <v>322</v>
      </c>
      <c r="C81" s="392">
        <v>10300834</v>
      </c>
      <c r="D81" s="128">
        <v>0</v>
      </c>
      <c r="E81" s="128">
        <v>0</v>
      </c>
      <c r="F81" s="129">
        <f t="shared" si="20"/>
        <v>10300834</v>
      </c>
      <c r="G81" s="127">
        <v>-4404291</v>
      </c>
      <c r="H81" s="128">
        <v>0</v>
      </c>
      <c r="I81" s="128">
        <v>0</v>
      </c>
      <c r="J81" s="129">
        <f t="shared" si="21"/>
        <v>5896543</v>
      </c>
      <c r="K81" s="475">
        <f t="shared" si="22"/>
        <v>575570</v>
      </c>
      <c r="L81" s="467">
        <v>0</v>
      </c>
      <c r="M81" s="467">
        <v>0</v>
      </c>
      <c r="N81" s="507">
        <v>6472113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20148289</v>
      </c>
      <c r="D82" s="143">
        <v>0</v>
      </c>
      <c r="E82" s="143">
        <v>0</v>
      </c>
      <c r="F82" s="139">
        <f>IF((SUM(C82:E82))=(SUM(F70:F81,F66)),SUM(F70:F81,F66),"HIBA!")</f>
        <v>20148289</v>
      </c>
      <c r="G82" s="137">
        <f t="shared" ref="G82:J82" si="23">SUM(G70:G81,G66)</f>
        <v>-3514018</v>
      </c>
      <c r="H82" s="143">
        <v>0</v>
      </c>
      <c r="I82" s="143">
        <v>0</v>
      </c>
      <c r="J82" s="138">
        <f t="shared" si="23"/>
        <v>16634271</v>
      </c>
      <c r="K82" s="484">
        <f t="shared" si="22"/>
        <v>9328790</v>
      </c>
      <c r="L82" s="485">
        <v>0</v>
      </c>
      <c r="M82" s="485">
        <v>0</v>
      </c>
      <c r="N82" s="480">
        <f>SUM(N70:N81)</f>
        <v>25963061</v>
      </c>
    </row>
    <row r="83" spans="1:14" s="155" customFormat="1" ht="15.6" x14ac:dyDescent="0.3">
      <c r="A83" s="151" t="s">
        <v>102</v>
      </c>
      <c r="B83" s="43"/>
      <c r="C83" s="152">
        <f>SUM(C82,C65,C56,C31,C30)</f>
        <v>51933057</v>
      </c>
      <c r="D83" s="490">
        <v>0</v>
      </c>
      <c r="E83" s="490"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490">
        <v>0</v>
      </c>
      <c r="I83" s="490">
        <v>0</v>
      </c>
      <c r="J83" s="152">
        <f t="shared" ref="J83" si="24">SUM(J82,J65,J56,J31,J30)</f>
        <v>49419987</v>
      </c>
      <c r="K83" s="491">
        <f t="shared" si="22"/>
        <v>34271893</v>
      </c>
      <c r="L83" s="492">
        <v>0</v>
      </c>
      <c r="M83" s="492">
        <v>0</v>
      </c>
      <c r="N83" s="493">
        <f>SUM(N30+N31+N56+N65+N82)</f>
        <v>83691880</v>
      </c>
    </row>
    <row r="84" spans="1:14" s="149" customFormat="1" x14ac:dyDescent="0.3">
      <c r="A84" s="45" t="s">
        <v>319</v>
      </c>
      <c r="B84" s="21" t="s">
        <v>318</v>
      </c>
      <c r="C84" s="146">
        <v>4724410</v>
      </c>
      <c r="D84" s="128">
        <v>0</v>
      </c>
      <c r="E84" s="128">
        <v>0</v>
      </c>
      <c r="F84" s="148">
        <f t="shared" ref="F84:F90" si="25">SUM(C84:E84)</f>
        <v>4724410</v>
      </c>
      <c r="G84" s="146">
        <v>0</v>
      </c>
      <c r="H84" s="128">
        <v>0</v>
      </c>
      <c r="I84" s="128">
        <v>0</v>
      </c>
      <c r="J84" s="148">
        <f t="shared" ref="J84:J90" si="26">SUM(F84:I84)</f>
        <v>4724410</v>
      </c>
      <c r="K84" s="475">
        <f t="shared" si="22"/>
        <v>0</v>
      </c>
      <c r="L84" s="467">
        <v>0</v>
      </c>
      <c r="M84" s="467">
        <v>0</v>
      </c>
      <c r="N84" s="510">
        <v>4724410</v>
      </c>
    </row>
    <row r="85" spans="1:14" s="149" customFormat="1" x14ac:dyDescent="0.3">
      <c r="A85" s="45" t="s">
        <v>317</v>
      </c>
      <c r="B85" s="21" t="s">
        <v>316</v>
      </c>
      <c r="C85" s="146">
        <v>71015748</v>
      </c>
      <c r="D85" s="128">
        <v>0</v>
      </c>
      <c r="E85" s="128">
        <v>0</v>
      </c>
      <c r="F85" s="148">
        <f t="shared" si="25"/>
        <v>71015748</v>
      </c>
      <c r="G85" s="146">
        <v>0</v>
      </c>
      <c r="H85" s="128">
        <v>0</v>
      </c>
      <c r="I85" s="128">
        <v>0</v>
      </c>
      <c r="J85" s="148">
        <f t="shared" si="26"/>
        <v>71015748</v>
      </c>
      <c r="K85" s="475">
        <f t="shared" si="22"/>
        <v>0</v>
      </c>
      <c r="L85" s="467">
        <v>0</v>
      </c>
      <c r="M85" s="467">
        <v>0</v>
      </c>
      <c r="N85" s="510">
        <v>71015748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28">
        <v>0</v>
      </c>
      <c r="E86" s="128">
        <v>0</v>
      </c>
      <c r="F86" s="148">
        <f t="shared" si="25"/>
        <v>0</v>
      </c>
      <c r="G86" s="146"/>
      <c r="H86" s="128">
        <v>0</v>
      </c>
      <c r="I86" s="128">
        <v>0</v>
      </c>
      <c r="J86" s="148">
        <f t="shared" si="26"/>
        <v>0</v>
      </c>
      <c r="K86" s="475">
        <f t="shared" si="22"/>
        <v>0</v>
      </c>
      <c r="L86" s="467">
        <v>0</v>
      </c>
      <c r="M86" s="467">
        <v>0</v>
      </c>
      <c r="N86" s="510"/>
    </row>
    <row r="87" spans="1:14" s="149" customFormat="1" hidden="1" x14ac:dyDescent="0.3">
      <c r="A87" s="45" t="s">
        <v>313</v>
      </c>
      <c r="B87" s="21" t="s">
        <v>312</v>
      </c>
      <c r="C87" s="146">
        <v>0</v>
      </c>
      <c r="D87" s="128">
        <v>0</v>
      </c>
      <c r="E87" s="128">
        <v>0</v>
      </c>
      <c r="F87" s="148">
        <f t="shared" si="25"/>
        <v>0</v>
      </c>
      <c r="G87" s="146">
        <v>0</v>
      </c>
      <c r="H87" s="128">
        <v>0</v>
      </c>
      <c r="I87" s="128">
        <v>0</v>
      </c>
      <c r="J87" s="148">
        <f t="shared" si="26"/>
        <v>0</v>
      </c>
      <c r="K87" s="475">
        <f t="shared" si="22"/>
        <v>0</v>
      </c>
      <c r="L87" s="467">
        <v>0</v>
      </c>
      <c r="M87" s="467">
        <v>0</v>
      </c>
      <c r="N87" s="510"/>
    </row>
    <row r="88" spans="1:14" s="149" customFormat="1" hidden="1" x14ac:dyDescent="0.3">
      <c r="A88" s="45" t="s">
        <v>311</v>
      </c>
      <c r="B88" s="21" t="s">
        <v>310</v>
      </c>
      <c r="C88" s="146"/>
      <c r="D88" s="128">
        <v>0</v>
      </c>
      <c r="E88" s="128">
        <v>0</v>
      </c>
      <c r="F88" s="148">
        <f t="shared" si="25"/>
        <v>0</v>
      </c>
      <c r="G88" s="146"/>
      <c r="H88" s="128">
        <v>0</v>
      </c>
      <c r="I88" s="128">
        <v>0</v>
      </c>
      <c r="J88" s="148">
        <f t="shared" si="26"/>
        <v>0</v>
      </c>
      <c r="K88" s="475">
        <f t="shared" si="22"/>
        <v>0</v>
      </c>
      <c r="L88" s="467">
        <v>0</v>
      </c>
      <c r="M88" s="467">
        <v>0</v>
      </c>
      <c r="N88" s="510"/>
    </row>
    <row r="89" spans="1:14" s="149" customFormat="1" hidden="1" x14ac:dyDescent="0.3">
      <c r="A89" s="45" t="s">
        <v>309</v>
      </c>
      <c r="B89" s="21" t="s">
        <v>308</v>
      </c>
      <c r="C89" s="146"/>
      <c r="D89" s="128">
        <v>0</v>
      </c>
      <c r="E89" s="128">
        <v>0</v>
      </c>
      <c r="F89" s="148">
        <f t="shared" si="25"/>
        <v>0</v>
      </c>
      <c r="G89" s="146"/>
      <c r="H89" s="128">
        <v>0</v>
      </c>
      <c r="I89" s="128">
        <v>0</v>
      </c>
      <c r="J89" s="148">
        <f t="shared" si="26"/>
        <v>0</v>
      </c>
      <c r="K89" s="475">
        <f t="shared" si="22"/>
        <v>0</v>
      </c>
      <c r="L89" s="467">
        <v>0</v>
      </c>
      <c r="M89" s="467">
        <v>0</v>
      </c>
      <c r="N89" s="510"/>
    </row>
    <row r="90" spans="1:14" s="149" customFormat="1" x14ac:dyDescent="0.3">
      <c r="A90" s="45" t="s">
        <v>307</v>
      </c>
      <c r="B90" s="21" t="s">
        <v>306</v>
      </c>
      <c r="C90" s="146">
        <v>20449842</v>
      </c>
      <c r="D90" s="128">
        <v>0</v>
      </c>
      <c r="E90" s="128">
        <v>0</v>
      </c>
      <c r="F90" s="148">
        <f t="shared" si="25"/>
        <v>20449842</v>
      </c>
      <c r="G90" s="146">
        <v>0</v>
      </c>
      <c r="H90" s="128">
        <v>0</v>
      </c>
      <c r="I90" s="128">
        <v>0</v>
      </c>
      <c r="J90" s="148">
        <f t="shared" si="26"/>
        <v>20449842</v>
      </c>
      <c r="K90" s="475">
        <f t="shared" si="22"/>
        <v>0</v>
      </c>
      <c r="L90" s="467">
        <v>0</v>
      </c>
      <c r="M90" s="467">
        <v>0</v>
      </c>
      <c r="N90" s="510">
        <v>20449842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96190000</v>
      </c>
      <c r="D91" s="143">
        <v>0</v>
      </c>
      <c r="E91" s="143">
        <v>0</v>
      </c>
      <c r="F91" s="139">
        <f>IF((SUM(C91:E91))=(SUM(F84:F90)),SUM(F84:F90),"HIBA!")</f>
        <v>96190000</v>
      </c>
      <c r="G91" s="137">
        <f>SUM(G84:G90)</f>
        <v>0</v>
      </c>
      <c r="H91" s="143">
        <v>0</v>
      </c>
      <c r="I91" s="143">
        <v>0</v>
      </c>
      <c r="J91" s="139">
        <f>IF((SUM(F91:I91))=(SUM(J84:J90)),SUM(J84:J90),"HIBA!")</f>
        <v>96190000</v>
      </c>
      <c r="K91" s="484">
        <f t="shared" si="22"/>
        <v>0</v>
      </c>
      <c r="L91" s="485">
        <v>0</v>
      </c>
      <c r="M91" s="485">
        <v>0</v>
      </c>
      <c r="N91" s="480">
        <f>SUM(N84:N90)</f>
        <v>96190000</v>
      </c>
    </row>
    <row r="92" spans="1:14" s="149" customFormat="1" x14ac:dyDescent="0.3">
      <c r="A92" s="45" t="s">
        <v>303</v>
      </c>
      <c r="B92" s="21" t="s">
        <v>302</v>
      </c>
      <c r="C92" s="146">
        <v>60464394</v>
      </c>
      <c r="D92" s="128">
        <v>0</v>
      </c>
      <c r="E92" s="128">
        <v>0</v>
      </c>
      <c r="F92" s="148">
        <f>SUM(C92:E92)</f>
        <v>60464394</v>
      </c>
      <c r="G92" s="146">
        <v>0</v>
      </c>
      <c r="H92" s="128">
        <v>0</v>
      </c>
      <c r="I92" s="128">
        <v>0</v>
      </c>
      <c r="J92" s="129">
        <f t="shared" ref="J92:J95" si="27">SUM(F92:I92)</f>
        <v>60464394</v>
      </c>
      <c r="K92" s="475">
        <f t="shared" si="22"/>
        <v>-766000</v>
      </c>
      <c r="L92" s="467">
        <v>0</v>
      </c>
      <c r="M92" s="467">
        <v>0</v>
      </c>
      <c r="N92" s="510">
        <v>59698394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28">
        <v>0</v>
      </c>
      <c r="E93" s="128">
        <v>0</v>
      </c>
      <c r="F93" s="148">
        <f>SUM(C93:E93)</f>
        <v>0</v>
      </c>
      <c r="G93" s="146"/>
      <c r="H93" s="128">
        <v>0</v>
      </c>
      <c r="I93" s="128">
        <v>0</v>
      </c>
      <c r="J93" s="129">
        <f t="shared" si="27"/>
        <v>0</v>
      </c>
      <c r="K93" s="475">
        <f t="shared" si="22"/>
        <v>0</v>
      </c>
      <c r="L93" s="467">
        <v>0</v>
      </c>
      <c r="M93" s="467">
        <v>0</v>
      </c>
      <c r="N93" s="510"/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28">
        <v>0</v>
      </c>
      <c r="E94" s="128">
        <v>0</v>
      </c>
      <c r="F94" s="148">
        <f>SUM(C94:E94)</f>
        <v>0</v>
      </c>
      <c r="G94" s="146"/>
      <c r="H94" s="128">
        <v>0</v>
      </c>
      <c r="I94" s="128">
        <v>0</v>
      </c>
      <c r="J94" s="129">
        <f t="shared" si="27"/>
        <v>0</v>
      </c>
      <c r="K94" s="475">
        <f t="shared" si="22"/>
        <v>0</v>
      </c>
      <c r="L94" s="467">
        <v>0</v>
      </c>
      <c r="M94" s="467">
        <v>0</v>
      </c>
      <c r="N94" s="510"/>
    </row>
    <row r="95" spans="1:14" s="149" customFormat="1" x14ac:dyDescent="0.3">
      <c r="A95" s="45" t="s">
        <v>297</v>
      </c>
      <c r="B95" s="21" t="s">
        <v>296</v>
      </c>
      <c r="C95" s="146">
        <v>16325386</v>
      </c>
      <c r="D95" s="128">
        <v>0</v>
      </c>
      <c r="E95" s="128">
        <v>0</v>
      </c>
      <c r="F95" s="148">
        <f>SUM(C95:E95)</f>
        <v>16325386</v>
      </c>
      <c r="G95" s="146">
        <v>0</v>
      </c>
      <c r="H95" s="128">
        <v>0</v>
      </c>
      <c r="I95" s="128">
        <v>0</v>
      </c>
      <c r="J95" s="129">
        <f t="shared" si="27"/>
        <v>16325386</v>
      </c>
      <c r="K95" s="475">
        <f t="shared" si="22"/>
        <v>0</v>
      </c>
      <c r="L95" s="467">
        <v>0</v>
      </c>
      <c r="M95" s="467">
        <v>0</v>
      </c>
      <c r="N95" s="510">
        <v>16325386</v>
      </c>
    </row>
    <row r="96" spans="1:14" s="140" customFormat="1" ht="13.8" x14ac:dyDescent="0.3">
      <c r="A96" s="16" t="s">
        <v>295</v>
      </c>
      <c r="B96" s="15" t="s">
        <v>294</v>
      </c>
      <c r="C96" s="494">
        <f>SUM(C92:C95)</f>
        <v>76789780</v>
      </c>
      <c r="D96" s="496">
        <v>0</v>
      </c>
      <c r="E96" s="496">
        <v>0</v>
      </c>
      <c r="F96" s="495">
        <f t="shared" ref="F96:J96" si="28">SUM(F92:F95)</f>
        <v>76789780</v>
      </c>
      <c r="G96" s="494">
        <f t="shared" si="28"/>
        <v>0</v>
      </c>
      <c r="H96" s="496">
        <v>0</v>
      </c>
      <c r="I96" s="496">
        <v>0</v>
      </c>
      <c r="J96" s="495">
        <f t="shared" si="28"/>
        <v>76789780</v>
      </c>
      <c r="K96" s="497">
        <f t="shared" si="22"/>
        <v>-766000</v>
      </c>
      <c r="L96" s="498">
        <v>0</v>
      </c>
      <c r="M96" s="498">
        <v>0</v>
      </c>
      <c r="N96" s="512">
        <f>SUM(N92:N95)</f>
        <v>76023780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28">
        <v>0</v>
      </c>
      <c r="E97" s="128">
        <v>0</v>
      </c>
      <c r="F97" s="148">
        <f t="shared" ref="F97:F104" si="29">SUM(C97:E97)</f>
        <v>0</v>
      </c>
      <c r="G97" s="146"/>
      <c r="H97" s="128">
        <v>0</v>
      </c>
      <c r="I97" s="128">
        <v>0</v>
      </c>
      <c r="J97" s="148">
        <f t="shared" ref="J97:J105" si="30">SUM(F97:I97)</f>
        <v>0</v>
      </c>
      <c r="K97" s="475">
        <f t="shared" si="22"/>
        <v>0</v>
      </c>
      <c r="L97" s="467">
        <v>0</v>
      </c>
      <c r="M97" s="467">
        <v>0</v>
      </c>
      <c r="N97" s="510"/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28">
        <v>0</v>
      </c>
      <c r="E98" s="128">
        <v>0</v>
      </c>
      <c r="F98" s="148">
        <f t="shared" si="29"/>
        <v>0</v>
      </c>
      <c r="G98" s="146"/>
      <c r="H98" s="128">
        <v>0</v>
      </c>
      <c r="I98" s="128">
        <v>0</v>
      </c>
      <c r="J98" s="148">
        <f t="shared" si="30"/>
        <v>0</v>
      </c>
      <c r="K98" s="475">
        <f t="shared" si="22"/>
        <v>0</v>
      </c>
      <c r="L98" s="467">
        <v>0</v>
      </c>
      <c r="M98" s="467">
        <v>0</v>
      </c>
      <c r="N98" s="510"/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28">
        <v>0</v>
      </c>
      <c r="E99" s="128">
        <v>0</v>
      </c>
      <c r="F99" s="148">
        <f t="shared" si="29"/>
        <v>0</v>
      </c>
      <c r="G99" s="146"/>
      <c r="H99" s="128">
        <v>0</v>
      </c>
      <c r="I99" s="128">
        <v>0</v>
      </c>
      <c r="J99" s="148">
        <f t="shared" si="30"/>
        <v>0</v>
      </c>
      <c r="K99" s="475">
        <f t="shared" si="22"/>
        <v>0</v>
      </c>
      <c r="L99" s="467">
        <v>0</v>
      </c>
      <c r="M99" s="467">
        <v>0</v>
      </c>
      <c r="N99" s="510"/>
    </row>
    <row r="100" spans="1:14" s="149" customFormat="1" hidden="1" x14ac:dyDescent="0.3">
      <c r="A100" s="45" t="s">
        <v>287</v>
      </c>
      <c r="B100" s="21" t="s">
        <v>286</v>
      </c>
      <c r="C100" s="146"/>
      <c r="D100" s="128">
        <v>0</v>
      </c>
      <c r="E100" s="128">
        <v>0</v>
      </c>
      <c r="F100" s="148">
        <f t="shared" si="29"/>
        <v>0</v>
      </c>
      <c r="G100" s="146"/>
      <c r="H100" s="128">
        <v>0</v>
      </c>
      <c r="I100" s="128">
        <v>0</v>
      </c>
      <c r="J100" s="148">
        <f t="shared" si="30"/>
        <v>0</v>
      </c>
      <c r="K100" s="475">
        <f t="shared" si="22"/>
        <v>0</v>
      </c>
      <c r="L100" s="467">
        <v>0</v>
      </c>
      <c r="M100" s="467">
        <v>0</v>
      </c>
      <c r="N100" s="510"/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28">
        <v>0</v>
      </c>
      <c r="E101" s="128">
        <v>0</v>
      </c>
      <c r="F101" s="148">
        <f t="shared" si="29"/>
        <v>0</v>
      </c>
      <c r="G101" s="146"/>
      <c r="H101" s="128">
        <v>0</v>
      </c>
      <c r="I101" s="128">
        <v>0</v>
      </c>
      <c r="J101" s="148">
        <f t="shared" si="30"/>
        <v>0</v>
      </c>
      <c r="K101" s="475">
        <f t="shared" si="22"/>
        <v>0</v>
      </c>
      <c r="L101" s="467">
        <v>0</v>
      </c>
      <c r="M101" s="467">
        <v>0</v>
      </c>
      <c r="N101" s="510"/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28">
        <v>0</v>
      </c>
      <c r="E102" s="128">
        <v>0</v>
      </c>
      <c r="F102" s="148">
        <f t="shared" si="29"/>
        <v>0</v>
      </c>
      <c r="G102" s="146"/>
      <c r="H102" s="128">
        <v>0</v>
      </c>
      <c r="I102" s="128">
        <v>0</v>
      </c>
      <c r="J102" s="148">
        <f t="shared" si="30"/>
        <v>0</v>
      </c>
      <c r="K102" s="475">
        <f t="shared" si="22"/>
        <v>0</v>
      </c>
      <c r="L102" s="467">
        <v>0</v>
      </c>
      <c r="M102" s="467">
        <v>0</v>
      </c>
      <c r="N102" s="510"/>
    </row>
    <row r="103" spans="1:14" s="149" customFormat="1" hidden="1" x14ac:dyDescent="0.3">
      <c r="A103" s="45" t="s">
        <v>281</v>
      </c>
      <c r="B103" s="21" t="s">
        <v>280</v>
      </c>
      <c r="C103" s="146"/>
      <c r="D103" s="128">
        <v>0</v>
      </c>
      <c r="E103" s="128">
        <v>0</v>
      </c>
      <c r="F103" s="148">
        <f t="shared" si="29"/>
        <v>0</v>
      </c>
      <c r="G103" s="146"/>
      <c r="H103" s="128">
        <v>0</v>
      </c>
      <c r="I103" s="128">
        <v>0</v>
      </c>
      <c r="J103" s="148">
        <f t="shared" si="30"/>
        <v>0</v>
      </c>
      <c r="K103" s="475">
        <f t="shared" si="22"/>
        <v>0</v>
      </c>
      <c r="L103" s="467">
        <v>0</v>
      </c>
      <c r="M103" s="467">
        <v>0</v>
      </c>
      <c r="N103" s="510"/>
    </row>
    <row r="104" spans="1:14" s="149" customFormat="1" hidden="1" x14ac:dyDescent="0.3">
      <c r="A104" s="45" t="s">
        <v>279</v>
      </c>
      <c r="B104" s="21" t="s">
        <v>278</v>
      </c>
      <c r="C104" s="146"/>
      <c r="D104" s="128">
        <v>0</v>
      </c>
      <c r="E104" s="128">
        <v>0</v>
      </c>
      <c r="F104" s="148">
        <f t="shared" si="29"/>
        <v>0</v>
      </c>
      <c r="G104" s="146"/>
      <c r="H104" s="128">
        <v>0</v>
      </c>
      <c r="I104" s="128">
        <v>0</v>
      </c>
      <c r="J104" s="148">
        <f t="shared" si="30"/>
        <v>0</v>
      </c>
      <c r="K104" s="475">
        <f t="shared" si="22"/>
        <v>0</v>
      </c>
      <c r="L104" s="467">
        <v>0</v>
      </c>
      <c r="M104" s="467">
        <v>0</v>
      </c>
      <c r="N104" s="510"/>
    </row>
    <row r="105" spans="1:14" s="149" customFormat="1" hidden="1" x14ac:dyDescent="0.3">
      <c r="A105" s="45" t="s">
        <v>277</v>
      </c>
      <c r="B105" s="21" t="s">
        <v>276</v>
      </c>
      <c r="C105" s="146"/>
      <c r="D105" s="128">
        <v>0</v>
      </c>
      <c r="E105" s="128">
        <v>0</v>
      </c>
      <c r="F105" s="148"/>
      <c r="G105" s="146"/>
      <c r="H105" s="128">
        <v>0</v>
      </c>
      <c r="I105" s="128">
        <v>0</v>
      </c>
      <c r="J105" s="148">
        <f t="shared" si="30"/>
        <v>0</v>
      </c>
      <c r="K105" s="475">
        <f t="shared" si="22"/>
        <v>0</v>
      </c>
      <c r="L105" s="467">
        <v>0</v>
      </c>
      <c r="M105" s="467">
        <v>0</v>
      </c>
      <c r="N105" s="510"/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28">
        <v>0</v>
      </c>
      <c r="E106" s="128">
        <v>0</v>
      </c>
      <c r="F106" s="139">
        <f>IF((SUM(C106:E106))=(SUM(F97:F105)),SUM(F97:F105),"HIBA!")</f>
        <v>0</v>
      </c>
      <c r="G106" s="137">
        <f>SUM(G97:G104)</f>
        <v>0</v>
      </c>
      <c r="H106" s="128">
        <v>0</v>
      </c>
      <c r="I106" s="128">
        <v>0</v>
      </c>
      <c r="J106" s="139">
        <f>IF((SUM(F106:I106))=(SUM(J97:J105)),SUM(J97:J105),"HIBA!")</f>
        <v>0</v>
      </c>
      <c r="K106" s="475">
        <f t="shared" si="22"/>
        <v>0</v>
      </c>
      <c r="L106" s="467">
        <v>0</v>
      </c>
      <c r="M106" s="467">
        <v>0</v>
      </c>
      <c r="N106" s="473"/>
    </row>
    <row r="107" spans="1:14" s="155" customFormat="1" ht="15.6" x14ac:dyDescent="0.3">
      <c r="A107" s="151" t="s">
        <v>65</v>
      </c>
      <c r="B107" s="43"/>
      <c r="C107" s="152">
        <f>SUM(C106,C96,C91)</f>
        <v>172979780</v>
      </c>
      <c r="D107" s="490">
        <v>0</v>
      </c>
      <c r="E107" s="490">
        <v>0</v>
      </c>
      <c r="F107" s="154">
        <f>IF((SUM(C107:E107))=(F106+F96+F91),SUM(F106+F96+F91),"HIBA!")</f>
        <v>172979780</v>
      </c>
      <c r="G107" s="152">
        <f>SUM(G106,G96,G91)</f>
        <v>0</v>
      </c>
      <c r="H107" s="490">
        <v>0</v>
      </c>
      <c r="I107" s="490">
        <v>0</v>
      </c>
      <c r="J107" s="154">
        <f>IF((SUM(F107:I107))=(J106+J96+J91),SUM(J106+J96+J91),"HIBA!")</f>
        <v>172979780</v>
      </c>
      <c r="K107" s="491">
        <f t="shared" si="22"/>
        <v>-766000</v>
      </c>
      <c r="L107" s="492">
        <v>0</v>
      </c>
      <c r="M107" s="492">
        <v>0</v>
      </c>
      <c r="N107" s="493">
        <f>SUM(N91+N96)</f>
        <v>172213780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224912837</v>
      </c>
      <c r="D108" s="501">
        <v>0</v>
      </c>
      <c r="E108" s="501">
        <v>0</v>
      </c>
      <c r="F108" s="161">
        <f>IF((SUM(C108:E108))=(F107+F83),SUM(F107+F83),"HIBA!")</f>
        <v>224912837</v>
      </c>
      <c r="G108" s="159">
        <f>SUM(G107,G83)</f>
        <v>-2513070</v>
      </c>
      <c r="H108" s="501">
        <v>0</v>
      </c>
      <c r="I108" s="501">
        <v>0</v>
      </c>
      <c r="J108" s="159">
        <f t="shared" ref="J108" si="31">SUM(J107,J83)</f>
        <v>222399767</v>
      </c>
      <c r="K108" s="502">
        <f t="shared" si="22"/>
        <v>33505893</v>
      </c>
      <c r="L108" s="503">
        <v>0</v>
      </c>
      <c r="M108" s="503">
        <v>0</v>
      </c>
      <c r="N108" s="500">
        <f>SUM(N107+N83)</f>
        <v>255905660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>
        <v>0</v>
      </c>
      <c r="E109" s="128">
        <v>0</v>
      </c>
      <c r="F109" s="129">
        <f>SUM(C109:E109)</f>
        <v>0</v>
      </c>
      <c r="G109" s="127"/>
      <c r="H109" s="128">
        <v>0</v>
      </c>
      <c r="I109" s="128">
        <v>0</v>
      </c>
      <c r="J109" s="129">
        <f>SUM(F109:I109)</f>
        <v>0</v>
      </c>
      <c r="K109" s="475">
        <f t="shared" si="22"/>
        <v>0</v>
      </c>
      <c r="L109" s="467">
        <v>0</v>
      </c>
      <c r="M109" s="467">
        <v>0</v>
      </c>
      <c r="N109" s="507"/>
    </row>
    <row r="110" spans="1:14" s="130" customFormat="1" hidden="1" x14ac:dyDescent="0.3">
      <c r="A110" s="83" t="s">
        <v>269</v>
      </c>
      <c r="B110" s="82" t="s">
        <v>268</v>
      </c>
      <c r="C110" s="127"/>
      <c r="D110" s="128">
        <v>0</v>
      </c>
      <c r="E110" s="128">
        <v>0</v>
      </c>
      <c r="F110" s="129">
        <f>SUM(C110:E110)</f>
        <v>0</v>
      </c>
      <c r="G110" s="127"/>
      <c r="H110" s="128">
        <v>0</v>
      </c>
      <c r="I110" s="128">
        <v>0</v>
      </c>
      <c r="J110" s="129">
        <f>SUM(F110:I110)</f>
        <v>0</v>
      </c>
      <c r="K110" s="475">
        <f t="shared" si="22"/>
        <v>0</v>
      </c>
      <c r="L110" s="467">
        <v>0</v>
      </c>
      <c r="M110" s="467">
        <v>0</v>
      </c>
      <c r="N110" s="507"/>
    </row>
    <row r="111" spans="1:14" s="130" customFormat="1" hidden="1" x14ac:dyDescent="0.3">
      <c r="A111" s="83" t="s">
        <v>267</v>
      </c>
      <c r="B111" s="82" t="s">
        <v>266</v>
      </c>
      <c r="C111" s="127"/>
      <c r="D111" s="128">
        <v>0</v>
      </c>
      <c r="E111" s="128">
        <v>0</v>
      </c>
      <c r="F111" s="129">
        <f>SUM(C111:E111)</f>
        <v>0</v>
      </c>
      <c r="G111" s="127"/>
      <c r="H111" s="128">
        <v>0</v>
      </c>
      <c r="I111" s="128">
        <v>0</v>
      </c>
      <c r="J111" s="129">
        <f>SUM(F111:I111)</f>
        <v>0</v>
      </c>
      <c r="K111" s="475">
        <f t="shared" si="22"/>
        <v>0</v>
      </c>
      <c r="L111" s="467">
        <v>0</v>
      </c>
      <c r="M111" s="467">
        <v>0</v>
      </c>
      <c r="N111" s="507"/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28">
        <v>0</v>
      </c>
      <c r="E112" s="128">
        <v>0</v>
      </c>
      <c r="F112" s="134">
        <f>IF((SUM(C112:E112))=SUM(F109:F111),SUM(F109:F111),"HIBA!")</f>
        <v>0</v>
      </c>
      <c r="G112" s="132">
        <f>SUM(G109:G111)</f>
        <v>0</v>
      </c>
      <c r="H112" s="128">
        <v>0</v>
      </c>
      <c r="I112" s="128">
        <v>0</v>
      </c>
      <c r="J112" s="134">
        <f>IF((SUM(F112:I112))=SUM(J109:J111),SUM(J109:J111),"HIBA!")</f>
        <v>0</v>
      </c>
      <c r="K112" s="475">
        <f t="shared" si="22"/>
        <v>0</v>
      </c>
      <c r="L112" s="467">
        <v>0</v>
      </c>
      <c r="M112" s="467">
        <v>0</v>
      </c>
      <c r="N112" s="472"/>
    </row>
    <row r="113" spans="1:14" s="130" customFormat="1" hidden="1" x14ac:dyDescent="0.3">
      <c r="A113" s="34" t="s">
        <v>263</v>
      </c>
      <c r="B113" s="33" t="s">
        <v>262</v>
      </c>
      <c r="C113" s="127"/>
      <c r="D113" s="128">
        <v>0</v>
      </c>
      <c r="E113" s="128">
        <v>0</v>
      </c>
      <c r="F113" s="129">
        <f>SUM(C113:E113)</f>
        <v>0</v>
      </c>
      <c r="G113" s="127"/>
      <c r="H113" s="128">
        <v>0</v>
      </c>
      <c r="I113" s="128">
        <v>0</v>
      </c>
      <c r="J113" s="129">
        <f t="shared" ref="J113:J118" si="32">SUM(F113:I113)</f>
        <v>0</v>
      </c>
      <c r="K113" s="475">
        <f t="shared" si="22"/>
        <v>0</v>
      </c>
      <c r="L113" s="467">
        <v>0</v>
      </c>
      <c r="M113" s="467">
        <v>0</v>
      </c>
      <c r="N113" s="507"/>
    </row>
    <row r="114" spans="1:14" s="130" customFormat="1" hidden="1" x14ac:dyDescent="0.3">
      <c r="A114" s="83" t="s">
        <v>261</v>
      </c>
      <c r="B114" s="82" t="s">
        <v>260</v>
      </c>
      <c r="C114" s="127"/>
      <c r="D114" s="128">
        <v>0</v>
      </c>
      <c r="E114" s="128">
        <v>0</v>
      </c>
      <c r="F114" s="129">
        <f>SUM(C114:E114)</f>
        <v>0</v>
      </c>
      <c r="G114" s="127"/>
      <c r="H114" s="128">
        <v>0</v>
      </c>
      <c r="I114" s="128">
        <v>0</v>
      </c>
      <c r="J114" s="129">
        <f t="shared" si="32"/>
        <v>0</v>
      </c>
      <c r="K114" s="475">
        <f t="shared" si="22"/>
        <v>0</v>
      </c>
      <c r="L114" s="467">
        <v>0</v>
      </c>
      <c r="M114" s="467">
        <v>0</v>
      </c>
      <c r="N114" s="507"/>
    </row>
    <row r="115" spans="1:14" s="130" customFormat="1" hidden="1" x14ac:dyDescent="0.3">
      <c r="A115" s="83" t="s">
        <v>259</v>
      </c>
      <c r="B115" s="82" t="s">
        <v>258</v>
      </c>
      <c r="C115" s="127"/>
      <c r="D115" s="128">
        <v>0</v>
      </c>
      <c r="E115" s="128">
        <v>0</v>
      </c>
      <c r="F115" s="129">
        <f>SUM(C115:E115)</f>
        <v>0</v>
      </c>
      <c r="G115" s="127"/>
      <c r="H115" s="128">
        <v>0</v>
      </c>
      <c r="I115" s="128">
        <v>0</v>
      </c>
      <c r="J115" s="129">
        <f t="shared" si="32"/>
        <v>0</v>
      </c>
      <c r="K115" s="475">
        <f t="shared" si="22"/>
        <v>0</v>
      </c>
      <c r="L115" s="467">
        <v>0</v>
      </c>
      <c r="M115" s="467">
        <v>0</v>
      </c>
      <c r="N115" s="507"/>
    </row>
    <row r="116" spans="1:14" s="130" customFormat="1" hidden="1" x14ac:dyDescent="0.3">
      <c r="A116" s="83" t="s">
        <v>257</v>
      </c>
      <c r="B116" s="82" t="s">
        <v>256</v>
      </c>
      <c r="C116" s="127"/>
      <c r="D116" s="128">
        <v>0</v>
      </c>
      <c r="E116" s="128">
        <v>0</v>
      </c>
      <c r="F116" s="129">
        <f>SUM(C116:E116)</f>
        <v>0</v>
      </c>
      <c r="G116" s="127"/>
      <c r="H116" s="128">
        <v>0</v>
      </c>
      <c r="I116" s="128">
        <v>0</v>
      </c>
      <c r="J116" s="129">
        <f t="shared" si="32"/>
        <v>0</v>
      </c>
      <c r="K116" s="475">
        <f t="shared" si="22"/>
        <v>0</v>
      </c>
      <c r="L116" s="467">
        <v>0</v>
      </c>
      <c r="M116" s="467">
        <v>0</v>
      </c>
      <c r="N116" s="507"/>
    </row>
    <row r="117" spans="1:14" s="130" customFormat="1" hidden="1" x14ac:dyDescent="0.3">
      <c r="A117" s="83" t="s">
        <v>255</v>
      </c>
      <c r="B117" s="82" t="s">
        <v>254</v>
      </c>
      <c r="C117" s="127"/>
      <c r="D117" s="128">
        <v>0</v>
      </c>
      <c r="E117" s="128">
        <v>0</v>
      </c>
      <c r="F117" s="129"/>
      <c r="G117" s="127"/>
      <c r="H117" s="128">
        <v>0</v>
      </c>
      <c r="I117" s="128">
        <v>0</v>
      </c>
      <c r="J117" s="129">
        <f t="shared" si="32"/>
        <v>0</v>
      </c>
      <c r="K117" s="475">
        <f t="shared" si="22"/>
        <v>0</v>
      </c>
      <c r="L117" s="467">
        <v>0</v>
      </c>
      <c r="M117" s="467">
        <v>0</v>
      </c>
      <c r="N117" s="507"/>
    </row>
    <row r="118" spans="1:14" s="130" customFormat="1" hidden="1" x14ac:dyDescent="0.3">
      <c r="A118" s="83" t="s">
        <v>253</v>
      </c>
      <c r="B118" s="82" t="s">
        <v>252</v>
      </c>
      <c r="C118" s="127"/>
      <c r="D118" s="128">
        <v>0</v>
      </c>
      <c r="E118" s="128">
        <v>0</v>
      </c>
      <c r="F118" s="129"/>
      <c r="G118" s="127"/>
      <c r="H118" s="128">
        <v>0</v>
      </c>
      <c r="I118" s="128">
        <v>0</v>
      </c>
      <c r="J118" s="129">
        <f t="shared" si="32"/>
        <v>0</v>
      </c>
      <c r="K118" s="475">
        <f t="shared" si="22"/>
        <v>0</v>
      </c>
      <c r="L118" s="467">
        <v>0</v>
      </c>
      <c r="M118" s="467">
        <v>0</v>
      </c>
      <c r="N118" s="507"/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28">
        <v>0</v>
      </c>
      <c r="E119" s="128">
        <v>0</v>
      </c>
      <c r="F119" s="134">
        <f>IF((SUM(C119:E119))=SUM(F113:F118),SUM(F113:F118),"HIBA!")</f>
        <v>0</v>
      </c>
      <c r="G119" s="132">
        <f>SUM(G113:G116)</f>
        <v>0</v>
      </c>
      <c r="H119" s="128">
        <v>0</v>
      </c>
      <c r="I119" s="128">
        <v>0</v>
      </c>
      <c r="J119" s="134">
        <f>IF((SUM(F119:I119))=SUM(J113:J118),SUM(J113:J118),"HIBA!")</f>
        <v>0</v>
      </c>
      <c r="K119" s="475">
        <f t="shared" si="22"/>
        <v>0</v>
      </c>
      <c r="L119" s="467">
        <v>0</v>
      </c>
      <c r="M119" s="467">
        <v>0</v>
      </c>
      <c r="N119" s="472"/>
    </row>
    <row r="120" spans="1:14" s="130" customFormat="1" hidden="1" x14ac:dyDescent="0.3">
      <c r="A120" s="34" t="s">
        <v>249</v>
      </c>
      <c r="B120" s="33" t="s">
        <v>248</v>
      </c>
      <c r="C120" s="127"/>
      <c r="D120" s="128">
        <v>0</v>
      </c>
      <c r="E120" s="128">
        <v>0</v>
      </c>
      <c r="F120" s="129">
        <f t="shared" ref="F120:F127" si="33">SUM(C120:E120)</f>
        <v>0</v>
      </c>
      <c r="G120" s="127"/>
      <c r="H120" s="128">
        <v>0</v>
      </c>
      <c r="I120" s="128">
        <v>0</v>
      </c>
      <c r="J120" s="129">
        <f t="shared" ref="J120:J123" si="34">SUM(F120:I120)</f>
        <v>0</v>
      </c>
      <c r="K120" s="475">
        <f t="shared" si="22"/>
        <v>0</v>
      </c>
      <c r="L120" s="467">
        <v>0</v>
      </c>
      <c r="M120" s="467">
        <v>0</v>
      </c>
      <c r="N120" s="507"/>
    </row>
    <row r="121" spans="1:14" s="130" customFormat="1" x14ac:dyDescent="0.3">
      <c r="A121" s="34" t="s">
        <v>247</v>
      </c>
      <c r="B121" s="33" t="s">
        <v>246</v>
      </c>
      <c r="C121" s="127">
        <v>550537</v>
      </c>
      <c r="D121" s="128">
        <v>0</v>
      </c>
      <c r="E121" s="128">
        <v>0</v>
      </c>
      <c r="F121" s="129">
        <f t="shared" si="33"/>
        <v>550537</v>
      </c>
      <c r="G121" s="127">
        <v>570496</v>
      </c>
      <c r="H121" s="128">
        <v>0</v>
      </c>
      <c r="I121" s="128">
        <v>0</v>
      </c>
      <c r="J121" s="129">
        <f t="shared" si="34"/>
        <v>1121033</v>
      </c>
      <c r="K121" s="475">
        <f t="shared" si="22"/>
        <v>4172023</v>
      </c>
      <c r="L121" s="467">
        <v>0</v>
      </c>
      <c r="M121" s="467">
        <v>0</v>
      </c>
      <c r="N121" s="507">
        <v>5293056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128">
        <v>0</v>
      </c>
      <c r="E122" s="128">
        <v>0</v>
      </c>
      <c r="F122" s="399">
        <f t="shared" si="33"/>
        <v>0</v>
      </c>
      <c r="G122" s="397"/>
      <c r="H122" s="128">
        <v>0</v>
      </c>
      <c r="I122" s="128">
        <v>0</v>
      </c>
      <c r="J122" s="399">
        <f t="shared" si="34"/>
        <v>0</v>
      </c>
      <c r="K122" s="475">
        <f t="shared" si="22"/>
        <v>0</v>
      </c>
      <c r="L122" s="467">
        <v>0</v>
      </c>
      <c r="M122" s="467">
        <v>0</v>
      </c>
      <c r="N122" s="507"/>
    </row>
    <row r="123" spans="1:14" s="130" customFormat="1" hidden="1" x14ac:dyDescent="0.3">
      <c r="A123" s="34" t="s">
        <v>243</v>
      </c>
      <c r="B123" s="33" t="s">
        <v>242</v>
      </c>
      <c r="C123" s="127"/>
      <c r="D123" s="128">
        <v>0</v>
      </c>
      <c r="E123" s="128">
        <v>0</v>
      </c>
      <c r="F123" s="129">
        <f t="shared" si="33"/>
        <v>0</v>
      </c>
      <c r="G123" s="127"/>
      <c r="H123" s="128">
        <v>0</v>
      </c>
      <c r="I123" s="128">
        <v>0</v>
      </c>
      <c r="J123" s="129">
        <f t="shared" si="34"/>
        <v>0</v>
      </c>
      <c r="K123" s="475">
        <f t="shared" si="22"/>
        <v>0</v>
      </c>
      <c r="L123" s="467">
        <v>0</v>
      </c>
      <c r="M123" s="467">
        <v>0</v>
      </c>
      <c r="N123" s="507"/>
    </row>
    <row r="124" spans="1:14" s="130" customFormat="1" hidden="1" x14ac:dyDescent="0.3">
      <c r="A124" s="34" t="s">
        <v>241</v>
      </c>
      <c r="B124" s="33" t="s">
        <v>240</v>
      </c>
      <c r="C124" s="127"/>
      <c r="D124" s="128">
        <v>0</v>
      </c>
      <c r="E124" s="128">
        <v>0</v>
      </c>
      <c r="F124" s="129">
        <f t="shared" si="33"/>
        <v>0</v>
      </c>
      <c r="G124" s="127"/>
      <c r="H124" s="128">
        <v>0</v>
      </c>
      <c r="I124" s="128">
        <v>0</v>
      </c>
      <c r="J124" s="129">
        <f t="shared" ref="J124:J127" si="35">SUM(F124:I124)</f>
        <v>0</v>
      </c>
      <c r="K124" s="475">
        <f t="shared" si="22"/>
        <v>0</v>
      </c>
      <c r="L124" s="467">
        <v>0</v>
      </c>
      <c r="M124" s="467">
        <v>0</v>
      </c>
      <c r="N124" s="507"/>
    </row>
    <row r="125" spans="1:14" s="130" customFormat="1" hidden="1" x14ac:dyDescent="0.3">
      <c r="A125" s="34" t="s">
        <v>239</v>
      </c>
      <c r="B125" s="33" t="s">
        <v>238</v>
      </c>
      <c r="C125" s="127"/>
      <c r="D125" s="128">
        <v>0</v>
      </c>
      <c r="E125" s="128">
        <v>0</v>
      </c>
      <c r="F125" s="129">
        <f t="shared" si="33"/>
        <v>0</v>
      </c>
      <c r="G125" s="127"/>
      <c r="H125" s="128">
        <v>0</v>
      </c>
      <c r="I125" s="128">
        <v>0</v>
      </c>
      <c r="J125" s="129">
        <f t="shared" si="35"/>
        <v>0</v>
      </c>
      <c r="K125" s="475">
        <f t="shared" si="22"/>
        <v>0</v>
      </c>
      <c r="L125" s="467">
        <v>0</v>
      </c>
      <c r="M125" s="467">
        <v>0</v>
      </c>
      <c r="N125" s="507"/>
    </row>
    <row r="126" spans="1:14" s="130" customFormat="1" hidden="1" x14ac:dyDescent="0.3">
      <c r="A126" s="34" t="s">
        <v>237</v>
      </c>
      <c r="B126" s="33" t="s">
        <v>236</v>
      </c>
      <c r="C126" s="127"/>
      <c r="D126" s="128">
        <v>0</v>
      </c>
      <c r="E126" s="128">
        <v>0</v>
      </c>
      <c r="F126" s="129">
        <f t="shared" si="33"/>
        <v>0</v>
      </c>
      <c r="G126" s="127"/>
      <c r="H126" s="128">
        <v>0</v>
      </c>
      <c r="I126" s="128">
        <v>0</v>
      </c>
      <c r="J126" s="129">
        <f t="shared" si="35"/>
        <v>0</v>
      </c>
      <c r="K126" s="475">
        <f t="shared" si="22"/>
        <v>0</v>
      </c>
      <c r="L126" s="467">
        <v>0</v>
      </c>
      <c r="M126" s="467">
        <v>0</v>
      </c>
      <c r="N126" s="507"/>
    </row>
    <row r="127" spans="1:14" s="130" customFormat="1" hidden="1" x14ac:dyDescent="0.3">
      <c r="A127" s="34" t="s">
        <v>235</v>
      </c>
      <c r="B127" s="33" t="s">
        <v>234</v>
      </c>
      <c r="C127" s="127"/>
      <c r="D127" s="128">
        <v>0</v>
      </c>
      <c r="E127" s="128">
        <v>0</v>
      </c>
      <c r="F127" s="129">
        <f t="shared" si="33"/>
        <v>0</v>
      </c>
      <c r="G127" s="127"/>
      <c r="H127" s="128">
        <v>0</v>
      </c>
      <c r="I127" s="128">
        <v>0</v>
      </c>
      <c r="J127" s="129">
        <f t="shared" si="35"/>
        <v>0</v>
      </c>
      <c r="K127" s="475">
        <f t="shared" si="22"/>
        <v>0</v>
      </c>
      <c r="L127" s="467">
        <v>0</v>
      </c>
      <c r="M127" s="467">
        <v>0</v>
      </c>
      <c r="N127" s="507"/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28">
        <v>0</v>
      </c>
      <c r="E128" s="128">
        <v>0</v>
      </c>
      <c r="F128" s="134">
        <f>IF((SUM(C128:E128))=SUM(F126:F127),SUM(F126:F127),"HIBA!")</f>
        <v>0</v>
      </c>
      <c r="G128" s="132">
        <f t="shared" ref="G128:J128" si="36">SUM(G126:G127)</f>
        <v>0</v>
      </c>
      <c r="H128" s="128">
        <v>0</v>
      </c>
      <c r="I128" s="128">
        <v>0</v>
      </c>
      <c r="J128" s="133">
        <f t="shared" si="36"/>
        <v>0</v>
      </c>
      <c r="K128" s="475">
        <f t="shared" si="22"/>
        <v>0</v>
      </c>
      <c r="L128" s="467">
        <v>0</v>
      </c>
      <c r="M128" s="467">
        <v>0</v>
      </c>
      <c r="N128" s="472"/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550537</v>
      </c>
      <c r="D129" s="128">
        <v>0</v>
      </c>
      <c r="E129" s="128">
        <v>0</v>
      </c>
      <c r="F129" s="134">
        <f>IF((SUM(C129:E129))=SUM(F120:F125,F128),SUM(F120:F125,F128),"HIBA!")</f>
        <v>550537</v>
      </c>
      <c r="G129" s="132">
        <f t="shared" ref="G129:J129" si="37">SUM(G119:G125)</f>
        <v>570496</v>
      </c>
      <c r="H129" s="128">
        <v>0</v>
      </c>
      <c r="I129" s="128">
        <v>0</v>
      </c>
      <c r="J129" s="133">
        <f t="shared" si="37"/>
        <v>1121033</v>
      </c>
      <c r="K129" s="475">
        <f t="shared" si="22"/>
        <v>4172023</v>
      </c>
      <c r="L129" s="467">
        <v>0</v>
      </c>
      <c r="M129" s="467">
        <v>0</v>
      </c>
      <c r="N129" s="472">
        <v>5293056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>
        <v>0</v>
      </c>
      <c r="E130" s="128">
        <v>0</v>
      </c>
      <c r="F130" s="129">
        <f>SUM(C130:E130)</f>
        <v>0</v>
      </c>
      <c r="G130" s="127"/>
      <c r="H130" s="128">
        <v>0</v>
      </c>
      <c r="I130" s="128">
        <v>0</v>
      </c>
      <c r="J130" s="129">
        <f>SUM(F130:I130)</f>
        <v>0</v>
      </c>
      <c r="K130" s="475">
        <f t="shared" si="22"/>
        <v>0</v>
      </c>
      <c r="L130" s="467">
        <v>0</v>
      </c>
      <c r="M130" s="467">
        <v>0</v>
      </c>
      <c r="N130" s="507"/>
    </row>
    <row r="131" spans="1:14" s="130" customFormat="1" hidden="1" x14ac:dyDescent="0.3">
      <c r="A131" s="34" t="s">
        <v>227</v>
      </c>
      <c r="B131" s="33" t="s">
        <v>226</v>
      </c>
      <c r="C131" s="127"/>
      <c r="D131" s="128">
        <v>0</v>
      </c>
      <c r="E131" s="128">
        <v>0</v>
      </c>
      <c r="F131" s="129">
        <f>SUM(C131:E131)</f>
        <v>0</v>
      </c>
      <c r="G131" s="127"/>
      <c r="H131" s="128">
        <v>0</v>
      </c>
      <c r="I131" s="128">
        <v>0</v>
      </c>
      <c r="J131" s="129">
        <f>SUM(F131:I131)</f>
        <v>0</v>
      </c>
      <c r="K131" s="475">
        <f t="shared" si="22"/>
        <v>0</v>
      </c>
      <c r="L131" s="467">
        <v>0</v>
      </c>
      <c r="M131" s="467">
        <v>0</v>
      </c>
      <c r="N131" s="507"/>
    </row>
    <row r="132" spans="1:14" s="130" customFormat="1" hidden="1" x14ac:dyDescent="0.3">
      <c r="A132" s="34" t="s">
        <v>225</v>
      </c>
      <c r="B132" s="33" t="s">
        <v>224</v>
      </c>
      <c r="C132" s="127"/>
      <c r="D132" s="128">
        <v>0</v>
      </c>
      <c r="E132" s="128">
        <v>0</v>
      </c>
      <c r="F132" s="129">
        <f>SUM(C132:E132)</f>
        <v>0</v>
      </c>
      <c r="G132" s="127"/>
      <c r="H132" s="128">
        <v>0</v>
      </c>
      <c r="I132" s="128">
        <v>0</v>
      </c>
      <c r="J132" s="129">
        <f>SUM(F132:I132)</f>
        <v>0</v>
      </c>
      <c r="K132" s="475">
        <f t="shared" si="22"/>
        <v>0</v>
      </c>
      <c r="L132" s="467">
        <v>0</v>
      </c>
      <c r="M132" s="467">
        <v>0</v>
      </c>
      <c r="N132" s="507"/>
    </row>
    <row r="133" spans="1:14" s="130" customFormat="1" hidden="1" x14ac:dyDescent="0.3">
      <c r="A133" s="34" t="s">
        <v>223</v>
      </c>
      <c r="B133" s="33" t="s">
        <v>222</v>
      </c>
      <c r="C133" s="127"/>
      <c r="D133" s="128">
        <v>0</v>
      </c>
      <c r="E133" s="128">
        <v>0</v>
      </c>
      <c r="F133" s="129">
        <f>SUM(C133:E133)</f>
        <v>0</v>
      </c>
      <c r="G133" s="127"/>
      <c r="H133" s="128">
        <v>0</v>
      </c>
      <c r="I133" s="128">
        <v>0</v>
      </c>
      <c r="J133" s="129">
        <f>SUM(F133:I133)</f>
        <v>0</v>
      </c>
      <c r="K133" s="475">
        <f t="shared" si="22"/>
        <v>0</v>
      </c>
      <c r="L133" s="467">
        <v>0</v>
      </c>
      <c r="M133" s="467">
        <v>0</v>
      </c>
      <c r="N133" s="507"/>
    </row>
    <row r="134" spans="1:14" s="130" customFormat="1" hidden="1" x14ac:dyDescent="0.3">
      <c r="A134" s="34" t="s">
        <v>221</v>
      </c>
      <c r="B134" s="33" t="s">
        <v>220</v>
      </c>
      <c r="C134" s="127"/>
      <c r="D134" s="128">
        <v>0</v>
      </c>
      <c r="E134" s="128">
        <v>0</v>
      </c>
      <c r="F134" s="129">
        <f>SUM(C134:E134)</f>
        <v>0</v>
      </c>
      <c r="G134" s="127"/>
      <c r="H134" s="128">
        <v>0</v>
      </c>
      <c r="I134" s="128">
        <v>0</v>
      </c>
      <c r="J134" s="129">
        <f>SUM(F134:I134)</f>
        <v>0</v>
      </c>
      <c r="K134" s="475">
        <f t="shared" si="22"/>
        <v>0</v>
      </c>
      <c r="L134" s="467">
        <v>0</v>
      </c>
      <c r="M134" s="467">
        <v>0</v>
      </c>
      <c r="N134" s="507"/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28">
        <v>0</v>
      </c>
      <c r="E135" s="128">
        <v>0</v>
      </c>
      <c r="F135" s="134">
        <f>IF((SUM(C135:E135))=SUM(F130:F134),SUM(F130:F134),"HIBA!")</f>
        <v>0</v>
      </c>
      <c r="G135" s="132">
        <f>SUM(G130:G133)</f>
        <v>0</v>
      </c>
      <c r="H135" s="128">
        <v>0</v>
      </c>
      <c r="I135" s="128">
        <v>0</v>
      </c>
      <c r="J135" s="134">
        <f>IF((SUM(F135:I135))=SUM(J130:J134),SUM(J130:J134),"HIBA!")</f>
        <v>0</v>
      </c>
      <c r="K135" s="475">
        <f t="shared" si="22"/>
        <v>0</v>
      </c>
      <c r="L135" s="467">
        <v>0</v>
      </c>
      <c r="M135" s="467">
        <v>0</v>
      </c>
      <c r="N135" s="472"/>
    </row>
    <row r="136" spans="1:14" s="149" customFormat="1" hidden="1" x14ac:dyDescent="0.3">
      <c r="A136" s="45" t="s">
        <v>217</v>
      </c>
      <c r="B136" s="21" t="s">
        <v>216</v>
      </c>
      <c r="C136" s="146"/>
      <c r="D136" s="128">
        <v>0</v>
      </c>
      <c r="E136" s="128">
        <v>0</v>
      </c>
      <c r="F136" s="148">
        <f>SUM(C136:E136)</f>
        <v>0</v>
      </c>
      <c r="G136" s="146"/>
      <c r="H136" s="128">
        <v>0</v>
      </c>
      <c r="I136" s="128">
        <v>0</v>
      </c>
      <c r="J136" s="148">
        <f>SUM(F136:I136)</f>
        <v>0</v>
      </c>
      <c r="K136" s="475">
        <f t="shared" si="22"/>
        <v>0</v>
      </c>
      <c r="L136" s="467">
        <v>0</v>
      </c>
      <c r="M136" s="467">
        <v>0</v>
      </c>
      <c r="N136" s="510"/>
    </row>
    <row r="137" spans="1:14" s="149" customFormat="1" hidden="1" x14ac:dyDescent="0.3">
      <c r="A137" s="45" t="s">
        <v>215</v>
      </c>
      <c r="B137" s="21" t="s">
        <v>214</v>
      </c>
      <c r="C137" s="146"/>
      <c r="D137" s="128">
        <v>0</v>
      </c>
      <c r="E137" s="128">
        <v>0</v>
      </c>
      <c r="F137" s="148">
        <f>SUM(C137:E137)</f>
        <v>0</v>
      </c>
      <c r="G137" s="146"/>
      <c r="H137" s="128">
        <v>0</v>
      </c>
      <c r="I137" s="128">
        <v>0</v>
      </c>
      <c r="J137" s="148">
        <f>SUM(F137:I137)</f>
        <v>0</v>
      </c>
      <c r="K137" s="475">
        <f t="shared" si="22"/>
        <v>0</v>
      </c>
      <c r="L137" s="467">
        <v>0</v>
      </c>
      <c r="M137" s="467">
        <v>0</v>
      </c>
      <c r="N137" s="510"/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550537</v>
      </c>
      <c r="D138" s="501">
        <v>0</v>
      </c>
      <c r="E138" s="501">
        <v>0</v>
      </c>
      <c r="F138" s="161">
        <f>IF((SUM(C138:E138))=SUM(F129,F135:F137),SUM(F129,F135:F137),"HIBA!")</f>
        <v>550537</v>
      </c>
      <c r="G138" s="159">
        <f t="shared" ref="G138:J138" si="38">SUM(G129,G135,G136)</f>
        <v>570496</v>
      </c>
      <c r="H138" s="501">
        <v>0</v>
      </c>
      <c r="I138" s="501">
        <v>0</v>
      </c>
      <c r="J138" s="160">
        <f t="shared" si="38"/>
        <v>1121033</v>
      </c>
      <c r="K138" s="502">
        <f t="shared" si="22"/>
        <v>4172023</v>
      </c>
      <c r="L138" s="503">
        <v>0</v>
      </c>
      <c r="M138" s="503">
        <v>0</v>
      </c>
      <c r="N138" s="500">
        <f>SUM(N129:N137)</f>
        <v>5293056</v>
      </c>
    </row>
    <row r="139" spans="1:14" s="155" customFormat="1" ht="16.2" thickBot="1" x14ac:dyDescent="0.35">
      <c r="A139" s="162" t="s">
        <v>211</v>
      </c>
      <c r="B139" s="9"/>
      <c r="C139" s="504">
        <f>SUM(C138,C108)</f>
        <v>225463374</v>
      </c>
      <c r="D139" s="501">
        <v>0</v>
      </c>
      <c r="E139" s="501">
        <v>0</v>
      </c>
      <c r="F139" s="505">
        <f>IF((SUM(C139:E139))=SUM(F138,F108),SUM(F138,F108),)</f>
        <v>225463374</v>
      </c>
      <c r="G139" s="504">
        <f>SUM(G138,G108)</f>
        <v>-1942574</v>
      </c>
      <c r="H139" s="501">
        <v>0</v>
      </c>
      <c r="I139" s="501">
        <v>0</v>
      </c>
      <c r="J139" s="504">
        <f t="shared" ref="J139" si="39">SUM(J138,J108)</f>
        <v>223520800</v>
      </c>
      <c r="K139" s="502">
        <f t="shared" si="22"/>
        <v>37677916</v>
      </c>
      <c r="L139" s="503">
        <v>0</v>
      </c>
      <c r="M139" s="503">
        <v>0</v>
      </c>
      <c r="N139" s="506">
        <f>SUM(N138+N108)</f>
        <v>261198716</v>
      </c>
    </row>
    <row r="140" spans="1:14" s="155" customFormat="1" ht="15.6" x14ac:dyDescent="0.3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</row>
    <row r="141" spans="1:14" s="130" customForma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</row>
    <row r="142" spans="1:14" s="130" customFormat="1" ht="15.6" x14ac:dyDescent="0.3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</row>
    <row r="143" spans="1:14" s="130" customFormat="1" ht="17.399999999999999" x14ac:dyDescent="0.3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</row>
    <row r="144" spans="1:14" s="130" customFormat="1" ht="13.8" x14ac:dyDescent="0.3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</row>
    <row r="145" spans="1:14" s="130" customFormat="1" x14ac:dyDescent="0.3">
      <c r="B145" s="166"/>
      <c r="C145" s="167"/>
      <c r="D145" s="167"/>
      <c r="E145" s="167"/>
      <c r="F145" s="166"/>
      <c r="G145" s="167"/>
      <c r="H145" s="167"/>
      <c r="I145" s="167"/>
      <c r="J145" s="166"/>
    </row>
    <row r="146" spans="1:14" s="130" customFormat="1" ht="13.8" thickBot="1" x14ac:dyDescent="0.35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</row>
    <row r="147" spans="1:14" s="123" customFormat="1" ht="31.5" customHeight="1" x14ac:dyDescent="0.3">
      <c r="A147" s="121"/>
      <c r="B147" s="122"/>
      <c r="C147" s="575" t="s">
        <v>209</v>
      </c>
      <c r="D147" s="576"/>
      <c r="E147" s="576"/>
      <c r="F147" s="578"/>
      <c r="G147" s="575" t="s">
        <v>208</v>
      </c>
      <c r="H147" s="576"/>
      <c r="I147" s="576"/>
      <c r="J147" s="578"/>
      <c r="K147" s="579" t="s">
        <v>732</v>
      </c>
      <c r="L147" s="580"/>
      <c r="M147" s="580"/>
      <c r="N147" s="581"/>
    </row>
    <row r="148" spans="1:14" s="123" customFormat="1" ht="66" x14ac:dyDescent="0.3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 t="s">
        <v>462</v>
      </c>
      <c r="G148" s="125" t="s">
        <v>195</v>
      </c>
      <c r="H148" s="126" t="s">
        <v>194</v>
      </c>
      <c r="I148" s="126" t="s">
        <v>193</v>
      </c>
      <c r="J148" s="466" t="s">
        <v>462</v>
      </c>
      <c r="K148" s="518" t="s">
        <v>195</v>
      </c>
      <c r="L148" s="470" t="s">
        <v>734</v>
      </c>
      <c r="M148" s="469" t="s">
        <v>733</v>
      </c>
      <c r="N148" s="468" t="s">
        <v>462</v>
      </c>
    </row>
    <row r="149" spans="1:14" s="130" customFormat="1" x14ac:dyDescent="0.3">
      <c r="A149" s="34" t="s">
        <v>192</v>
      </c>
      <c r="B149" s="33" t="s">
        <v>191</v>
      </c>
      <c r="C149" s="172">
        <v>7096418</v>
      </c>
      <c r="D149" s="173">
        <v>0</v>
      </c>
      <c r="E149" s="173">
        <v>0</v>
      </c>
      <c r="F149" s="174">
        <f t="shared" ref="F149:F154" si="40">SUM(C149:E149)</f>
        <v>7096418</v>
      </c>
      <c r="G149" s="172">
        <v>0</v>
      </c>
      <c r="H149" s="173">
        <v>0</v>
      </c>
      <c r="I149" s="173">
        <v>0</v>
      </c>
      <c r="J149" s="513">
        <f t="shared" ref="J149:J154" si="41">SUM(F149:I149)</f>
        <v>7096418</v>
      </c>
      <c r="K149" s="475">
        <f>N149-J149</f>
        <v>185581</v>
      </c>
      <c r="L149" s="467">
        <v>0</v>
      </c>
      <c r="M149" s="467">
        <v>0</v>
      </c>
      <c r="N149" s="507">
        <v>7281999</v>
      </c>
    </row>
    <row r="150" spans="1:14" s="130" customFormat="1" hidden="1" x14ac:dyDescent="0.3">
      <c r="A150" s="34" t="s">
        <v>190</v>
      </c>
      <c r="B150" s="33" t="s">
        <v>189</v>
      </c>
      <c r="C150" s="172"/>
      <c r="D150" s="173">
        <v>0</v>
      </c>
      <c r="E150" s="173">
        <v>0</v>
      </c>
      <c r="F150" s="174">
        <f t="shared" si="40"/>
        <v>0</v>
      </c>
      <c r="G150" s="172"/>
      <c r="H150" s="173">
        <v>0</v>
      </c>
      <c r="I150" s="173">
        <v>0</v>
      </c>
      <c r="J150" s="513">
        <f t="shared" si="41"/>
        <v>0</v>
      </c>
      <c r="K150" s="475">
        <f t="shared" ref="K150:K213" si="42">N150-J150</f>
        <v>0</v>
      </c>
      <c r="L150" s="467">
        <v>0</v>
      </c>
      <c r="M150" s="467">
        <v>0</v>
      </c>
      <c r="N150" s="507"/>
    </row>
    <row r="151" spans="1:14" s="130" customFormat="1" x14ac:dyDescent="0.3">
      <c r="A151" s="34" t="s">
        <v>188</v>
      </c>
      <c r="B151" s="33" t="s">
        <v>187</v>
      </c>
      <c r="C151" s="172">
        <v>4867000</v>
      </c>
      <c r="D151" s="173">
        <v>0</v>
      </c>
      <c r="E151" s="173">
        <v>0</v>
      </c>
      <c r="F151" s="174">
        <f t="shared" si="40"/>
        <v>4867000</v>
      </c>
      <c r="G151" s="172">
        <v>0</v>
      </c>
      <c r="H151" s="173">
        <v>0</v>
      </c>
      <c r="I151" s="173">
        <v>0</v>
      </c>
      <c r="J151" s="513">
        <f t="shared" si="41"/>
        <v>4867000</v>
      </c>
      <c r="K151" s="475">
        <f t="shared" si="42"/>
        <v>1248250</v>
      </c>
      <c r="L151" s="467">
        <v>0</v>
      </c>
      <c r="M151" s="467">
        <v>0</v>
      </c>
      <c r="N151" s="507">
        <v>6115250</v>
      </c>
    </row>
    <row r="152" spans="1:14" s="130" customFormat="1" x14ac:dyDescent="0.3">
      <c r="A152" s="34" t="s">
        <v>186</v>
      </c>
      <c r="B152" s="33" t="s">
        <v>185</v>
      </c>
      <c r="C152" s="172">
        <v>1800000</v>
      </c>
      <c r="D152" s="173">
        <v>0</v>
      </c>
      <c r="E152" s="173">
        <v>0</v>
      </c>
      <c r="F152" s="174">
        <f t="shared" si="40"/>
        <v>1800000</v>
      </c>
      <c r="G152" s="172">
        <v>0</v>
      </c>
      <c r="H152" s="173">
        <v>0</v>
      </c>
      <c r="I152" s="173">
        <v>0</v>
      </c>
      <c r="J152" s="513">
        <f t="shared" si="41"/>
        <v>1800000</v>
      </c>
      <c r="K152" s="475">
        <f t="shared" si="42"/>
        <v>0</v>
      </c>
      <c r="L152" s="467">
        <v>0</v>
      </c>
      <c r="M152" s="467">
        <v>0</v>
      </c>
      <c r="N152" s="507">
        <v>1800000</v>
      </c>
    </row>
    <row r="153" spans="1:14" s="130" customFormat="1" hidden="1" x14ac:dyDescent="0.3">
      <c r="A153" s="34" t="s">
        <v>184</v>
      </c>
      <c r="B153" s="33" t="s">
        <v>183</v>
      </c>
      <c r="C153" s="172"/>
      <c r="D153" s="173">
        <v>0</v>
      </c>
      <c r="E153" s="173">
        <v>0</v>
      </c>
      <c r="F153" s="174">
        <f t="shared" si="40"/>
        <v>0</v>
      </c>
      <c r="G153" s="172"/>
      <c r="H153" s="173">
        <v>0</v>
      </c>
      <c r="I153" s="173">
        <v>0</v>
      </c>
      <c r="J153" s="513">
        <f t="shared" si="41"/>
        <v>0</v>
      </c>
      <c r="K153" s="475">
        <f t="shared" si="42"/>
        <v>0</v>
      </c>
      <c r="L153" s="467">
        <v>0</v>
      </c>
      <c r="M153" s="467">
        <v>0</v>
      </c>
      <c r="N153" s="507"/>
    </row>
    <row r="154" spans="1:14" s="130" customFormat="1" hidden="1" x14ac:dyDescent="0.3">
      <c r="A154" s="34" t="s">
        <v>182</v>
      </c>
      <c r="B154" s="33" t="s">
        <v>181</v>
      </c>
      <c r="C154" s="172"/>
      <c r="D154" s="173">
        <v>0</v>
      </c>
      <c r="E154" s="173">
        <v>0</v>
      </c>
      <c r="F154" s="174">
        <f t="shared" si="40"/>
        <v>0</v>
      </c>
      <c r="G154" s="172"/>
      <c r="H154" s="173">
        <v>0</v>
      </c>
      <c r="I154" s="173">
        <v>0</v>
      </c>
      <c r="J154" s="513">
        <f t="shared" si="41"/>
        <v>0</v>
      </c>
      <c r="K154" s="475">
        <f t="shared" si="42"/>
        <v>0</v>
      </c>
      <c r="L154" s="467">
        <v>0</v>
      </c>
      <c r="M154" s="467">
        <v>0</v>
      </c>
      <c r="N154" s="507"/>
    </row>
    <row r="155" spans="1:14" s="130" customFormat="1" x14ac:dyDescent="0.3">
      <c r="A155" s="34" t="s">
        <v>184</v>
      </c>
      <c r="B155" s="33" t="s">
        <v>183</v>
      </c>
      <c r="C155" s="172">
        <v>0</v>
      </c>
      <c r="D155" s="173">
        <v>0</v>
      </c>
      <c r="E155" s="173">
        <v>0</v>
      </c>
      <c r="F155" s="174">
        <v>0</v>
      </c>
      <c r="G155" s="172">
        <v>0</v>
      </c>
      <c r="H155" s="173">
        <v>0</v>
      </c>
      <c r="I155" s="173">
        <v>0</v>
      </c>
      <c r="J155" s="513">
        <v>0</v>
      </c>
      <c r="K155" s="475">
        <f t="shared" si="42"/>
        <v>5984230</v>
      </c>
      <c r="L155" s="467">
        <v>0</v>
      </c>
      <c r="M155" s="467">
        <v>0</v>
      </c>
      <c r="N155" s="507">
        <v>5984230</v>
      </c>
    </row>
    <row r="156" spans="1:14" s="135" customFormat="1" x14ac:dyDescent="0.3">
      <c r="A156" s="28" t="s">
        <v>180</v>
      </c>
      <c r="B156" s="27" t="s">
        <v>179</v>
      </c>
      <c r="C156" s="175">
        <f>SUM(C149:C154)</f>
        <v>13763418</v>
      </c>
      <c r="D156" s="520">
        <v>0</v>
      </c>
      <c r="E156" s="520">
        <v>0</v>
      </c>
      <c r="F156" s="177">
        <f>IF((SUM(C156:E156))=SUM(F149:F154),SUM(F149:F154),"HIBA!")</f>
        <v>13763418</v>
      </c>
      <c r="G156" s="175">
        <f>SUM(G149:G154)</f>
        <v>0</v>
      </c>
      <c r="H156" s="520">
        <v>0</v>
      </c>
      <c r="I156" s="520">
        <v>0</v>
      </c>
      <c r="J156" s="514">
        <f>IF((SUM(F156:I156))=SUM(J149:J154),SUM(J149:J154),"HIBA!")</f>
        <v>13763418</v>
      </c>
      <c r="K156" s="478">
        <f t="shared" si="42"/>
        <v>7418061</v>
      </c>
      <c r="L156" s="479">
        <v>0</v>
      </c>
      <c r="M156" s="479">
        <v>0</v>
      </c>
      <c r="N156" s="476">
        <f>SUM(N149:N155)</f>
        <v>21181479</v>
      </c>
    </row>
    <row r="157" spans="1:14" s="149" customFormat="1" hidden="1" x14ac:dyDescent="0.3">
      <c r="A157" s="45" t="s">
        <v>178</v>
      </c>
      <c r="B157" s="21" t="s">
        <v>177</v>
      </c>
      <c r="C157" s="172"/>
      <c r="D157" s="173">
        <v>0</v>
      </c>
      <c r="E157" s="173">
        <v>0</v>
      </c>
      <c r="F157" s="178">
        <f>SUM(C157:E157)</f>
        <v>0</v>
      </c>
      <c r="G157" s="172"/>
      <c r="H157" s="173">
        <v>0</v>
      </c>
      <c r="I157" s="173">
        <v>0</v>
      </c>
      <c r="J157" s="515">
        <f>SUM(F157:I157)</f>
        <v>0</v>
      </c>
      <c r="K157" s="475">
        <f t="shared" si="42"/>
        <v>0</v>
      </c>
      <c r="L157" s="467">
        <v>0</v>
      </c>
      <c r="M157" s="467">
        <v>0</v>
      </c>
      <c r="N157" s="510"/>
    </row>
    <row r="158" spans="1:14" s="149" customFormat="1" ht="26.4" hidden="1" x14ac:dyDescent="0.3">
      <c r="A158" s="45" t="s">
        <v>176</v>
      </c>
      <c r="B158" s="21" t="s">
        <v>175</v>
      </c>
      <c r="C158" s="172"/>
      <c r="D158" s="173">
        <v>0</v>
      </c>
      <c r="E158" s="173">
        <v>0</v>
      </c>
      <c r="F158" s="178">
        <f>SUM(C158:E158)</f>
        <v>0</v>
      </c>
      <c r="G158" s="172"/>
      <c r="H158" s="173">
        <v>0</v>
      </c>
      <c r="I158" s="173">
        <v>0</v>
      </c>
      <c r="J158" s="515">
        <f>SUM(F158:I158)</f>
        <v>0</v>
      </c>
      <c r="K158" s="475">
        <f t="shared" si="42"/>
        <v>0</v>
      </c>
      <c r="L158" s="467">
        <v>0</v>
      </c>
      <c r="M158" s="467">
        <v>0</v>
      </c>
      <c r="N158" s="510"/>
    </row>
    <row r="159" spans="1:14" s="149" customFormat="1" ht="26.4" hidden="1" x14ac:dyDescent="0.3">
      <c r="A159" s="45" t="s">
        <v>174</v>
      </c>
      <c r="B159" s="21" t="s">
        <v>173</v>
      </c>
      <c r="C159" s="172"/>
      <c r="D159" s="173">
        <v>0</v>
      </c>
      <c r="E159" s="173">
        <v>0</v>
      </c>
      <c r="F159" s="178">
        <f>SUM(C159:E159)</f>
        <v>0</v>
      </c>
      <c r="G159" s="172"/>
      <c r="H159" s="173">
        <v>0</v>
      </c>
      <c r="I159" s="173">
        <v>0</v>
      </c>
      <c r="J159" s="515">
        <f>SUM(F159:I159)</f>
        <v>0</v>
      </c>
      <c r="K159" s="475">
        <f t="shared" si="42"/>
        <v>0</v>
      </c>
      <c r="L159" s="467">
        <v>0</v>
      </c>
      <c r="M159" s="467">
        <v>0</v>
      </c>
      <c r="N159" s="510"/>
    </row>
    <row r="160" spans="1:14" s="149" customFormat="1" ht="26.4" hidden="1" x14ac:dyDescent="0.3">
      <c r="A160" s="45" t="s">
        <v>172</v>
      </c>
      <c r="B160" s="21" t="s">
        <v>171</v>
      </c>
      <c r="C160" s="172"/>
      <c r="D160" s="173">
        <v>0</v>
      </c>
      <c r="E160" s="173">
        <v>0</v>
      </c>
      <c r="F160" s="178">
        <f>SUM(C160:E160)</f>
        <v>0</v>
      </c>
      <c r="G160" s="172"/>
      <c r="H160" s="173">
        <v>0</v>
      </c>
      <c r="I160" s="173">
        <v>0</v>
      </c>
      <c r="J160" s="515">
        <f>SUM(F160:I160)</f>
        <v>0</v>
      </c>
      <c r="K160" s="475">
        <f t="shared" si="42"/>
        <v>0</v>
      </c>
      <c r="L160" s="467">
        <v>0</v>
      </c>
      <c r="M160" s="467">
        <v>0</v>
      </c>
      <c r="N160" s="510"/>
    </row>
    <row r="161" spans="1:14" s="149" customFormat="1" hidden="1" x14ac:dyDescent="0.3">
      <c r="A161" s="45" t="s">
        <v>170</v>
      </c>
      <c r="B161" s="21" t="s">
        <v>169</v>
      </c>
      <c r="C161" s="179">
        <v>0</v>
      </c>
      <c r="D161" s="173">
        <v>0</v>
      </c>
      <c r="E161" s="173">
        <v>0</v>
      </c>
      <c r="F161" s="178">
        <f>SUM(C161:E161)</f>
        <v>0</v>
      </c>
      <c r="G161" s="179">
        <v>0</v>
      </c>
      <c r="H161" s="173">
        <v>0</v>
      </c>
      <c r="I161" s="173">
        <v>0</v>
      </c>
      <c r="J161" s="515">
        <f>SUM(F161:I161)</f>
        <v>0</v>
      </c>
      <c r="K161" s="475">
        <f t="shared" si="42"/>
        <v>0</v>
      </c>
      <c r="L161" s="467">
        <v>0</v>
      </c>
      <c r="M161" s="467">
        <v>0</v>
      </c>
      <c r="N161" s="510"/>
    </row>
    <row r="162" spans="1:14" s="149" customFormat="1" x14ac:dyDescent="0.3">
      <c r="A162" s="45" t="s">
        <v>170</v>
      </c>
      <c r="B162" s="21" t="s">
        <v>169</v>
      </c>
      <c r="C162" s="179">
        <v>0</v>
      </c>
      <c r="D162" s="173">
        <v>0</v>
      </c>
      <c r="E162" s="173">
        <v>0</v>
      </c>
      <c r="F162" s="178">
        <v>0</v>
      </c>
      <c r="G162" s="179">
        <v>0</v>
      </c>
      <c r="H162" s="173">
        <v>0</v>
      </c>
      <c r="I162" s="173">
        <v>0</v>
      </c>
      <c r="J162" s="515">
        <v>0</v>
      </c>
      <c r="K162" s="475">
        <f t="shared" si="42"/>
        <v>15215116</v>
      </c>
      <c r="L162" s="467">
        <v>0</v>
      </c>
      <c r="M162" s="467">
        <v>0</v>
      </c>
      <c r="N162" s="510">
        <v>15215116</v>
      </c>
    </row>
    <row r="163" spans="1:14" s="140" customFormat="1" ht="13.8" x14ac:dyDescent="0.3">
      <c r="A163" s="16" t="s">
        <v>168</v>
      </c>
      <c r="B163" s="15" t="s">
        <v>167</v>
      </c>
      <c r="C163" s="181">
        <f>SUM(C156:C161)</f>
        <v>13763418</v>
      </c>
      <c r="D163" s="521">
        <v>0</v>
      </c>
      <c r="E163" s="521">
        <v>0</v>
      </c>
      <c r="F163" s="183">
        <f>IF((SUM(C163:E163))=SUM(F156:F161),SUM(F156:F161),"HIBA!")</f>
        <v>13763418</v>
      </c>
      <c r="G163" s="181">
        <f>SUM(G156:G161)</f>
        <v>0</v>
      </c>
      <c r="H163" s="521">
        <v>0</v>
      </c>
      <c r="I163" s="521">
        <v>0</v>
      </c>
      <c r="J163" s="516">
        <f>IF((SUM(F163:I163))=SUM(J156:J161),SUM(J156:J161),"HIBA!")</f>
        <v>13763418</v>
      </c>
      <c r="K163" s="484">
        <f t="shared" si="42"/>
        <v>22633177</v>
      </c>
      <c r="L163" s="485">
        <v>0</v>
      </c>
      <c r="M163" s="485">
        <v>0</v>
      </c>
      <c r="N163" s="480">
        <f>SUM(N156:N162)</f>
        <v>36396595</v>
      </c>
    </row>
    <row r="164" spans="1:14" s="130" customFormat="1" hidden="1" x14ac:dyDescent="0.3">
      <c r="A164" s="34" t="s">
        <v>166</v>
      </c>
      <c r="B164" s="33" t="s">
        <v>165</v>
      </c>
      <c r="C164" s="172"/>
      <c r="D164" s="173">
        <v>0</v>
      </c>
      <c r="E164" s="173">
        <v>0</v>
      </c>
      <c r="F164" s="174">
        <f>SUM(C164:E164)</f>
        <v>0</v>
      </c>
      <c r="G164" s="172"/>
      <c r="H164" s="173">
        <v>0</v>
      </c>
      <c r="I164" s="173">
        <v>0</v>
      </c>
      <c r="J164" s="513">
        <f>SUM(F164:I164)</f>
        <v>0</v>
      </c>
      <c r="K164" s="475">
        <f t="shared" si="42"/>
        <v>0</v>
      </c>
      <c r="L164" s="467">
        <v>0</v>
      </c>
      <c r="M164" s="467">
        <v>0</v>
      </c>
      <c r="N164" s="507"/>
    </row>
    <row r="165" spans="1:14" s="130" customFormat="1" hidden="1" x14ac:dyDescent="0.3">
      <c r="A165" s="34" t="s">
        <v>164</v>
      </c>
      <c r="B165" s="33" t="s">
        <v>163</v>
      </c>
      <c r="C165" s="172"/>
      <c r="D165" s="173">
        <v>0</v>
      </c>
      <c r="E165" s="173">
        <v>0</v>
      </c>
      <c r="F165" s="174">
        <f>SUM(C165:E165)</f>
        <v>0</v>
      </c>
      <c r="G165" s="172"/>
      <c r="H165" s="173">
        <v>0</v>
      </c>
      <c r="I165" s="173">
        <v>0</v>
      </c>
      <c r="J165" s="513">
        <f>SUM(F165:I165)</f>
        <v>0</v>
      </c>
      <c r="K165" s="475">
        <f t="shared" si="42"/>
        <v>0</v>
      </c>
      <c r="L165" s="467">
        <v>0</v>
      </c>
      <c r="M165" s="467">
        <v>0</v>
      </c>
      <c r="N165" s="507"/>
    </row>
    <row r="166" spans="1:14" s="135" customFormat="1" hidden="1" x14ac:dyDescent="0.3">
      <c r="A166" s="28" t="s">
        <v>162</v>
      </c>
      <c r="B166" s="27" t="s">
        <v>161</v>
      </c>
      <c r="C166" s="175">
        <f>SUM(C164:C165)</f>
        <v>0</v>
      </c>
      <c r="D166" s="173">
        <v>0</v>
      </c>
      <c r="E166" s="173">
        <v>0</v>
      </c>
      <c r="F166" s="177">
        <f>IF((SUM(C166:E166))=SUM(F164:F165),SUM(F164:F165),"HIBA!")</f>
        <v>0</v>
      </c>
      <c r="G166" s="175">
        <f>SUM(G164:G165)</f>
        <v>0</v>
      </c>
      <c r="H166" s="173">
        <v>0</v>
      </c>
      <c r="I166" s="173">
        <v>0</v>
      </c>
      <c r="J166" s="514">
        <f>IF((SUM(F166:I166))=SUM(J164:J165),SUM(J164:J165),"HIBA!")</f>
        <v>0</v>
      </c>
      <c r="K166" s="475">
        <f t="shared" si="42"/>
        <v>0</v>
      </c>
      <c r="L166" s="467">
        <v>0</v>
      </c>
      <c r="M166" s="467">
        <v>0</v>
      </c>
      <c r="N166" s="472"/>
    </row>
    <row r="167" spans="1:14" s="149" customFormat="1" hidden="1" x14ac:dyDescent="0.3">
      <c r="A167" s="45" t="s">
        <v>160</v>
      </c>
      <c r="B167" s="21" t="s">
        <v>159</v>
      </c>
      <c r="C167" s="172"/>
      <c r="D167" s="173">
        <v>0</v>
      </c>
      <c r="E167" s="173">
        <v>0</v>
      </c>
      <c r="F167" s="178">
        <f t="shared" ref="F167:F174" si="43">SUM(C167:E167)</f>
        <v>0</v>
      </c>
      <c r="G167" s="172"/>
      <c r="H167" s="173">
        <v>0</v>
      </c>
      <c r="I167" s="173">
        <v>0</v>
      </c>
      <c r="J167" s="515">
        <f t="shared" ref="J167:J174" si="44">SUM(F167:I167)</f>
        <v>0</v>
      </c>
      <c r="K167" s="475">
        <f t="shared" si="42"/>
        <v>0</v>
      </c>
      <c r="L167" s="467">
        <v>0</v>
      </c>
      <c r="M167" s="467">
        <v>0</v>
      </c>
      <c r="N167" s="510"/>
    </row>
    <row r="168" spans="1:14" s="149" customFormat="1" hidden="1" x14ac:dyDescent="0.3">
      <c r="A168" s="45" t="s">
        <v>158</v>
      </c>
      <c r="B168" s="21" t="s">
        <v>157</v>
      </c>
      <c r="C168" s="172"/>
      <c r="D168" s="173">
        <v>0</v>
      </c>
      <c r="E168" s="173">
        <v>0</v>
      </c>
      <c r="F168" s="178">
        <f t="shared" si="43"/>
        <v>0</v>
      </c>
      <c r="G168" s="172"/>
      <c r="H168" s="173">
        <v>0</v>
      </c>
      <c r="I168" s="173">
        <v>0</v>
      </c>
      <c r="J168" s="515">
        <f t="shared" si="44"/>
        <v>0</v>
      </c>
      <c r="K168" s="475">
        <f t="shared" si="42"/>
        <v>0</v>
      </c>
      <c r="L168" s="467">
        <v>0</v>
      </c>
      <c r="M168" s="467">
        <v>0</v>
      </c>
      <c r="N168" s="510"/>
    </row>
    <row r="169" spans="1:14" s="149" customFormat="1" x14ac:dyDescent="0.3">
      <c r="A169" s="45" t="s">
        <v>156</v>
      </c>
      <c r="B169" s="21" t="s">
        <v>155</v>
      </c>
      <c r="C169" s="172">
        <v>4600000</v>
      </c>
      <c r="D169" s="173">
        <v>0</v>
      </c>
      <c r="E169" s="173">
        <v>0</v>
      </c>
      <c r="F169" s="178">
        <f t="shared" si="43"/>
        <v>4600000</v>
      </c>
      <c r="G169" s="172">
        <v>0</v>
      </c>
      <c r="H169" s="173">
        <v>0</v>
      </c>
      <c r="I169" s="173">
        <v>0</v>
      </c>
      <c r="J169" s="515">
        <f t="shared" si="44"/>
        <v>4600000</v>
      </c>
      <c r="K169" s="475">
        <f t="shared" si="42"/>
        <v>-328270</v>
      </c>
      <c r="L169" s="467">
        <v>0</v>
      </c>
      <c r="M169" s="467">
        <v>0</v>
      </c>
      <c r="N169" s="510">
        <v>4271730</v>
      </c>
    </row>
    <row r="170" spans="1:14" s="130" customFormat="1" x14ac:dyDescent="0.3">
      <c r="A170" s="34" t="s">
        <v>154</v>
      </c>
      <c r="B170" s="33" t="s">
        <v>153</v>
      </c>
      <c r="C170" s="172">
        <v>12000000</v>
      </c>
      <c r="D170" s="173">
        <v>0</v>
      </c>
      <c r="E170" s="173">
        <v>0</v>
      </c>
      <c r="F170" s="174">
        <f t="shared" si="43"/>
        <v>12000000</v>
      </c>
      <c r="G170" s="172">
        <v>0</v>
      </c>
      <c r="H170" s="173">
        <v>0</v>
      </c>
      <c r="I170" s="173">
        <v>0</v>
      </c>
      <c r="J170" s="513">
        <f t="shared" si="44"/>
        <v>12000000</v>
      </c>
      <c r="K170" s="475">
        <f t="shared" si="42"/>
        <v>2336345</v>
      </c>
      <c r="L170" s="467">
        <v>0</v>
      </c>
      <c r="M170" s="467">
        <v>0</v>
      </c>
      <c r="N170" s="507">
        <v>14336345</v>
      </c>
    </row>
    <row r="171" spans="1:14" s="130" customFormat="1" hidden="1" x14ac:dyDescent="0.3">
      <c r="A171" s="34" t="s">
        <v>152</v>
      </c>
      <c r="B171" s="33" t="s">
        <v>151</v>
      </c>
      <c r="C171" s="172"/>
      <c r="D171" s="173">
        <v>0</v>
      </c>
      <c r="E171" s="173">
        <v>0</v>
      </c>
      <c r="F171" s="174">
        <f t="shared" si="43"/>
        <v>0</v>
      </c>
      <c r="G171" s="172"/>
      <c r="H171" s="173">
        <v>0</v>
      </c>
      <c r="I171" s="173">
        <v>0</v>
      </c>
      <c r="J171" s="513">
        <f t="shared" si="44"/>
        <v>0</v>
      </c>
      <c r="K171" s="475">
        <f t="shared" si="42"/>
        <v>0</v>
      </c>
      <c r="L171" s="467">
        <v>0</v>
      </c>
      <c r="M171" s="467">
        <v>0</v>
      </c>
      <c r="N171" s="507"/>
    </row>
    <row r="172" spans="1:14" s="130" customFormat="1" hidden="1" x14ac:dyDescent="0.3">
      <c r="A172" s="34" t="s">
        <v>150</v>
      </c>
      <c r="B172" s="33" t="s">
        <v>149</v>
      </c>
      <c r="C172" s="172"/>
      <c r="D172" s="173">
        <v>0</v>
      </c>
      <c r="E172" s="173">
        <v>0</v>
      </c>
      <c r="F172" s="174">
        <f t="shared" si="43"/>
        <v>0</v>
      </c>
      <c r="G172" s="172"/>
      <c r="H172" s="173">
        <v>0</v>
      </c>
      <c r="I172" s="173">
        <v>0</v>
      </c>
      <c r="J172" s="513">
        <f t="shared" si="44"/>
        <v>0</v>
      </c>
      <c r="K172" s="475">
        <f t="shared" si="42"/>
        <v>0</v>
      </c>
      <c r="L172" s="467">
        <v>0</v>
      </c>
      <c r="M172" s="467">
        <v>0</v>
      </c>
      <c r="N172" s="507"/>
    </row>
    <row r="173" spans="1:14" s="130" customFormat="1" x14ac:dyDescent="0.3">
      <c r="A173" s="34" t="s">
        <v>148</v>
      </c>
      <c r="B173" s="33" t="s">
        <v>147</v>
      </c>
      <c r="C173" s="172">
        <v>1200000</v>
      </c>
      <c r="D173" s="173">
        <v>0</v>
      </c>
      <c r="E173" s="173">
        <v>0</v>
      </c>
      <c r="F173" s="174">
        <f t="shared" si="43"/>
        <v>1200000</v>
      </c>
      <c r="G173" s="172">
        <v>0</v>
      </c>
      <c r="H173" s="173">
        <v>0</v>
      </c>
      <c r="I173" s="173">
        <v>0</v>
      </c>
      <c r="J173" s="513">
        <f t="shared" si="44"/>
        <v>1200000</v>
      </c>
      <c r="K173" s="475">
        <f t="shared" si="42"/>
        <v>374470</v>
      </c>
      <c r="L173" s="467">
        <v>0</v>
      </c>
      <c r="M173" s="467">
        <v>0</v>
      </c>
      <c r="N173" s="507">
        <v>1574470</v>
      </c>
    </row>
    <row r="174" spans="1:14" s="130" customFormat="1" x14ac:dyDescent="0.3">
      <c r="A174" s="34" t="s">
        <v>146</v>
      </c>
      <c r="B174" s="33" t="s">
        <v>145</v>
      </c>
      <c r="C174" s="172">
        <v>600000</v>
      </c>
      <c r="D174" s="173">
        <v>0</v>
      </c>
      <c r="E174" s="173">
        <v>0</v>
      </c>
      <c r="F174" s="174">
        <f t="shared" si="43"/>
        <v>600000</v>
      </c>
      <c r="G174" s="172">
        <v>0</v>
      </c>
      <c r="H174" s="173">
        <v>0</v>
      </c>
      <c r="I174" s="173">
        <v>0</v>
      </c>
      <c r="J174" s="513">
        <f t="shared" si="44"/>
        <v>600000</v>
      </c>
      <c r="K174" s="475">
        <f t="shared" si="42"/>
        <v>131250</v>
      </c>
      <c r="L174" s="467">
        <v>0</v>
      </c>
      <c r="M174" s="467">
        <v>0</v>
      </c>
      <c r="N174" s="507">
        <v>731250</v>
      </c>
    </row>
    <row r="175" spans="1:14" s="135" customFormat="1" x14ac:dyDescent="0.3">
      <c r="A175" s="28" t="s">
        <v>144</v>
      </c>
      <c r="B175" s="27" t="s">
        <v>143</v>
      </c>
      <c r="C175" s="175">
        <f>SUM(C170:C174)</f>
        <v>13800000</v>
      </c>
      <c r="D175" s="520">
        <v>0</v>
      </c>
      <c r="E175" s="520">
        <v>0</v>
      </c>
      <c r="F175" s="177">
        <f>IF((SUM(C175:E175))=SUM(F170:F174),SUM(F170:F174),"HIBA!")</f>
        <v>13800000</v>
      </c>
      <c r="G175" s="175">
        <f>SUM(G170:G174)</f>
        <v>0</v>
      </c>
      <c r="H175" s="520">
        <v>0</v>
      </c>
      <c r="I175" s="520">
        <v>0</v>
      </c>
      <c r="J175" s="514">
        <f>IF((SUM(F175:I175))=SUM(J170:J174),SUM(J170:J174),"HIBA!")</f>
        <v>13800000</v>
      </c>
      <c r="K175" s="478">
        <f t="shared" si="42"/>
        <v>2842065</v>
      </c>
      <c r="L175" s="479">
        <v>0</v>
      </c>
      <c r="M175" s="479">
        <v>0</v>
      </c>
      <c r="N175" s="476">
        <v>16642065</v>
      </c>
    </row>
    <row r="176" spans="1:14" s="149" customFormat="1" hidden="1" x14ac:dyDescent="0.3">
      <c r="A176" s="45" t="s">
        <v>142</v>
      </c>
      <c r="B176" s="21" t="s">
        <v>141</v>
      </c>
      <c r="C176" s="172"/>
      <c r="D176" s="173">
        <v>0</v>
      </c>
      <c r="E176" s="173">
        <v>0</v>
      </c>
      <c r="F176" s="178">
        <f>SUM(C176:E176)</f>
        <v>0</v>
      </c>
      <c r="G176" s="172"/>
      <c r="H176" s="173">
        <v>0</v>
      </c>
      <c r="I176" s="173">
        <v>0</v>
      </c>
      <c r="J176" s="515">
        <f>SUM(F176:I176)</f>
        <v>0</v>
      </c>
      <c r="K176" s="475">
        <f t="shared" si="42"/>
        <v>0</v>
      </c>
      <c r="L176" s="467">
        <v>0</v>
      </c>
      <c r="M176" s="467">
        <v>0</v>
      </c>
      <c r="N176" s="510"/>
    </row>
    <row r="177" spans="1:14" s="149" customFormat="1" x14ac:dyDescent="0.3">
      <c r="A177" s="45" t="s">
        <v>735</v>
      </c>
      <c r="B177" s="21" t="s">
        <v>141</v>
      </c>
      <c r="C177" s="172">
        <v>0</v>
      </c>
      <c r="D177" s="173">
        <v>0</v>
      </c>
      <c r="E177" s="173">
        <v>0</v>
      </c>
      <c r="F177" s="178">
        <v>0</v>
      </c>
      <c r="G177" s="172">
        <v>0</v>
      </c>
      <c r="H177" s="173">
        <v>0</v>
      </c>
      <c r="I177" s="173">
        <v>0</v>
      </c>
      <c r="J177" s="515">
        <v>0</v>
      </c>
      <c r="K177" s="475">
        <f t="shared" si="42"/>
        <v>9892</v>
      </c>
      <c r="L177" s="467">
        <v>0</v>
      </c>
      <c r="M177" s="467">
        <v>0</v>
      </c>
      <c r="N177" s="510">
        <v>9892</v>
      </c>
    </row>
    <row r="178" spans="1:14" s="140" customFormat="1" ht="13.8" x14ac:dyDescent="0.3">
      <c r="A178" s="16" t="s">
        <v>140</v>
      </c>
      <c r="B178" s="15" t="s">
        <v>139</v>
      </c>
      <c r="C178" s="181">
        <f>SUM(C166:C169,C175:C176)</f>
        <v>18400000</v>
      </c>
      <c r="D178" s="521">
        <v>0</v>
      </c>
      <c r="E178" s="521">
        <v>0</v>
      </c>
      <c r="F178" s="183">
        <f>IF((SUM(C178:E178))=SUM(F166:F169,F175:F176),SUM(F166:F169,F175:F176),"HIBA!")</f>
        <v>18400000</v>
      </c>
      <c r="G178" s="181">
        <f>SUM(G166:G169,G175:G176)</f>
        <v>0</v>
      </c>
      <c r="H178" s="521">
        <v>0</v>
      </c>
      <c r="I178" s="521">
        <v>0</v>
      </c>
      <c r="J178" s="516">
        <f>IF((SUM(F178:I178))=SUM(J166:J169,J175:J176),SUM(J166:J169,J175:J176),"HIBA!")</f>
        <v>18400000</v>
      </c>
      <c r="K178" s="484">
        <f t="shared" si="42"/>
        <v>2523687</v>
      </c>
      <c r="L178" s="485">
        <v>0</v>
      </c>
      <c r="M178" s="485">
        <v>0</v>
      </c>
      <c r="N178" s="480">
        <f>SUM(N170:N174,N177,N169)</f>
        <v>20923687</v>
      </c>
    </row>
    <row r="179" spans="1:14" s="130" customFormat="1" hidden="1" x14ac:dyDescent="0.3">
      <c r="A179" s="34" t="s">
        <v>138</v>
      </c>
      <c r="B179" s="33" t="s">
        <v>137</v>
      </c>
      <c r="C179" s="172">
        <v>0</v>
      </c>
      <c r="D179" s="173">
        <v>0</v>
      </c>
      <c r="E179" s="173">
        <v>0</v>
      </c>
      <c r="F179" s="174">
        <f t="shared" ref="F179:F192" si="45">SUM(C179:E179)</f>
        <v>0</v>
      </c>
      <c r="G179" s="172"/>
      <c r="H179" s="173">
        <v>0</v>
      </c>
      <c r="I179" s="173">
        <v>0</v>
      </c>
      <c r="J179" s="513">
        <f t="shared" ref="J179:J192" si="46">SUM(F179:I179)</f>
        <v>0</v>
      </c>
      <c r="K179" s="475">
        <f t="shared" si="42"/>
        <v>0</v>
      </c>
      <c r="L179" s="467">
        <v>0</v>
      </c>
      <c r="M179" s="467">
        <v>0</v>
      </c>
      <c r="N179" s="507"/>
    </row>
    <row r="180" spans="1:14" s="130" customFormat="1" hidden="1" x14ac:dyDescent="0.3">
      <c r="A180" s="34" t="s">
        <v>136</v>
      </c>
      <c r="B180" s="33" t="s">
        <v>135</v>
      </c>
      <c r="C180" s="172"/>
      <c r="D180" s="173">
        <v>0</v>
      </c>
      <c r="E180" s="173">
        <v>0</v>
      </c>
      <c r="F180" s="174">
        <f t="shared" si="45"/>
        <v>0</v>
      </c>
      <c r="G180" s="172"/>
      <c r="H180" s="173">
        <v>0</v>
      </c>
      <c r="I180" s="173">
        <v>0</v>
      </c>
      <c r="J180" s="513">
        <f t="shared" si="46"/>
        <v>0</v>
      </c>
      <c r="K180" s="475">
        <f t="shared" si="42"/>
        <v>0</v>
      </c>
      <c r="L180" s="467">
        <v>0</v>
      </c>
      <c r="M180" s="467">
        <v>0</v>
      </c>
      <c r="N180" s="507"/>
    </row>
    <row r="181" spans="1:14" s="130" customFormat="1" hidden="1" x14ac:dyDescent="0.3">
      <c r="A181" s="34" t="s">
        <v>134</v>
      </c>
      <c r="B181" s="33" t="s">
        <v>133</v>
      </c>
      <c r="C181" s="172"/>
      <c r="D181" s="173">
        <v>0</v>
      </c>
      <c r="E181" s="173">
        <v>0</v>
      </c>
      <c r="F181" s="174">
        <f t="shared" si="45"/>
        <v>0</v>
      </c>
      <c r="G181" s="172"/>
      <c r="H181" s="173">
        <v>0</v>
      </c>
      <c r="I181" s="173">
        <v>0</v>
      </c>
      <c r="J181" s="513">
        <f t="shared" si="46"/>
        <v>0</v>
      </c>
      <c r="K181" s="475">
        <f t="shared" si="42"/>
        <v>0</v>
      </c>
      <c r="L181" s="467">
        <v>0</v>
      </c>
      <c r="M181" s="467">
        <v>0</v>
      </c>
      <c r="N181" s="507"/>
    </row>
    <row r="182" spans="1:14" s="130" customFormat="1" x14ac:dyDescent="0.3">
      <c r="A182" s="34" t="s">
        <v>136</v>
      </c>
      <c r="B182" s="33" t="s">
        <v>135</v>
      </c>
      <c r="C182" s="172">
        <v>0</v>
      </c>
      <c r="D182" s="173">
        <v>0</v>
      </c>
      <c r="E182" s="173">
        <v>0</v>
      </c>
      <c r="F182" s="174">
        <v>0</v>
      </c>
      <c r="G182" s="172">
        <v>0</v>
      </c>
      <c r="H182" s="173">
        <v>0</v>
      </c>
      <c r="I182" s="173">
        <v>0</v>
      </c>
      <c r="J182" s="513">
        <v>0</v>
      </c>
      <c r="K182" s="475">
        <f t="shared" si="42"/>
        <v>2017866</v>
      </c>
      <c r="L182" s="467">
        <v>0</v>
      </c>
      <c r="M182" s="467">
        <v>0</v>
      </c>
      <c r="N182" s="507">
        <v>2017866</v>
      </c>
    </row>
    <row r="183" spans="1:14" s="130" customFormat="1" x14ac:dyDescent="0.3">
      <c r="A183" s="34" t="s">
        <v>736</v>
      </c>
      <c r="B183" s="33" t="s">
        <v>133</v>
      </c>
      <c r="C183" s="172">
        <v>0</v>
      </c>
      <c r="D183" s="173">
        <v>0</v>
      </c>
      <c r="E183" s="173">
        <v>0</v>
      </c>
      <c r="F183" s="174">
        <v>0</v>
      </c>
      <c r="G183" s="172">
        <v>0</v>
      </c>
      <c r="H183" s="173">
        <v>0</v>
      </c>
      <c r="I183" s="173">
        <v>0</v>
      </c>
      <c r="J183" s="513">
        <v>0</v>
      </c>
      <c r="K183" s="475">
        <f t="shared" si="42"/>
        <v>219253</v>
      </c>
      <c r="L183" s="467">
        <v>0</v>
      </c>
      <c r="M183" s="467">
        <v>0</v>
      </c>
      <c r="N183" s="507">
        <v>219253</v>
      </c>
    </row>
    <row r="184" spans="1:14" s="130" customFormat="1" x14ac:dyDescent="0.3">
      <c r="A184" s="34" t="s">
        <v>132</v>
      </c>
      <c r="B184" s="33" t="s">
        <v>131</v>
      </c>
      <c r="C184" s="172">
        <v>620000</v>
      </c>
      <c r="D184" s="173">
        <v>0</v>
      </c>
      <c r="E184" s="173">
        <v>0</v>
      </c>
      <c r="F184" s="174">
        <f t="shared" si="45"/>
        <v>620000</v>
      </c>
      <c r="G184" s="172">
        <v>0</v>
      </c>
      <c r="H184" s="173">
        <v>0</v>
      </c>
      <c r="I184" s="173">
        <v>0</v>
      </c>
      <c r="J184" s="513">
        <f t="shared" si="46"/>
        <v>620000</v>
      </c>
      <c r="K184" s="475">
        <f t="shared" si="42"/>
        <v>3125930</v>
      </c>
      <c r="L184" s="467">
        <v>0</v>
      </c>
      <c r="M184" s="467">
        <v>0</v>
      </c>
      <c r="N184" s="507">
        <v>3745930</v>
      </c>
    </row>
    <row r="185" spans="1:14" s="130" customFormat="1" hidden="1" x14ac:dyDescent="0.3">
      <c r="A185" s="34" t="s">
        <v>130</v>
      </c>
      <c r="B185" s="33" t="s">
        <v>129</v>
      </c>
      <c r="C185" s="172"/>
      <c r="D185" s="173">
        <v>0</v>
      </c>
      <c r="E185" s="173">
        <v>0</v>
      </c>
      <c r="F185" s="174">
        <f t="shared" si="45"/>
        <v>0</v>
      </c>
      <c r="G185" s="172"/>
      <c r="H185" s="173">
        <v>0</v>
      </c>
      <c r="I185" s="173">
        <v>0</v>
      </c>
      <c r="J185" s="513">
        <f t="shared" si="46"/>
        <v>0</v>
      </c>
      <c r="K185" s="475">
        <f t="shared" si="42"/>
        <v>0</v>
      </c>
      <c r="L185" s="467">
        <v>0</v>
      </c>
      <c r="M185" s="467">
        <v>0</v>
      </c>
      <c r="N185" s="507"/>
    </row>
    <row r="186" spans="1:14" s="130" customFormat="1" x14ac:dyDescent="0.3">
      <c r="A186" s="34" t="s">
        <v>128</v>
      </c>
      <c r="B186" s="33" t="s">
        <v>127</v>
      </c>
      <c r="C186" s="172">
        <v>80000</v>
      </c>
      <c r="D186" s="173">
        <v>0</v>
      </c>
      <c r="E186" s="173">
        <v>0</v>
      </c>
      <c r="F186" s="174">
        <f t="shared" si="45"/>
        <v>80000</v>
      </c>
      <c r="G186" s="172">
        <v>0</v>
      </c>
      <c r="H186" s="173">
        <v>0</v>
      </c>
      <c r="I186" s="173">
        <v>0</v>
      </c>
      <c r="J186" s="513">
        <f t="shared" si="46"/>
        <v>80000</v>
      </c>
      <c r="K186" s="475">
        <f t="shared" si="42"/>
        <v>2376375</v>
      </c>
      <c r="L186" s="467">
        <v>0</v>
      </c>
      <c r="M186" s="467">
        <v>0</v>
      </c>
      <c r="N186" s="507">
        <v>2456375</v>
      </c>
    </row>
    <row r="187" spans="1:14" s="130" customFormat="1" hidden="1" x14ac:dyDescent="0.3">
      <c r="A187" s="34" t="s">
        <v>126</v>
      </c>
      <c r="B187" s="33" t="s">
        <v>125</v>
      </c>
      <c r="C187" s="172"/>
      <c r="D187" s="173">
        <v>0</v>
      </c>
      <c r="E187" s="173">
        <v>0</v>
      </c>
      <c r="F187" s="174">
        <f t="shared" si="45"/>
        <v>0</v>
      </c>
      <c r="G187" s="172"/>
      <c r="H187" s="173">
        <v>0</v>
      </c>
      <c r="I187" s="173">
        <v>0</v>
      </c>
      <c r="J187" s="513">
        <f t="shared" si="46"/>
        <v>0</v>
      </c>
      <c r="K187" s="475">
        <f t="shared" si="42"/>
        <v>0</v>
      </c>
      <c r="L187" s="467">
        <v>0</v>
      </c>
      <c r="M187" s="467">
        <v>0</v>
      </c>
      <c r="N187" s="507"/>
    </row>
    <row r="188" spans="1:14" s="130" customFormat="1" hidden="1" x14ac:dyDescent="0.3">
      <c r="A188" s="34" t="s">
        <v>124</v>
      </c>
      <c r="B188" s="33" t="s">
        <v>123</v>
      </c>
      <c r="C188" s="172"/>
      <c r="D188" s="173">
        <v>0</v>
      </c>
      <c r="E188" s="173">
        <v>0</v>
      </c>
      <c r="F188" s="174">
        <f t="shared" si="45"/>
        <v>0</v>
      </c>
      <c r="G188" s="172"/>
      <c r="H188" s="173">
        <v>0</v>
      </c>
      <c r="I188" s="173">
        <v>0</v>
      </c>
      <c r="J188" s="513">
        <f t="shared" si="46"/>
        <v>0</v>
      </c>
      <c r="K188" s="475">
        <f t="shared" si="42"/>
        <v>0</v>
      </c>
      <c r="L188" s="467">
        <v>0</v>
      </c>
      <c r="M188" s="467">
        <v>0</v>
      </c>
      <c r="N188" s="507"/>
    </row>
    <row r="189" spans="1:14" s="130" customFormat="1" hidden="1" x14ac:dyDescent="0.3">
      <c r="A189" s="34" t="s">
        <v>122</v>
      </c>
      <c r="B189" s="33" t="s">
        <v>121</v>
      </c>
      <c r="C189" s="172"/>
      <c r="D189" s="173">
        <v>0</v>
      </c>
      <c r="E189" s="173">
        <v>0</v>
      </c>
      <c r="F189" s="174">
        <f t="shared" si="45"/>
        <v>0</v>
      </c>
      <c r="G189" s="172"/>
      <c r="H189" s="173">
        <v>0</v>
      </c>
      <c r="I189" s="173">
        <v>0</v>
      </c>
      <c r="J189" s="513">
        <f t="shared" si="46"/>
        <v>0</v>
      </c>
      <c r="K189" s="475">
        <f t="shared" si="42"/>
        <v>0</v>
      </c>
      <c r="L189" s="467">
        <v>0</v>
      </c>
      <c r="M189" s="467">
        <v>0</v>
      </c>
      <c r="N189" s="507"/>
    </row>
    <row r="190" spans="1:14" s="130" customFormat="1" hidden="1" x14ac:dyDescent="0.3">
      <c r="A190" s="34" t="s">
        <v>120</v>
      </c>
      <c r="B190" s="33" t="s">
        <v>119</v>
      </c>
      <c r="C190" s="172"/>
      <c r="D190" s="173">
        <v>0</v>
      </c>
      <c r="E190" s="173">
        <v>0</v>
      </c>
      <c r="F190" s="174">
        <f t="shared" si="45"/>
        <v>0</v>
      </c>
      <c r="G190" s="172"/>
      <c r="H190" s="173">
        <v>0</v>
      </c>
      <c r="I190" s="173">
        <v>0</v>
      </c>
      <c r="J190" s="513">
        <f t="shared" si="46"/>
        <v>0</v>
      </c>
      <c r="K190" s="475">
        <f t="shared" si="42"/>
        <v>0</v>
      </c>
      <c r="L190" s="467">
        <v>0</v>
      </c>
      <c r="M190" s="467">
        <v>0</v>
      </c>
      <c r="N190" s="507"/>
    </row>
    <row r="191" spans="1:14" s="130" customFormat="1" x14ac:dyDescent="0.3">
      <c r="A191" s="34" t="s">
        <v>737</v>
      </c>
      <c r="B191" s="33" t="s">
        <v>123</v>
      </c>
      <c r="C191" s="172">
        <v>0</v>
      </c>
      <c r="D191" s="173">
        <v>0</v>
      </c>
      <c r="E191" s="173">
        <v>0</v>
      </c>
      <c r="F191" s="174">
        <v>0</v>
      </c>
      <c r="G191" s="172">
        <v>0</v>
      </c>
      <c r="H191" s="173">
        <v>0</v>
      </c>
      <c r="I191" s="173">
        <v>0</v>
      </c>
      <c r="J191" s="513">
        <v>0</v>
      </c>
      <c r="K191" s="475">
        <f t="shared" si="42"/>
        <v>41</v>
      </c>
      <c r="L191" s="467">
        <v>0</v>
      </c>
      <c r="M191" s="467">
        <v>0</v>
      </c>
      <c r="N191" s="507">
        <v>41</v>
      </c>
    </row>
    <row r="192" spans="1:14" s="130" customFormat="1" x14ac:dyDescent="0.3">
      <c r="A192" s="34" t="s">
        <v>118</v>
      </c>
      <c r="B192" s="33" t="s">
        <v>117</v>
      </c>
      <c r="C192" s="172">
        <v>180000</v>
      </c>
      <c r="D192" s="173">
        <v>0</v>
      </c>
      <c r="E192" s="173">
        <v>0</v>
      </c>
      <c r="F192" s="174">
        <f t="shared" si="45"/>
        <v>180000</v>
      </c>
      <c r="G192" s="172">
        <v>0</v>
      </c>
      <c r="H192" s="173">
        <v>0</v>
      </c>
      <c r="I192" s="173">
        <v>0</v>
      </c>
      <c r="J192" s="513">
        <f t="shared" si="46"/>
        <v>180000</v>
      </c>
      <c r="K192" s="475">
        <f t="shared" si="42"/>
        <v>593562</v>
      </c>
      <c r="L192" s="467">
        <v>0</v>
      </c>
      <c r="M192" s="467">
        <v>0</v>
      </c>
      <c r="N192" s="507">
        <v>773562</v>
      </c>
    </row>
    <row r="193" spans="1:14" s="140" customFormat="1" ht="13.8" x14ac:dyDescent="0.3">
      <c r="A193" s="16" t="s">
        <v>116</v>
      </c>
      <c r="B193" s="15" t="s">
        <v>115</v>
      </c>
      <c r="C193" s="181">
        <f>SUM(C179:C192)</f>
        <v>880000</v>
      </c>
      <c r="D193" s="521">
        <v>0</v>
      </c>
      <c r="E193" s="521">
        <v>0</v>
      </c>
      <c r="F193" s="183">
        <f>IF((SUM(C193:E193))=SUM(F179:F192),SUM(F179:F192),"HIBA!")</f>
        <v>880000</v>
      </c>
      <c r="G193" s="181">
        <f>SUM(G179:G192)</f>
        <v>0</v>
      </c>
      <c r="H193" s="521">
        <v>0</v>
      </c>
      <c r="I193" s="521">
        <v>0</v>
      </c>
      <c r="J193" s="516">
        <f>IF((SUM(F193:I193))=SUM(J179:J192),SUM(J179:J192),"HIBA!")</f>
        <v>880000</v>
      </c>
      <c r="K193" s="484">
        <f t="shared" si="42"/>
        <v>8333027</v>
      </c>
      <c r="L193" s="485">
        <v>0</v>
      </c>
      <c r="M193" s="485">
        <v>0</v>
      </c>
      <c r="N193" s="480">
        <f>SUM(N182:N192)</f>
        <v>9213027</v>
      </c>
    </row>
    <row r="194" spans="1:14" s="149" customFormat="1" ht="26.4" hidden="1" x14ac:dyDescent="0.3">
      <c r="A194" s="45" t="s">
        <v>114</v>
      </c>
      <c r="B194" s="21" t="s">
        <v>113</v>
      </c>
      <c r="C194" s="522"/>
      <c r="D194" s="521">
        <v>0</v>
      </c>
      <c r="E194" s="521">
        <v>0</v>
      </c>
      <c r="F194" s="183">
        <f>SUM(C194:E194)</f>
        <v>0</v>
      </c>
      <c r="G194" s="522"/>
      <c r="H194" s="521">
        <v>0</v>
      </c>
      <c r="I194" s="521">
        <v>0</v>
      </c>
      <c r="J194" s="516">
        <f>SUM(F194:I194)</f>
        <v>0</v>
      </c>
      <c r="K194" s="484">
        <f t="shared" si="42"/>
        <v>0</v>
      </c>
      <c r="L194" s="485">
        <v>0</v>
      </c>
      <c r="M194" s="485">
        <v>0</v>
      </c>
      <c r="N194" s="508"/>
    </row>
    <row r="195" spans="1:14" s="149" customFormat="1" ht="13.8" hidden="1" x14ac:dyDescent="0.3">
      <c r="A195" s="45" t="s">
        <v>112</v>
      </c>
      <c r="B195" s="21" t="s">
        <v>111</v>
      </c>
      <c r="C195" s="522"/>
      <c r="D195" s="521">
        <v>0</v>
      </c>
      <c r="E195" s="521">
        <v>0</v>
      </c>
      <c r="F195" s="183">
        <f>SUM(C195:E195)</f>
        <v>0</v>
      </c>
      <c r="G195" s="522"/>
      <c r="H195" s="521">
        <v>0</v>
      </c>
      <c r="I195" s="521">
        <v>0</v>
      </c>
      <c r="J195" s="516">
        <f>SUM(F195:I195)</f>
        <v>0</v>
      </c>
      <c r="K195" s="484">
        <f t="shared" si="42"/>
        <v>0</v>
      </c>
      <c r="L195" s="485">
        <v>0</v>
      </c>
      <c r="M195" s="485">
        <v>0</v>
      </c>
      <c r="N195" s="508"/>
    </row>
    <row r="196" spans="1:14" s="149" customFormat="1" ht="26.4" hidden="1" x14ac:dyDescent="0.3">
      <c r="A196" s="45" t="s">
        <v>110</v>
      </c>
      <c r="B196" s="21" t="s">
        <v>109</v>
      </c>
      <c r="C196" s="522"/>
      <c r="D196" s="521">
        <v>0</v>
      </c>
      <c r="E196" s="521">
        <v>0</v>
      </c>
      <c r="F196" s="183">
        <f>SUM(C196:E196)</f>
        <v>0</v>
      </c>
      <c r="G196" s="522"/>
      <c r="H196" s="521">
        <v>0</v>
      </c>
      <c r="I196" s="521">
        <v>0</v>
      </c>
      <c r="J196" s="516">
        <f>SUM(F196:I196)</f>
        <v>0</v>
      </c>
      <c r="K196" s="484">
        <f t="shared" si="42"/>
        <v>0</v>
      </c>
      <c r="L196" s="485">
        <v>0</v>
      </c>
      <c r="M196" s="485">
        <v>0</v>
      </c>
      <c r="N196" s="508"/>
    </row>
    <row r="197" spans="1:14" s="149" customFormat="1" ht="26.4" hidden="1" x14ac:dyDescent="0.3">
      <c r="A197" s="45" t="s">
        <v>108</v>
      </c>
      <c r="B197" s="21" t="s">
        <v>107</v>
      </c>
      <c r="C197" s="522"/>
      <c r="D197" s="521">
        <v>0</v>
      </c>
      <c r="E197" s="521">
        <v>0</v>
      </c>
      <c r="F197" s="183">
        <f>SUM(C197:E197)</f>
        <v>0</v>
      </c>
      <c r="G197" s="522"/>
      <c r="H197" s="521">
        <v>0</v>
      </c>
      <c r="I197" s="521">
        <v>0</v>
      </c>
      <c r="J197" s="516">
        <f>SUM(F197:I197)</f>
        <v>0</v>
      </c>
      <c r="K197" s="484">
        <f t="shared" si="42"/>
        <v>0</v>
      </c>
      <c r="L197" s="485">
        <v>0</v>
      </c>
      <c r="M197" s="485">
        <v>0</v>
      </c>
      <c r="N197" s="508"/>
    </row>
    <row r="198" spans="1:14" s="149" customFormat="1" ht="13.8" hidden="1" x14ac:dyDescent="0.3">
      <c r="A198" s="45" t="s">
        <v>106</v>
      </c>
      <c r="B198" s="21" t="s">
        <v>105</v>
      </c>
      <c r="C198" s="522"/>
      <c r="D198" s="521">
        <v>0</v>
      </c>
      <c r="E198" s="521">
        <v>0</v>
      </c>
      <c r="F198" s="183">
        <f>SUM(C198:E198)</f>
        <v>0</v>
      </c>
      <c r="G198" s="522"/>
      <c r="H198" s="521">
        <v>0</v>
      </c>
      <c r="I198" s="521">
        <v>0</v>
      </c>
      <c r="J198" s="516">
        <f>SUM(F198:I198)</f>
        <v>0</v>
      </c>
      <c r="K198" s="484">
        <f t="shared" si="42"/>
        <v>0</v>
      </c>
      <c r="L198" s="485">
        <v>0</v>
      </c>
      <c r="M198" s="485">
        <v>0</v>
      </c>
      <c r="N198" s="508"/>
    </row>
    <row r="199" spans="1:14" s="140" customFormat="1" ht="13.8" x14ac:dyDescent="0.3">
      <c r="A199" s="16" t="s">
        <v>104</v>
      </c>
      <c r="B199" s="15" t="s">
        <v>103</v>
      </c>
      <c r="C199" s="181">
        <f>SUM(C194:C198)</f>
        <v>0</v>
      </c>
      <c r="D199" s="521">
        <v>0</v>
      </c>
      <c r="E199" s="521">
        <v>0</v>
      </c>
      <c r="F199" s="183">
        <f>IF((SUM(C199:E199))=SUM(F194:F198),SUM(F194:F198),"HIBA!")</f>
        <v>0</v>
      </c>
      <c r="G199" s="181">
        <f>SUM(G194:G198)</f>
        <v>0</v>
      </c>
      <c r="H199" s="521">
        <v>0</v>
      </c>
      <c r="I199" s="521">
        <v>0</v>
      </c>
      <c r="J199" s="516">
        <f>IF((SUM(F199:I199))=SUM(J194:J198),SUM(J194:J198),"HIBA!")</f>
        <v>0</v>
      </c>
      <c r="K199" s="484">
        <f t="shared" si="42"/>
        <v>130295</v>
      </c>
      <c r="L199" s="485">
        <v>0</v>
      </c>
      <c r="M199" s="485">
        <v>0</v>
      </c>
      <c r="N199" s="480">
        <v>130295</v>
      </c>
    </row>
    <row r="200" spans="1:14" s="155" customFormat="1" ht="15.6" hidden="1" x14ac:dyDescent="0.3">
      <c r="A200" s="151" t="s">
        <v>102</v>
      </c>
      <c r="B200" s="43"/>
      <c r="C200" s="181">
        <f>SUM(C193,C178,C163,C199)</f>
        <v>33043418</v>
      </c>
      <c r="D200" s="521">
        <v>0</v>
      </c>
      <c r="E200" s="521">
        <v>0</v>
      </c>
      <c r="F200" s="183">
        <f>IF((SUM(C200:E200))=(F163+F178+F193+F199),SUM(F163+F178+F193+F199),"HIBA!")</f>
        <v>33043418</v>
      </c>
      <c r="G200" s="181">
        <f>SUM(G193,G178,G163,G199)</f>
        <v>0</v>
      </c>
      <c r="H200" s="521">
        <v>0</v>
      </c>
      <c r="I200" s="521">
        <v>0</v>
      </c>
      <c r="J200" s="516">
        <f>IF((SUM(F200:I200))=(J163+J178+J193+J199),SUM(J163+J178+J193+J199),"HIBA!")</f>
        <v>33043418</v>
      </c>
      <c r="K200" s="484">
        <f t="shared" si="42"/>
        <v>-33043418</v>
      </c>
      <c r="L200" s="485">
        <v>0</v>
      </c>
      <c r="M200" s="485">
        <v>0</v>
      </c>
      <c r="N200" s="480"/>
    </row>
    <row r="201" spans="1:14" s="149" customFormat="1" ht="13.8" hidden="1" x14ac:dyDescent="0.3">
      <c r="A201" s="45" t="s">
        <v>101</v>
      </c>
      <c r="B201" s="21" t="s">
        <v>100</v>
      </c>
      <c r="C201" s="522">
        <v>0</v>
      </c>
      <c r="D201" s="521">
        <v>0</v>
      </c>
      <c r="E201" s="521">
        <v>0</v>
      </c>
      <c r="F201" s="183">
        <f>SUM(C201:E201)</f>
        <v>0</v>
      </c>
      <c r="G201" s="522"/>
      <c r="H201" s="521">
        <v>0</v>
      </c>
      <c r="I201" s="521">
        <v>0</v>
      </c>
      <c r="J201" s="516">
        <f>SUM(F201:I201)</f>
        <v>0</v>
      </c>
      <c r="K201" s="484">
        <f t="shared" si="42"/>
        <v>0</v>
      </c>
      <c r="L201" s="485">
        <v>0</v>
      </c>
      <c r="M201" s="485">
        <v>0</v>
      </c>
      <c r="N201" s="508"/>
    </row>
    <row r="202" spans="1:14" s="149" customFormat="1" ht="26.4" hidden="1" x14ac:dyDescent="0.3">
      <c r="A202" s="45" t="s">
        <v>99</v>
      </c>
      <c r="B202" s="21" t="s">
        <v>98</v>
      </c>
      <c r="C202" s="522"/>
      <c r="D202" s="521">
        <v>0</v>
      </c>
      <c r="E202" s="521">
        <v>0</v>
      </c>
      <c r="F202" s="183">
        <f>SUM(C202:E202)</f>
        <v>0</v>
      </c>
      <c r="G202" s="522"/>
      <c r="H202" s="521">
        <v>0</v>
      </c>
      <c r="I202" s="521">
        <v>0</v>
      </c>
      <c r="J202" s="516">
        <f>SUM(F202:I202)</f>
        <v>0</v>
      </c>
      <c r="K202" s="484">
        <f t="shared" si="42"/>
        <v>0</v>
      </c>
      <c r="L202" s="485">
        <v>0</v>
      </c>
      <c r="M202" s="485">
        <v>0</v>
      </c>
      <c r="N202" s="508"/>
    </row>
    <row r="203" spans="1:14" s="149" customFormat="1" ht="26.4" hidden="1" x14ac:dyDescent="0.3">
      <c r="A203" s="45" t="s">
        <v>97</v>
      </c>
      <c r="B203" s="21" t="s">
        <v>96</v>
      </c>
      <c r="C203" s="522"/>
      <c r="D203" s="521">
        <v>0</v>
      </c>
      <c r="E203" s="521">
        <v>0</v>
      </c>
      <c r="F203" s="183">
        <f>SUM(C203:E203)</f>
        <v>0</v>
      </c>
      <c r="G203" s="522"/>
      <c r="H203" s="521">
        <v>0</v>
      </c>
      <c r="I203" s="521">
        <v>0</v>
      </c>
      <c r="J203" s="516">
        <f>SUM(F203:I203)</f>
        <v>0</v>
      </c>
      <c r="K203" s="484">
        <f t="shared" si="42"/>
        <v>0</v>
      </c>
      <c r="L203" s="485">
        <v>0</v>
      </c>
      <c r="M203" s="485">
        <v>0</v>
      </c>
      <c r="N203" s="508"/>
    </row>
    <row r="204" spans="1:14" s="149" customFormat="1" ht="26.4" hidden="1" x14ac:dyDescent="0.3">
      <c r="A204" s="45" t="s">
        <v>95</v>
      </c>
      <c r="B204" s="21" t="s">
        <v>94</v>
      </c>
      <c r="C204" s="522"/>
      <c r="D204" s="521">
        <v>0</v>
      </c>
      <c r="E204" s="521">
        <v>0</v>
      </c>
      <c r="F204" s="183">
        <f>SUM(C204:E204)</f>
        <v>0</v>
      </c>
      <c r="G204" s="522"/>
      <c r="H204" s="521">
        <v>0</v>
      </c>
      <c r="I204" s="521">
        <v>0</v>
      </c>
      <c r="J204" s="516">
        <f>SUM(F204:I204)</f>
        <v>0</v>
      </c>
      <c r="K204" s="484">
        <f t="shared" si="42"/>
        <v>0</v>
      </c>
      <c r="L204" s="485">
        <v>0</v>
      </c>
      <c r="M204" s="485">
        <v>0</v>
      </c>
      <c r="N204" s="508"/>
    </row>
    <row r="205" spans="1:14" s="149" customFormat="1" ht="13.8" hidden="1" x14ac:dyDescent="0.3">
      <c r="A205" s="45" t="s">
        <v>93</v>
      </c>
      <c r="B205" s="21" t="s">
        <v>92</v>
      </c>
      <c r="C205" s="522"/>
      <c r="D205" s="521">
        <v>0</v>
      </c>
      <c r="E205" s="521">
        <v>0</v>
      </c>
      <c r="F205" s="183">
        <f>SUM(C205:E205)</f>
        <v>0</v>
      </c>
      <c r="G205" s="522"/>
      <c r="H205" s="521">
        <v>0</v>
      </c>
      <c r="I205" s="521">
        <v>0</v>
      </c>
      <c r="J205" s="516">
        <f>SUM(F205:I205)</f>
        <v>0</v>
      </c>
      <c r="K205" s="484">
        <f t="shared" si="42"/>
        <v>0</v>
      </c>
      <c r="L205" s="485">
        <v>0</v>
      </c>
      <c r="M205" s="485">
        <v>0</v>
      </c>
      <c r="N205" s="508"/>
    </row>
    <row r="206" spans="1:14" s="140" customFormat="1" ht="13.8" x14ac:dyDescent="0.3">
      <c r="A206" s="16" t="s">
        <v>91</v>
      </c>
      <c r="B206" s="15" t="s">
        <v>90</v>
      </c>
      <c r="C206" s="181">
        <f>SUM(C201:C205)</f>
        <v>0</v>
      </c>
      <c r="D206" s="521">
        <v>0</v>
      </c>
      <c r="E206" s="521">
        <v>0</v>
      </c>
      <c r="F206" s="183">
        <f>IF((SUM(C206:E206))=SUM(F201:F205),SUM(F201:F205),"HIBA!")</f>
        <v>0</v>
      </c>
      <c r="G206" s="181">
        <f>SUM(G201:G205)</f>
        <v>0</v>
      </c>
      <c r="H206" s="521">
        <v>0</v>
      </c>
      <c r="I206" s="521">
        <v>0</v>
      </c>
      <c r="J206" s="516">
        <f>IF((SUM(F206:I206))=SUM(J201:J205),SUM(J201:J205),"HIBA!")</f>
        <v>0</v>
      </c>
      <c r="K206" s="484">
        <f t="shared" si="42"/>
        <v>0</v>
      </c>
      <c r="L206" s="485">
        <v>0</v>
      </c>
      <c r="M206" s="485">
        <v>0</v>
      </c>
      <c r="N206" s="480">
        <v>0</v>
      </c>
    </row>
    <row r="207" spans="1:14" s="149" customFormat="1" ht="13.8" hidden="1" x14ac:dyDescent="0.3">
      <c r="A207" s="45" t="s">
        <v>89</v>
      </c>
      <c r="B207" s="21" t="s">
        <v>88</v>
      </c>
      <c r="C207" s="522"/>
      <c r="D207" s="521">
        <v>0</v>
      </c>
      <c r="E207" s="521">
        <v>0</v>
      </c>
      <c r="F207" s="183">
        <f>SUM(C207:E207)</f>
        <v>0</v>
      </c>
      <c r="G207" s="522"/>
      <c r="H207" s="521">
        <v>0</v>
      </c>
      <c r="I207" s="521">
        <v>0</v>
      </c>
      <c r="J207" s="516">
        <f>SUM(F207:I207)</f>
        <v>0</v>
      </c>
      <c r="K207" s="484">
        <f t="shared" si="42"/>
        <v>0</v>
      </c>
      <c r="L207" s="485">
        <v>0</v>
      </c>
      <c r="M207" s="485">
        <v>0</v>
      </c>
      <c r="N207" s="508"/>
    </row>
    <row r="208" spans="1:14" s="149" customFormat="1" ht="13.8" hidden="1" x14ac:dyDescent="0.3">
      <c r="A208" s="45" t="s">
        <v>87</v>
      </c>
      <c r="B208" s="21" t="s">
        <v>86</v>
      </c>
      <c r="C208" s="522"/>
      <c r="D208" s="521">
        <v>0</v>
      </c>
      <c r="E208" s="521">
        <v>0</v>
      </c>
      <c r="F208" s="183">
        <f>SUM(C208:E208)</f>
        <v>0</v>
      </c>
      <c r="G208" s="522"/>
      <c r="H208" s="521">
        <v>0</v>
      </c>
      <c r="I208" s="521">
        <v>0</v>
      </c>
      <c r="J208" s="516">
        <f>SUM(F208:I208)</f>
        <v>0</v>
      </c>
      <c r="K208" s="484">
        <f t="shared" si="42"/>
        <v>0</v>
      </c>
      <c r="L208" s="485">
        <v>0</v>
      </c>
      <c r="M208" s="485">
        <v>0</v>
      </c>
      <c r="N208" s="508"/>
    </row>
    <row r="209" spans="1:14" s="149" customFormat="1" ht="13.8" hidden="1" x14ac:dyDescent="0.3">
      <c r="A209" s="45" t="s">
        <v>85</v>
      </c>
      <c r="B209" s="21" t="s">
        <v>84</v>
      </c>
      <c r="C209" s="522"/>
      <c r="D209" s="521">
        <v>0</v>
      </c>
      <c r="E209" s="521">
        <v>0</v>
      </c>
      <c r="F209" s="183">
        <f>SUM(C209:E209)</f>
        <v>0</v>
      </c>
      <c r="G209" s="522"/>
      <c r="H209" s="521">
        <v>0</v>
      </c>
      <c r="I209" s="521">
        <v>0</v>
      </c>
      <c r="J209" s="516">
        <f>SUM(F209:I209)</f>
        <v>0</v>
      </c>
      <c r="K209" s="484">
        <f t="shared" si="42"/>
        <v>0</v>
      </c>
      <c r="L209" s="485">
        <v>0</v>
      </c>
      <c r="M209" s="485">
        <v>0</v>
      </c>
      <c r="N209" s="508"/>
    </row>
    <row r="210" spans="1:14" s="149" customFormat="1" ht="13.8" hidden="1" x14ac:dyDescent="0.3">
      <c r="A210" s="45" t="s">
        <v>83</v>
      </c>
      <c r="B210" s="21" t="s">
        <v>82</v>
      </c>
      <c r="C210" s="522"/>
      <c r="D210" s="521">
        <v>0</v>
      </c>
      <c r="E210" s="521">
        <v>0</v>
      </c>
      <c r="F210" s="183">
        <f>SUM(C210:E210)</f>
        <v>0</v>
      </c>
      <c r="G210" s="522"/>
      <c r="H210" s="521">
        <v>0</v>
      </c>
      <c r="I210" s="521">
        <v>0</v>
      </c>
      <c r="J210" s="516">
        <f>SUM(F210:I210)</f>
        <v>0</v>
      </c>
      <c r="K210" s="484">
        <f t="shared" si="42"/>
        <v>0</v>
      </c>
      <c r="L210" s="485">
        <v>0</v>
      </c>
      <c r="M210" s="485">
        <v>0</v>
      </c>
      <c r="N210" s="508"/>
    </row>
    <row r="211" spans="1:14" s="149" customFormat="1" ht="13.8" hidden="1" x14ac:dyDescent="0.3">
      <c r="A211" s="45" t="s">
        <v>81</v>
      </c>
      <c r="B211" s="21" t="s">
        <v>80</v>
      </c>
      <c r="C211" s="522"/>
      <c r="D211" s="521">
        <v>0</v>
      </c>
      <c r="E211" s="521">
        <v>0</v>
      </c>
      <c r="F211" s="183">
        <f>SUM(C211:E211)</f>
        <v>0</v>
      </c>
      <c r="G211" s="522"/>
      <c r="H211" s="521">
        <v>0</v>
      </c>
      <c r="I211" s="521">
        <v>0</v>
      </c>
      <c r="J211" s="516">
        <f>SUM(F211:I211)</f>
        <v>0</v>
      </c>
      <c r="K211" s="484">
        <f t="shared" si="42"/>
        <v>0</v>
      </c>
      <c r="L211" s="485">
        <v>0</v>
      </c>
      <c r="M211" s="485">
        <v>0</v>
      </c>
      <c r="N211" s="508"/>
    </row>
    <row r="212" spans="1:14" s="140" customFormat="1" ht="13.8" x14ac:dyDescent="0.3">
      <c r="A212" s="16" t="s">
        <v>79</v>
      </c>
      <c r="B212" s="15" t="s">
        <v>78</v>
      </c>
      <c r="C212" s="181">
        <f>SUM(C207:C211)</f>
        <v>0</v>
      </c>
      <c r="D212" s="521">
        <v>0</v>
      </c>
      <c r="E212" s="521">
        <v>0</v>
      </c>
      <c r="F212" s="183">
        <f>IF((SUM(C212:E212))=SUM(F207:F211),SUM(F207:F211),"HIBA!")</f>
        <v>0</v>
      </c>
      <c r="G212" s="181">
        <f>SUM(G207:G211)</f>
        <v>0</v>
      </c>
      <c r="H212" s="521">
        <v>0</v>
      </c>
      <c r="I212" s="521">
        <v>0</v>
      </c>
      <c r="J212" s="516">
        <f>IF((SUM(F212:I212))=SUM(J207:J211),SUM(J207:J211),"HIBA!")</f>
        <v>0</v>
      </c>
      <c r="K212" s="484">
        <f t="shared" si="42"/>
        <v>0</v>
      </c>
      <c r="L212" s="485">
        <v>0</v>
      </c>
      <c r="M212" s="485">
        <v>0</v>
      </c>
      <c r="N212" s="480">
        <v>0</v>
      </c>
    </row>
    <row r="213" spans="1:14" s="149" customFormat="1" ht="26.4" hidden="1" x14ac:dyDescent="0.3">
      <c r="A213" s="45" t="s">
        <v>77</v>
      </c>
      <c r="B213" s="21" t="s">
        <v>76</v>
      </c>
      <c r="C213" s="522"/>
      <c r="D213" s="521">
        <v>0</v>
      </c>
      <c r="E213" s="521">
        <v>0</v>
      </c>
      <c r="F213" s="183">
        <f>SUM(C213:E213)</f>
        <v>0</v>
      </c>
      <c r="G213" s="522"/>
      <c r="H213" s="521">
        <v>0</v>
      </c>
      <c r="I213" s="521">
        <v>0</v>
      </c>
      <c r="J213" s="516">
        <f>SUM(F213:I213)</f>
        <v>0</v>
      </c>
      <c r="K213" s="484">
        <f t="shared" si="42"/>
        <v>0</v>
      </c>
      <c r="L213" s="485">
        <v>0</v>
      </c>
      <c r="M213" s="485">
        <v>0</v>
      </c>
      <c r="N213" s="508"/>
    </row>
    <row r="214" spans="1:14" s="149" customFormat="1" ht="26.4" hidden="1" x14ac:dyDescent="0.3">
      <c r="A214" s="45" t="s">
        <v>75</v>
      </c>
      <c r="B214" s="21" t="s">
        <v>74</v>
      </c>
      <c r="C214" s="522"/>
      <c r="D214" s="521">
        <v>0</v>
      </c>
      <c r="E214" s="521">
        <v>0</v>
      </c>
      <c r="F214" s="183">
        <f>SUM(C214:E214)</f>
        <v>0</v>
      </c>
      <c r="G214" s="522"/>
      <c r="H214" s="521">
        <v>0</v>
      </c>
      <c r="I214" s="521">
        <v>0</v>
      </c>
      <c r="J214" s="516">
        <f>SUM(F214:I214)</f>
        <v>0</v>
      </c>
      <c r="K214" s="484">
        <f t="shared" ref="K214:K253" si="47">N214-J214</f>
        <v>0</v>
      </c>
      <c r="L214" s="485">
        <v>0</v>
      </c>
      <c r="M214" s="485">
        <v>0</v>
      </c>
      <c r="N214" s="508"/>
    </row>
    <row r="215" spans="1:14" s="149" customFormat="1" ht="26.4" hidden="1" x14ac:dyDescent="0.3">
      <c r="A215" s="45" t="s">
        <v>73</v>
      </c>
      <c r="B215" s="21" t="s">
        <v>72</v>
      </c>
      <c r="C215" s="522"/>
      <c r="D215" s="521">
        <v>0</v>
      </c>
      <c r="E215" s="521">
        <v>0</v>
      </c>
      <c r="F215" s="183">
        <f>SUM(C215:E215)</f>
        <v>0</v>
      </c>
      <c r="G215" s="522"/>
      <c r="H215" s="521">
        <v>0</v>
      </c>
      <c r="I215" s="521">
        <v>0</v>
      </c>
      <c r="J215" s="516">
        <f>SUM(F215:I215)</f>
        <v>0</v>
      </c>
      <c r="K215" s="484">
        <f t="shared" si="47"/>
        <v>0</v>
      </c>
      <c r="L215" s="485">
        <v>0</v>
      </c>
      <c r="M215" s="485">
        <v>0</v>
      </c>
      <c r="N215" s="508"/>
    </row>
    <row r="216" spans="1:14" s="149" customFormat="1" ht="26.4" hidden="1" x14ac:dyDescent="0.3">
      <c r="A216" s="45" t="s">
        <v>71</v>
      </c>
      <c r="B216" s="21" t="s">
        <v>70</v>
      </c>
      <c r="C216" s="522"/>
      <c r="D216" s="521">
        <v>0</v>
      </c>
      <c r="E216" s="521">
        <v>0</v>
      </c>
      <c r="F216" s="183">
        <f>SUM(C216:E216)</f>
        <v>0</v>
      </c>
      <c r="G216" s="522"/>
      <c r="H216" s="521">
        <v>0</v>
      </c>
      <c r="I216" s="521">
        <v>0</v>
      </c>
      <c r="J216" s="516">
        <f>SUM(F216:I216)</f>
        <v>0</v>
      </c>
      <c r="K216" s="484">
        <f t="shared" si="47"/>
        <v>0</v>
      </c>
      <c r="L216" s="485">
        <v>0</v>
      </c>
      <c r="M216" s="485">
        <v>0</v>
      </c>
      <c r="N216" s="508"/>
    </row>
    <row r="217" spans="1:14" s="149" customFormat="1" ht="13.8" hidden="1" x14ac:dyDescent="0.3">
      <c r="A217" s="45" t="s">
        <v>69</v>
      </c>
      <c r="B217" s="21" t="s">
        <v>68</v>
      </c>
      <c r="C217" s="522"/>
      <c r="D217" s="521">
        <v>0</v>
      </c>
      <c r="E217" s="521">
        <v>0</v>
      </c>
      <c r="F217" s="183">
        <f>SUM(C217:E217)</f>
        <v>0</v>
      </c>
      <c r="G217" s="522"/>
      <c r="H217" s="521">
        <v>0</v>
      </c>
      <c r="I217" s="521">
        <v>0</v>
      </c>
      <c r="J217" s="516">
        <f>SUM(F217:I217)</f>
        <v>0</v>
      </c>
      <c r="K217" s="484">
        <f t="shared" si="47"/>
        <v>0</v>
      </c>
      <c r="L217" s="485">
        <v>0</v>
      </c>
      <c r="M217" s="485">
        <v>0</v>
      </c>
      <c r="N217" s="508"/>
    </row>
    <row r="218" spans="1:14" s="140" customFormat="1" ht="13.8" x14ac:dyDescent="0.3">
      <c r="A218" s="16" t="s">
        <v>67</v>
      </c>
      <c r="B218" s="15" t="s">
        <v>66</v>
      </c>
      <c r="C218" s="181">
        <f>SUM(C213:C217)</f>
        <v>0</v>
      </c>
      <c r="D218" s="521">
        <v>0</v>
      </c>
      <c r="E218" s="521">
        <v>0</v>
      </c>
      <c r="F218" s="183">
        <f>IF((SUM(C218:E218))=SUM(F213:F217),SUM(F213:F217),"HIBA!")</f>
        <v>0</v>
      </c>
      <c r="G218" s="181">
        <f>SUM(G213:G217)</f>
        <v>0</v>
      </c>
      <c r="H218" s="521">
        <v>0</v>
      </c>
      <c r="I218" s="521">
        <v>0</v>
      </c>
      <c r="J218" s="516">
        <f>IF((SUM(F218:I218))=SUM(J213:J217),SUM(J213:J217),"HIBA!")</f>
        <v>0</v>
      </c>
      <c r="K218" s="484">
        <f t="shared" si="47"/>
        <v>0</v>
      </c>
      <c r="L218" s="485">
        <v>0</v>
      </c>
      <c r="M218" s="485">
        <v>0</v>
      </c>
      <c r="N218" s="480">
        <v>0</v>
      </c>
    </row>
    <row r="219" spans="1:14" s="155" customFormat="1" ht="15.6" hidden="1" x14ac:dyDescent="0.3">
      <c r="A219" s="151" t="s">
        <v>65</v>
      </c>
      <c r="B219" s="43"/>
      <c r="C219" s="184">
        <f>SUM(C206+C212+C218)</f>
        <v>0</v>
      </c>
      <c r="D219" s="173">
        <v>0</v>
      </c>
      <c r="E219" s="173">
        <v>0</v>
      </c>
      <c r="F219" s="186">
        <f>IF((SUM(C219:E219))=(F218+F212+F206),SUM(F218+F212+F206),"HIBA!")</f>
        <v>0</v>
      </c>
      <c r="G219" s="184">
        <f>SUM(G206+G212+G218)</f>
        <v>0</v>
      </c>
      <c r="H219" s="173">
        <v>0</v>
      </c>
      <c r="I219" s="173">
        <v>0</v>
      </c>
      <c r="J219" s="517">
        <f>IF((SUM(F219:I219))=(J218+J212+J206),SUM(J218+J212+J206),"HIBA!")</f>
        <v>0</v>
      </c>
      <c r="K219" s="475">
        <f t="shared" si="47"/>
        <v>0</v>
      </c>
      <c r="L219" s="467">
        <v>0</v>
      </c>
      <c r="M219" s="467">
        <v>0</v>
      </c>
      <c r="N219" s="474"/>
    </row>
    <row r="220" spans="1:14" s="155" customFormat="1" ht="15.6" x14ac:dyDescent="0.3">
      <c r="A220" s="39" t="s">
        <v>64</v>
      </c>
      <c r="B220" s="38" t="s">
        <v>63</v>
      </c>
      <c r="C220" s="523">
        <f>SUM(C218,C212,C206,C199,C193,C178,C163)</f>
        <v>33043418</v>
      </c>
      <c r="D220" s="524">
        <v>0</v>
      </c>
      <c r="E220" s="524">
        <v>0</v>
      </c>
      <c r="F220" s="186">
        <f>IF((SUM(C220:E220))=(F218+F212+F206+F199+F193+F178+F163),SUM(F218+F212+F206+F199+F193+F178+F163),"HIBA!")</f>
        <v>33043418</v>
      </c>
      <c r="G220" s="523">
        <f>SUM(G218,G212,G206,G199,G193,G178,G163)</f>
        <v>0</v>
      </c>
      <c r="H220" s="524">
        <v>0</v>
      </c>
      <c r="I220" s="524">
        <v>0</v>
      </c>
      <c r="J220" s="517">
        <f>IF((SUM(F220:I220))=(J218+J212+J206+J199+J193+J178+J163),SUM(J218+J212+J206+J199+J193+J178+J163),"HIBA!")</f>
        <v>33043418</v>
      </c>
      <c r="K220" s="525">
        <f t="shared" si="47"/>
        <v>33620186</v>
      </c>
      <c r="L220" s="526">
        <v>0</v>
      </c>
      <c r="M220" s="526">
        <v>0</v>
      </c>
      <c r="N220" s="499">
        <f>SUM(N163+N178+N193+N199+N206+N212+N218)</f>
        <v>66663604</v>
      </c>
    </row>
    <row r="221" spans="1:14" s="130" customFormat="1" hidden="1" x14ac:dyDescent="0.3">
      <c r="A221" s="34" t="s">
        <v>62</v>
      </c>
      <c r="B221" s="33" t="s">
        <v>61</v>
      </c>
      <c r="C221" s="172"/>
      <c r="D221" s="173">
        <v>0</v>
      </c>
      <c r="E221" s="173">
        <v>0</v>
      </c>
      <c r="F221" s="174">
        <f>SUM(C221:E221)</f>
        <v>0</v>
      </c>
      <c r="G221" s="172"/>
      <c r="H221" s="173">
        <v>0</v>
      </c>
      <c r="I221" s="173">
        <v>0</v>
      </c>
      <c r="J221" s="513">
        <f>SUM(F221:I221)</f>
        <v>0</v>
      </c>
      <c r="K221" s="475">
        <f t="shared" si="47"/>
        <v>0</v>
      </c>
      <c r="L221" s="467">
        <v>0</v>
      </c>
      <c r="M221" s="467">
        <v>0</v>
      </c>
      <c r="N221" s="507"/>
    </row>
    <row r="222" spans="1:14" s="130" customFormat="1" hidden="1" x14ac:dyDescent="0.3">
      <c r="A222" s="34" t="s">
        <v>60</v>
      </c>
      <c r="B222" s="33" t="s">
        <v>59</v>
      </c>
      <c r="C222" s="172"/>
      <c r="D222" s="173">
        <v>0</v>
      </c>
      <c r="E222" s="173">
        <v>0</v>
      </c>
      <c r="F222" s="174">
        <f>SUM(C222:E222)</f>
        <v>0</v>
      </c>
      <c r="G222" s="172"/>
      <c r="H222" s="173">
        <v>0</v>
      </c>
      <c r="I222" s="173">
        <v>0</v>
      </c>
      <c r="J222" s="513">
        <f>SUM(F222:I222)</f>
        <v>0</v>
      </c>
      <c r="K222" s="475">
        <f t="shared" si="47"/>
        <v>0</v>
      </c>
      <c r="L222" s="467">
        <v>0</v>
      </c>
      <c r="M222" s="467">
        <v>0</v>
      </c>
      <c r="N222" s="507"/>
    </row>
    <row r="223" spans="1:14" s="130" customFormat="1" hidden="1" x14ac:dyDescent="0.3">
      <c r="A223" s="34" t="s">
        <v>58</v>
      </c>
      <c r="B223" s="33" t="s">
        <v>57</v>
      </c>
      <c r="C223" s="172"/>
      <c r="D223" s="173">
        <v>0</v>
      </c>
      <c r="E223" s="173">
        <v>0</v>
      </c>
      <c r="F223" s="174">
        <f>SUM(C223:E223)</f>
        <v>0</v>
      </c>
      <c r="G223" s="172"/>
      <c r="H223" s="173">
        <v>0</v>
      </c>
      <c r="I223" s="173">
        <v>0</v>
      </c>
      <c r="J223" s="513">
        <f>SUM(F223:I223)</f>
        <v>0</v>
      </c>
      <c r="K223" s="475">
        <f t="shared" si="47"/>
        <v>0</v>
      </c>
      <c r="L223" s="467">
        <v>0</v>
      </c>
      <c r="M223" s="467">
        <v>0</v>
      </c>
      <c r="N223" s="507"/>
    </row>
    <row r="224" spans="1:14" s="135" customFormat="1" hidden="1" x14ac:dyDescent="0.3">
      <c r="A224" s="28" t="s">
        <v>56</v>
      </c>
      <c r="B224" s="27" t="s">
        <v>55</v>
      </c>
      <c r="C224" s="175">
        <f>SUM(C221:C223)</f>
        <v>0</v>
      </c>
      <c r="D224" s="173">
        <v>0</v>
      </c>
      <c r="E224" s="173">
        <v>0</v>
      </c>
      <c r="F224" s="177">
        <f>IF((SUM(C224:E224))=SUM(F221:F223),SUM(F221:F223),"HIBA!")</f>
        <v>0</v>
      </c>
      <c r="G224" s="175">
        <f>SUM(G221:G223)</f>
        <v>0</v>
      </c>
      <c r="H224" s="173">
        <v>0</v>
      </c>
      <c r="I224" s="173">
        <v>0</v>
      </c>
      <c r="J224" s="514">
        <f>IF((SUM(F224:I224))=SUM(J221:J223),SUM(J221:J223),"HIBA!")</f>
        <v>0</v>
      </c>
      <c r="K224" s="475">
        <f t="shared" si="47"/>
        <v>0</v>
      </c>
      <c r="L224" s="467">
        <v>0</v>
      </c>
      <c r="M224" s="467">
        <v>0</v>
      </c>
      <c r="N224" s="472"/>
    </row>
    <row r="225" spans="1:14" s="130" customFormat="1" hidden="1" x14ac:dyDescent="0.3">
      <c r="A225" s="34" t="s">
        <v>54</v>
      </c>
      <c r="B225" s="33" t="s">
        <v>53</v>
      </c>
      <c r="C225" s="172"/>
      <c r="D225" s="173">
        <v>0</v>
      </c>
      <c r="E225" s="173">
        <v>0</v>
      </c>
      <c r="F225" s="174">
        <f>SUM(C225:E225)</f>
        <v>0</v>
      </c>
      <c r="G225" s="172"/>
      <c r="H225" s="173">
        <v>0</v>
      </c>
      <c r="I225" s="173">
        <v>0</v>
      </c>
      <c r="J225" s="513">
        <f>SUM(F225:I225)</f>
        <v>0</v>
      </c>
      <c r="K225" s="475">
        <f t="shared" si="47"/>
        <v>0</v>
      </c>
      <c r="L225" s="467">
        <v>0</v>
      </c>
      <c r="M225" s="467">
        <v>0</v>
      </c>
      <c r="N225" s="507"/>
    </row>
    <row r="226" spans="1:14" s="130" customFormat="1" hidden="1" x14ac:dyDescent="0.3">
      <c r="A226" s="34" t="s">
        <v>52</v>
      </c>
      <c r="B226" s="33" t="s">
        <v>51</v>
      </c>
      <c r="C226" s="172"/>
      <c r="D226" s="173">
        <v>0</v>
      </c>
      <c r="E226" s="173">
        <v>0</v>
      </c>
      <c r="F226" s="174">
        <f>SUM(C226:E226)</f>
        <v>0</v>
      </c>
      <c r="G226" s="172"/>
      <c r="H226" s="173">
        <v>0</v>
      </c>
      <c r="I226" s="173">
        <v>0</v>
      </c>
      <c r="J226" s="513">
        <f>SUM(F226:I226)</f>
        <v>0</v>
      </c>
      <c r="K226" s="475">
        <f t="shared" si="47"/>
        <v>0</v>
      </c>
      <c r="L226" s="467">
        <v>0</v>
      </c>
      <c r="M226" s="467">
        <v>0</v>
      </c>
      <c r="N226" s="507"/>
    </row>
    <row r="227" spans="1:14" s="130" customFormat="1" hidden="1" x14ac:dyDescent="0.3">
      <c r="A227" s="34" t="s">
        <v>50</v>
      </c>
      <c r="B227" s="33" t="s">
        <v>49</v>
      </c>
      <c r="C227" s="172"/>
      <c r="D227" s="173">
        <v>0</v>
      </c>
      <c r="E227" s="173">
        <v>0</v>
      </c>
      <c r="F227" s="174">
        <f>SUM(C227:E227)</f>
        <v>0</v>
      </c>
      <c r="G227" s="172"/>
      <c r="H227" s="173">
        <v>0</v>
      </c>
      <c r="I227" s="173">
        <v>0</v>
      </c>
      <c r="J227" s="513">
        <f>SUM(F227:I227)</f>
        <v>0</v>
      </c>
      <c r="K227" s="475">
        <f t="shared" si="47"/>
        <v>0</v>
      </c>
      <c r="L227" s="467">
        <v>0</v>
      </c>
      <c r="M227" s="467">
        <v>0</v>
      </c>
      <c r="N227" s="507"/>
    </row>
    <row r="228" spans="1:14" s="130" customFormat="1" hidden="1" x14ac:dyDescent="0.3">
      <c r="A228" s="34" t="s">
        <v>48</v>
      </c>
      <c r="B228" s="33" t="s">
        <v>47</v>
      </c>
      <c r="C228" s="172"/>
      <c r="D228" s="173">
        <v>0</v>
      </c>
      <c r="E228" s="173">
        <v>0</v>
      </c>
      <c r="F228" s="174">
        <f>SUM(C228:E228)</f>
        <v>0</v>
      </c>
      <c r="G228" s="172"/>
      <c r="H228" s="173">
        <v>0</v>
      </c>
      <c r="I228" s="173">
        <v>0</v>
      </c>
      <c r="J228" s="513">
        <f>SUM(F228:I228)</f>
        <v>0</v>
      </c>
      <c r="K228" s="475">
        <f t="shared" si="47"/>
        <v>0</v>
      </c>
      <c r="L228" s="467">
        <v>0</v>
      </c>
      <c r="M228" s="467">
        <v>0</v>
      </c>
      <c r="N228" s="507"/>
    </row>
    <row r="229" spans="1:14" s="135" customFormat="1" hidden="1" x14ac:dyDescent="0.3">
      <c r="A229" s="28" t="s">
        <v>46</v>
      </c>
      <c r="B229" s="27" t="s">
        <v>45</v>
      </c>
      <c r="C229" s="175">
        <f>SUM(C225:C228)</f>
        <v>0</v>
      </c>
      <c r="D229" s="173">
        <v>0</v>
      </c>
      <c r="E229" s="173">
        <v>0</v>
      </c>
      <c r="F229" s="177">
        <f>IF((SUM(C229:E229))=SUM(F225:F228),SUM(F225:F228),"HIBA!")</f>
        <v>0</v>
      </c>
      <c r="G229" s="175">
        <f>SUM(G225:G228)</f>
        <v>0</v>
      </c>
      <c r="H229" s="173">
        <v>0</v>
      </c>
      <c r="I229" s="173">
        <v>0</v>
      </c>
      <c r="J229" s="514">
        <f>IF((SUM(F229:I229))=SUM(J225:J228),SUM(J225:J228),"HIBA!")</f>
        <v>0</v>
      </c>
      <c r="K229" s="475">
        <f t="shared" si="47"/>
        <v>0</v>
      </c>
      <c r="L229" s="467">
        <v>0</v>
      </c>
      <c r="M229" s="467">
        <v>0</v>
      </c>
      <c r="N229" s="472"/>
    </row>
    <row r="230" spans="1:14" s="130" customFormat="1" x14ac:dyDescent="0.3">
      <c r="A230" s="34" t="s">
        <v>44</v>
      </c>
      <c r="B230" s="33" t="s">
        <v>42</v>
      </c>
      <c r="C230" s="172">
        <v>191869419</v>
      </c>
      <c r="D230" s="173">
        <v>0</v>
      </c>
      <c r="E230" s="173">
        <v>0</v>
      </c>
      <c r="F230" s="174">
        <f>SUM(C230:E230)</f>
        <v>191869419</v>
      </c>
      <c r="G230" s="172">
        <v>-2513070</v>
      </c>
      <c r="H230" s="173">
        <v>0</v>
      </c>
      <c r="I230" s="173">
        <v>0</v>
      </c>
      <c r="J230" s="513">
        <f>SUM(F230:I230)</f>
        <v>189356349</v>
      </c>
      <c r="K230" s="475">
        <f t="shared" si="47"/>
        <v>0</v>
      </c>
      <c r="L230" s="467">
        <v>0</v>
      </c>
      <c r="M230" s="467">
        <v>0</v>
      </c>
      <c r="N230" s="507">
        <v>189356349</v>
      </c>
    </row>
    <row r="231" spans="1:14" s="130" customFormat="1" hidden="1" x14ac:dyDescent="0.3">
      <c r="A231" s="34" t="s">
        <v>43</v>
      </c>
      <c r="B231" s="33" t="s">
        <v>42</v>
      </c>
      <c r="C231" s="172"/>
      <c r="D231" s="173">
        <v>0</v>
      </c>
      <c r="E231" s="173">
        <v>0</v>
      </c>
      <c r="F231" s="174">
        <f>SUM(C231:E231)</f>
        <v>0</v>
      </c>
      <c r="G231" s="172"/>
      <c r="H231" s="173">
        <v>0</v>
      </c>
      <c r="I231" s="173">
        <v>0</v>
      </c>
      <c r="J231" s="513">
        <f>SUM(F231:I231)</f>
        <v>0</v>
      </c>
      <c r="K231" s="475">
        <f t="shared" si="47"/>
        <v>0</v>
      </c>
      <c r="L231" s="467">
        <v>0</v>
      </c>
      <c r="M231" s="467">
        <v>0</v>
      </c>
      <c r="N231" s="507"/>
    </row>
    <row r="232" spans="1:14" s="130" customFormat="1" hidden="1" x14ac:dyDescent="0.3">
      <c r="A232" s="34" t="s">
        <v>41</v>
      </c>
      <c r="B232" s="33" t="s">
        <v>39</v>
      </c>
      <c r="C232" s="172"/>
      <c r="D232" s="173">
        <v>0</v>
      </c>
      <c r="E232" s="173">
        <v>0</v>
      </c>
      <c r="F232" s="174">
        <f>SUM(C232:E232)</f>
        <v>0</v>
      </c>
      <c r="G232" s="172"/>
      <c r="H232" s="173">
        <v>0</v>
      </c>
      <c r="I232" s="173">
        <v>0</v>
      </c>
      <c r="J232" s="513">
        <f>SUM(F232:I232)</f>
        <v>0</v>
      </c>
      <c r="K232" s="475">
        <f t="shared" si="47"/>
        <v>0</v>
      </c>
      <c r="L232" s="467">
        <v>0</v>
      </c>
      <c r="M232" s="467">
        <v>0</v>
      </c>
      <c r="N232" s="507"/>
    </row>
    <row r="233" spans="1:14" s="130" customFormat="1" hidden="1" x14ac:dyDescent="0.3">
      <c r="A233" s="34" t="s">
        <v>40</v>
      </c>
      <c r="B233" s="33" t="s">
        <v>39</v>
      </c>
      <c r="C233" s="172"/>
      <c r="D233" s="173">
        <v>0</v>
      </c>
      <c r="E233" s="173">
        <v>0</v>
      </c>
      <c r="F233" s="174">
        <f>SUM(C233:E233)</f>
        <v>0</v>
      </c>
      <c r="G233" s="172"/>
      <c r="H233" s="173">
        <v>0</v>
      </c>
      <c r="I233" s="173">
        <v>0</v>
      </c>
      <c r="J233" s="513">
        <f>SUM(F233:I233)</f>
        <v>0</v>
      </c>
      <c r="K233" s="475">
        <f t="shared" si="47"/>
        <v>0</v>
      </c>
      <c r="L233" s="467">
        <v>0</v>
      </c>
      <c r="M233" s="467">
        <v>0</v>
      </c>
      <c r="N233" s="507"/>
    </row>
    <row r="234" spans="1:14" s="135" customFormat="1" x14ac:dyDescent="0.3">
      <c r="A234" s="28" t="s">
        <v>38</v>
      </c>
      <c r="B234" s="27" t="s">
        <v>37</v>
      </c>
      <c r="C234" s="175">
        <f>SUM(C230:C233)</f>
        <v>191869419</v>
      </c>
      <c r="D234" s="520">
        <v>0</v>
      </c>
      <c r="E234" s="520">
        <v>0</v>
      </c>
      <c r="F234" s="177">
        <f>IF((SUM(C234:E234))=SUM(F230:F233),SUM(F230:F233),"HIBA!")</f>
        <v>191869419</v>
      </c>
      <c r="G234" s="175">
        <f>SUM(G230:G233)</f>
        <v>-2513070</v>
      </c>
      <c r="H234" s="520">
        <v>0</v>
      </c>
      <c r="I234" s="520">
        <v>0</v>
      </c>
      <c r="J234" s="514">
        <f>IF((SUM(F234:I234))=SUM(J230:J233),SUM(J230:J233),"HIBA!")</f>
        <v>189356349</v>
      </c>
      <c r="K234" s="478">
        <f t="shared" si="47"/>
        <v>0</v>
      </c>
      <c r="L234" s="479">
        <v>0</v>
      </c>
      <c r="M234" s="479">
        <v>0</v>
      </c>
      <c r="N234" s="476">
        <f>SUM(N230:N233)</f>
        <v>189356349</v>
      </c>
    </row>
    <row r="235" spans="1:14" s="130" customFormat="1" x14ac:dyDescent="0.3">
      <c r="A235" s="34" t="s">
        <v>36</v>
      </c>
      <c r="B235" s="33" t="s">
        <v>35</v>
      </c>
      <c r="C235" s="172">
        <v>550537</v>
      </c>
      <c r="D235" s="173">
        <v>0</v>
      </c>
      <c r="E235" s="173">
        <v>0</v>
      </c>
      <c r="F235" s="174">
        <f t="shared" ref="F235:F241" si="48">SUM(C235:E235)</f>
        <v>550537</v>
      </c>
      <c r="G235" s="172">
        <v>570496</v>
      </c>
      <c r="H235" s="173">
        <v>0</v>
      </c>
      <c r="I235" s="173">
        <v>0</v>
      </c>
      <c r="J235" s="513">
        <f t="shared" ref="J235:J241" si="49">SUM(F235:I235)</f>
        <v>1121033</v>
      </c>
      <c r="K235" s="475">
        <f t="shared" si="47"/>
        <v>4057730</v>
      </c>
      <c r="L235" s="467">
        <v>0</v>
      </c>
      <c r="M235" s="467">
        <v>0</v>
      </c>
      <c r="N235" s="507">
        <v>5178763</v>
      </c>
    </row>
    <row r="236" spans="1:14" s="130" customFormat="1" hidden="1" x14ac:dyDescent="0.3">
      <c r="A236" s="34" t="s">
        <v>34</v>
      </c>
      <c r="B236" s="33" t="s">
        <v>33</v>
      </c>
      <c r="C236" s="172"/>
      <c r="D236" s="173">
        <v>0</v>
      </c>
      <c r="E236" s="173">
        <v>0</v>
      </c>
      <c r="F236" s="174">
        <f t="shared" si="48"/>
        <v>0</v>
      </c>
      <c r="G236" s="172"/>
      <c r="H236" s="173">
        <v>0</v>
      </c>
      <c r="I236" s="173">
        <v>0</v>
      </c>
      <c r="J236" s="513">
        <f t="shared" si="49"/>
        <v>0</v>
      </c>
      <c r="K236" s="475">
        <f t="shared" si="47"/>
        <v>0</v>
      </c>
      <c r="L236" s="467">
        <v>0</v>
      </c>
      <c r="M236" s="467">
        <v>0</v>
      </c>
      <c r="N236" s="507"/>
    </row>
    <row r="237" spans="1:14" s="130" customFormat="1" hidden="1" x14ac:dyDescent="0.3">
      <c r="A237" s="34" t="s">
        <v>32</v>
      </c>
      <c r="B237" s="33" t="s">
        <v>31</v>
      </c>
      <c r="C237" s="172"/>
      <c r="D237" s="173">
        <v>0</v>
      </c>
      <c r="E237" s="173">
        <v>0</v>
      </c>
      <c r="F237" s="174">
        <f t="shared" si="48"/>
        <v>0</v>
      </c>
      <c r="G237" s="172"/>
      <c r="H237" s="173">
        <v>0</v>
      </c>
      <c r="I237" s="173">
        <v>0</v>
      </c>
      <c r="J237" s="513">
        <f t="shared" si="49"/>
        <v>0</v>
      </c>
      <c r="K237" s="475">
        <f t="shared" si="47"/>
        <v>0</v>
      </c>
      <c r="L237" s="467">
        <v>0</v>
      </c>
      <c r="M237" s="467">
        <v>0</v>
      </c>
      <c r="N237" s="507"/>
    </row>
    <row r="238" spans="1:14" s="130" customFormat="1" hidden="1" x14ac:dyDescent="0.3">
      <c r="A238" s="34" t="s">
        <v>30</v>
      </c>
      <c r="B238" s="33" t="s">
        <v>29</v>
      </c>
      <c r="C238" s="172"/>
      <c r="D238" s="173">
        <v>0</v>
      </c>
      <c r="E238" s="173">
        <v>0</v>
      </c>
      <c r="F238" s="174">
        <f t="shared" si="48"/>
        <v>0</v>
      </c>
      <c r="G238" s="172"/>
      <c r="H238" s="173">
        <v>0</v>
      </c>
      <c r="I238" s="173">
        <v>0</v>
      </c>
      <c r="J238" s="513">
        <f t="shared" si="49"/>
        <v>0</v>
      </c>
      <c r="K238" s="475">
        <f t="shared" si="47"/>
        <v>0</v>
      </c>
      <c r="L238" s="467">
        <v>0</v>
      </c>
      <c r="M238" s="467">
        <v>0</v>
      </c>
      <c r="N238" s="507"/>
    </row>
    <row r="239" spans="1:14" s="130" customFormat="1" hidden="1" x14ac:dyDescent="0.3">
      <c r="A239" s="34" t="s">
        <v>28</v>
      </c>
      <c r="B239" s="33" t="s">
        <v>27</v>
      </c>
      <c r="C239" s="172"/>
      <c r="D239" s="173">
        <v>0</v>
      </c>
      <c r="E239" s="173">
        <v>0</v>
      </c>
      <c r="F239" s="174">
        <f t="shared" si="48"/>
        <v>0</v>
      </c>
      <c r="G239" s="172"/>
      <c r="H239" s="173">
        <v>0</v>
      </c>
      <c r="I239" s="173">
        <v>0</v>
      </c>
      <c r="J239" s="513">
        <f t="shared" si="49"/>
        <v>0</v>
      </c>
      <c r="K239" s="475">
        <f t="shared" si="47"/>
        <v>0</v>
      </c>
      <c r="L239" s="467">
        <v>0</v>
      </c>
      <c r="M239" s="467">
        <v>0</v>
      </c>
      <c r="N239" s="507"/>
    </row>
    <row r="240" spans="1:14" s="130" customFormat="1" hidden="1" x14ac:dyDescent="0.3">
      <c r="A240" s="34" t="s">
        <v>26</v>
      </c>
      <c r="B240" s="33" t="s">
        <v>25</v>
      </c>
      <c r="C240" s="172"/>
      <c r="D240" s="173">
        <v>0</v>
      </c>
      <c r="E240" s="173">
        <v>0</v>
      </c>
      <c r="F240" s="174">
        <f t="shared" si="48"/>
        <v>0</v>
      </c>
      <c r="G240" s="172"/>
      <c r="H240" s="173">
        <v>0</v>
      </c>
      <c r="I240" s="173">
        <v>0</v>
      </c>
      <c r="J240" s="513">
        <f t="shared" si="49"/>
        <v>0</v>
      </c>
      <c r="K240" s="475">
        <f t="shared" si="47"/>
        <v>0</v>
      </c>
      <c r="L240" s="467">
        <v>0</v>
      </c>
      <c r="M240" s="467">
        <v>0</v>
      </c>
      <c r="N240" s="507"/>
    </row>
    <row r="241" spans="1:14" s="130" customFormat="1" hidden="1" x14ac:dyDescent="0.3">
      <c r="A241" s="34" t="s">
        <v>24</v>
      </c>
      <c r="B241" s="33" t="s">
        <v>23</v>
      </c>
      <c r="C241" s="172"/>
      <c r="D241" s="173">
        <v>0</v>
      </c>
      <c r="E241" s="173">
        <v>0</v>
      </c>
      <c r="F241" s="174">
        <f t="shared" si="48"/>
        <v>0</v>
      </c>
      <c r="G241" s="172"/>
      <c r="H241" s="173">
        <v>0</v>
      </c>
      <c r="I241" s="173">
        <v>0</v>
      </c>
      <c r="J241" s="513">
        <f t="shared" si="49"/>
        <v>0</v>
      </c>
      <c r="K241" s="475">
        <f t="shared" si="47"/>
        <v>0</v>
      </c>
      <c r="L241" s="467">
        <v>0</v>
      </c>
      <c r="M241" s="467">
        <v>0</v>
      </c>
      <c r="N241" s="507"/>
    </row>
    <row r="242" spans="1:14" s="135" customFormat="1" hidden="1" x14ac:dyDescent="0.3">
      <c r="A242" s="28" t="s">
        <v>22</v>
      </c>
      <c r="B242" s="27" t="s">
        <v>21</v>
      </c>
      <c r="C242" s="175">
        <f>SUM(C240:C241)</f>
        <v>0</v>
      </c>
      <c r="D242" s="173">
        <v>0</v>
      </c>
      <c r="E242" s="173">
        <v>0</v>
      </c>
      <c r="F242" s="177">
        <f>IF((SUM(C242:E242))=SUM(F240:F241),SUM(F240:F241),"HIBA!")</f>
        <v>0</v>
      </c>
      <c r="G242" s="175">
        <f>SUM(G240:G241)</f>
        <v>0</v>
      </c>
      <c r="H242" s="173">
        <v>0</v>
      </c>
      <c r="I242" s="173">
        <v>0</v>
      </c>
      <c r="J242" s="514">
        <f>IF((SUM(F242:I242))=SUM(J240:J241),SUM(J240:J241),"HIBA!")</f>
        <v>0</v>
      </c>
      <c r="K242" s="475">
        <f t="shared" si="47"/>
        <v>0</v>
      </c>
      <c r="L242" s="467">
        <v>0</v>
      </c>
      <c r="M242" s="467">
        <v>0</v>
      </c>
      <c r="N242" s="472"/>
    </row>
    <row r="243" spans="1:14" s="135" customFormat="1" x14ac:dyDescent="0.3">
      <c r="A243" s="28" t="s">
        <v>20</v>
      </c>
      <c r="B243" s="27" t="s">
        <v>19</v>
      </c>
      <c r="C243" s="175">
        <f>SUM(C234:C239,C229,C224,C242)</f>
        <v>192419956</v>
      </c>
      <c r="D243" s="520">
        <v>0</v>
      </c>
      <c r="E243" s="520">
        <v>0</v>
      </c>
      <c r="F243" s="177">
        <f>IF((SUM(C243:E243))=SUM(F234:F239,F229,F224,F242),SUM(F234:F239,F229,F224,F242),"HIBA!")</f>
        <v>192419956</v>
      </c>
      <c r="G243" s="175">
        <f>SUM(G234:G239,G229,G224,G242)</f>
        <v>-1942574</v>
      </c>
      <c r="H243" s="520">
        <v>0</v>
      </c>
      <c r="I243" s="520">
        <v>0</v>
      </c>
      <c r="J243" s="514">
        <f>IF((SUM(F243:I243))=SUM(J234:J239,J229,J224,J242),SUM(J234:J239,J229,J224,J242),"HIBA!")</f>
        <v>190477382</v>
      </c>
      <c r="K243" s="478">
        <f t="shared" si="47"/>
        <v>4057730</v>
      </c>
      <c r="L243" s="479">
        <v>0</v>
      </c>
      <c r="M243" s="479">
        <v>0</v>
      </c>
      <c r="N243" s="476">
        <f>SUM(N234:N235)</f>
        <v>194535112</v>
      </c>
    </row>
    <row r="244" spans="1:14" s="130" customFormat="1" hidden="1" x14ac:dyDescent="0.3">
      <c r="A244" s="34" t="s">
        <v>18</v>
      </c>
      <c r="B244" s="33" t="s">
        <v>17</v>
      </c>
      <c r="C244" s="172"/>
      <c r="D244" s="173">
        <v>0</v>
      </c>
      <c r="E244" s="173">
        <v>0</v>
      </c>
      <c r="F244" s="174">
        <f>SUM(C244:E244)</f>
        <v>0</v>
      </c>
      <c r="G244" s="172"/>
      <c r="H244" s="173">
        <v>0</v>
      </c>
      <c r="I244" s="173">
        <v>0</v>
      </c>
      <c r="J244" s="513">
        <f>SUM(F244:I244)</f>
        <v>0</v>
      </c>
      <c r="K244" s="475">
        <f t="shared" si="47"/>
        <v>0</v>
      </c>
      <c r="L244" s="467">
        <v>0</v>
      </c>
      <c r="M244" s="467">
        <v>0</v>
      </c>
      <c r="N244" s="507"/>
    </row>
    <row r="245" spans="1:14" s="130" customFormat="1" hidden="1" x14ac:dyDescent="0.3">
      <c r="A245" s="34" t="s">
        <v>16</v>
      </c>
      <c r="B245" s="33" t="s">
        <v>15</v>
      </c>
      <c r="C245" s="172"/>
      <c r="D245" s="173">
        <v>0</v>
      </c>
      <c r="E245" s="173">
        <v>0</v>
      </c>
      <c r="F245" s="174">
        <f>SUM(C245:E245)</f>
        <v>0</v>
      </c>
      <c r="G245" s="172"/>
      <c r="H245" s="173">
        <v>0</v>
      </c>
      <c r="I245" s="173">
        <v>0</v>
      </c>
      <c r="J245" s="513">
        <f>SUM(F245:I245)</f>
        <v>0</v>
      </c>
      <c r="K245" s="475">
        <f t="shared" si="47"/>
        <v>0</v>
      </c>
      <c r="L245" s="467">
        <v>0</v>
      </c>
      <c r="M245" s="467">
        <v>0</v>
      </c>
      <c r="N245" s="507"/>
    </row>
    <row r="246" spans="1:14" s="130" customFormat="1" hidden="1" x14ac:dyDescent="0.3">
      <c r="A246" s="34" t="s">
        <v>14</v>
      </c>
      <c r="B246" s="33" t="s">
        <v>13</v>
      </c>
      <c r="C246" s="172"/>
      <c r="D246" s="173">
        <v>0</v>
      </c>
      <c r="E246" s="173">
        <v>0</v>
      </c>
      <c r="F246" s="174">
        <f>SUM(C246:E246)</f>
        <v>0</v>
      </c>
      <c r="G246" s="172"/>
      <c r="H246" s="173">
        <v>0</v>
      </c>
      <c r="I246" s="173">
        <v>0</v>
      </c>
      <c r="J246" s="513">
        <f>SUM(F246:I246)</f>
        <v>0</v>
      </c>
      <c r="K246" s="475">
        <f t="shared" si="47"/>
        <v>0</v>
      </c>
      <c r="L246" s="467">
        <v>0</v>
      </c>
      <c r="M246" s="467">
        <v>0</v>
      </c>
      <c r="N246" s="507"/>
    </row>
    <row r="247" spans="1:14" s="130" customFormat="1" hidden="1" x14ac:dyDescent="0.3">
      <c r="A247" s="34" t="s">
        <v>12</v>
      </c>
      <c r="B247" s="33" t="s">
        <v>11</v>
      </c>
      <c r="C247" s="172"/>
      <c r="D247" s="173">
        <v>0</v>
      </c>
      <c r="E247" s="173">
        <v>0</v>
      </c>
      <c r="F247" s="174">
        <f>SUM(C247:E247)</f>
        <v>0</v>
      </c>
      <c r="G247" s="172"/>
      <c r="H247" s="173">
        <v>0</v>
      </c>
      <c r="I247" s="173">
        <v>0</v>
      </c>
      <c r="J247" s="513">
        <f>SUM(F247:I247)</f>
        <v>0</v>
      </c>
      <c r="K247" s="475">
        <f t="shared" si="47"/>
        <v>0</v>
      </c>
      <c r="L247" s="467">
        <v>0</v>
      </c>
      <c r="M247" s="467">
        <v>0</v>
      </c>
      <c r="N247" s="507"/>
    </row>
    <row r="248" spans="1:14" s="130" customFormat="1" hidden="1" x14ac:dyDescent="0.3">
      <c r="A248" s="34" t="s">
        <v>10</v>
      </c>
      <c r="B248" s="33" t="s">
        <v>9</v>
      </c>
      <c r="C248" s="172"/>
      <c r="D248" s="173">
        <v>0</v>
      </c>
      <c r="E248" s="173">
        <v>0</v>
      </c>
      <c r="F248" s="174">
        <f>SUM(C248:E248)</f>
        <v>0</v>
      </c>
      <c r="G248" s="172"/>
      <c r="H248" s="173">
        <v>0</v>
      </c>
      <c r="I248" s="173">
        <v>0</v>
      </c>
      <c r="J248" s="513">
        <f>SUM(F248:I248)</f>
        <v>0</v>
      </c>
      <c r="K248" s="475">
        <f t="shared" si="47"/>
        <v>0</v>
      </c>
      <c r="L248" s="467">
        <v>0</v>
      </c>
      <c r="M248" s="467">
        <v>0</v>
      </c>
      <c r="N248" s="507"/>
    </row>
    <row r="249" spans="1:14" s="135" customFormat="1" hidden="1" x14ac:dyDescent="0.3">
      <c r="A249" s="28" t="s">
        <v>8</v>
      </c>
      <c r="B249" s="27" t="s">
        <v>7</v>
      </c>
      <c r="C249" s="175">
        <f>SUM(C244:C248)</f>
        <v>0</v>
      </c>
      <c r="D249" s="173">
        <v>0</v>
      </c>
      <c r="E249" s="173">
        <v>0</v>
      </c>
      <c r="F249" s="177">
        <f>IF((SUM(C249:E249))=SUM(F244:F248),SUM(F244:F248),"HIBA!")</f>
        <v>0</v>
      </c>
      <c r="G249" s="175">
        <f>SUM(G244:G248)</f>
        <v>0</v>
      </c>
      <c r="H249" s="173">
        <v>0</v>
      </c>
      <c r="I249" s="173">
        <v>0</v>
      </c>
      <c r="J249" s="514">
        <f>IF((SUM(F249:I249))=SUM(J244:J248),SUM(J244:J248),"HIBA!")</f>
        <v>0</v>
      </c>
      <c r="K249" s="475">
        <f t="shared" si="47"/>
        <v>0</v>
      </c>
      <c r="L249" s="467">
        <v>0</v>
      </c>
      <c r="M249" s="467">
        <v>0</v>
      </c>
      <c r="N249" s="472"/>
    </row>
    <row r="250" spans="1:14" s="149" customFormat="1" hidden="1" x14ac:dyDescent="0.3">
      <c r="A250" s="22" t="s">
        <v>6</v>
      </c>
      <c r="B250" s="21" t="s">
        <v>5</v>
      </c>
      <c r="C250" s="179"/>
      <c r="D250" s="173">
        <v>0</v>
      </c>
      <c r="E250" s="173">
        <v>0</v>
      </c>
      <c r="F250" s="178">
        <f>SUM(C250:E250)</f>
        <v>0</v>
      </c>
      <c r="G250" s="179"/>
      <c r="H250" s="173">
        <v>0</v>
      </c>
      <c r="I250" s="173">
        <v>0</v>
      </c>
      <c r="J250" s="515">
        <f>SUM(F250:I250)</f>
        <v>0</v>
      </c>
      <c r="K250" s="475">
        <f t="shared" si="47"/>
        <v>0</v>
      </c>
      <c r="L250" s="467">
        <v>0</v>
      </c>
      <c r="M250" s="467">
        <v>0</v>
      </c>
      <c r="N250" s="510"/>
    </row>
    <row r="251" spans="1:14" s="149" customFormat="1" hidden="1" x14ac:dyDescent="0.3">
      <c r="A251" s="22" t="s">
        <v>4</v>
      </c>
      <c r="B251" s="21" t="s">
        <v>3</v>
      </c>
      <c r="C251" s="179"/>
      <c r="D251" s="173">
        <v>0</v>
      </c>
      <c r="E251" s="173">
        <v>0</v>
      </c>
      <c r="F251" s="178">
        <f>SUM(C251:E251)</f>
        <v>0</v>
      </c>
      <c r="G251" s="179"/>
      <c r="H251" s="173">
        <v>0</v>
      </c>
      <c r="I251" s="173">
        <v>0</v>
      </c>
      <c r="J251" s="515">
        <f>SUM(F251:I251)</f>
        <v>0</v>
      </c>
      <c r="K251" s="475">
        <f t="shared" si="47"/>
        <v>0</v>
      </c>
      <c r="L251" s="467">
        <v>0</v>
      </c>
      <c r="M251" s="467">
        <v>0</v>
      </c>
      <c r="N251" s="510"/>
    </row>
    <row r="252" spans="1:14" s="140" customFormat="1" ht="13.8" x14ac:dyDescent="0.3">
      <c r="A252" s="16" t="s">
        <v>2</v>
      </c>
      <c r="B252" s="15" t="s">
        <v>1</v>
      </c>
      <c r="C252" s="181">
        <f>SUM(C249:C251,C243)</f>
        <v>192419956</v>
      </c>
      <c r="D252" s="521">
        <v>0</v>
      </c>
      <c r="E252" s="521">
        <v>0</v>
      </c>
      <c r="F252" s="183">
        <f>IF((SUM(C252:E252))=SUM(F249:F251,F243),SUM(F249:F251,F243),"HIBA!")</f>
        <v>192419956</v>
      </c>
      <c r="G252" s="181">
        <f>SUM(G249:G251,G243)</f>
        <v>-1942574</v>
      </c>
      <c r="H252" s="521">
        <v>0</v>
      </c>
      <c r="I252" s="521">
        <v>0</v>
      </c>
      <c r="J252" s="516">
        <f>IF((SUM(F252:I252))=SUM(J249:J251,J243),SUM(J249:J251,J243),"HIBA!")</f>
        <v>190477382</v>
      </c>
      <c r="K252" s="484">
        <f t="shared" si="47"/>
        <v>4057730</v>
      </c>
      <c r="L252" s="485">
        <v>0</v>
      </c>
      <c r="M252" s="485">
        <v>0</v>
      </c>
      <c r="N252" s="480">
        <f>SUM(N243)</f>
        <v>194535112</v>
      </c>
    </row>
    <row r="253" spans="1:14" s="155" customFormat="1" ht="16.2" thickBot="1" x14ac:dyDescent="0.35">
      <c r="A253" s="162" t="s">
        <v>0</v>
      </c>
      <c r="B253" s="9"/>
      <c r="C253" s="527">
        <f>SUM(C252,C220)</f>
        <v>225463374</v>
      </c>
      <c r="D253" s="524">
        <v>0</v>
      </c>
      <c r="E253" s="524">
        <v>0</v>
      </c>
      <c r="F253" s="528">
        <f>IF((SUM(C253:E253))=SUM(F252,F220),SUM(F252,F220),"HIBA!")</f>
        <v>225463374</v>
      </c>
      <c r="G253" s="527">
        <f>SUM(G252,G220)</f>
        <v>-1942574</v>
      </c>
      <c r="H253" s="524">
        <v>0</v>
      </c>
      <c r="I253" s="524">
        <v>0</v>
      </c>
      <c r="J253" s="529">
        <f>IF((SUM(F253:I253))=SUM(J252,J220),SUM(J252,J220),"HIBA!")</f>
        <v>223520800</v>
      </c>
      <c r="K253" s="525">
        <f t="shared" si="47"/>
        <v>37677916</v>
      </c>
      <c r="L253" s="526">
        <v>0</v>
      </c>
      <c r="M253" s="526">
        <v>0</v>
      </c>
      <c r="N253" s="545">
        <f>SUM(N252+N220)</f>
        <v>261198716</v>
      </c>
    </row>
    <row r="254" spans="1:14" x14ac:dyDescent="0.3">
      <c r="C254" s="193"/>
      <c r="D254" s="193"/>
      <c r="E254" s="193"/>
      <c r="F254" s="193"/>
      <c r="G254" s="193"/>
      <c r="H254" s="193"/>
      <c r="I254" s="193"/>
      <c r="J254" s="193"/>
    </row>
  </sheetData>
  <sheetProtection selectLockedCells="1"/>
  <mergeCells count="9">
    <mergeCell ref="C147:F147"/>
    <mergeCell ref="G147:J147"/>
    <mergeCell ref="K147:N147"/>
    <mergeCell ref="A141:J141"/>
    <mergeCell ref="A3:J3"/>
    <mergeCell ref="A4:J4"/>
    <mergeCell ref="C10:E10"/>
    <mergeCell ref="K10:N10"/>
    <mergeCell ref="G10:J10"/>
  </mergeCells>
  <pageMargins left="0.25" right="0.25" top="0.75" bottom="0.75" header="0.3" footer="0.3"/>
  <pageSetup paperSize="8" scale="62" fitToHeight="0" orientation="portrait" r:id="rId1"/>
  <headerFooter alignWithMargins="0"/>
  <rowBreaks count="1" manualBreakCount="1">
    <brk id="1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topLeftCell="A2" workbookViewId="0">
      <selection activeCell="L5" sqref="L5"/>
    </sheetView>
  </sheetViews>
  <sheetFormatPr defaultColWidth="9" defaultRowHeight="14.4" x14ac:dyDescent="0.3"/>
  <cols>
    <col min="2" max="2" width="3.5546875" bestFit="1" customWidth="1"/>
    <col min="3" max="3" width="18.109375" bestFit="1" customWidth="1"/>
    <col min="4" max="4" width="9.5546875" bestFit="1" customWidth="1"/>
    <col min="5" max="5" width="11.5546875" bestFit="1" customWidth="1"/>
    <col min="6" max="6" width="11.5546875" customWidth="1"/>
    <col min="7" max="7" width="23.6640625" customWidth="1"/>
    <col min="8" max="8" width="11.5546875" bestFit="1" customWidth="1"/>
    <col min="9" max="9" width="11.5546875" customWidth="1"/>
    <col min="10" max="10" width="11.5546875" bestFit="1" customWidth="1"/>
    <col min="11" max="11" width="9" customWidth="1"/>
    <col min="12" max="12" width="12.109375" customWidth="1"/>
    <col min="243" max="243" width="4.33203125" customWidth="1"/>
    <col min="244" max="244" width="18.33203125" customWidth="1"/>
    <col min="245" max="245" width="17.6640625" customWidth="1"/>
    <col min="246" max="255" width="9" customWidth="1"/>
    <col min="256" max="256" width="23.6640625" customWidth="1"/>
    <col min="257" max="257" width="17.6640625" customWidth="1"/>
    <col min="258" max="258" width="9" customWidth="1"/>
    <col min="259" max="259" width="11.5546875" customWidth="1"/>
    <col min="260" max="267" width="9" customWidth="1"/>
    <col min="268" max="268" width="12.109375" customWidth="1"/>
    <col min="499" max="499" width="4.33203125" customWidth="1"/>
    <col min="500" max="500" width="18.33203125" customWidth="1"/>
    <col min="501" max="501" width="17.6640625" customWidth="1"/>
    <col min="502" max="511" width="9" customWidth="1"/>
    <col min="512" max="512" width="23.6640625" customWidth="1"/>
    <col min="513" max="513" width="17.6640625" customWidth="1"/>
    <col min="514" max="514" width="9" customWidth="1"/>
    <col min="515" max="515" width="11.5546875" customWidth="1"/>
    <col min="516" max="523" width="9" customWidth="1"/>
    <col min="524" max="524" width="12.109375" customWidth="1"/>
    <col min="755" max="755" width="4.33203125" customWidth="1"/>
    <col min="756" max="756" width="18.33203125" customWidth="1"/>
    <col min="757" max="757" width="17.6640625" customWidth="1"/>
    <col min="758" max="767" width="9" customWidth="1"/>
    <col min="768" max="768" width="23.6640625" customWidth="1"/>
    <col min="769" max="769" width="17.6640625" customWidth="1"/>
    <col min="770" max="770" width="9" customWidth="1"/>
    <col min="771" max="771" width="11.5546875" customWidth="1"/>
    <col min="772" max="779" width="9" customWidth="1"/>
    <col min="780" max="780" width="12.109375" customWidth="1"/>
    <col min="1011" max="1011" width="4.33203125" customWidth="1"/>
    <col min="1012" max="1012" width="18.33203125" customWidth="1"/>
    <col min="1013" max="1013" width="17.6640625" customWidth="1"/>
    <col min="1014" max="1023" width="9" customWidth="1"/>
    <col min="1024" max="1024" width="23.6640625" customWidth="1"/>
    <col min="1025" max="1025" width="17.6640625" customWidth="1"/>
    <col min="1026" max="1026" width="9" customWidth="1"/>
    <col min="1027" max="1027" width="11.5546875" customWidth="1"/>
    <col min="1028" max="1035" width="9" customWidth="1"/>
    <col min="1036" max="1036" width="12.109375" customWidth="1"/>
    <col min="1267" max="1267" width="4.33203125" customWidth="1"/>
    <col min="1268" max="1268" width="18.33203125" customWidth="1"/>
    <col min="1269" max="1269" width="17.6640625" customWidth="1"/>
    <col min="1270" max="1279" width="9" customWidth="1"/>
    <col min="1280" max="1280" width="23.6640625" customWidth="1"/>
    <col min="1281" max="1281" width="17.6640625" customWidth="1"/>
    <col min="1282" max="1282" width="9" customWidth="1"/>
    <col min="1283" max="1283" width="11.5546875" customWidth="1"/>
    <col min="1284" max="1291" width="9" customWidth="1"/>
    <col min="1292" max="1292" width="12.109375" customWidth="1"/>
    <col min="1523" max="1523" width="4.33203125" customWidth="1"/>
    <col min="1524" max="1524" width="18.33203125" customWidth="1"/>
    <col min="1525" max="1525" width="17.6640625" customWidth="1"/>
    <col min="1526" max="1535" width="9" customWidth="1"/>
    <col min="1536" max="1536" width="23.6640625" customWidth="1"/>
    <col min="1537" max="1537" width="17.6640625" customWidth="1"/>
    <col min="1538" max="1538" width="9" customWidth="1"/>
    <col min="1539" max="1539" width="11.5546875" customWidth="1"/>
    <col min="1540" max="1547" width="9" customWidth="1"/>
    <col min="1548" max="1548" width="12.109375" customWidth="1"/>
    <col min="1779" max="1779" width="4.33203125" customWidth="1"/>
    <col min="1780" max="1780" width="18.33203125" customWidth="1"/>
    <col min="1781" max="1781" width="17.6640625" customWidth="1"/>
    <col min="1782" max="1791" width="9" customWidth="1"/>
    <col min="1792" max="1792" width="23.6640625" customWidth="1"/>
    <col min="1793" max="1793" width="17.6640625" customWidth="1"/>
    <col min="1794" max="1794" width="9" customWidth="1"/>
    <col min="1795" max="1795" width="11.5546875" customWidth="1"/>
    <col min="1796" max="1803" width="9" customWidth="1"/>
    <col min="1804" max="1804" width="12.109375" customWidth="1"/>
    <col min="2035" max="2035" width="4.33203125" customWidth="1"/>
    <col min="2036" max="2036" width="18.33203125" customWidth="1"/>
    <col min="2037" max="2037" width="17.6640625" customWidth="1"/>
    <col min="2038" max="2047" width="9" customWidth="1"/>
    <col min="2048" max="2048" width="23.6640625" customWidth="1"/>
    <col min="2049" max="2049" width="17.6640625" customWidth="1"/>
    <col min="2050" max="2050" width="9" customWidth="1"/>
    <col min="2051" max="2051" width="11.5546875" customWidth="1"/>
    <col min="2052" max="2059" width="9" customWidth="1"/>
    <col min="2060" max="2060" width="12.109375" customWidth="1"/>
    <col min="2291" max="2291" width="4.33203125" customWidth="1"/>
    <col min="2292" max="2292" width="18.33203125" customWidth="1"/>
    <col min="2293" max="2293" width="17.6640625" customWidth="1"/>
    <col min="2294" max="2303" width="9" customWidth="1"/>
    <col min="2304" max="2304" width="23.6640625" customWidth="1"/>
    <col min="2305" max="2305" width="17.6640625" customWidth="1"/>
    <col min="2306" max="2306" width="9" customWidth="1"/>
    <col min="2307" max="2307" width="11.5546875" customWidth="1"/>
    <col min="2308" max="2315" width="9" customWidth="1"/>
    <col min="2316" max="2316" width="12.109375" customWidth="1"/>
    <col min="2547" max="2547" width="4.33203125" customWidth="1"/>
    <col min="2548" max="2548" width="18.33203125" customWidth="1"/>
    <col min="2549" max="2549" width="17.6640625" customWidth="1"/>
    <col min="2550" max="2559" width="9" customWidth="1"/>
    <col min="2560" max="2560" width="23.6640625" customWidth="1"/>
    <col min="2561" max="2561" width="17.6640625" customWidth="1"/>
    <col min="2562" max="2562" width="9" customWidth="1"/>
    <col min="2563" max="2563" width="11.5546875" customWidth="1"/>
    <col min="2564" max="2571" width="9" customWidth="1"/>
    <col min="2572" max="2572" width="12.109375" customWidth="1"/>
    <col min="2803" max="2803" width="4.33203125" customWidth="1"/>
    <col min="2804" max="2804" width="18.33203125" customWidth="1"/>
    <col min="2805" max="2805" width="17.6640625" customWidth="1"/>
    <col min="2806" max="2815" width="9" customWidth="1"/>
    <col min="2816" max="2816" width="23.6640625" customWidth="1"/>
    <col min="2817" max="2817" width="17.6640625" customWidth="1"/>
    <col min="2818" max="2818" width="9" customWidth="1"/>
    <col min="2819" max="2819" width="11.5546875" customWidth="1"/>
    <col min="2820" max="2827" width="9" customWidth="1"/>
    <col min="2828" max="2828" width="12.109375" customWidth="1"/>
    <col min="3059" max="3059" width="4.33203125" customWidth="1"/>
    <col min="3060" max="3060" width="18.33203125" customWidth="1"/>
    <col min="3061" max="3061" width="17.6640625" customWidth="1"/>
    <col min="3062" max="3071" width="9" customWidth="1"/>
    <col min="3072" max="3072" width="23.6640625" customWidth="1"/>
    <col min="3073" max="3073" width="17.6640625" customWidth="1"/>
    <col min="3074" max="3074" width="9" customWidth="1"/>
    <col min="3075" max="3075" width="11.5546875" customWidth="1"/>
    <col min="3076" max="3083" width="9" customWidth="1"/>
    <col min="3084" max="3084" width="12.109375" customWidth="1"/>
    <col min="3315" max="3315" width="4.33203125" customWidth="1"/>
    <col min="3316" max="3316" width="18.33203125" customWidth="1"/>
    <col min="3317" max="3317" width="17.6640625" customWidth="1"/>
    <col min="3318" max="3327" width="9" customWidth="1"/>
    <col min="3328" max="3328" width="23.6640625" customWidth="1"/>
    <col min="3329" max="3329" width="17.6640625" customWidth="1"/>
    <col min="3330" max="3330" width="9" customWidth="1"/>
    <col min="3331" max="3331" width="11.5546875" customWidth="1"/>
    <col min="3332" max="3339" width="9" customWidth="1"/>
    <col min="3340" max="3340" width="12.109375" customWidth="1"/>
    <col min="3571" max="3571" width="4.33203125" customWidth="1"/>
    <col min="3572" max="3572" width="18.33203125" customWidth="1"/>
    <col min="3573" max="3573" width="17.6640625" customWidth="1"/>
    <col min="3574" max="3583" width="9" customWidth="1"/>
    <col min="3584" max="3584" width="23.6640625" customWidth="1"/>
    <col min="3585" max="3585" width="17.6640625" customWidth="1"/>
    <col min="3586" max="3586" width="9" customWidth="1"/>
    <col min="3587" max="3587" width="11.5546875" customWidth="1"/>
    <col min="3588" max="3595" width="9" customWidth="1"/>
    <col min="3596" max="3596" width="12.109375" customWidth="1"/>
    <col min="3827" max="3827" width="4.33203125" customWidth="1"/>
    <col min="3828" max="3828" width="18.33203125" customWidth="1"/>
    <col min="3829" max="3829" width="17.6640625" customWidth="1"/>
    <col min="3830" max="3839" width="9" customWidth="1"/>
    <col min="3840" max="3840" width="23.6640625" customWidth="1"/>
    <col min="3841" max="3841" width="17.6640625" customWidth="1"/>
    <col min="3842" max="3842" width="9" customWidth="1"/>
    <col min="3843" max="3843" width="11.5546875" customWidth="1"/>
    <col min="3844" max="3851" width="9" customWidth="1"/>
    <col min="3852" max="3852" width="12.109375" customWidth="1"/>
    <col min="4083" max="4083" width="4.33203125" customWidth="1"/>
    <col min="4084" max="4084" width="18.33203125" customWidth="1"/>
    <col min="4085" max="4085" width="17.6640625" customWidth="1"/>
    <col min="4086" max="4095" width="9" customWidth="1"/>
    <col min="4096" max="4096" width="23.6640625" customWidth="1"/>
    <col min="4097" max="4097" width="17.6640625" customWidth="1"/>
    <col min="4098" max="4098" width="9" customWidth="1"/>
    <col min="4099" max="4099" width="11.5546875" customWidth="1"/>
    <col min="4100" max="4107" width="9" customWidth="1"/>
    <col min="4108" max="4108" width="12.109375" customWidth="1"/>
    <col min="4339" max="4339" width="4.33203125" customWidth="1"/>
    <col min="4340" max="4340" width="18.33203125" customWidth="1"/>
    <col min="4341" max="4341" width="17.6640625" customWidth="1"/>
    <col min="4342" max="4351" width="9" customWidth="1"/>
    <col min="4352" max="4352" width="23.6640625" customWidth="1"/>
    <col min="4353" max="4353" width="17.6640625" customWidth="1"/>
    <col min="4354" max="4354" width="9" customWidth="1"/>
    <col min="4355" max="4355" width="11.5546875" customWidth="1"/>
    <col min="4356" max="4363" width="9" customWidth="1"/>
    <col min="4364" max="4364" width="12.109375" customWidth="1"/>
    <col min="4595" max="4595" width="4.33203125" customWidth="1"/>
    <col min="4596" max="4596" width="18.33203125" customWidth="1"/>
    <col min="4597" max="4597" width="17.6640625" customWidth="1"/>
    <col min="4598" max="4607" width="9" customWidth="1"/>
    <col min="4608" max="4608" width="23.6640625" customWidth="1"/>
    <col min="4609" max="4609" width="17.6640625" customWidth="1"/>
    <col min="4610" max="4610" width="9" customWidth="1"/>
    <col min="4611" max="4611" width="11.5546875" customWidth="1"/>
    <col min="4612" max="4619" width="9" customWidth="1"/>
    <col min="4620" max="4620" width="12.109375" customWidth="1"/>
    <col min="4851" max="4851" width="4.33203125" customWidth="1"/>
    <col min="4852" max="4852" width="18.33203125" customWidth="1"/>
    <col min="4853" max="4853" width="17.6640625" customWidth="1"/>
    <col min="4854" max="4863" width="9" customWidth="1"/>
    <col min="4864" max="4864" width="23.6640625" customWidth="1"/>
    <col min="4865" max="4865" width="17.6640625" customWidth="1"/>
    <col min="4866" max="4866" width="9" customWidth="1"/>
    <col min="4867" max="4867" width="11.5546875" customWidth="1"/>
    <col min="4868" max="4875" width="9" customWidth="1"/>
    <col min="4876" max="4876" width="12.109375" customWidth="1"/>
    <col min="5107" max="5107" width="4.33203125" customWidth="1"/>
    <col min="5108" max="5108" width="18.33203125" customWidth="1"/>
    <col min="5109" max="5109" width="17.6640625" customWidth="1"/>
    <col min="5110" max="5119" width="9" customWidth="1"/>
    <col min="5120" max="5120" width="23.6640625" customWidth="1"/>
    <col min="5121" max="5121" width="17.6640625" customWidth="1"/>
    <col min="5122" max="5122" width="9" customWidth="1"/>
    <col min="5123" max="5123" width="11.5546875" customWidth="1"/>
    <col min="5124" max="5131" width="9" customWidth="1"/>
    <col min="5132" max="5132" width="12.109375" customWidth="1"/>
    <col min="5363" max="5363" width="4.33203125" customWidth="1"/>
    <col min="5364" max="5364" width="18.33203125" customWidth="1"/>
    <col min="5365" max="5365" width="17.6640625" customWidth="1"/>
    <col min="5366" max="5375" width="9" customWidth="1"/>
    <col min="5376" max="5376" width="23.6640625" customWidth="1"/>
    <col min="5377" max="5377" width="17.6640625" customWidth="1"/>
    <col min="5378" max="5378" width="9" customWidth="1"/>
    <col min="5379" max="5379" width="11.5546875" customWidth="1"/>
    <col min="5380" max="5387" width="9" customWidth="1"/>
    <col min="5388" max="5388" width="12.109375" customWidth="1"/>
    <col min="5619" max="5619" width="4.33203125" customWidth="1"/>
    <col min="5620" max="5620" width="18.33203125" customWidth="1"/>
    <col min="5621" max="5621" width="17.6640625" customWidth="1"/>
    <col min="5622" max="5631" width="9" customWidth="1"/>
    <col min="5632" max="5632" width="23.6640625" customWidth="1"/>
    <col min="5633" max="5633" width="17.6640625" customWidth="1"/>
    <col min="5634" max="5634" width="9" customWidth="1"/>
    <col min="5635" max="5635" width="11.5546875" customWidth="1"/>
    <col min="5636" max="5643" width="9" customWidth="1"/>
    <col min="5644" max="5644" width="12.109375" customWidth="1"/>
    <col min="5875" max="5875" width="4.33203125" customWidth="1"/>
    <col min="5876" max="5876" width="18.33203125" customWidth="1"/>
    <col min="5877" max="5877" width="17.6640625" customWidth="1"/>
    <col min="5878" max="5887" width="9" customWidth="1"/>
    <col min="5888" max="5888" width="23.6640625" customWidth="1"/>
    <col min="5889" max="5889" width="17.6640625" customWidth="1"/>
    <col min="5890" max="5890" width="9" customWidth="1"/>
    <col min="5891" max="5891" width="11.5546875" customWidth="1"/>
    <col min="5892" max="5899" width="9" customWidth="1"/>
    <col min="5900" max="5900" width="12.109375" customWidth="1"/>
    <col min="6131" max="6131" width="4.33203125" customWidth="1"/>
    <col min="6132" max="6132" width="18.33203125" customWidth="1"/>
    <col min="6133" max="6133" width="17.6640625" customWidth="1"/>
    <col min="6134" max="6143" width="9" customWidth="1"/>
    <col min="6144" max="6144" width="23.6640625" customWidth="1"/>
    <col min="6145" max="6145" width="17.6640625" customWidth="1"/>
    <col min="6146" max="6146" width="9" customWidth="1"/>
    <col min="6147" max="6147" width="11.5546875" customWidth="1"/>
    <col min="6148" max="6155" width="9" customWidth="1"/>
    <col min="6156" max="6156" width="12.109375" customWidth="1"/>
    <col min="6387" max="6387" width="4.33203125" customWidth="1"/>
    <col min="6388" max="6388" width="18.33203125" customWidth="1"/>
    <col min="6389" max="6389" width="17.6640625" customWidth="1"/>
    <col min="6390" max="6399" width="9" customWidth="1"/>
    <col min="6400" max="6400" width="23.6640625" customWidth="1"/>
    <col min="6401" max="6401" width="17.6640625" customWidth="1"/>
    <col min="6402" max="6402" width="9" customWidth="1"/>
    <col min="6403" max="6403" width="11.5546875" customWidth="1"/>
    <col min="6404" max="6411" width="9" customWidth="1"/>
    <col min="6412" max="6412" width="12.109375" customWidth="1"/>
    <col min="6643" max="6643" width="4.33203125" customWidth="1"/>
    <col min="6644" max="6644" width="18.33203125" customWidth="1"/>
    <col min="6645" max="6645" width="17.6640625" customWidth="1"/>
    <col min="6646" max="6655" width="9" customWidth="1"/>
    <col min="6656" max="6656" width="23.6640625" customWidth="1"/>
    <col min="6657" max="6657" width="17.6640625" customWidth="1"/>
    <col min="6658" max="6658" width="9" customWidth="1"/>
    <col min="6659" max="6659" width="11.5546875" customWidth="1"/>
    <col min="6660" max="6667" width="9" customWidth="1"/>
    <col min="6668" max="6668" width="12.109375" customWidth="1"/>
    <col min="6899" max="6899" width="4.33203125" customWidth="1"/>
    <col min="6900" max="6900" width="18.33203125" customWidth="1"/>
    <col min="6901" max="6901" width="17.6640625" customWidth="1"/>
    <col min="6902" max="6911" width="9" customWidth="1"/>
    <col min="6912" max="6912" width="23.6640625" customWidth="1"/>
    <col min="6913" max="6913" width="17.6640625" customWidth="1"/>
    <col min="6914" max="6914" width="9" customWidth="1"/>
    <col min="6915" max="6915" width="11.5546875" customWidth="1"/>
    <col min="6916" max="6923" width="9" customWidth="1"/>
    <col min="6924" max="6924" width="12.109375" customWidth="1"/>
    <col min="7155" max="7155" width="4.33203125" customWidth="1"/>
    <col min="7156" max="7156" width="18.33203125" customWidth="1"/>
    <col min="7157" max="7157" width="17.6640625" customWidth="1"/>
    <col min="7158" max="7167" width="9" customWidth="1"/>
    <col min="7168" max="7168" width="23.6640625" customWidth="1"/>
    <col min="7169" max="7169" width="17.6640625" customWidth="1"/>
    <col min="7170" max="7170" width="9" customWidth="1"/>
    <col min="7171" max="7171" width="11.5546875" customWidth="1"/>
    <col min="7172" max="7179" width="9" customWidth="1"/>
    <col min="7180" max="7180" width="12.109375" customWidth="1"/>
    <col min="7411" max="7411" width="4.33203125" customWidth="1"/>
    <col min="7412" max="7412" width="18.33203125" customWidth="1"/>
    <col min="7413" max="7413" width="17.6640625" customWidth="1"/>
    <col min="7414" max="7423" width="9" customWidth="1"/>
    <col min="7424" max="7424" width="23.6640625" customWidth="1"/>
    <col min="7425" max="7425" width="17.6640625" customWidth="1"/>
    <col min="7426" max="7426" width="9" customWidth="1"/>
    <col min="7427" max="7427" width="11.5546875" customWidth="1"/>
    <col min="7428" max="7435" width="9" customWidth="1"/>
    <col min="7436" max="7436" width="12.109375" customWidth="1"/>
    <col min="7667" max="7667" width="4.33203125" customWidth="1"/>
    <col min="7668" max="7668" width="18.33203125" customWidth="1"/>
    <col min="7669" max="7669" width="17.6640625" customWidth="1"/>
    <col min="7670" max="7679" width="9" customWidth="1"/>
    <col min="7680" max="7680" width="23.6640625" customWidth="1"/>
    <col min="7681" max="7681" width="17.6640625" customWidth="1"/>
    <col min="7682" max="7682" width="9" customWidth="1"/>
    <col min="7683" max="7683" width="11.5546875" customWidth="1"/>
    <col min="7684" max="7691" width="9" customWidth="1"/>
    <col min="7692" max="7692" width="12.109375" customWidth="1"/>
    <col min="7923" max="7923" width="4.33203125" customWidth="1"/>
    <col min="7924" max="7924" width="18.33203125" customWidth="1"/>
    <col min="7925" max="7925" width="17.6640625" customWidth="1"/>
    <col min="7926" max="7935" width="9" customWidth="1"/>
    <col min="7936" max="7936" width="23.6640625" customWidth="1"/>
    <col min="7937" max="7937" width="17.6640625" customWidth="1"/>
    <col min="7938" max="7938" width="9" customWidth="1"/>
    <col min="7939" max="7939" width="11.5546875" customWidth="1"/>
    <col min="7940" max="7947" width="9" customWidth="1"/>
    <col min="7948" max="7948" width="12.109375" customWidth="1"/>
    <col min="8179" max="8179" width="4.33203125" customWidth="1"/>
    <col min="8180" max="8180" width="18.33203125" customWidth="1"/>
    <col min="8181" max="8181" width="17.6640625" customWidth="1"/>
    <col min="8182" max="8191" width="9" customWidth="1"/>
    <col min="8192" max="8192" width="23.6640625" customWidth="1"/>
    <col min="8193" max="8193" width="17.6640625" customWidth="1"/>
    <col min="8194" max="8194" width="9" customWidth="1"/>
    <col min="8195" max="8195" width="11.5546875" customWidth="1"/>
    <col min="8196" max="8203" width="9" customWidth="1"/>
    <col min="8204" max="8204" width="12.109375" customWidth="1"/>
    <col min="8435" max="8435" width="4.33203125" customWidth="1"/>
    <col min="8436" max="8436" width="18.33203125" customWidth="1"/>
    <col min="8437" max="8437" width="17.6640625" customWidth="1"/>
    <col min="8438" max="8447" width="9" customWidth="1"/>
    <col min="8448" max="8448" width="23.6640625" customWidth="1"/>
    <col min="8449" max="8449" width="17.6640625" customWidth="1"/>
    <col min="8450" max="8450" width="9" customWidth="1"/>
    <col min="8451" max="8451" width="11.5546875" customWidth="1"/>
    <col min="8452" max="8459" width="9" customWidth="1"/>
    <col min="8460" max="8460" width="12.109375" customWidth="1"/>
    <col min="8691" max="8691" width="4.33203125" customWidth="1"/>
    <col min="8692" max="8692" width="18.33203125" customWidth="1"/>
    <col min="8693" max="8693" width="17.6640625" customWidth="1"/>
    <col min="8694" max="8703" width="9" customWidth="1"/>
    <col min="8704" max="8704" width="23.6640625" customWidth="1"/>
    <col min="8705" max="8705" width="17.6640625" customWidth="1"/>
    <col min="8706" max="8706" width="9" customWidth="1"/>
    <col min="8707" max="8707" width="11.5546875" customWidth="1"/>
    <col min="8708" max="8715" width="9" customWidth="1"/>
    <col min="8716" max="8716" width="12.109375" customWidth="1"/>
    <col min="8947" max="8947" width="4.33203125" customWidth="1"/>
    <col min="8948" max="8948" width="18.33203125" customWidth="1"/>
    <col min="8949" max="8949" width="17.6640625" customWidth="1"/>
    <col min="8950" max="8959" width="9" customWidth="1"/>
    <col min="8960" max="8960" width="23.6640625" customWidth="1"/>
    <col min="8961" max="8961" width="17.6640625" customWidth="1"/>
    <col min="8962" max="8962" width="9" customWidth="1"/>
    <col min="8963" max="8963" width="11.5546875" customWidth="1"/>
    <col min="8964" max="8971" width="9" customWidth="1"/>
    <col min="8972" max="8972" width="12.109375" customWidth="1"/>
    <col min="9203" max="9203" width="4.33203125" customWidth="1"/>
    <col min="9204" max="9204" width="18.33203125" customWidth="1"/>
    <col min="9205" max="9205" width="17.6640625" customWidth="1"/>
    <col min="9206" max="9215" width="9" customWidth="1"/>
    <col min="9216" max="9216" width="23.6640625" customWidth="1"/>
    <col min="9217" max="9217" width="17.6640625" customWidth="1"/>
    <col min="9218" max="9218" width="9" customWidth="1"/>
    <col min="9219" max="9219" width="11.5546875" customWidth="1"/>
    <col min="9220" max="9227" width="9" customWidth="1"/>
    <col min="9228" max="9228" width="12.109375" customWidth="1"/>
    <col min="9459" max="9459" width="4.33203125" customWidth="1"/>
    <col min="9460" max="9460" width="18.33203125" customWidth="1"/>
    <col min="9461" max="9461" width="17.6640625" customWidth="1"/>
    <col min="9462" max="9471" width="9" customWidth="1"/>
    <col min="9472" max="9472" width="23.6640625" customWidth="1"/>
    <col min="9473" max="9473" width="17.6640625" customWidth="1"/>
    <col min="9474" max="9474" width="9" customWidth="1"/>
    <col min="9475" max="9475" width="11.5546875" customWidth="1"/>
    <col min="9476" max="9483" width="9" customWidth="1"/>
    <col min="9484" max="9484" width="12.109375" customWidth="1"/>
    <col min="9715" max="9715" width="4.33203125" customWidth="1"/>
    <col min="9716" max="9716" width="18.33203125" customWidth="1"/>
    <col min="9717" max="9717" width="17.6640625" customWidth="1"/>
    <col min="9718" max="9727" width="9" customWidth="1"/>
    <col min="9728" max="9728" width="23.6640625" customWidth="1"/>
    <col min="9729" max="9729" width="17.6640625" customWidth="1"/>
    <col min="9730" max="9730" width="9" customWidth="1"/>
    <col min="9731" max="9731" width="11.5546875" customWidth="1"/>
    <col min="9732" max="9739" width="9" customWidth="1"/>
    <col min="9740" max="9740" width="12.109375" customWidth="1"/>
    <col min="9971" max="9971" width="4.33203125" customWidth="1"/>
    <col min="9972" max="9972" width="18.33203125" customWidth="1"/>
    <col min="9973" max="9973" width="17.6640625" customWidth="1"/>
    <col min="9974" max="9983" width="9" customWidth="1"/>
    <col min="9984" max="9984" width="23.6640625" customWidth="1"/>
    <col min="9985" max="9985" width="17.6640625" customWidth="1"/>
    <col min="9986" max="9986" width="9" customWidth="1"/>
    <col min="9987" max="9987" width="11.5546875" customWidth="1"/>
    <col min="9988" max="9995" width="9" customWidth="1"/>
    <col min="9996" max="9996" width="12.109375" customWidth="1"/>
    <col min="10227" max="10227" width="4.33203125" customWidth="1"/>
    <col min="10228" max="10228" width="18.33203125" customWidth="1"/>
    <col min="10229" max="10229" width="17.6640625" customWidth="1"/>
    <col min="10230" max="10239" width="9" customWidth="1"/>
    <col min="10240" max="10240" width="23.6640625" customWidth="1"/>
    <col min="10241" max="10241" width="17.6640625" customWidth="1"/>
    <col min="10242" max="10242" width="9" customWidth="1"/>
    <col min="10243" max="10243" width="11.5546875" customWidth="1"/>
    <col min="10244" max="10251" width="9" customWidth="1"/>
    <col min="10252" max="10252" width="12.109375" customWidth="1"/>
    <col min="10483" max="10483" width="4.33203125" customWidth="1"/>
    <col min="10484" max="10484" width="18.33203125" customWidth="1"/>
    <col min="10485" max="10485" width="17.6640625" customWidth="1"/>
    <col min="10486" max="10495" width="9" customWidth="1"/>
    <col min="10496" max="10496" width="23.6640625" customWidth="1"/>
    <col min="10497" max="10497" width="17.6640625" customWidth="1"/>
    <col min="10498" max="10498" width="9" customWidth="1"/>
    <col min="10499" max="10499" width="11.5546875" customWidth="1"/>
    <col min="10500" max="10507" width="9" customWidth="1"/>
    <col min="10508" max="10508" width="12.109375" customWidth="1"/>
    <col min="10739" max="10739" width="4.33203125" customWidth="1"/>
    <col min="10740" max="10740" width="18.33203125" customWidth="1"/>
    <col min="10741" max="10741" width="17.6640625" customWidth="1"/>
    <col min="10742" max="10751" width="9" customWidth="1"/>
    <col min="10752" max="10752" width="23.6640625" customWidth="1"/>
    <col min="10753" max="10753" width="17.6640625" customWidth="1"/>
    <col min="10754" max="10754" width="9" customWidth="1"/>
    <col min="10755" max="10755" width="11.5546875" customWidth="1"/>
    <col min="10756" max="10763" width="9" customWidth="1"/>
    <col min="10764" max="10764" width="12.109375" customWidth="1"/>
    <col min="10995" max="10995" width="4.33203125" customWidth="1"/>
    <col min="10996" max="10996" width="18.33203125" customWidth="1"/>
    <col min="10997" max="10997" width="17.6640625" customWidth="1"/>
    <col min="10998" max="11007" width="9" customWidth="1"/>
    <col min="11008" max="11008" width="23.6640625" customWidth="1"/>
    <col min="11009" max="11009" width="17.6640625" customWidth="1"/>
    <col min="11010" max="11010" width="9" customWidth="1"/>
    <col min="11011" max="11011" width="11.5546875" customWidth="1"/>
    <col min="11012" max="11019" width="9" customWidth="1"/>
    <col min="11020" max="11020" width="12.109375" customWidth="1"/>
    <col min="11251" max="11251" width="4.33203125" customWidth="1"/>
    <col min="11252" max="11252" width="18.33203125" customWidth="1"/>
    <col min="11253" max="11253" width="17.6640625" customWidth="1"/>
    <col min="11254" max="11263" width="9" customWidth="1"/>
    <col min="11264" max="11264" width="23.6640625" customWidth="1"/>
    <col min="11265" max="11265" width="17.6640625" customWidth="1"/>
    <col min="11266" max="11266" width="9" customWidth="1"/>
    <col min="11267" max="11267" width="11.5546875" customWidth="1"/>
    <col min="11268" max="11275" width="9" customWidth="1"/>
    <col min="11276" max="11276" width="12.109375" customWidth="1"/>
    <col min="11507" max="11507" width="4.33203125" customWidth="1"/>
    <col min="11508" max="11508" width="18.33203125" customWidth="1"/>
    <col min="11509" max="11509" width="17.6640625" customWidth="1"/>
    <col min="11510" max="11519" width="9" customWidth="1"/>
    <col min="11520" max="11520" width="23.6640625" customWidth="1"/>
    <col min="11521" max="11521" width="17.6640625" customWidth="1"/>
    <col min="11522" max="11522" width="9" customWidth="1"/>
    <col min="11523" max="11523" width="11.5546875" customWidth="1"/>
    <col min="11524" max="11531" width="9" customWidth="1"/>
    <col min="11532" max="11532" width="12.109375" customWidth="1"/>
    <col min="11763" max="11763" width="4.33203125" customWidth="1"/>
    <col min="11764" max="11764" width="18.33203125" customWidth="1"/>
    <col min="11765" max="11765" width="17.6640625" customWidth="1"/>
    <col min="11766" max="11775" width="9" customWidth="1"/>
    <col min="11776" max="11776" width="23.6640625" customWidth="1"/>
    <col min="11777" max="11777" width="17.6640625" customWidth="1"/>
    <col min="11778" max="11778" width="9" customWidth="1"/>
    <col min="11779" max="11779" width="11.5546875" customWidth="1"/>
    <col min="11780" max="11787" width="9" customWidth="1"/>
    <col min="11788" max="11788" width="12.109375" customWidth="1"/>
    <col min="12019" max="12019" width="4.33203125" customWidth="1"/>
    <col min="12020" max="12020" width="18.33203125" customWidth="1"/>
    <col min="12021" max="12021" width="17.6640625" customWidth="1"/>
    <col min="12022" max="12031" width="9" customWidth="1"/>
    <col min="12032" max="12032" width="23.6640625" customWidth="1"/>
    <col min="12033" max="12033" width="17.6640625" customWidth="1"/>
    <col min="12034" max="12034" width="9" customWidth="1"/>
    <col min="12035" max="12035" width="11.5546875" customWidth="1"/>
    <col min="12036" max="12043" width="9" customWidth="1"/>
    <col min="12044" max="12044" width="12.109375" customWidth="1"/>
    <col min="12275" max="12275" width="4.33203125" customWidth="1"/>
    <col min="12276" max="12276" width="18.33203125" customWidth="1"/>
    <col min="12277" max="12277" width="17.6640625" customWidth="1"/>
    <col min="12278" max="12287" width="9" customWidth="1"/>
    <col min="12288" max="12288" width="23.6640625" customWidth="1"/>
    <col min="12289" max="12289" width="17.6640625" customWidth="1"/>
    <col min="12290" max="12290" width="9" customWidth="1"/>
    <col min="12291" max="12291" width="11.5546875" customWidth="1"/>
    <col min="12292" max="12299" width="9" customWidth="1"/>
    <col min="12300" max="12300" width="12.109375" customWidth="1"/>
    <col min="12531" max="12531" width="4.33203125" customWidth="1"/>
    <col min="12532" max="12532" width="18.33203125" customWidth="1"/>
    <col min="12533" max="12533" width="17.6640625" customWidth="1"/>
    <col min="12534" max="12543" width="9" customWidth="1"/>
    <col min="12544" max="12544" width="23.6640625" customWidth="1"/>
    <col min="12545" max="12545" width="17.6640625" customWidth="1"/>
    <col min="12546" max="12546" width="9" customWidth="1"/>
    <col min="12547" max="12547" width="11.5546875" customWidth="1"/>
    <col min="12548" max="12555" width="9" customWidth="1"/>
    <col min="12556" max="12556" width="12.109375" customWidth="1"/>
    <col min="12787" max="12787" width="4.33203125" customWidth="1"/>
    <col min="12788" max="12788" width="18.33203125" customWidth="1"/>
    <col min="12789" max="12789" width="17.6640625" customWidth="1"/>
    <col min="12790" max="12799" width="9" customWidth="1"/>
    <col min="12800" max="12800" width="23.6640625" customWidth="1"/>
    <col min="12801" max="12801" width="17.6640625" customWidth="1"/>
    <col min="12802" max="12802" width="9" customWidth="1"/>
    <col min="12803" max="12803" width="11.5546875" customWidth="1"/>
    <col min="12804" max="12811" width="9" customWidth="1"/>
    <col min="12812" max="12812" width="12.109375" customWidth="1"/>
    <col min="13043" max="13043" width="4.33203125" customWidth="1"/>
    <col min="13044" max="13044" width="18.33203125" customWidth="1"/>
    <col min="13045" max="13045" width="17.6640625" customWidth="1"/>
    <col min="13046" max="13055" width="9" customWidth="1"/>
    <col min="13056" max="13056" width="23.6640625" customWidth="1"/>
    <col min="13057" max="13057" width="17.6640625" customWidth="1"/>
    <col min="13058" max="13058" width="9" customWidth="1"/>
    <col min="13059" max="13059" width="11.5546875" customWidth="1"/>
    <col min="13060" max="13067" width="9" customWidth="1"/>
    <col min="13068" max="13068" width="12.109375" customWidth="1"/>
    <col min="13299" max="13299" width="4.33203125" customWidth="1"/>
    <col min="13300" max="13300" width="18.33203125" customWidth="1"/>
    <col min="13301" max="13301" width="17.6640625" customWidth="1"/>
    <col min="13302" max="13311" width="9" customWidth="1"/>
    <col min="13312" max="13312" width="23.6640625" customWidth="1"/>
    <col min="13313" max="13313" width="17.6640625" customWidth="1"/>
    <col min="13314" max="13314" width="9" customWidth="1"/>
    <col min="13315" max="13315" width="11.5546875" customWidth="1"/>
    <col min="13316" max="13323" width="9" customWidth="1"/>
    <col min="13324" max="13324" width="12.109375" customWidth="1"/>
    <col min="13555" max="13555" width="4.33203125" customWidth="1"/>
    <col min="13556" max="13556" width="18.33203125" customWidth="1"/>
    <col min="13557" max="13557" width="17.6640625" customWidth="1"/>
    <col min="13558" max="13567" width="9" customWidth="1"/>
    <col min="13568" max="13568" width="23.6640625" customWidth="1"/>
    <col min="13569" max="13569" width="17.6640625" customWidth="1"/>
    <col min="13570" max="13570" width="9" customWidth="1"/>
    <col min="13571" max="13571" width="11.5546875" customWidth="1"/>
    <col min="13572" max="13579" width="9" customWidth="1"/>
    <col min="13580" max="13580" width="12.109375" customWidth="1"/>
    <col min="13811" max="13811" width="4.33203125" customWidth="1"/>
    <col min="13812" max="13812" width="18.33203125" customWidth="1"/>
    <col min="13813" max="13813" width="17.6640625" customWidth="1"/>
    <col min="13814" max="13823" width="9" customWidth="1"/>
    <col min="13824" max="13824" width="23.6640625" customWidth="1"/>
    <col min="13825" max="13825" width="17.6640625" customWidth="1"/>
    <col min="13826" max="13826" width="9" customWidth="1"/>
    <col min="13827" max="13827" width="11.5546875" customWidth="1"/>
    <col min="13828" max="13835" width="9" customWidth="1"/>
    <col min="13836" max="13836" width="12.109375" customWidth="1"/>
    <col min="14067" max="14067" width="4.33203125" customWidth="1"/>
    <col min="14068" max="14068" width="18.33203125" customWidth="1"/>
    <col min="14069" max="14069" width="17.6640625" customWidth="1"/>
    <col min="14070" max="14079" width="9" customWidth="1"/>
    <col min="14080" max="14080" width="23.6640625" customWidth="1"/>
    <col min="14081" max="14081" width="17.6640625" customWidth="1"/>
    <col min="14082" max="14082" width="9" customWidth="1"/>
    <col min="14083" max="14083" width="11.5546875" customWidth="1"/>
    <col min="14084" max="14091" width="9" customWidth="1"/>
    <col min="14092" max="14092" width="12.109375" customWidth="1"/>
    <col min="14323" max="14323" width="4.33203125" customWidth="1"/>
    <col min="14324" max="14324" width="18.33203125" customWidth="1"/>
    <col min="14325" max="14325" width="17.6640625" customWidth="1"/>
    <col min="14326" max="14335" width="9" customWidth="1"/>
    <col min="14336" max="14336" width="23.6640625" customWidth="1"/>
    <col min="14337" max="14337" width="17.6640625" customWidth="1"/>
    <col min="14338" max="14338" width="9" customWidth="1"/>
    <col min="14339" max="14339" width="11.5546875" customWidth="1"/>
    <col min="14340" max="14347" width="9" customWidth="1"/>
    <col min="14348" max="14348" width="12.109375" customWidth="1"/>
    <col min="14579" max="14579" width="4.33203125" customWidth="1"/>
    <col min="14580" max="14580" width="18.33203125" customWidth="1"/>
    <col min="14581" max="14581" width="17.6640625" customWidth="1"/>
    <col min="14582" max="14591" width="9" customWidth="1"/>
    <col min="14592" max="14592" width="23.6640625" customWidth="1"/>
    <col min="14593" max="14593" width="17.6640625" customWidth="1"/>
    <col min="14594" max="14594" width="9" customWidth="1"/>
    <col min="14595" max="14595" width="11.5546875" customWidth="1"/>
    <col min="14596" max="14603" width="9" customWidth="1"/>
    <col min="14604" max="14604" width="12.109375" customWidth="1"/>
    <col min="14835" max="14835" width="4.33203125" customWidth="1"/>
    <col min="14836" max="14836" width="18.33203125" customWidth="1"/>
    <col min="14837" max="14837" width="17.6640625" customWidth="1"/>
    <col min="14838" max="14847" width="9" customWidth="1"/>
    <col min="14848" max="14848" width="23.6640625" customWidth="1"/>
    <col min="14849" max="14849" width="17.6640625" customWidth="1"/>
    <col min="14850" max="14850" width="9" customWidth="1"/>
    <col min="14851" max="14851" width="11.5546875" customWidth="1"/>
    <col min="14852" max="14859" width="9" customWidth="1"/>
    <col min="14860" max="14860" width="12.109375" customWidth="1"/>
    <col min="15091" max="15091" width="4.33203125" customWidth="1"/>
    <col min="15092" max="15092" width="18.33203125" customWidth="1"/>
    <col min="15093" max="15093" width="17.6640625" customWidth="1"/>
    <col min="15094" max="15103" width="9" customWidth="1"/>
    <col min="15104" max="15104" width="23.6640625" customWidth="1"/>
    <col min="15105" max="15105" width="17.6640625" customWidth="1"/>
    <col min="15106" max="15106" width="9" customWidth="1"/>
    <col min="15107" max="15107" width="11.5546875" customWidth="1"/>
    <col min="15108" max="15115" width="9" customWidth="1"/>
    <col min="15116" max="15116" width="12.109375" customWidth="1"/>
    <col min="15347" max="15347" width="4.33203125" customWidth="1"/>
    <col min="15348" max="15348" width="18.33203125" customWidth="1"/>
    <col min="15349" max="15349" width="17.6640625" customWidth="1"/>
    <col min="15350" max="15359" width="9" customWidth="1"/>
    <col min="15360" max="15360" width="23.6640625" customWidth="1"/>
    <col min="15361" max="15361" width="17.6640625" customWidth="1"/>
    <col min="15362" max="15362" width="9" customWidth="1"/>
    <col min="15363" max="15363" width="11.5546875" customWidth="1"/>
    <col min="15364" max="15371" width="9" customWidth="1"/>
    <col min="15372" max="15372" width="12.109375" customWidth="1"/>
    <col min="15603" max="15603" width="4.33203125" customWidth="1"/>
    <col min="15604" max="15604" width="18.33203125" customWidth="1"/>
    <col min="15605" max="15605" width="17.6640625" customWidth="1"/>
    <col min="15606" max="15615" width="9" customWidth="1"/>
    <col min="15616" max="15616" width="23.6640625" customWidth="1"/>
    <col min="15617" max="15617" width="17.6640625" customWidth="1"/>
    <col min="15618" max="15618" width="9" customWidth="1"/>
    <col min="15619" max="15619" width="11.5546875" customWidth="1"/>
    <col min="15620" max="15627" width="9" customWidth="1"/>
    <col min="15628" max="15628" width="12.109375" customWidth="1"/>
    <col min="15859" max="15859" width="4.33203125" customWidth="1"/>
    <col min="15860" max="15860" width="18.33203125" customWidth="1"/>
    <col min="15861" max="15861" width="17.6640625" customWidth="1"/>
    <col min="15862" max="15871" width="9" customWidth="1"/>
    <col min="15872" max="15872" width="23.6640625" customWidth="1"/>
    <col min="15873" max="15873" width="17.6640625" customWidth="1"/>
    <col min="15874" max="15874" width="9" customWidth="1"/>
    <col min="15875" max="15875" width="11.5546875" customWidth="1"/>
    <col min="15876" max="15883" width="9" customWidth="1"/>
    <col min="15884" max="15884" width="12.109375" customWidth="1"/>
    <col min="16115" max="16115" width="4.33203125" customWidth="1"/>
    <col min="16116" max="16116" width="18.33203125" customWidth="1"/>
    <col min="16117" max="16117" width="17.6640625" customWidth="1"/>
    <col min="16118" max="16127" width="9" customWidth="1"/>
    <col min="16128" max="16128" width="23.6640625" customWidth="1"/>
    <col min="16129" max="16129" width="17.6640625" customWidth="1"/>
    <col min="16130" max="16130" width="9" customWidth="1"/>
    <col min="16131" max="16131" width="11.5546875" customWidth="1"/>
    <col min="16132" max="16139" width="9" customWidth="1"/>
    <col min="16140" max="16140" width="12.109375" customWidth="1"/>
  </cols>
  <sheetData>
    <row r="1" spans="2:12" x14ac:dyDescent="0.3">
      <c r="B1" s="424" t="s">
        <v>700</v>
      </c>
      <c r="C1" s="424"/>
      <c r="D1" s="424"/>
      <c r="E1" s="424"/>
      <c r="F1" s="424"/>
      <c r="G1" s="425"/>
      <c r="H1" s="425"/>
      <c r="I1" s="425"/>
      <c r="J1" s="426"/>
      <c r="K1" s="413"/>
      <c r="L1" s="413"/>
    </row>
    <row r="2" spans="2:12" ht="12.75" customHeight="1" x14ac:dyDescent="0.3">
      <c r="C2" s="412"/>
      <c r="D2" s="412"/>
      <c r="G2" s="427"/>
      <c r="H2" s="427"/>
      <c r="I2" s="427"/>
      <c r="J2" s="427"/>
    </row>
    <row r="3" spans="2:12" x14ac:dyDescent="0.3">
      <c r="C3" s="412"/>
      <c r="D3" s="412"/>
      <c r="H3" s="414"/>
      <c r="I3" s="414"/>
      <c r="J3" s="414"/>
    </row>
    <row r="4" spans="2:12" ht="15" customHeight="1" x14ac:dyDescent="0.3">
      <c r="B4" s="586" t="s">
        <v>701</v>
      </c>
      <c r="C4" s="586"/>
      <c r="D4" s="586"/>
      <c r="E4" s="586"/>
      <c r="F4" s="586"/>
      <c r="G4" s="586"/>
      <c r="H4" s="586"/>
      <c r="I4" s="586"/>
      <c r="J4" s="586"/>
    </row>
    <row r="5" spans="2:12" x14ac:dyDescent="0.3">
      <c r="B5" s="585" t="s">
        <v>765</v>
      </c>
      <c r="C5" s="585"/>
      <c r="D5" s="585"/>
      <c r="E5" s="585"/>
      <c r="F5" s="585"/>
      <c r="G5" s="585"/>
      <c r="H5" s="585"/>
      <c r="I5" s="585"/>
      <c r="J5" s="585"/>
    </row>
    <row r="6" spans="2:12" x14ac:dyDescent="0.3">
      <c r="B6" s="585" t="s">
        <v>764</v>
      </c>
      <c r="C6" s="585"/>
      <c r="D6" s="585"/>
      <c r="E6" s="585"/>
      <c r="F6" s="585"/>
      <c r="G6" s="585"/>
      <c r="H6" s="585"/>
      <c r="I6" s="585"/>
      <c r="J6" s="585"/>
    </row>
    <row r="7" spans="2:12" x14ac:dyDescent="0.3">
      <c r="B7" s="414"/>
      <c r="C7" s="414"/>
      <c r="D7" s="414"/>
      <c r="E7" s="414"/>
      <c r="F7" s="414"/>
      <c r="G7" s="414"/>
      <c r="H7" s="414"/>
      <c r="I7" s="414"/>
      <c r="J7" s="414"/>
    </row>
    <row r="8" spans="2:12" ht="15" thickBot="1" x14ac:dyDescent="0.35"/>
    <row r="9" spans="2:12" x14ac:dyDescent="0.3">
      <c r="B9" s="450"/>
      <c r="C9" s="459" t="s">
        <v>702</v>
      </c>
      <c r="D9" s="428" t="s">
        <v>703</v>
      </c>
      <c r="E9" s="530" t="s">
        <v>704</v>
      </c>
      <c r="F9" s="429" t="s">
        <v>705</v>
      </c>
      <c r="G9" s="548" t="s">
        <v>702</v>
      </c>
      <c r="H9" s="428" t="s">
        <v>703</v>
      </c>
      <c r="I9" s="530" t="s">
        <v>704</v>
      </c>
      <c r="J9" s="429" t="s">
        <v>705</v>
      </c>
      <c r="K9" s="415"/>
      <c r="L9" s="416"/>
    </row>
    <row r="10" spans="2:12" ht="15" thickBot="1" x14ac:dyDescent="0.35">
      <c r="B10" s="433"/>
      <c r="C10" s="541"/>
      <c r="D10" s="590" t="s">
        <v>706</v>
      </c>
      <c r="E10" s="591"/>
      <c r="F10" s="542"/>
      <c r="G10" s="451"/>
      <c r="H10" s="587" t="s">
        <v>706</v>
      </c>
      <c r="I10" s="588"/>
      <c r="J10" s="589"/>
      <c r="K10" s="585"/>
      <c r="L10" s="585"/>
    </row>
    <row r="11" spans="2:12" ht="13.95" customHeight="1" thickBot="1" x14ac:dyDescent="0.35">
      <c r="B11" s="433"/>
      <c r="C11" s="538" t="s">
        <v>707</v>
      </c>
      <c r="D11" s="539" t="s">
        <v>708</v>
      </c>
      <c r="E11" s="540" t="s">
        <v>738</v>
      </c>
      <c r="F11" s="543" t="s">
        <v>739</v>
      </c>
      <c r="G11" s="452" t="s">
        <v>709</v>
      </c>
      <c r="H11" s="437" t="s">
        <v>708</v>
      </c>
      <c r="I11" s="531" t="s">
        <v>740</v>
      </c>
      <c r="J11" s="438" t="s">
        <v>739</v>
      </c>
      <c r="K11" s="417"/>
      <c r="L11" s="417"/>
    </row>
    <row r="12" spans="2:12" x14ac:dyDescent="0.3">
      <c r="B12" s="439" t="s">
        <v>710</v>
      </c>
      <c r="C12" s="460" t="s">
        <v>711</v>
      </c>
      <c r="D12" s="434">
        <v>9508226</v>
      </c>
      <c r="E12" s="532">
        <v>10008226</v>
      </c>
      <c r="F12" s="549">
        <v>22321799</v>
      </c>
      <c r="G12" s="453" t="s">
        <v>709</v>
      </c>
      <c r="H12" s="435">
        <v>880000</v>
      </c>
      <c r="I12" s="436">
        <v>880000</v>
      </c>
      <c r="J12" s="436">
        <v>9213027</v>
      </c>
      <c r="K12" s="420"/>
      <c r="L12" s="420"/>
    </row>
    <row r="13" spans="2:12" ht="27.6" x14ac:dyDescent="0.3">
      <c r="B13" s="439" t="s">
        <v>712</v>
      </c>
      <c r="C13" s="461" t="s">
        <v>713</v>
      </c>
      <c r="D13" s="418">
        <v>1911119</v>
      </c>
      <c r="E13" s="533">
        <v>1911119</v>
      </c>
      <c r="F13" s="550">
        <v>3742119</v>
      </c>
      <c r="G13" s="454" t="s">
        <v>747</v>
      </c>
      <c r="H13" s="419">
        <v>13763418</v>
      </c>
      <c r="I13" s="430">
        <v>13763418</v>
      </c>
      <c r="J13" s="430">
        <v>36396595</v>
      </c>
      <c r="K13" s="420"/>
      <c r="L13" s="420"/>
    </row>
    <row r="14" spans="2:12" x14ac:dyDescent="0.3">
      <c r="B14" s="439" t="s">
        <v>714</v>
      </c>
      <c r="C14" s="461" t="s">
        <v>715</v>
      </c>
      <c r="D14" s="418">
        <v>18395423</v>
      </c>
      <c r="E14" s="533">
        <v>18896371</v>
      </c>
      <c r="F14" s="550">
        <v>29686880</v>
      </c>
      <c r="G14" s="454" t="s">
        <v>748</v>
      </c>
      <c r="H14" s="419">
        <v>18400000</v>
      </c>
      <c r="I14" s="430">
        <v>18400000</v>
      </c>
      <c r="J14" s="430">
        <v>20923687</v>
      </c>
      <c r="K14" s="420"/>
      <c r="L14" s="420"/>
    </row>
    <row r="15" spans="2:12" ht="27.6" x14ac:dyDescent="0.3">
      <c r="B15" s="439" t="s">
        <v>716</v>
      </c>
      <c r="C15" s="462" t="s">
        <v>717</v>
      </c>
      <c r="D15" s="418">
        <v>0</v>
      </c>
      <c r="E15" s="533">
        <v>6491628</v>
      </c>
      <c r="F15" s="550">
        <v>6491628</v>
      </c>
      <c r="G15" s="454" t="s">
        <v>749</v>
      </c>
      <c r="H15" s="419">
        <v>0</v>
      </c>
      <c r="I15" s="430">
        <v>0</v>
      </c>
      <c r="J15" s="430">
        <v>130295</v>
      </c>
      <c r="K15" s="420"/>
      <c r="L15" s="420"/>
    </row>
    <row r="16" spans="2:12" ht="27.6" x14ac:dyDescent="0.3">
      <c r="B16" s="439" t="s">
        <v>718</v>
      </c>
      <c r="C16" s="462" t="s">
        <v>741</v>
      </c>
      <c r="D16" s="418">
        <v>965000</v>
      </c>
      <c r="E16" s="533">
        <v>965000</v>
      </c>
      <c r="F16" s="550">
        <v>6316530</v>
      </c>
      <c r="G16" s="456"/>
      <c r="H16" s="422"/>
      <c r="I16" s="432"/>
      <c r="J16" s="432"/>
      <c r="K16" s="420"/>
      <c r="L16" s="420"/>
    </row>
    <row r="17" spans="1:12" ht="55.2" x14ac:dyDescent="0.3">
      <c r="B17" s="439"/>
      <c r="C17" s="462" t="s">
        <v>750</v>
      </c>
      <c r="D17" s="418">
        <v>6000000</v>
      </c>
      <c r="E17" s="533">
        <v>0</v>
      </c>
      <c r="F17" s="550">
        <v>0</v>
      </c>
      <c r="G17" s="456"/>
      <c r="H17" s="422"/>
      <c r="I17" s="432"/>
      <c r="J17" s="432"/>
      <c r="K17" s="420"/>
      <c r="L17" s="420"/>
    </row>
    <row r="18" spans="1:12" ht="27.6" x14ac:dyDescent="0.3">
      <c r="B18" s="439"/>
      <c r="C18" s="462" t="s">
        <v>742</v>
      </c>
      <c r="D18" s="418">
        <v>2882455</v>
      </c>
      <c r="E18" s="533">
        <v>3278100</v>
      </c>
      <c r="F18" s="550">
        <v>6679790</v>
      </c>
      <c r="G18" s="456"/>
      <c r="H18" s="422"/>
      <c r="I18" s="432"/>
      <c r="J18" s="432"/>
      <c r="K18" s="420"/>
      <c r="L18" s="420"/>
    </row>
    <row r="19" spans="1:12" x14ac:dyDescent="0.3">
      <c r="B19" s="439" t="s">
        <v>719</v>
      </c>
      <c r="C19" s="462" t="s">
        <v>721</v>
      </c>
      <c r="D19" s="418">
        <v>1970000</v>
      </c>
      <c r="E19" s="533">
        <v>1970000</v>
      </c>
      <c r="F19" s="550">
        <v>1978021</v>
      </c>
      <c r="G19" s="456"/>
      <c r="H19" s="422"/>
      <c r="I19" s="432"/>
      <c r="J19" s="432"/>
      <c r="K19" s="420"/>
      <c r="L19" s="420"/>
    </row>
    <row r="20" spans="1:12" ht="27.6" x14ac:dyDescent="0.3">
      <c r="B20" s="439" t="s">
        <v>720</v>
      </c>
      <c r="C20" s="462" t="s">
        <v>743</v>
      </c>
      <c r="D20" s="418">
        <v>0</v>
      </c>
      <c r="E20" s="533">
        <v>3000</v>
      </c>
      <c r="F20" s="550">
        <v>3000</v>
      </c>
      <c r="G20" s="456"/>
      <c r="H20" s="422"/>
      <c r="I20" s="432"/>
      <c r="J20" s="432"/>
      <c r="K20" s="420"/>
      <c r="L20" s="420"/>
    </row>
    <row r="21" spans="1:12" x14ac:dyDescent="0.3">
      <c r="B21" s="439" t="s">
        <v>722</v>
      </c>
      <c r="C21" s="462" t="s">
        <v>724</v>
      </c>
      <c r="D21" s="418">
        <v>10300834</v>
      </c>
      <c r="E21" s="533">
        <v>5896543</v>
      </c>
      <c r="F21" s="550">
        <v>6472113</v>
      </c>
      <c r="G21" s="456"/>
      <c r="H21" s="422"/>
      <c r="I21" s="432"/>
      <c r="J21" s="432"/>
      <c r="K21" s="420"/>
      <c r="L21" s="420"/>
    </row>
    <row r="22" spans="1:12" ht="15" thickBot="1" x14ac:dyDescent="0.35">
      <c r="B22" s="439" t="s">
        <v>723</v>
      </c>
      <c r="C22" s="463" t="s">
        <v>726</v>
      </c>
      <c r="D22" s="440">
        <f>SUM(D12:D21)</f>
        <v>51933057</v>
      </c>
      <c r="E22" s="534">
        <f>SUM(E12:E21)</f>
        <v>49419987</v>
      </c>
      <c r="F22" s="551">
        <f>SUM(F12:F21)</f>
        <v>83691880</v>
      </c>
      <c r="G22" s="457" t="s">
        <v>726</v>
      </c>
      <c r="H22" s="441">
        <f>SUM(H12:H21)</f>
        <v>33043418</v>
      </c>
      <c r="I22" s="442">
        <f>SUM(I12:I21)</f>
        <v>33043418</v>
      </c>
      <c r="J22" s="442">
        <f>SUM(J12:J21)</f>
        <v>66663604</v>
      </c>
      <c r="K22" s="420"/>
      <c r="L22" s="420"/>
    </row>
    <row r="23" spans="1:12" ht="42" thickBot="1" x14ac:dyDescent="0.35">
      <c r="B23" s="439" t="s">
        <v>725</v>
      </c>
      <c r="C23" s="546" t="s">
        <v>745</v>
      </c>
      <c r="D23" s="547" t="s">
        <v>708</v>
      </c>
      <c r="E23" s="543" t="s">
        <v>738</v>
      </c>
      <c r="F23" s="543" t="s">
        <v>739</v>
      </c>
      <c r="G23" s="544" t="s">
        <v>746</v>
      </c>
      <c r="H23" s="444" t="s">
        <v>708</v>
      </c>
      <c r="I23" s="531" t="s">
        <v>740</v>
      </c>
      <c r="J23" s="438" t="s">
        <v>739</v>
      </c>
      <c r="K23" s="420"/>
      <c r="L23" s="420"/>
    </row>
    <row r="24" spans="1:12" ht="13.95" customHeight="1" x14ac:dyDescent="0.3">
      <c r="B24" s="439"/>
      <c r="C24" s="464" t="s">
        <v>727</v>
      </c>
      <c r="D24" s="443">
        <v>76789780</v>
      </c>
      <c r="E24" s="535">
        <v>76789780</v>
      </c>
      <c r="F24" s="552">
        <v>76023780</v>
      </c>
      <c r="G24" s="453" t="s">
        <v>744</v>
      </c>
      <c r="H24" s="435">
        <v>550537</v>
      </c>
      <c r="I24" s="436">
        <v>1121033</v>
      </c>
      <c r="J24" s="436">
        <v>5178763</v>
      </c>
      <c r="K24" s="417"/>
      <c r="L24" s="417"/>
    </row>
    <row r="25" spans="1:12" x14ac:dyDescent="0.3">
      <c r="B25" s="439" t="s">
        <v>710</v>
      </c>
      <c r="C25" s="461" t="s">
        <v>728</v>
      </c>
      <c r="D25" s="423">
        <v>96190000</v>
      </c>
      <c r="E25" s="536">
        <v>96190000</v>
      </c>
      <c r="F25" s="553">
        <v>96190000</v>
      </c>
      <c r="G25" s="454"/>
      <c r="H25" s="419">
        <v>191869419</v>
      </c>
      <c r="I25" s="430">
        <v>189356349</v>
      </c>
      <c r="J25" s="430">
        <v>189356349</v>
      </c>
      <c r="K25" s="420"/>
      <c r="L25" s="420"/>
    </row>
    <row r="26" spans="1:12" ht="27.6" x14ac:dyDescent="0.3">
      <c r="B26" s="439" t="s">
        <v>712</v>
      </c>
      <c r="C26" s="462" t="s">
        <v>744</v>
      </c>
      <c r="D26" s="423">
        <v>550537</v>
      </c>
      <c r="E26" s="536">
        <v>1121033</v>
      </c>
      <c r="F26" s="553">
        <v>5293056</v>
      </c>
      <c r="G26" s="455"/>
      <c r="H26" s="421"/>
      <c r="I26" s="431"/>
      <c r="J26" s="431"/>
      <c r="K26" s="420"/>
      <c r="L26" s="420"/>
    </row>
    <row r="27" spans="1:12" x14ac:dyDescent="0.3">
      <c r="B27" s="439" t="s">
        <v>714</v>
      </c>
      <c r="C27" s="462"/>
      <c r="D27" s="423"/>
      <c r="E27" s="536"/>
      <c r="F27" s="553"/>
      <c r="G27" s="454"/>
      <c r="H27" s="419"/>
      <c r="I27" s="430"/>
      <c r="J27" s="430"/>
      <c r="K27" s="420"/>
      <c r="L27" s="420"/>
    </row>
    <row r="28" spans="1:12" x14ac:dyDescent="0.3">
      <c r="B28" s="439" t="s">
        <v>718</v>
      </c>
      <c r="C28" s="462"/>
      <c r="D28" s="423"/>
      <c r="E28" s="536"/>
      <c r="F28" s="553"/>
      <c r="G28" s="454"/>
      <c r="H28" s="419"/>
      <c r="I28" s="430"/>
      <c r="J28" s="430"/>
      <c r="K28" s="420"/>
      <c r="L28" s="420"/>
    </row>
    <row r="29" spans="1:12" ht="15" thickBot="1" x14ac:dyDescent="0.35">
      <c r="B29" s="439" t="s">
        <v>719</v>
      </c>
      <c r="C29" s="463" t="s">
        <v>726</v>
      </c>
      <c r="D29" s="440">
        <f>SUM(D24:D28)</f>
        <v>173530317</v>
      </c>
      <c r="E29" s="534">
        <f>SUM(E24:E28)</f>
        <v>174100813</v>
      </c>
      <c r="F29" s="551">
        <f>SUM(F24:F28)</f>
        <v>177506836</v>
      </c>
      <c r="G29" s="457" t="s">
        <v>726</v>
      </c>
      <c r="H29" s="441">
        <f>SUM(H24:H28)</f>
        <v>192419956</v>
      </c>
      <c r="I29" s="442">
        <f>SUM(I24:I28)</f>
        <v>190477382</v>
      </c>
      <c r="J29" s="442">
        <f>SUM(J24:J28)</f>
        <v>194535112</v>
      </c>
      <c r="K29" s="420"/>
      <c r="L29" s="420"/>
    </row>
    <row r="30" spans="1:12" ht="28.2" thickBot="1" x14ac:dyDescent="0.35">
      <c r="B30" s="445" t="s">
        <v>720</v>
      </c>
      <c r="C30" s="446" t="s">
        <v>729</v>
      </c>
      <c r="D30" s="447">
        <f>SUM(D29,D22)</f>
        <v>225463374</v>
      </c>
      <c r="E30" s="537">
        <f>SUM(E29,E22)</f>
        <v>223520800</v>
      </c>
      <c r="F30" s="465">
        <f>SUM(F22+F29)</f>
        <v>261198716</v>
      </c>
      <c r="G30" s="458" t="s">
        <v>730</v>
      </c>
      <c r="H30" s="448">
        <f>SUM(H22,H29)</f>
        <v>225463374</v>
      </c>
      <c r="I30" s="449">
        <f>SUM(I22,I29)</f>
        <v>223520800</v>
      </c>
      <c r="J30" s="449">
        <f>SUM(J22,J29)</f>
        <v>261198716</v>
      </c>
      <c r="K30" s="420"/>
      <c r="L30" s="420"/>
    </row>
    <row r="31" spans="1:12" x14ac:dyDescent="0.3">
      <c r="A31" s="554"/>
      <c r="B31" s="555"/>
      <c r="K31" s="420"/>
      <c r="L31" s="420"/>
    </row>
    <row r="32" spans="1:12" x14ac:dyDescent="0.3">
      <c r="B32" s="554"/>
      <c r="D32" s="264"/>
      <c r="E32" s="264"/>
      <c r="F32" s="264"/>
      <c r="J32" s="264"/>
      <c r="K32" s="420"/>
      <c r="L32" s="420"/>
    </row>
    <row r="33" spans="8:12" x14ac:dyDescent="0.3">
      <c r="H33" s="264"/>
      <c r="I33" s="264"/>
      <c r="K33" s="420"/>
      <c r="L33" s="420"/>
    </row>
    <row r="35" spans="8:12" x14ac:dyDescent="0.3">
      <c r="H35" s="264"/>
      <c r="I35" s="264"/>
    </row>
  </sheetData>
  <mergeCells count="6">
    <mergeCell ref="K10:L10"/>
    <mergeCell ref="B4:J4"/>
    <mergeCell ref="B5:J5"/>
    <mergeCell ref="B6:J6"/>
    <mergeCell ref="H10:J10"/>
    <mergeCell ref="D10:E10"/>
  </mergeCells>
  <pageMargins left="0.25" right="0.25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C559-A21B-4F40-A0A5-1121EA49ECF6}">
  <dimension ref="B1:D22"/>
  <sheetViews>
    <sheetView tabSelected="1" workbookViewId="0">
      <selection activeCell="B3" sqref="B3:D3"/>
    </sheetView>
  </sheetViews>
  <sheetFormatPr defaultRowHeight="14.4" x14ac:dyDescent="0.3"/>
  <cols>
    <col min="3" max="3" width="36.6640625" customWidth="1"/>
    <col min="4" max="4" width="26.44140625" customWidth="1"/>
  </cols>
  <sheetData>
    <row r="1" spans="2:4" x14ac:dyDescent="0.3">
      <c r="C1" t="s">
        <v>766</v>
      </c>
    </row>
    <row r="2" spans="2:4" x14ac:dyDescent="0.3">
      <c r="C2" t="s">
        <v>767</v>
      </c>
    </row>
    <row r="3" spans="2:4" x14ac:dyDescent="0.3">
      <c r="B3" s="586" t="s">
        <v>701</v>
      </c>
      <c r="C3" s="586"/>
      <c r="D3" s="586"/>
    </row>
    <row r="4" spans="2:4" x14ac:dyDescent="0.3">
      <c r="B4" s="592" t="s">
        <v>751</v>
      </c>
      <c r="C4" s="592"/>
      <c r="D4" s="592"/>
    </row>
    <row r="5" spans="2:4" x14ac:dyDescent="0.3">
      <c r="B5" s="592" t="s">
        <v>752</v>
      </c>
      <c r="C5" s="592"/>
      <c r="D5" s="592"/>
    </row>
    <row r="6" spans="2:4" x14ac:dyDescent="0.3">
      <c r="B6" s="556"/>
      <c r="C6" s="556"/>
      <c r="D6" s="556"/>
    </row>
    <row r="7" spans="2:4" ht="15.6" x14ac:dyDescent="0.3">
      <c r="B7" s="557"/>
      <c r="C7" s="557"/>
      <c r="D7" s="557"/>
    </row>
    <row r="8" spans="2:4" ht="15" thickBot="1" x14ac:dyDescent="0.35"/>
    <row r="9" spans="2:4" x14ac:dyDescent="0.3">
      <c r="B9" s="593" t="s">
        <v>753</v>
      </c>
      <c r="C9" s="593"/>
      <c r="D9" s="593"/>
    </row>
    <row r="10" spans="2:4" x14ac:dyDescent="0.3">
      <c r="B10" s="558"/>
      <c r="C10" s="559" t="s">
        <v>702</v>
      </c>
      <c r="D10" s="560" t="s">
        <v>703</v>
      </c>
    </row>
    <row r="11" spans="2:4" x14ac:dyDescent="0.3">
      <c r="B11" s="561" t="s">
        <v>710</v>
      </c>
      <c r="C11" s="562" t="s">
        <v>754</v>
      </c>
      <c r="D11" s="563">
        <v>58037363</v>
      </c>
    </row>
    <row r="12" spans="2:4" x14ac:dyDescent="0.3">
      <c r="B12" s="561" t="s">
        <v>712</v>
      </c>
      <c r="C12" s="562" t="s">
        <v>755</v>
      </c>
      <c r="D12" s="563">
        <v>15670089</v>
      </c>
    </row>
    <row r="13" spans="2:4" x14ac:dyDescent="0.3">
      <c r="B13" s="561" t="s">
        <v>714</v>
      </c>
      <c r="C13" s="562" t="s">
        <v>756</v>
      </c>
      <c r="D13" s="563">
        <v>34029715</v>
      </c>
    </row>
    <row r="14" spans="2:4" x14ac:dyDescent="0.3">
      <c r="B14" s="561" t="s">
        <v>757</v>
      </c>
      <c r="C14" s="562" t="s">
        <v>758</v>
      </c>
      <c r="D14" s="563">
        <v>9188024</v>
      </c>
    </row>
    <row r="15" spans="2:4" x14ac:dyDescent="0.3">
      <c r="B15" s="561" t="s">
        <v>716</v>
      </c>
      <c r="C15" s="562" t="s">
        <v>759</v>
      </c>
      <c r="D15" s="563">
        <v>11912647</v>
      </c>
    </row>
    <row r="16" spans="2:4" x14ac:dyDescent="0.3">
      <c r="B16" s="561" t="s">
        <v>718</v>
      </c>
      <c r="C16" s="562" t="s">
        <v>761</v>
      </c>
      <c r="D16" s="563">
        <v>6000000</v>
      </c>
    </row>
    <row r="17" spans="2:4" x14ac:dyDescent="0.3">
      <c r="B17" s="561" t="s">
        <v>719</v>
      </c>
      <c r="C17" s="564"/>
      <c r="D17" s="563"/>
    </row>
    <row r="18" spans="2:4" x14ac:dyDescent="0.3">
      <c r="B18" s="561" t="s">
        <v>720</v>
      </c>
      <c r="C18" s="564"/>
      <c r="D18" s="563"/>
    </row>
    <row r="19" spans="2:4" x14ac:dyDescent="0.3">
      <c r="B19" s="561" t="s">
        <v>722</v>
      </c>
      <c r="C19" s="564"/>
      <c r="D19" s="563"/>
    </row>
    <row r="20" spans="2:4" x14ac:dyDescent="0.3">
      <c r="B20" s="561" t="s">
        <v>760</v>
      </c>
      <c r="C20" s="564"/>
      <c r="D20" s="563"/>
    </row>
    <row r="21" spans="2:4" x14ac:dyDescent="0.3">
      <c r="B21" s="561" t="s">
        <v>723</v>
      </c>
      <c r="C21" s="564"/>
      <c r="D21" s="563"/>
    </row>
    <row r="22" spans="2:4" ht="15" thickBot="1" x14ac:dyDescent="0.35">
      <c r="B22" s="561" t="s">
        <v>725</v>
      </c>
      <c r="C22" s="565" t="s">
        <v>198</v>
      </c>
      <c r="D22" s="566">
        <f>SUM(D11:D21)</f>
        <v>134837838</v>
      </c>
    </row>
  </sheetData>
  <mergeCells count="4">
    <mergeCell ref="B3:D3"/>
    <mergeCell ref="B4:D4"/>
    <mergeCell ref="B5:D5"/>
    <mergeCell ref="B9:D9"/>
  </mergeCells>
  <phoneticPr fontId="7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95" t="s">
        <v>687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693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83" t="s">
        <v>474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2" t="s">
        <v>207</v>
      </c>
      <c r="L8" s="573"/>
      <c r="M8" s="574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94" t="s">
        <v>688</v>
      </c>
      <c r="B139" s="594"/>
      <c r="C139" s="594"/>
      <c r="D139" s="594"/>
      <c r="E139" s="594"/>
      <c r="F139" s="594"/>
      <c r="G139" s="594"/>
      <c r="H139" s="594"/>
      <c r="I139" s="594"/>
      <c r="J139" s="594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75" t="s">
        <v>209</v>
      </c>
      <c r="D144" s="576"/>
      <c r="E144" s="577"/>
      <c r="F144" s="54" t="s">
        <v>198</v>
      </c>
      <c r="G144" s="575" t="s">
        <v>208</v>
      </c>
      <c r="H144" s="576"/>
      <c r="I144" s="577"/>
      <c r="J144" s="54" t="s">
        <v>198</v>
      </c>
      <c r="K144" s="575" t="s">
        <v>207</v>
      </c>
      <c r="L144" s="576"/>
      <c r="M144" s="577"/>
      <c r="N144" s="53" t="s">
        <v>198</v>
      </c>
      <c r="O144" s="575" t="s">
        <v>207</v>
      </c>
      <c r="P144" s="576"/>
      <c r="Q144" s="577"/>
      <c r="R144" s="53" t="s">
        <v>198</v>
      </c>
      <c r="S144" s="575" t="s">
        <v>206</v>
      </c>
      <c r="T144" s="576"/>
      <c r="U144" s="577"/>
      <c r="V144" s="53" t="s">
        <v>198</v>
      </c>
      <c r="W144" s="575" t="s">
        <v>205</v>
      </c>
      <c r="X144" s="576"/>
      <c r="Y144" s="577"/>
      <c r="Z144" s="53" t="s">
        <v>198</v>
      </c>
      <c r="AA144" s="575" t="s">
        <v>204</v>
      </c>
      <c r="AB144" s="576"/>
      <c r="AC144" s="577"/>
      <c r="AD144" s="53" t="s">
        <v>198</v>
      </c>
      <c r="AE144" s="575" t="s">
        <v>203</v>
      </c>
      <c r="AF144" s="576"/>
      <c r="AG144" s="577"/>
      <c r="AH144" s="53" t="s">
        <v>198</v>
      </c>
      <c r="AI144" s="575" t="s">
        <v>202</v>
      </c>
      <c r="AJ144" s="576"/>
      <c r="AK144" s="577"/>
      <c r="AL144" s="53" t="s">
        <v>198</v>
      </c>
      <c r="AM144" s="575" t="s">
        <v>201</v>
      </c>
      <c r="AN144" s="576"/>
      <c r="AO144" s="577"/>
      <c r="AP144" s="53" t="s">
        <v>198</v>
      </c>
      <c r="AQ144" s="575" t="s">
        <v>200</v>
      </c>
      <c r="AR144" s="576"/>
      <c r="AS144" s="577"/>
      <c r="AT144" s="53" t="s">
        <v>198</v>
      </c>
      <c r="AU144" s="575" t="s">
        <v>199</v>
      </c>
      <c r="AV144" s="576"/>
      <c r="AW144" s="577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680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83" t="s">
        <v>475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2" t="s">
        <v>207</v>
      </c>
      <c r="L8" s="573"/>
      <c r="M8" s="574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75" t="s">
        <v>209</v>
      </c>
      <c r="D145" s="576"/>
      <c r="E145" s="577"/>
      <c r="F145" s="54" t="s">
        <v>198</v>
      </c>
      <c r="G145" s="575" t="s">
        <v>208</v>
      </c>
      <c r="H145" s="576"/>
      <c r="I145" s="577"/>
      <c r="J145" s="54" t="s">
        <v>198</v>
      </c>
      <c r="K145" s="575" t="s">
        <v>207</v>
      </c>
      <c r="L145" s="576"/>
      <c r="M145" s="577"/>
      <c r="N145" s="53" t="s">
        <v>198</v>
      </c>
      <c r="O145" s="575" t="s">
        <v>207</v>
      </c>
      <c r="P145" s="576"/>
      <c r="Q145" s="577"/>
      <c r="R145" s="53" t="s">
        <v>198</v>
      </c>
      <c r="S145" s="575" t="s">
        <v>206</v>
      </c>
      <c r="T145" s="576"/>
      <c r="U145" s="577"/>
      <c r="V145" s="53" t="s">
        <v>198</v>
      </c>
      <c r="W145" s="575" t="s">
        <v>205</v>
      </c>
      <c r="X145" s="576"/>
      <c r="Y145" s="577"/>
      <c r="Z145" s="53" t="s">
        <v>198</v>
      </c>
      <c r="AA145" s="575" t="s">
        <v>204</v>
      </c>
      <c r="AB145" s="576"/>
      <c r="AC145" s="577"/>
      <c r="AD145" s="53" t="s">
        <v>198</v>
      </c>
      <c r="AE145" s="575" t="s">
        <v>203</v>
      </c>
      <c r="AF145" s="576"/>
      <c r="AG145" s="577"/>
      <c r="AH145" s="53" t="s">
        <v>198</v>
      </c>
      <c r="AI145" s="575" t="s">
        <v>202</v>
      </c>
      <c r="AJ145" s="576"/>
      <c r="AK145" s="577"/>
      <c r="AL145" s="53" t="s">
        <v>198</v>
      </c>
      <c r="AM145" s="575" t="s">
        <v>201</v>
      </c>
      <c r="AN145" s="576"/>
      <c r="AO145" s="577"/>
      <c r="AP145" s="53" t="s">
        <v>198</v>
      </c>
      <c r="AQ145" s="575" t="s">
        <v>200</v>
      </c>
      <c r="AR145" s="576"/>
      <c r="AS145" s="577"/>
      <c r="AT145" s="53" t="s">
        <v>198</v>
      </c>
      <c r="AU145" s="575" t="s">
        <v>199</v>
      </c>
      <c r="AV145" s="576"/>
      <c r="AW145" s="577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83" t="s">
        <v>680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83" t="s">
        <v>476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5" t="s">
        <v>207</v>
      </c>
      <c r="L8" s="576"/>
      <c r="M8" s="577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75" t="s">
        <v>209</v>
      </c>
      <c r="D145" s="576"/>
      <c r="E145" s="577"/>
      <c r="F145" s="54" t="s">
        <v>198</v>
      </c>
      <c r="G145" s="575" t="s">
        <v>208</v>
      </c>
      <c r="H145" s="576"/>
      <c r="I145" s="577"/>
      <c r="J145" s="54" t="s">
        <v>198</v>
      </c>
      <c r="K145" s="575" t="s">
        <v>207</v>
      </c>
      <c r="L145" s="576"/>
      <c r="M145" s="577"/>
      <c r="N145" s="53" t="s">
        <v>198</v>
      </c>
      <c r="O145" s="575" t="s">
        <v>207</v>
      </c>
      <c r="P145" s="576"/>
      <c r="Q145" s="577"/>
      <c r="R145" s="53" t="s">
        <v>198</v>
      </c>
      <c r="S145" s="575" t="s">
        <v>206</v>
      </c>
      <c r="T145" s="576"/>
      <c r="U145" s="577"/>
      <c r="V145" s="53" t="s">
        <v>198</v>
      </c>
      <c r="W145" s="575" t="s">
        <v>205</v>
      </c>
      <c r="X145" s="576"/>
      <c r="Y145" s="577"/>
      <c r="Z145" s="53" t="s">
        <v>198</v>
      </c>
      <c r="AA145" s="575" t="s">
        <v>204</v>
      </c>
      <c r="AB145" s="576"/>
      <c r="AC145" s="577"/>
      <c r="AD145" s="53" t="s">
        <v>198</v>
      </c>
      <c r="AE145" s="575" t="s">
        <v>203</v>
      </c>
      <c r="AF145" s="576"/>
      <c r="AG145" s="577"/>
      <c r="AH145" s="53" t="s">
        <v>198</v>
      </c>
      <c r="AI145" s="575" t="s">
        <v>202</v>
      </c>
      <c r="AJ145" s="576"/>
      <c r="AK145" s="577"/>
      <c r="AL145" s="53" t="s">
        <v>198</v>
      </c>
      <c r="AM145" s="575" t="s">
        <v>201</v>
      </c>
      <c r="AN145" s="576"/>
      <c r="AO145" s="577"/>
      <c r="AP145" s="53" t="s">
        <v>198</v>
      </c>
      <c r="AQ145" s="575" t="s">
        <v>200</v>
      </c>
      <c r="AR145" s="576"/>
      <c r="AS145" s="577"/>
      <c r="AT145" s="53" t="s">
        <v>198</v>
      </c>
      <c r="AU145" s="575" t="s">
        <v>199</v>
      </c>
      <c r="AV145" s="576"/>
      <c r="AW145" s="577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  <pageSetUpPr fitToPage="1"/>
  </sheetPr>
  <dimension ref="A1:AX248"/>
  <sheetViews>
    <sheetView zoomScaleNormal="100" workbookViewId="0">
      <pane xSplit="2" ySplit="11" topLeftCell="C252" activePane="bottomRight" state="frozen"/>
      <selection pane="topRight" activeCell="C1" sqref="C1"/>
      <selection pane="bottomLeft" activeCell="A10" sqref="A10"/>
      <selection pane="bottomRight" activeCell="C1" sqref="C1:C1048576"/>
    </sheetView>
  </sheetViews>
  <sheetFormatPr defaultRowHeight="13.2" x14ac:dyDescent="0.3"/>
  <cols>
    <col min="1" max="1" width="83.109375" style="114" customWidth="1"/>
    <col min="2" max="2" width="9.44140625" style="4" customWidth="1"/>
    <col min="3" max="3" width="20.5546875" style="113" customWidth="1"/>
    <col min="4" max="4" width="6" style="113" hidden="1" customWidth="1"/>
    <col min="5" max="5" width="9.88671875" style="113" hidden="1" customWidth="1"/>
    <col min="6" max="6" width="14.6640625" style="114" hidden="1" customWidth="1"/>
    <col min="7" max="7" width="15" style="113" customWidth="1"/>
    <col min="8" max="8" width="6.5546875" style="113" hidden="1" customWidth="1"/>
    <col min="9" max="9" width="6.88671875" style="113" hidden="1" customWidth="1"/>
    <col min="10" max="10" width="17.109375" style="114" customWidth="1"/>
    <col min="11" max="12" width="8.44140625" style="113" hidden="1" customWidth="1"/>
    <col min="13" max="13" width="9.88671875" style="113" hidden="1" customWidth="1"/>
    <col min="14" max="14" width="12" style="114" hidden="1" customWidth="1"/>
    <col min="15" max="16" width="8.44140625" style="113" hidden="1" customWidth="1"/>
    <col min="17" max="17" width="9.88671875" style="113" hidden="1" customWidth="1"/>
    <col min="18" max="18" width="12" style="114" hidden="1" customWidth="1"/>
    <col min="19" max="20" width="8.44140625" style="113" hidden="1" customWidth="1"/>
    <col min="21" max="21" width="9.88671875" style="113" hidden="1" customWidth="1"/>
    <col min="22" max="22" width="12" style="114" hidden="1" customWidth="1"/>
    <col min="23" max="24" width="8.44140625" style="113" hidden="1" customWidth="1"/>
    <col min="25" max="25" width="9.88671875" style="113" hidden="1" customWidth="1"/>
    <col min="26" max="26" width="12" style="114" hidden="1" customWidth="1"/>
    <col min="27" max="28" width="8.44140625" style="113" hidden="1" customWidth="1"/>
    <col min="29" max="29" width="9.88671875" style="113" hidden="1" customWidth="1"/>
    <col min="30" max="30" width="12" style="114" hidden="1" customWidth="1"/>
    <col min="31" max="32" width="8.44140625" style="113" hidden="1" customWidth="1"/>
    <col min="33" max="33" width="9.88671875" style="113" hidden="1" customWidth="1"/>
    <col min="34" max="34" width="12" style="114" hidden="1" customWidth="1"/>
    <col min="35" max="36" width="8.44140625" style="113" hidden="1" customWidth="1"/>
    <col min="37" max="37" width="9.88671875" style="113" hidden="1" customWidth="1"/>
    <col min="38" max="38" width="12" style="114" hidden="1" customWidth="1"/>
    <col min="39" max="40" width="8.44140625" style="113" hidden="1" customWidth="1"/>
    <col min="41" max="41" width="9.88671875" style="113" hidden="1" customWidth="1"/>
    <col min="42" max="42" width="12" style="114" hidden="1" customWidth="1"/>
    <col min="43" max="44" width="8.44140625" style="113" hidden="1" customWidth="1"/>
    <col min="45" max="45" width="9.88671875" style="113" hidden="1" customWidth="1"/>
    <col min="46" max="46" width="12" style="114" hidden="1" customWidth="1"/>
    <col min="47" max="48" width="8.44140625" style="113" hidden="1" customWidth="1"/>
    <col min="49" max="49" width="9.88671875" style="113" hidden="1" customWidth="1"/>
    <col min="50" max="50" width="14.6640625" style="114" hidden="1" customWidth="1"/>
    <col min="51" max="51" width="16.33203125" style="111" customWidth="1"/>
    <col min="52" max="251" width="9.109375" style="111"/>
    <col min="252" max="252" width="39.44140625" style="111" customWidth="1"/>
    <col min="253" max="253" width="8.88671875" style="111" bestFit="1" customWidth="1"/>
    <col min="254" max="254" width="9.88671875" style="111" bestFit="1" customWidth="1"/>
    <col min="255" max="262" width="8.6640625" style="111" customWidth="1"/>
    <col min="263" max="507" width="9.109375" style="111"/>
    <col min="508" max="508" width="39.44140625" style="111" customWidth="1"/>
    <col min="509" max="509" width="8.88671875" style="111" bestFit="1" customWidth="1"/>
    <col min="510" max="510" width="9.88671875" style="111" bestFit="1" customWidth="1"/>
    <col min="511" max="518" width="8.6640625" style="111" customWidth="1"/>
    <col min="519" max="763" width="9.109375" style="111"/>
    <col min="764" max="764" width="39.44140625" style="111" customWidth="1"/>
    <col min="765" max="765" width="8.88671875" style="111" bestFit="1" customWidth="1"/>
    <col min="766" max="766" width="9.88671875" style="111" bestFit="1" customWidth="1"/>
    <col min="767" max="774" width="8.6640625" style="111" customWidth="1"/>
    <col min="775" max="1019" width="9.109375" style="111"/>
    <col min="1020" max="1020" width="39.44140625" style="111" customWidth="1"/>
    <col min="1021" max="1021" width="8.88671875" style="111" bestFit="1" customWidth="1"/>
    <col min="1022" max="1022" width="9.88671875" style="111" bestFit="1" customWidth="1"/>
    <col min="1023" max="1030" width="8.6640625" style="111" customWidth="1"/>
    <col min="1031" max="1275" width="9.109375" style="111"/>
    <col min="1276" max="1276" width="39.44140625" style="111" customWidth="1"/>
    <col min="1277" max="1277" width="8.88671875" style="111" bestFit="1" customWidth="1"/>
    <col min="1278" max="1278" width="9.88671875" style="111" bestFit="1" customWidth="1"/>
    <col min="1279" max="1286" width="8.6640625" style="111" customWidth="1"/>
    <col min="1287" max="1531" width="9.109375" style="111"/>
    <col min="1532" max="1532" width="39.44140625" style="111" customWidth="1"/>
    <col min="1533" max="1533" width="8.88671875" style="111" bestFit="1" customWidth="1"/>
    <col min="1534" max="1534" width="9.88671875" style="111" bestFit="1" customWidth="1"/>
    <col min="1535" max="1542" width="8.6640625" style="111" customWidth="1"/>
    <col min="1543" max="1787" width="9.109375" style="111"/>
    <col min="1788" max="1788" width="39.44140625" style="111" customWidth="1"/>
    <col min="1789" max="1789" width="8.88671875" style="111" bestFit="1" customWidth="1"/>
    <col min="1790" max="1790" width="9.88671875" style="111" bestFit="1" customWidth="1"/>
    <col min="1791" max="1798" width="8.6640625" style="111" customWidth="1"/>
    <col min="1799" max="2043" width="9.109375" style="111"/>
    <col min="2044" max="2044" width="39.44140625" style="111" customWidth="1"/>
    <col min="2045" max="2045" width="8.88671875" style="111" bestFit="1" customWidth="1"/>
    <col min="2046" max="2046" width="9.88671875" style="111" bestFit="1" customWidth="1"/>
    <col min="2047" max="2054" width="8.6640625" style="111" customWidth="1"/>
    <col min="2055" max="2299" width="9.109375" style="111"/>
    <col min="2300" max="2300" width="39.44140625" style="111" customWidth="1"/>
    <col min="2301" max="2301" width="8.88671875" style="111" bestFit="1" customWidth="1"/>
    <col min="2302" max="2302" width="9.88671875" style="111" bestFit="1" customWidth="1"/>
    <col min="2303" max="2310" width="8.6640625" style="111" customWidth="1"/>
    <col min="2311" max="2555" width="9.109375" style="111"/>
    <col min="2556" max="2556" width="39.44140625" style="111" customWidth="1"/>
    <col min="2557" max="2557" width="8.88671875" style="111" bestFit="1" customWidth="1"/>
    <col min="2558" max="2558" width="9.88671875" style="111" bestFit="1" customWidth="1"/>
    <col min="2559" max="2566" width="8.6640625" style="111" customWidth="1"/>
    <col min="2567" max="2811" width="9.109375" style="111"/>
    <col min="2812" max="2812" width="39.44140625" style="111" customWidth="1"/>
    <col min="2813" max="2813" width="8.88671875" style="111" bestFit="1" customWidth="1"/>
    <col min="2814" max="2814" width="9.88671875" style="111" bestFit="1" customWidth="1"/>
    <col min="2815" max="2822" width="8.6640625" style="111" customWidth="1"/>
    <col min="2823" max="3067" width="9.109375" style="111"/>
    <col min="3068" max="3068" width="39.44140625" style="111" customWidth="1"/>
    <col min="3069" max="3069" width="8.88671875" style="111" bestFit="1" customWidth="1"/>
    <col min="3070" max="3070" width="9.88671875" style="111" bestFit="1" customWidth="1"/>
    <col min="3071" max="3078" width="8.6640625" style="111" customWidth="1"/>
    <col min="3079" max="3323" width="9.109375" style="111"/>
    <col min="3324" max="3324" width="39.44140625" style="111" customWidth="1"/>
    <col min="3325" max="3325" width="8.88671875" style="111" bestFit="1" customWidth="1"/>
    <col min="3326" max="3326" width="9.88671875" style="111" bestFit="1" customWidth="1"/>
    <col min="3327" max="3334" width="8.6640625" style="111" customWidth="1"/>
    <col min="3335" max="3579" width="9.109375" style="111"/>
    <col min="3580" max="3580" width="39.44140625" style="111" customWidth="1"/>
    <col min="3581" max="3581" width="8.88671875" style="111" bestFit="1" customWidth="1"/>
    <col min="3582" max="3582" width="9.88671875" style="111" bestFit="1" customWidth="1"/>
    <col min="3583" max="3590" width="8.6640625" style="111" customWidth="1"/>
    <col min="3591" max="3835" width="9.109375" style="111"/>
    <col min="3836" max="3836" width="39.44140625" style="111" customWidth="1"/>
    <col min="3837" max="3837" width="8.88671875" style="111" bestFit="1" customWidth="1"/>
    <col min="3838" max="3838" width="9.88671875" style="111" bestFit="1" customWidth="1"/>
    <col min="3839" max="3846" width="8.6640625" style="111" customWidth="1"/>
    <col min="3847" max="4091" width="9.109375" style="111"/>
    <col min="4092" max="4092" width="39.44140625" style="111" customWidth="1"/>
    <col min="4093" max="4093" width="8.88671875" style="111" bestFit="1" customWidth="1"/>
    <col min="4094" max="4094" width="9.88671875" style="111" bestFit="1" customWidth="1"/>
    <col min="4095" max="4102" width="8.6640625" style="111" customWidth="1"/>
    <col min="4103" max="4347" width="9.109375" style="111"/>
    <col min="4348" max="4348" width="39.44140625" style="111" customWidth="1"/>
    <col min="4349" max="4349" width="8.88671875" style="111" bestFit="1" customWidth="1"/>
    <col min="4350" max="4350" width="9.88671875" style="111" bestFit="1" customWidth="1"/>
    <col min="4351" max="4358" width="8.6640625" style="111" customWidth="1"/>
    <col min="4359" max="4603" width="9.109375" style="111"/>
    <col min="4604" max="4604" width="39.44140625" style="111" customWidth="1"/>
    <col min="4605" max="4605" width="8.88671875" style="111" bestFit="1" customWidth="1"/>
    <col min="4606" max="4606" width="9.88671875" style="111" bestFit="1" customWidth="1"/>
    <col min="4607" max="4614" width="8.6640625" style="111" customWidth="1"/>
    <col min="4615" max="4859" width="9.109375" style="111"/>
    <col min="4860" max="4860" width="39.44140625" style="111" customWidth="1"/>
    <col min="4861" max="4861" width="8.88671875" style="111" bestFit="1" customWidth="1"/>
    <col min="4862" max="4862" width="9.88671875" style="111" bestFit="1" customWidth="1"/>
    <col min="4863" max="4870" width="8.6640625" style="111" customWidth="1"/>
    <col min="4871" max="5115" width="9.109375" style="111"/>
    <col min="5116" max="5116" width="39.44140625" style="111" customWidth="1"/>
    <col min="5117" max="5117" width="8.88671875" style="111" bestFit="1" customWidth="1"/>
    <col min="5118" max="5118" width="9.88671875" style="111" bestFit="1" customWidth="1"/>
    <col min="5119" max="5126" width="8.6640625" style="111" customWidth="1"/>
    <col min="5127" max="5371" width="9.109375" style="111"/>
    <col min="5372" max="5372" width="39.44140625" style="111" customWidth="1"/>
    <col min="5373" max="5373" width="8.88671875" style="111" bestFit="1" customWidth="1"/>
    <col min="5374" max="5374" width="9.88671875" style="111" bestFit="1" customWidth="1"/>
    <col min="5375" max="5382" width="8.6640625" style="111" customWidth="1"/>
    <col min="5383" max="5627" width="9.109375" style="111"/>
    <col min="5628" max="5628" width="39.44140625" style="111" customWidth="1"/>
    <col min="5629" max="5629" width="8.88671875" style="111" bestFit="1" customWidth="1"/>
    <col min="5630" max="5630" width="9.88671875" style="111" bestFit="1" customWidth="1"/>
    <col min="5631" max="5638" width="8.6640625" style="111" customWidth="1"/>
    <col min="5639" max="5883" width="9.109375" style="111"/>
    <col min="5884" max="5884" width="39.44140625" style="111" customWidth="1"/>
    <col min="5885" max="5885" width="8.88671875" style="111" bestFit="1" customWidth="1"/>
    <col min="5886" max="5886" width="9.88671875" style="111" bestFit="1" customWidth="1"/>
    <col min="5887" max="5894" width="8.6640625" style="111" customWidth="1"/>
    <col min="5895" max="6139" width="9.109375" style="111"/>
    <col min="6140" max="6140" width="39.44140625" style="111" customWidth="1"/>
    <col min="6141" max="6141" width="8.88671875" style="111" bestFit="1" customWidth="1"/>
    <col min="6142" max="6142" width="9.88671875" style="111" bestFit="1" customWidth="1"/>
    <col min="6143" max="6150" width="8.6640625" style="111" customWidth="1"/>
    <col min="6151" max="6395" width="9.109375" style="111"/>
    <col min="6396" max="6396" width="39.44140625" style="111" customWidth="1"/>
    <col min="6397" max="6397" width="8.88671875" style="111" bestFit="1" customWidth="1"/>
    <col min="6398" max="6398" width="9.88671875" style="111" bestFit="1" customWidth="1"/>
    <col min="6399" max="6406" width="8.6640625" style="111" customWidth="1"/>
    <col min="6407" max="6651" width="9.109375" style="111"/>
    <col min="6652" max="6652" width="39.44140625" style="111" customWidth="1"/>
    <col min="6653" max="6653" width="8.88671875" style="111" bestFit="1" customWidth="1"/>
    <col min="6654" max="6654" width="9.88671875" style="111" bestFit="1" customWidth="1"/>
    <col min="6655" max="6662" width="8.6640625" style="111" customWidth="1"/>
    <col min="6663" max="6907" width="9.109375" style="111"/>
    <col min="6908" max="6908" width="39.44140625" style="111" customWidth="1"/>
    <col min="6909" max="6909" width="8.88671875" style="111" bestFit="1" customWidth="1"/>
    <col min="6910" max="6910" width="9.88671875" style="111" bestFit="1" customWidth="1"/>
    <col min="6911" max="6918" width="8.6640625" style="111" customWidth="1"/>
    <col min="6919" max="7163" width="9.109375" style="111"/>
    <col min="7164" max="7164" width="39.44140625" style="111" customWidth="1"/>
    <col min="7165" max="7165" width="8.88671875" style="111" bestFit="1" customWidth="1"/>
    <col min="7166" max="7166" width="9.88671875" style="111" bestFit="1" customWidth="1"/>
    <col min="7167" max="7174" width="8.6640625" style="111" customWidth="1"/>
    <col min="7175" max="7419" width="9.109375" style="111"/>
    <col min="7420" max="7420" width="39.44140625" style="111" customWidth="1"/>
    <col min="7421" max="7421" width="8.88671875" style="111" bestFit="1" customWidth="1"/>
    <col min="7422" max="7422" width="9.88671875" style="111" bestFit="1" customWidth="1"/>
    <col min="7423" max="7430" width="8.6640625" style="111" customWidth="1"/>
    <col min="7431" max="7675" width="9.109375" style="111"/>
    <col min="7676" max="7676" width="39.44140625" style="111" customWidth="1"/>
    <col min="7677" max="7677" width="8.88671875" style="111" bestFit="1" customWidth="1"/>
    <col min="7678" max="7678" width="9.88671875" style="111" bestFit="1" customWidth="1"/>
    <col min="7679" max="7686" width="8.6640625" style="111" customWidth="1"/>
    <col min="7687" max="7931" width="9.109375" style="111"/>
    <col min="7932" max="7932" width="39.44140625" style="111" customWidth="1"/>
    <col min="7933" max="7933" width="8.88671875" style="111" bestFit="1" customWidth="1"/>
    <col min="7934" max="7934" width="9.88671875" style="111" bestFit="1" customWidth="1"/>
    <col min="7935" max="7942" width="8.6640625" style="111" customWidth="1"/>
    <col min="7943" max="8187" width="9.109375" style="111"/>
    <col min="8188" max="8188" width="39.44140625" style="111" customWidth="1"/>
    <col min="8189" max="8189" width="8.88671875" style="111" bestFit="1" customWidth="1"/>
    <col min="8190" max="8190" width="9.88671875" style="111" bestFit="1" customWidth="1"/>
    <col min="8191" max="8198" width="8.6640625" style="111" customWidth="1"/>
    <col min="8199" max="8443" width="9.109375" style="111"/>
    <col min="8444" max="8444" width="39.44140625" style="111" customWidth="1"/>
    <col min="8445" max="8445" width="8.88671875" style="111" bestFit="1" customWidth="1"/>
    <col min="8446" max="8446" width="9.88671875" style="111" bestFit="1" customWidth="1"/>
    <col min="8447" max="8454" width="8.6640625" style="111" customWidth="1"/>
    <col min="8455" max="8699" width="9.109375" style="111"/>
    <col min="8700" max="8700" width="39.44140625" style="111" customWidth="1"/>
    <col min="8701" max="8701" width="8.88671875" style="111" bestFit="1" customWidth="1"/>
    <col min="8702" max="8702" width="9.88671875" style="111" bestFit="1" customWidth="1"/>
    <col min="8703" max="8710" width="8.6640625" style="111" customWidth="1"/>
    <col min="8711" max="8955" width="9.109375" style="111"/>
    <col min="8956" max="8956" width="39.44140625" style="111" customWidth="1"/>
    <col min="8957" max="8957" width="8.88671875" style="111" bestFit="1" customWidth="1"/>
    <col min="8958" max="8958" width="9.88671875" style="111" bestFit="1" customWidth="1"/>
    <col min="8959" max="8966" width="8.6640625" style="111" customWidth="1"/>
    <col min="8967" max="9211" width="9.109375" style="111"/>
    <col min="9212" max="9212" width="39.44140625" style="111" customWidth="1"/>
    <col min="9213" max="9213" width="8.88671875" style="111" bestFit="1" customWidth="1"/>
    <col min="9214" max="9214" width="9.88671875" style="111" bestFit="1" customWidth="1"/>
    <col min="9215" max="9222" width="8.6640625" style="111" customWidth="1"/>
    <col min="9223" max="9467" width="9.109375" style="111"/>
    <col min="9468" max="9468" width="39.44140625" style="111" customWidth="1"/>
    <col min="9469" max="9469" width="8.88671875" style="111" bestFit="1" customWidth="1"/>
    <col min="9470" max="9470" width="9.88671875" style="111" bestFit="1" customWidth="1"/>
    <col min="9471" max="9478" width="8.6640625" style="111" customWidth="1"/>
    <col min="9479" max="9723" width="9.109375" style="111"/>
    <col min="9724" max="9724" width="39.44140625" style="111" customWidth="1"/>
    <col min="9725" max="9725" width="8.88671875" style="111" bestFit="1" customWidth="1"/>
    <col min="9726" max="9726" width="9.88671875" style="111" bestFit="1" customWidth="1"/>
    <col min="9727" max="9734" width="8.6640625" style="111" customWidth="1"/>
    <col min="9735" max="9979" width="9.109375" style="111"/>
    <col min="9980" max="9980" width="39.44140625" style="111" customWidth="1"/>
    <col min="9981" max="9981" width="8.88671875" style="111" bestFit="1" customWidth="1"/>
    <col min="9982" max="9982" width="9.88671875" style="111" bestFit="1" customWidth="1"/>
    <col min="9983" max="9990" width="8.6640625" style="111" customWidth="1"/>
    <col min="9991" max="10235" width="9.109375" style="111"/>
    <col min="10236" max="10236" width="39.44140625" style="111" customWidth="1"/>
    <col min="10237" max="10237" width="8.88671875" style="111" bestFit="1" customWidth="1"/>
    <col min="10238" max="10238" width="9.88671875" style="111" bestFit="1" customWidth="1"/>
    <col min="10239" max="10246" width="8.6640625" style="111" customWidth="1"/>
    <col min="10247" max="10491" width="9.109375" style="111"/>
    <col min="10492" max="10492" width="39.44140625" style="111" customWidth="1"/>
    <col min="10493" max="10493" width="8.88671875" style="111" bestFit="1" customWidth="1"/>
    <col min="10494" max="10494" width="9.88671875" style="111" bestFit="1" customWidth="1"/>
    <col min="10495" max="10502" width="8.6640625" style="111" customWidth="1"/>
    <col min="10503" max="10747" width="9.109375" style="111"/>
    <col min="10748" max="10748" width="39.44140625" style="111" customWidth="1"/>
    <col min="10749" max="10749" width="8.88671875" style="111" bestFit="1" customWidth="1"/>
    <col min="10750" max="10750" width="9.88671875" style="111" bestFit="1" customWidth="1"/>
    <col min="10751" max="10758" width="8.6640625" style="111" customWidth="1"/>
    <col min="10759" max="11003" width="9.109375" style="111"/>
    <col min="11004" max="11004" width="39.44140625" style="111" customWidth="1"/>
    <col min="11005" max="11005" width="8.88671875" style="111" bestFit="1" customWidth="1"/>
    <col min="11006" max="11006" width="9.88671875" style="111" bestFit="1" customWidth="1"/>
    <col min="11007" max="11014" width="8.6640625" style="111" customWidth="1"/>
    <col min="11015" max="11259" width="9.109375" style="111"/>
    <col min="11260" max="11260" width="39.44140625" style="111" customWidth="1"/>
    <col min="11261" max="11261" width="8.88671875" style="111" bestFit="1" customWidth="1"/>
    <col min="11262" max="11262" width="9.88671875" style="111" bestFit="1" customWidth="1"/>
    <col min="11263" max="11270" width="8.6640625" style="111" customWidth="1"/>
    <col min="11271" max="11515" width="9.109375" style="111"/>
    <col min="11516" max="11516" width="39.44140625" style="111" customWidth="1"/>
    <col min="11517" max="11517" width="8.88671875" style="111" bestFit="1" customWidth="1"/>
    <col min="11518" max="11518" width="9.88671875" style="111" bestFit="1" customWidth="1"/>
    <col min="11519" max="11526" width="8.6640625" style="111" customWidth="1"/>
    <col min="11527" max="11771" width="9.109375" style="111"/>
    <col min="11772" max="11772" width="39.44140625" style="111" customWidth="1"/>
    <col min="11773" max="11773" width="8.88671875" style="111" bestFit="1" customWidth="1"/>
    <col min="11774" max="11774" width="9.88671875" style="111" bestFit="1" customWidth="1"/>
    <col min="11775" max="11782" width="8.6640625" style="111" customWidth="1"/>
    <col min="11783" max="12027" width="9.109375" style="111"/>
    <col min="12028" max="12028" width="39.44140625" style="111" customWidth="1"/>
    <col min="12029" max="12029" width="8.88671875" style="111" bestFit="1" customWidth="1"/>
    <col min="12030" max="12030" width="9.88671875" style="111" bestFit="1" customWidth="1"/>
    <col min="12031" max="12038" width="8.6640625" style="111" customWidth="1"/>
    <col min="12039" max="12283" width="9.109375" style="111"/>
    <col min="12284" max="12284" width="39.44140625" style="111" customWidth="1"/>
    <col min="12285" max="12285" width="8.88671875" style="111" bestFit="1" customWidth="1"/>
    <col min="12286" max="12286" width="9.88671875" style="111" bestFit="1" customWidth="1"/>
    <col min="12287" max="12294" width="8.6640625" style="111" customWidth="1"/>
    <col min="12295" max="12539" width="9.109375" style="111"/>
    <col min="12540" max="12540" width="39.44140625" style="111" customWidth="1"/>
    <col min="12541" max="12541" width="8.88671875" style="111" bestFit="1" customWidth="1"/>
    <col min="12542" max="12542" width="9.88671875" style="111" bestFit="1" customWidth="1"/>
    <col min="12543" max="12550" width="8.6640625" style="111" customWidth="1"/>
    <col min="12551" max="12795" width="9.109375" style="111"/>
    <col min="12796" max="12796" width="39.44140625" style="111" customWidth="1"/>
    <col min="12797" max="12797" width="8.88671875" style="111" bestFit="1" customWidth="1"/>
    <col min="12798" max="12798" width="9.88671875" style="111" bestFit="1" customWidth="1"/>
    <col min="12799" max="12806" width="8.6640625" style="111" customWidth="1"/>
    <col min="12807" max="13051" width="9.109375" style="111"/>
    <col min="13052" max="13052" width="39.44140625" style="111" customWidth="1"/>
    <col min="13053" max="13053" width="8.88671875" style="111" bestFit="1" customWidth="1"/>
    <col min="13054" max="13054" width="9.88671875" style="111" bestFit="1" customWidth="1"/>
    <col min="13055" max="13062" width="8.6640625" style="111" customWidth="1"/>
    <col min="13063" max="13307" width="9.109375" style="111"/>
    <col min="13308" max="13308" width="39.44140625" style="111" customWidth="1"/>
    <col min="13309" max="13309" width="8.88671875" style="111" bestFit="1" customWidth="1"/>
    <col min="13310" max="13310" width="9.88671875" style="111" bestFit="1" customWidth="1"/>
    <col min="13311" max="13318" width="8.6640625" style="111" customWidth="1"/>
    <col min="13319" max="13563" width="9.109375" style="111"/>
    <col min="13564" max="13564" width="39.44140625" style="111" customWidth="1"/>
    <col min="13565" max="13565" width="8.88671875" style="111" bestFit="1" customWidth="1"/>
    <col min="13566" max="13566" width="9.88671875" style="111" bestFit="1" customWidth="1"/>
    <col min="13567" max="13574" width="8.6640625" style="111" customWidth="1"/>
    <col min="13575" max="13819" width="9.109375" style="111"/>
    <col min="13820" max="13820" width="39.44140625" style="111" customWidth="1"/>
    <col min="13821" max="13821" width="8.88671875" style="111" bestFit="1" customWidth="1"/>
    <col min="13822" max="13822" width="9.88671875" style="111" bestFit="1" customWidth="1"/>
    <col min="13823" max="13830" width="8.6640625" style="111" customWidth="1"/>
    <col min="13831" max="14075" width="9.109375" style="111"/>
    <col min="14076" max="14076" width="39.44140625" style="111" customWidth="1"/>
    <col min="14077" max="14077" width="8.88671875" style="111" bestFit="1" customWidth="1"/>
    <col min="14078" max="14078" width="9.88671875" style="111" bestFit="1" customWidth="1"/>
    <col min="14079" max="14086" width="8.6640625" style="111" customWidth="1"/>
    <col min="14087" max="14331" width="9.109375" style="111"/>
    <col min="14332" max="14332" width="39.44140625" style="111" customWidth="1"/>
    <col min="14333" max="14333" width="8.88671875" style="111" bestFit="1" customWidth="1"/>
    <col min="14334" max="14334" width="9.88671875" style="111" bestFit="1" customWidth="1"/>
    <col min="14335" max="14342" width="8.6640625" style="111" customWidth="1"/>
    <col min="14343" max="14587" width="9.109375" style="111"/>
    <col min="14588" max="14588" width="39.44140625" style="111" customWidth="1"/>
    <col min="14589" max="14589" width="8.88671875" style="111" bestFit="1" customWidth="1"/>
    <col min="14590" max="14590" width="9.88671875" style="111" bestFit="1" customWidth="1"/>
    <col min="14591" max="14598" width="8.6640625" style="111" customWidth="1"/>
    <col min="14599" max="14843" width="9.109375" style="111"/>
    <col min="14844" max="14844" width="39.44140625" style="111" customWidth="1"/>
    <col min="14845" max="14845" width="8.88671875" style="111" bestFit="1" customWidth="1"/>
    <col min="14846" max="14846" width="9.88671875" style="111" bestFit="1" customWidth="1"/>
    <col min="14847" max="14854" width="8.6640625" style="111" customWidth="1"/>
    <col min="14855" max="15099" width="9.109375" style="111"/>
    <col min="15100" max="15100" width="39.44140625" style="111" customWidth="1"/>
    <col min="15101" max="15101" width="8.88671875" style="111" bestFit="1" customWidth="1"/>
    <col min="15102" max="15102" width="9.88671875" style="111" bestFit="1" customWidth="1"/>
    <col min="15103" max="15110" width="8.6640625" style="111" customWidth="1"/>
    <col min="15111" max="15355" width="9.109375" style="111"/>
    <col min="15356" max="15356" width="39.44140625" style="111" customWidth="1"/>
    <col min="15357" max="15357" width="8.88671875" style="111" bestFit="1" customWidth="1"/>
    <col min="15358" max="15358" width="9.88671875" style="111" bestFit="1" customWidth="1"/>
    <col min="15359" max="15366" width="8.6640625" style="111" customWidth="1"/>
    <col min="15367" max="15611" width="9.109375" style="111"/>
    <col min="15612" max="15612" width="39.44140625" style="111" customWidth="1"/>
    <col min="15613" max="15613" width="8.88671875" style="111" bestFit="1" customWidth="1"/>
    <col min="15614" max="15614" width="9.88671875" style="111" bestFit="1" customWidth="1"/>
    <col min="15615" max="15622" width="8.6640625" style="111" customWidth="1"/>
    <col min="15623" max="15867" width="9.109375" style="111"/>
    <col min="15868" max="15868" width="39.44140625" style="111" customWidth="1"/>
    <col min="15869" max="15869" width="8.88671875" style="111" bestFit="1" customWidth="1"/>
    <col min="15870" max="15870" width="9.88671875" style="111" bestFit="1" customWidth="1"/>
    <col min="15871" max="15878" width="8.6640625" style="111" customWidth="1"/>
    <col min="15879" max="16123" width="9.109375" style="111"/>
    <col min="16124" max="16124" width="39.44140625" style="111" customWidth="1"/>
    <col min="16125" max="16125" width="8.88671875" style="111" bestFit="1" customWidth="1"/>
    <col min="16126" max="16126" width="9.88671875" style="111" bestFit="1" customWidth="1"/>
    <col min="16127" max="16134" width="8.6640625" style="111" customWidth="1"/>
    <col min="16135" max="16384" width="9.109375" style="111"/>
  </cols>
  <sheetData>
    <row r="1" spans="1:50" ht="14.4" x14ac:dyDescent="0.3">
      <c r="A1" s="405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698</v>
      </c>
      <c r="B3" s="583"/>
      <c r="C3" s="583"/>
      <c r="D3" s="583"/>
      <c r="E3" s="583"/>
      <c r="F3" s="583"/>
      <c r="G3" s="583"/>
      <c r="H3" s="570"/>
      <c r="I3" s="570"/>
      <c r="J3" s="570"/>
      <c r="K3" s="570"/>
      <c r="L3" s="570"/>
      <c r="M3" s="570"/>
      <c r="N3" s="57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7.399999999999999" x14ac:dyDescent="0.3">
      <c r="A4" s="583" t="s">
        <v>695</v>
      </c>
      <c r="B4" s="583"/>
      <c r="C4" s="583"/>
      <c r="D4" s="583"/>
      <c r="E4" s="583"/>
      <c r="F4" s="583"/>
      <c r="G4" s="583"/>
      <c r="H4" s="584"/>
      <c r="I4" s="584"/>
      <c r="J4" s="584"/>
      <c r="K4" s="584"/>
      <c r="L4" s="584"/>
      <c r="M4" s="584"/>
      <c r="N4" s="584"/>
      <c r="O4" s="115"/>
      <c r="P4" s="115"/>
      <c r="Q4" s="115"/>
      <c r="R4" s="116"/>
      <c r="S4" s="115"/>
    </row>
    <row r="5" spans="1:50" ht="17.399999999999999" x14ac:dyDescent="0.3">
      <c r="A5" s="407"/>
      <c r="B5" s="407"/>
      <c r="C5" s="407"/>
      <c r="D5" s="407"/>
      <c r="E5" s="407"/>
      <c r="F5" s="407"/>
      <c r="G5" s="407"/>
      <c r="H5" s="408"/>
      <c r="I5" s="408"/>
      <c r="J5" s="408"/>
      <c r="K5" s="408"/>
      <c r="L5" s="408"/>
      <c r="M5" s="408"/>
      <c r="N5" s="408"/>
      <c r="O5" s="115"/>
      <c r="P5" s="115"/>
      <c r="Q5" s="115"/>
      <c r="R5" s="116"/>
      <c r="S5" s="115"/>
    </row>
    <row r="6" spans="1:50" ht="17.399999999999999" x14ac:dyDescent="0.3">
      <c r="A6" s="407"/>
      <c r="B6" s="407"/>
      <c r="C6" s="407"/>
      <c r="D6" s="407"/>
      <c r="E6" s="407"/>
      <c r="F6" s="407"/>
      <c r="G6" s="407"/>
      <c r="H6" s="408"/>
      <c r="I6" s="408"/>
      <c r="J6" s="408"/>
      <c r="K6" s="408"/>
      <c r="L6" s="408"/>
      <c r="M6" s="408"/>
      <c r="N6" s="408"/>
      <c r="O6" s="115"/>
      <c r="P6" s="115"/>
      <c r="Q6" s="115"/>
      <c r="R6" s="116"/>
      <c r="S6" s="115"/>
    </row>
    <row r="7" spans="1:50" ht="15.6" x14ac:dyDescent="0.3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7.399999999999999" x14ac:dyDescent="0.3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4.4" thickBot="1" x14ac:dyDescent="0.35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x14ac:dyDescent="0.25">
      <c r="A10" s="121"/>
      <c r="B10" s="122"/>
      <c r="C10" s="575" t="s">
        <v>209</v>
      </c>
      <c r="D10" s="576"/>
      <c r="E10" s="577"/>
      <c r="F10" s="54"/>
      <c r="G10" s="409" t="s">
        <v>208</v>
      </c>
      <c r="H10" s="410"/>
      <c r="I10" s="411"/>
      <c r="J10" s="54"/>
      <c r="K10" s="572" t="s">
        <v>207</v>
      </c>
      <c r="L10" s="573"/>
      <c r="M10" s="574"/>
      <c r="N10" s="54"/>
      <c r="O10" s="575" t="s">
        <v>206</v>
      </c>
      <c r="P10" s="576"/>
      <c r="Q10" s="577"/>
      <c r="R10" s="54"/>
      <c r="S10" s="575" t="s">
        <v>206</v>
      </c>
      <c r="T10" s="576"/>
      <c r="U10" s="577"/>
      <c r="V10" s="54"/>
      <c r="W10" s="575" t="s">
        <v>205</v>
      </c>
      <c r="X10" s="576"/>
      <c r="Y10" s="577"/>
      <c r="Z10" s="54"/>
      <c r="AA10" s="575" t="s">
        <v>204</v>
      </c>
      <c r="AB10" s="576"/>
      <c r="AC10" s="577"/>
      <c r="AD10" s="54"/>
      <c r="AE10" s="575" t="s">
        <v>203</v>
      </c>
      <c r="AF10" s="576"/>
      <c r="AG10" s="577"/>
      <c r="AH10" s="54"/>
      <c r="AI10" s="575" t="s">
        <v>202</v>
      </c>
      <c r="AJ10" s="576"/>
      <c r="AK10" s="577"/>
      <c r="AL10" s="54"/>
      <c r="AM10" s="575" t="s">
        <v>201</v>
      </c>
      <c r="AN10" s="576"/>
      <c r="AO10" s="577"/>
      <c r="AP10" s="54"/>
      <c r="AQ10" s="575" t="s">
        <v>200</v>
      </c>
      <c r="AR10" s="576"/>
      <c r="AS10" s="577"/>
      <c r="AT10" s="54"/>
      <c r="AU10" s="575" t="s">
        <v>199</v>
      </c>
      <c r="AV10" s="576"/>
      <c r="AW10" s="577"/>
      <c r="AX10" s="54"/>
    </row>
    <row r="11" spans="1:50" s="123" customFormat="1" ht="66" x14ac:dyDescent="0.3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3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3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3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3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3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3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3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3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3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3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3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3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3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3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3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3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3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3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3.8" x14ac:dyDescent="0.3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3.8" x14ac:dyDescent="0.3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3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3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3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3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3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3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3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3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3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3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3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3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3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3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3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3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3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3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3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3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3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3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3.8" x14ac:dyDescent="0.3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64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si="38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38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38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3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38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3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38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3.8" x14ac:dyDescent="0.3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49">SUM(G57:G64)</f>
        <v>0</v>
      </c>
      <c r="H65" s="138">
        <f t="shared" si="49"/>
        <v>0</v>
      </c>
      <c r="I65" s="138">
        <f t="shared" si="49"/>
        <v>0</v>
      </c>
      <c r="J65" s="138">
        <f t="shared" si="49"/>
        <v>1970000</v>
      </c>
      <c r="K65" s="137">
        <f t="shared" si="49"/>
        <v>0</v>
      </c>
      <c r="L65" s="138">
        <f t="shared" si="49"/>
        <v>0</v>
      </c>
      <c r="M65" s="138">
        <f t="shared" si="49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3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3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50">SUM(C71:E71)</f>
        <v>0</v>
      </c>
      <c r="G71" s="127"/>
      <c r="H71" s="128"/>
      <c r="I71" s="128"/>
      <c r="J71" s="129">
        <f t="shared" ref="J71:J81" si="51">SUM(F71:I71)</f>
        <v>0</v>
      </c>
      <c r="K71" s="127"/>
      <c r="L71" s="128"/>
      <c r="M71" s="128"/>
      <c r="N71" s="129">
        <f t="shared" ref="N71:N81" si="52">SUM(J71:M71)</f>
        <v>0</v>
      </c>
      <c r="O71" s="127"/>
      <c r="P71" s="128"/>
      <c r="Q71" s="128"/>
      <c r="R71" s="129">
        <f t="shared" ref="R71:R81" si="53">SUM(N71:Q71)</f>
        <v>0</v>
      </c>
      <c r="S71" s="127"/>
      <c r="T71" s="128"/>
      <c r="U71" s="128"/>
      <c r="V71" s="129">
        <f t="shared" ref="V71:V81" si="54">SUM(R71:U71)</f>
        <v>0</v>
      </c>
      <c r="W71" s="127"/>
      <c r="X71" s="128"/>
      <c r="Y71" s="128"/>
      <c r="Z71" s="129">
        <f t="shared" ref="Z71:Z81" si="55">SUM(V71:Y71)</f>
        <v>0</v>
      </c>
      <c r="AA71" s="127"/>
      <c r="AB71" s="128"/>
      <c r="AC71" s="128"/>
      <c r="AD71" s="129">
        <f t="shared" ref="AD71:AD81" si="56">SUM(Z71:AC71)</f>
        <v>0</v>
      </c>
      <c r="AE71" s="127"/>
      <c r="AF71" s="128"/>
      <c r="AG71" s="128"/>
      <c r="AH71" s="129">
        <f t="shared" ref="AH71:AH81" si="57">SUM(AD71:AG71)</f>
        <v>0</v>
      </c>
      <c r="AI71" s="127"/>
      <c r="AJ71" s="128"/>
      <c r="AK71" s="128"/>
      <c r="AL71" s="129">
        <f t="shared" ref="AL71:AL81" si="58">SUM(AH71:AK71)</f>
        <v>0</v>
      </c>
      <c r="AM71" s="127"/>
      <c r="AN71" s="128"/>
      <c r="AO71" s="128"/>
      <c r="AP71" s="129">
        <f t="shared" ref="AP71:AP81" si="59">SUM(AL71:AO71)</f>
        <v>0</v>
      </c>
      <c r="AQ71" s="127"/>
      <c r="AR71" s="128"/>
      <c r="AS71" s="128"/>
      <c r="AT71" s="129">
        <f t="shared" ref="AT71:AT81" si="60">SUM(AP71:AS71)</f>
        <v>0</v>
      </c>
      <c r="AU71" s="127"/>
      <c r="AV71" s="128"/>
      <c r="AW71" s="128"/>
      <c r="AX71" s="129">
        <f t="shared" ref="AX71:AX81" si="61">SUM(AT71:AW71)</f>
        <v>0</v>
      </c>
    </row>
    <row r="72" spans="1:50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50"/>
        <v>0</v>
      </c>
      <c r="G72" s="127"/>
      <c r="H72" s="128"/>
      <c r="I72" s="128"/>
      <c r="J72" s="129">
        <f t="shared" si="51"/>
        <v>0</v>
      </c>
      <c r="K72" s="127"/>
      <c r="L72" s="128"/>
      <c r="M72" s="128"/>
      <c r="N72" s="129">
        <f t="shared" si="52"/>
        <v>0</v>
      </c>
      <c r="O72" s="127"/>
      <c r="P72" s="128"/>
      <c r="Q72" s="128"/>
      <c r="R72" s="129">
        <f t="shared" si="53"/>
        <v>0</v>
      </c>
      <c r="S72" s="127"/>
      <c r="T72" s="128"/>
      <c r="U72" s="128"/>
      <c r="V72" s="129">
        <f t="shared" si="54"/>
        <v>0</v>
      </c>
      <c r="W72" s="127"/>
      <c r="X72" s="128"/>
      <c r="Y72" s="128"/>
      <c r="Z72" s="129">
        <f t="shared" si="55"/>
        <v>0</v>
      </c>
      <c r="AA72" s="127"/>
      <c r="AB72" s="128"/>
      <c r="AC72" s="128"/>
      <c r="AD72" s="129">
        <f t="shared" si="56"/>
        <v>0</v>
      </c>
      <c r="AE72" s="127"/>
      <c r="AF72" s="128"/>
      <c r="AG72" s="128"/>
      <c r="AH72" s="129">
        <f t="shared" si="57"/>
        <v>0</v>
      </c>
      <c r="AI72" s="127"/>
      <c r="AJ72" s="128"/>
      <c r="AK72" s="128"/>
      <c r="AL72" s="129">
        <f t="shared" si="58"/>
        <v>0</v>
      </c>
      <c r="AM72" s="127"/>
      <c r="AN72" s="128"/>
      <c r="AO72" s="128"/>
      <c r="AP72" s="129">
        <f t="shared" si="59"/>
        <v>0</v>
      </c>
      <c r="AQ72" s="127"/>
      <c r="AR72" s="128"/>
      <c r="AS72" s="128"/>
      <c r="AT72" s="129">
        <f t="shared" si="60"/>
        <v>0</v>
      </c>
      <c r="AU72" s="127"/>
      <c r="AV72" s="128"/>
      <c r="AW72" s="128"/>
      <c r="AX72" s="129">
        <f t="shared" si="61"/>
        <v>0</v>
      </c>
    </row>
    <row r="73" spans="1:50" s="130" customFormat="1" x14ac:dyDescent="0.3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0"/>
        <v>6000000</v>
      </c>
      <c r="G73" s="127">
        <v>-6000000</v>
      </c>
      <c r="H73" s="128"/>
      <c r="I73" s="128"/>
      <c r="J73" s="129">
        <f t="shared" si="51"/>
        <v>0</v>
      </c>
      <c r="K73" s="127"/>
      <c r="L73" s="128"/>
      <c r="M73" s="128"/>
      <c r="N73" s="129">
        <f t="shared" si="52"/>
        <v>0</v>
      </c>
      <c r="O73" s="127"/>
      <c r="P73" s="128"/>
      <c r="Q73" s="128"/>
      <c r="R73" s="129">
        <f t="shared" si="53"/>
        <v>0</v>
      </c>
      <c r="S73" s="127"/>
      <c r="T73" s="128"/>
      <c r="U73" s="128"/>
      <c r="V73" s="129">
        <f t="shared" si="54"/>
        <v>0</v>
      </c>
      <c r="W73" s="127"/>
      <c r="X73" s="128"/>
      <c r="Y73" s="128"/>
      <c r="Z73" s="129">
        <f t="shared" si="55"/>
        <v>0</v>
      </c>
      <c r="AA73" s="127"/>
      <c r="AB73" s="128"/>
      <c r="AC73" s="128"/>
      <c r="AD73" s="129">
        <f t="shared" si="56"/>
        <v>0</v>
      </c>
      <c r="AE73" s="127"/>
      <c r="AF73" s="128"/>
      <c r="AG73" s="128"/>
      <c r="AH73" s="129">
        <f t="shared" si="57"/>
        <v>0</v>
      </c>
      <c r="AI73" s="127"/>
      <c r="AJ73" s="128"/>
      <c r="AK73" s="128"/>
      <c r="AL73" s="129">
        <f t="shared" si="58"/>
        <v>0</v>
      </c>
      <c r="AM73" s="127"/>
      <c r="AN73" s="128"/>
      <c r="AO73" s="128"/>
      <c r="AP73" s="129">
        <f t="shared" si="59"/>
        <v>0</v>
      </c>
      <c r="AQ73" s="127"/>
      <c r="AR73" s="128"/>
      <c r="AS73" s="128"/>
      <c r="AT73" s="129">
        <f t="shared" si="60"/>
        <v>0</v>
      </c>
      <c r="AU73" s="127"/>
      <c r="AV73" s="128"/>
      <c r="AW73" s="128"/>
      <c r="AX73" s="129">
        <f t="shared" si="61"/>
        <v>0</v>
      </c>
    </row>
    <row r="74" spans="1:50" s="130" customFormat="1" x14ac:dyDescent="0.3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0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2"/>
        <v>3278100</v>
      </c>
      <c r="O74" s="127"/>
      <c r="P74" s="128"/>
      <c r="Q74" s="128"/>
      <c r="R74" s="129">
        <f t="shared" si="53"/>
        <v>3278100</v>
      </c>
      <c r="S74" s="127"/>
      <c r="T74" s="128"/>
      <c r="U74" s="128"/>
      <c r="V74" s="129">
        <f t="shared" si="54"/>
        <v>3278100</v>
      </c>
      <c r="W74" s="127"/>
      <c r="X74" s="128"/>
      <c r="Y74" s="128"/>
      <c r="Z74" s="129">
        <f t="shared" si="55"/>
        <v>3278100</v>
      </c>
      <c r="AA74" s="127"/>
      <c r="AB74" s="128"/>
      <c r="AC74" s="128"/>
      <c r="AD74" s="129">
        <f t="shared" si="56"/>
        <v>3278100</v>
      </c>
      <c r="AE74" s="127"/>
      <c r="AF74" s="128"/>
      <c r="AG74" s="128"/>
      <c r="AH74" s="129">
        <f t="shared" si="57"/>
        <v>3278100</v>
      </c>
      <c r="AI74" s="127"/>
      <c r="AJ74" s="128"/>
      <c r="AK74" s="128"/>
      <c r="AL74" s="129">
        <f t="shared" si="58"/>
        <v>3278100</v>
      </c>
      <c r="AM74" s="127"/>
      <c r="AN74" s="128"/>
      <c r="AO74" s="128"/>
      <c r="AP74" s="129">
        <f t="shared" si="59"/>
        <v>3278100</v>
      </c>
      <c r="AQ74" s="127"/>
      <c r="AR74" s="128"/>
      <c r="AS74" s="128"/>
      <c r="AT74" s="129">
        <f t="shared" si="60"/>
        <v>3278100</v>
      </c>
      <c r="AU74" s="127"/>
      <c r="AV74" s="128"/>
      <c r="AW74" s="128"/>
      <c r="AX74" s="129">
        <f t="shared" si="61"/>
        <v>3278100</v>
      </c>
    </row>
    <row r="75" spans="1:50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50"/>
        <v>0</v>
      </c>
      <c r="G75" s="127"/>
      <c r="H75" s="128"/>
      <c r="I75" s="128"/>
      <c r="J75" s="129">
        <f t="shared" si="51"/>
        <v>0</v>
      </c>
      <c r="K75" s="127"/>
      <c r="L75" s="128"/>
      <c r="M75" s="128"/>
      <c r="N75" s="129">
        <f t="shared" si="52"/>
        <v>0</v>
      </c>
      <c r="O75" s="127"/>
      <c r="P75" s="128"/>
      <c r="Q75" s="128"/>
      <c r="R75" s="129">
        <f t="shared" si="53"/>
        <v>0</v>
      </c>
      <c r="S75" s="127"/>
      <c r="T75" s="128"/>
      <c r="U75" s="128"/>
      <c r="V75" s="129">
        <f t="shared" si="54"/>
        <v>0</v>
      </c>
      <c r="W75" s="127"/>
      <c r="X75" s="128"/>
      <c r="Y75" s="128"/>
      <c r="Z75" s="129">
        <f t="shared" si="55"/>
        <v>0</v>
      </c>
      <c r="AA75" s="127"/>
      <c r="AB75" s="128"/>
      <c r="AC75" s="128"/>
      <c r="AD75" s="129">
        <f t="shared" si="56"/>
        <v>0</v>
      </c>
      <c r="AE75" s="127"/>
      <c r="AF75" s="128"/>
      <c r="AG75" s="128"/>
      <c r="AH75" s="129">
        <f t="shared" si="57"/>
        <v>0</v>
      </c>
      <c r="AI75" s="127"/>
      <c r="AJ75" s="128"/>
      <c r="AK75" s="128"/>
      <c r="AL75" s="129">
        <f t="shared" si="58"/>
        <v>0</v>
      </c>
      <c r="AM75" s="127"/>
      <c r="AN75" s="128"/>
      <c r="AO75" s="128"/>
      <c r="AP75" s="129">
        <f t="shared" si="59"/>
        <v>0</v>
      </c>
      <c r="AQ75" s="127"/>
      <c r="AR75" s="128"/>
      <c r="AS75" s="128"/>
      <c r="AT75" s="129">
        <f t="shared" si="60"/>
        <v>0</v>
      </c>
      <c r="AU75" s="127"/>
      <c r="AV75" s="128"/>
      <c r="AW75" s="128"/>
      <c r="AX75" s="129">
        <f t="shared" si="61"/>
        <v>0</v>
      </c>
    </row>
    <row r="76" spans="1:50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50"/>
        <v>0</v>
      </c>
      <c r="G76" s="127"/>
      <c r="H76" s="128"/>
      <c r="I76" s="128"/>
      <c r="J76" s="129">
        <f t="shared" si="51"/>
        <v>0</v>
      </c>
      <c r="K76" s="127"/>
      <c r="L76" s="128"/>
      <c r="M76" s="128"/>
      <c r="N76" s="129">
        <f t="shared" si="52"/>
        <v>0</v>
      </c>
      <c r="O76" s="127"/>
      <c r="P76" s="128"/>
      <c r="Q76" s="128"/>
      <c r="R76" s="129">
        <f t="shared" si="53"/>
        <v>0</v>
      </c>
      <c r="S76" s="127"/>
      <c r="T76" s="128"/>
      <c r="U76" s="128"/>
      <c r="V76" s="129">
        <f t="shared" si="54"/>
        <v>0</v>
      </c>
      <c r="W76" s="127"/>
      <c r="X76" s="128"/>
      <c r="Y76" s="128"/>
      <c r="Z76" s="129">
        <f t="shared" si="55"/>
        <v>0</v>
      </c>
      <c r="AA76" s="127"/>
      <c r="AB76" s="128"/>
      <c r="AC76" s="128"/>
      <c r="AD76" s="129">
        <f t="shared" si="56"/>
        <v>0</v>
      </c>
      <c r="AE76" s="127"/>
      <c r="AF76" s="128"/>
      <c r="AG76" s="128"/>
      <c r="AH76" s="129">
        <f t="shared" si="57"/>
        <v>0</v>
      </c>
      <c r="AI76" s="127"/>
      <c r="AJ76" s="128"/>
      <c r="AK76" s="128"/>
      <c r="AL76" s="129">
        <f t="shared" si="58"/>
        <v>0</v>
      </c>
      <c r="AM76" s="127"/>
      <c r="AN76" s="128"/>
      <c r="AO76" s="128"/>
      <c r="AP76" s="129">
        <f t="shared" si="59"/>
        <v>0</v>
      </c>
      <c r="AQ76" s="127"/>
      <c r="AR76" s="128"/>
      <c r="AS76" s="128"/>
      <c r="AT76" s="129">
        <f t="shared" si="60"/>
        <v>0</v>
      </c>
      <c r="AU76" s="127"/>
      <c r="AV76" s="128"/>
      <c r="AW76" s="128"/>
      <c r="AX76" s="129">
        <f t="shared" si="61"/>
        <v>0</v>
      </c>
    </row>
    <row r="77" spans="1:50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50"/>
        <v>0</v>
      </c>
      <c r="G77" s="127"/>
      <c r="H77" s="128"/>
      <c r="I77" s="128"/>
      <c r="J77" s="129">
        <f t="shared" si="51"/>
        <v>0</v>
      </c>
      <c r="K77" s="127"/>
      <c r="L77" s="128"/>
      <c r="M77" s="128"/>
      <c r="N77" s="129">
        <f t="shared" si="52"/>
        <v>0</v>
      </c>
      <c r="O77" s="127"/>
      <c r="P77" s="128"/>
      <c r="Q77" s="128"/>
      <c r="R77" s="129">
        <f t="shared" si="53"/>
        <v>0</v>
      </c>
      <c r="S77" s="127"/>
      <c r="T77" s="128"/>
      <c r="U77" s="128"/>
      <c r="V77" s="129">
        <f t="shared" si="54"/>
        <v>0</v>
      </c>
      <c r="W77" s="127"/>
      <c r="X77" s="128"/>
      <c r="Y77" s="128"/>
      <c r="Z77" s="129">
        <f t="shared" si="55"/>
        <v>0</v>
      </c>
      <c r="AA77" s="127"/>
      <c r="AB77" s="128"/>
      <c r="AC77" s="128"/>
      <c r="AD77" s="129">
        <f t="shared" si="56"/>
        <v>0</v>
      </c>
      <c r="AE77" s="127"/>
      <c r="AF77" s="128"/>
      <c r="AG77" s="128"/>
      <c r="AH77" s="129">
        <f t="shared" si="57"/>
        <v>0</v>
      </c>
      <c r="AI77" s="127"/>
      <c r="AJ77" s="128"/>
      <c r="AK77" s="128"/>
      <c r="AL77" s="129">
        <f t="shared" si="58"/>
        <v>0</v>
      </c>
      <c r="AM77" s="127"/>
      <c r="AN77" s="128"/>
      <c r="AO77" s="128"/>
      <c r="AP77" s="129">
        <f t="shared" si="59"/>
        <v>0</v>
      </c>
      <c r="AQ77" s="127"/>
      <c r="AR77" s="128"/>
      <c r="AS77" s="128"/>
      <c r="AT77" s="129">
        <f t="shared" si="60"/>
        <v>0</v>
      </c>
      <c r="AU77" s="127"/>
      <c r="AV77" s="128"/>
      <c r="AW77" s="128"/>
      <c r="AX77" s="129">
        <f t="shared" si="61"/>
        <v>0</v>
      </c>
    </row>
    <row r="78" spans="1:50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50"/>
        <v>0</v>
      </c>
      <c r="G78" s="127"/>
      <c r="H78" s="128"/>
      <c r="I78" s="128"/>
      <c r="J78" s="129">
        <f t="shared" si="51"/>
        <v>0</v>
      </c>
      <c r="K78" s="127"/>
      <c r="L78" s="128"/>
      <c r="M78" s="128"/>
      <c r="N78" s="129">
        <f t="shared" si="52"/>
        <v>0</v>
      </c>
      <c r="O78" s="127"/>
      <c r="P78" s="128"/>
      <c r="Q78" s="128"/>
      <c r="R78" s="129">
        <f t="shared" si="53"/>
        <v>0</v>
      </c>
      <c r="S78" s="127"/>
      <c r="T78" s="128"/>
      <c r="U78" s="128"/>
      <c r="V78" s="129">
        <f t="shared" si="54"/>
        <v>0</v>
      </c>
      <c r="W78" s="127"/>
      <c r="X78" s="128"/>
      <c r="Y78" s="128"/>
      <c r="Z78" s="129">
        <f t="shared" si="55"/>
        <v>0</v>
      </c>
      <c r="AA78" s="127"/>
      <c r="AB78" s="128"/>
      <c r="AC78" s="128"/>
      <c r="AD78" s="129">
        <f t="shared" si="56"/>
        <v>0</v>
      </c>
      <c r="AE78" s="127"/>
      <c r="AF78" s="128"/>
      <c r="AG78" s="128"/>
      <c r="AH78" s="129">
        <f t="shared" si="57"/>
        <v>0</v>
      </c>
      <c r="AI78" s="127"/>
      <c r="AJ78" s="128"/>
      <c r="AK78" s="128"/>
      <c r="AL78" s="129">
        <f t="shared" si="58"/>
        <v>0</v>
      </c>
      <c r="AM78" s="127"/>
      <c r="AN78" s="128"/>
      <c r="AO78" s="128"/>
      <c r="AP78" s="129">
        <f t="shared" si="59"/>
        <v>0</v>
      </c>
      <c r="AQ78" s="127"/>
      <c r="AR78" s="128"/>
      <c r="AS78" s="128"/>
      <c r="AT78" s="129">
        <f t="shared" si="60"/>
        <v>0</v>
      </c>
      <c r="AU78" s="127"/>
      <c r="AV78" s="128"/>
      <c r="AW78" s="128"/>
      <c r="AX78" s="129">
        <f t="shared" si="61"/>
        <v>0</v>
      </c>
    </row>
    <row r="79" spans="1:50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50"/>
        <v>0</v>
      </c>
      <c r="G79" s="127"/>
      <c r="H79" s="128"/>
      <c r="I79" s="128"/>
      <c r="J79" s="129">
        <f t="shared" si="51"/>
        <v>0</v>
      </c>
      <c r="K79" s="127"/>
      <c r="L79" s="128"/>
      <c r="M79" s="128"/>
      <c r="N79" s="129">
        <f t="shared" si="52"/>
        <v>0</v>
      </c>
      <c r="O79" s="127"/>
      <c r="P79" s="128"/>
      <c r="Q79" s="128"/>
      <c r="R79" s="129">
        <f t="shared" si="53"/>
        <v>0</v>
      </c>
      <c r="S79" s="127"/>
      <c r="T79" s="128"/>
      <c r="U79" s="128"/>
      <c r="V79" s="129">
        <f t="shared" si="54"/>
        <v>0</v>
      </c>
      <c r="W79" s="127"/>
      <c r="X79" s="128"/>
      <c r="Y79" s="128"/>
      <c r="Z79" s="129">
        <f t="shared" si="55"/>
        <v>0</v>
      </c>
      <c r="AA79" s="127"/>
      <c r="AB79" s="128"/>
      <c r="AC79" s="128"/>
      <c r="AD79" s="129">
        <f t="shared" si="56"/>
        <v>0</v>
      </c>
      <c r="AE79" s="127"/>
      <c r="AF79" s="128"/>
      <c r="AG79" s="128"/>
      <c r="AH79" s="129">
        <f t="shared" si="57"/>
        <v>0</v>
      </c>
      <c r="AI79" s="127"/>
      <c r="AJ79" s="128"/>
      <c r="AK79" s="128"/>
      <c r="AL79" s="129">
        <f t="shared" si="58"/>
        <v>0</v>
      </c>
      <c r="AM79" s="127"/>
      <c r="AN79" s="128"/>
      <c r="AO79" s="128"/>
      <c r="AP79" s="129">
        <f t="shared" si="59"/>
        <v>0</v>
      </c>
      <c r="AQ79" s="127"/>
      <c r="AR79" s="128"/>
      <c r="AS79" s="128"/>
      <c r="AT79" s="129">
        <f t="shared" si="60"/>
        <v>0</v>
      </c>
      <c r="AU79" s="127"/>
      <c r="AV79" s="128"/>
      <c r="AW79" s="128"/>
      <c r="AX79" s="129">
        <f t="shared" si="61"/>
        <v>0</v>
      </c>
    </row>
    <row r="80" spans="1:50" s="130" customFormat="1" x14ac:dyDescent="0.3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0"/>
        <v>965000</v>
      </c>
      <c r="G80" s="127"/>
      <c r="H80" s="128"/>
      <c r="I80" s="128"/>
      <c r="J80" s="129">
        <f t="shared" si="51"/>
        <v>965000</v>
      </c>
      <c r="K80" s="127"/>
      <c r="L80" s="128"/>
      <c r="M80" s="128"/>
      <c r="N80" s="129">
        <f t="shared" si="52"/>
        <v>965000</v>
      </c>
      <c r="O80" s="127"/>
      <c r="P80" s="128"/>
      <c r="Q80" s="128"/>
      <c r="R80" s="129">
        <f t="shared" si="53"/>
        <v>965000</v>
      </c>
      <c r="S80" s="127"/>
      <c r="T80" s="128"/>
      <c r="U80" s="128"/>
      <c r="V80" s="129">
        <f t="shared" si="54"/>
        <v>965000</v>
      </c>
      <c r="W80" s="127"/>
      <c r="X80" s="128"/>
      <c r="Y80" s="128"/>
      <c r="Z80" s="129">
        <f t="shared" si="55"/>
        <v>965000</v>
      </c>
      <c r="AA80" s="127"/>
      <c r="AB80" s="128"/>
      <c r="AC80" s="128"/>
      <c r="AD80" s="129">
        <f t="shared" si="56"/>
        <v>965000</v>
      </c>
      <c r="AE80" s="127"/>
      <c r="AF80" s="128"/>
      <c r="AG80" s="128"/>
      <c r="AH80" s="129">
        <f t="shared" si="57"/>
        <v>965000</v>
      </c>
      <c r="AI80" s="127"/>
      <c r="AJ80" s="128"/>
      <c r="AK80" s="128"/>
      <c r="AL80" s="129">
        <f t="shared" si="58"/>
        <v>965000</v>
      </c>
      <c r="AM80" s="127"/>
      <c r="AN80" s="128"/>
      <c r="AO80" s="128"/>
      <c r="AP80" s="129">
        <f t="shared" si="59"/>
        <v>965000</v>
      </c>
      <c r="AQ80" s="127"/>
      <c r="AR80" s="128"/>
      <c r="AS80" s="128"/>
      <c r="AT80" s="129">
        <f t="shared" si="60"/>
        <v>965000</v>
      </c>
      <c r="AU80" s="127"/>
      <c r="AV80" s="128"/>
      <c r="AW80" s="128"/>
      <c r="AX80" s="129">
        <f t="shared" si="61"/>
        <v>965000</v>
      </c>
    </row>
    <row r="81" spans="1:50" s="130" customFormat="1" x14ac:dyDescent="0.3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0"/>
        <v>10300834</v>
      </c>
      <c r="G81" s="127">
        <v>-4404291</v>
      </c>
      <c r="H81" s="128"/>
      <c r="I81" s="128"/>
      <c r="J81" s="129">
        <f t="shared" si="51"/>
        <v>5896543</v>
      </c>
      <c r="K81" s="127"/>
      <c r="L81" s="128"/>
      <c r="M81" s="128"/>
      <c r="N81" s="129">
        <f t="shared" si="52"/>
        <v>5896543</v>
      </c>
      <c r="O81" s="127"/>
      <c r="P81" s="128"/>
      <c r="Q81" s="128"/>
      <c r="R81" s="129">
        <f t="shared" si="53"/>
        <v>5896543</v>
      </c>
      <c r="S81" s="127"/>
      <c r="T81" s="128"/>
      <c r="U81" s="128"/>
      <c r="V81" s="129">
        <f t="shared" si="54"/>
        <v>5896543</v>
      </c>
      <c r="W81" s="127"/>
      <c r="X81" s="128"/>
      <c r="Y81" s="128"/>
      <c r="Z81" s="129">
        <f t="shared" si="55"/>
        <v>5896543</v>
      </c>
      <c r="AA81" s="127"/>
      <c r="AB81" s="128"/>
      <c r="AC81" s="128"/>
      <c r="AD81" s="129">
        <f t="shared" si="56"/>
        <v>5896543</v>
      </c>
      <c r="AE81" s="127"/>
      <c r="AF81" s="128"/>
      <c r="AG81" s="128"/>
      <c r="AH81" s="129">
        <f t="shared" si="57"/>
        <v>5896543</v>
      </c>
      <c r="AI81" s="127"/>
      <c r="AJ81" s="128"/>
      <c r="AK81" s="128"/>
      <c r="AL81" s="129">
        <f t="shared" si="58"/>
        <v>5896543</v>
      </c>
      <c r="AM81" s="127"/>
      <c r="AN81" s="128"/>
      <c r="AO81" s="128"/>
      <c r="AP81" s="129">
        <f t="shared" si="59"/>
        <v>5896543</v>
      </c>
      <c r="AQ81" s="127"/>
      <c r="AR81" s="128"/>
      <c r="AS81" s="128"/>
      <c r="AT81" s="129">
        <f t="shared" si="60"/>
        <v>5896543</v>
      </c>
      <c r="AU81" s="127"/>
      <c r="AV81" s="128"/>
      <c r="AW81" s="128"/>
      <c r="AX81" s="129">
        <f t="shared" si="61"/>
        <v>5896543</v>
      </c>
    </row>
    <row r="82" spans="1:50" s="140" customFormat="1" ht="13.8" x14ac:dyDescent="0.3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2">SUM(G70:G81,G66)</f>
        <v>-3514018</v>
      </c>
      <c r="H82" s="138">
        <f t="shared" si="62"/>
        <v>0</v>
      </c>
      <c r="I82" s="138">
        <f t="shared" si="62"/>
        <v>0</v>
      </c>
      <c r="J82" s="138">
        <f t="shared" si="62"/>
        <v>16634271</v>
      </c>
      <c r="K82" s="137">
        <f t="shared" si="62"/>
        <v>0</v>
      </c>
      <c r="L82" s="138">
        <f t="shared" si="62"/>
        <v>0</v>
      </c>
      <c r="M82" s="138">
        <f t="shared" si="62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6" x14ac:dyDescent="0.3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3">SUM(H82,H65,H56,H31,H30)</f>
        <v>0</v>
      </c>
      <c r="I83" s="152">
        <f t="shared" si="63"/>
        <v>0</v>
      </c>
      <c r="J83" s="152">
        <f t="shared" si="63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3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4">SUM(C84:E84)</f>
        <v>4724410</v>
      </c>
      <c r="G84" s="146"/>
      <c r="H84" s="147"/>
      <c r="I84" s="147"/>
      <c r="J84" s="148">
        <f t="shared" ref="J84:J90" si="65">SUM(F84:I84)</f>
        <v>4724410</v>
      </c>
      <c r="K84" s="146"/>
      <c r="L84" s="147"/>
      <c r="M84" s="147"/>
      <c r="N84" s="148">
        <f t="shared" ref="N84:N90" si="66">SUM(J84:M84)</f>
        <v>4724410</v>
      </c>
      <c r="O84" s="146"/>
      <c r="P84" s="147"/>
      <c r="Q84" s="147"/>
      <c r="R84" s="148">
        <f t="shared" ref="R84:R90" si="67">SUM(N84:Q84)</f>
        <v>4724410</v>
      </c>
      <c r="S84" s="146"/>
      <c r="T84" s="147"/>
      <c r="U84" s="147"/>
      <c r="V84" s="148">
        <f t="shared" ref="V84:V90" si="68">SUM(R84:U84)</f>
        <v>4724410</v>
      </c>
      <c r="W84" s="146"/>
      <c r="X84" s="147"/>
      <c r="Y84" s="147"/>
      <c r="Z84" s="148">
        <f t="shared" ref="Z84:Z90" si="69">SUM(V84:Y84)</f>
        <v>4724410</v>
      </c>
      <c r="AA84" s="146"/>
      <c r="AB84" s="147"/>
      <c r="AC84" s="147"/>
      <c r="AD84" s="148">
        <f t="shared" ref="AD84:AD90" si="70">SUM(Z84:AC84)</f>
        <v>4724410</v>
      </c>
      <c r="AE84" s="146"/>
      <c r="AF84" s="147"/>
      <c r="AG84" s="147"/>
      <c r="AH84" s="148">
        <f t="shared" ref="AH84:AH90" si="71">SUM(AD84:AG84)</f>
        <v>4724410</v>
      </c>
      <c r="AI84" s="146"/>
      <c r="AJ84" s="147"/>
      <c r="AK84" s="147"/>
      <c r="AL84" s="148">
        <f t="shared" ref="AL84:AL90" si="72">SUM(AH84:AK84)</f>
        <v>4724410</v>
      </c>
      <c r="AM84" s="146"/>
      <c r="AN84" s="147"/>
      <c r="AO84" s="147"/>
      <c r="AP84" s="148">
        <f t="shared" ref="AP84:AP90" si="73">SUM(AL84:AO84)</f>
        <v>4724410</v>
      </c>
      <c r="AQ84" s="146"/>
      <c r="AR84" s="147"/>
      <c r="AS84" s="147"/>
      <c r="AT84" s="148">
        <f t="shared" ref="AT84:AT90" si="74">SUM(AP84:AS84)</f>
        <v>4724410</v>
      </c>
      <c r="AU84" s="146"/>
      <c r="AV84" s="147"/>
      <c r="AW84" s="147"/>
      <c r="AX84" s="148">
        <f t="shared" ref="AX84:AX90" si="75">SUM(AT84:AW84)</f>
        <v>4724410</v>
      </c>
    </row>
    <row r="85" spans="1:50" s="149" customFormat="1" x14ac:dyDescent="0.3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4"/>
        <v>71015748</v>
      </c>
      <c r="G85" s="146">
        <v>0</v>
      </c>
      <c r="H85" s="147"/>
      <c r="I85" s="147"/>
      <c r="J85" s="148">
        <f t="shared" si="65"/>
        <v>71015748</v>
      </c>
      <c r="K85" s="146"/>
      <c r="L85" s="147"/>
      <c r="M85" s="147"/>
      <c r="N85" s="148">
        <f t="shared" si="66"/>
        <v>71015748</v>
      </c>
      <c r="O85" s="146"/>
      <c r="P85" s="147"/>
      <c r="Q85" s="147"/>
      <c r="R85" s="148">
        <f t="shared" si="67"/>
        <v>71015748</v>
      </c>
      <c r="S85" s="146"/>
      <c r="T85" s="147"/>
      <c r="U85" s="147"/>
      <c r="V85" s="148">
        <f t="shared" si="68"/>
        <v>71015748</v>
      </c>
      <c r="W85" s="146"/>
      <c r="X85" s="147"/>
      <c r="Y85" s="147"/>
      <c r="Z85" s="148">
        <f t="shared" si="69"/>
        <v>71015748</v>
      </c>
      <c r="AA85" s="146"/>
      <c r="AB85" s="147"/>
      <c r="AC85" s="147"/>
      <c r="AD85" s="148">
        <f t="shared" si="70"/>
        <v>71015748</v>
      </c>
      <c r="AE85" s="146"/>
      <c r="AF85" s="147"/>
      <c r="AG85" s="147"/>
      <c r="AH85" s="148">
        <f t="shared" si="71"/>
        <v>71015748</v>
      </c>
      <c r="AI85" s="146"/>
      <c r="AJ85" s="147"/>
      <c r="AK85" s="147"/>
      <c r="AL85" s="148">
        <f t="shared" si="72"/>
        <v>71015748</v>
      </c>
      <c r="AM85" s="146"/>
      <c r="AN85" s="147"/>
      <c r="AO85" s="147"/>
      <c r="AP85" s="148">
        <f t="shared" si="73"/>
        <v>71015748</v>
      </c>
      <c r="AQ85" s="146"/>
      <c r="AR85" s="147"/>
      <c r="AS85" s="147"/>
      <c r="AT85" s="148">
        <f t="shared" si="74"/>
        <v>71015748</v>
      </c>
      <c r="AU85" s="146"/>
      <c r="AV85" s="147"/>
      <c r="AW85" s="147"/>
      <c r="AX85" s="148">
        <f t="shared" si="75"/>
        <v>71015748</v>
      </c>
    </row>
    <row r="86" spans="1:50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4"/>
        <v>0</v>
      </c>
      <c r="G86" s="146"/>
      <c r="H86" s="147"/>
      <c r="I86" s="147"/>
      <c r="J86" s="148">
        <f t="shared" si="65"/>
        <v>0</v>
      </c>
      <c r="K86" s="146"/>
      <c r="L86" s="147"/>
      <c r="M86" s="147"/>
      <c r="N86" s="148">
        <f t="shared" si="66"/>
        <v>0</v>
      </c>
      <c r="O86" s="146"/>
      <c r="P86" s="147"/>
      <c r="Q86" s="147"/>
      <c r="R86" s="148">
        <f t="shared" si="67"/>
        <v>0</v>
      </c>
      <c r="S86" s="146"/>
      <c r="T86" s="147"/>
      <c r="U86" s="147"/>
      <c r="V86" s="148">
        <f t="shared" si="68"/>
        <v>0</v>
      </c>
      <c r="W86" s="146"/>
      <c r="X86" s="147"/>
      <c r="Y86" s="147"/>
      <c r="Z86" s="148">
        <f t="shared" si="69"/>
        <v>0</v>
      </c>
      <c r="AA86" s="146"/>
      <c r="AB86" s="147"/>
      <c r="AC86" s="147"/>
      <c r="AD86" s="148">
        <f t="shared" si="70"/>
        <v>0</v>
      </c>
      <c r="AE86" s="146"/>
      <c r="AF86" s="147"/>
      <c r="AG86" s="147"/>
      <c r="AH86" s="148">
        <f t="shared" si="71"/>
        <v>0</v>
      </c>
      <c r="AI86" s="146"/>
      <c r="AJ86" s="147"/>
      <c r="AK86" s="147"/>
      <c r="AL86" s="148">
        <f t="shared" si="72"/>
        <v>0</v>
      </c>
      <c r="AM86" s="146"/>
      <c r="AN86" s="147"/>
      <c r="AO86" s="147"/>
      <c r="AP86" s="148">
        <f t="shared" si="73"/>
        <v>0</v>
      </c>
      <c r="AQ86" s="146"/>
      <c r="AR86" s="147"/>
      <c r="AS86" s="147"/>
      <c r="AT86" s="148">
        <f t="shared" si="74"/>
        <v>0</v>
      </c>
      <c r="AU86" s="146"/>
      <c r="AV86" s="147"/>
      <c r="AW86" s="147"/>
      <c r="AX86" s="148">
        <f t="shared" si="75"/>
        <v>0</v>
      </c>
    </row>
    <row r="87" spans="1:50" s="149" customFormat="1" hidden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4"/>
        <v>0</v>
      </c>
      <c r="G87" s="146">
        <v>0</v>
      </c>
      <c r="H87" s="147"/>
      <c r="I87" s="147"/>
      <c r="J87" s="148">
        <f t="shared" si="65"/>
        <v>0</v>
      </c>
      <c r="K87" s="146"/>
      <c r="L87" s="147"/>
      <c r="M87" s="147"/>
      <c r="N87" s="148">
        <f t="shared" si="66"/>
        <v>0</v>
      </c>
      <c r="O87" s="146"/>
      <c r="P87" s="147"/>
      <c r="Q87" s="147"/>
      <c r="R87" s="148">
        <f t="shared" si="67"/>
        <v>0</v>
      </c>
      <c r="S87" s="146"/>
      <c r="T87" s="147"/>
      <c r="U87" s="147"/>
      <c r="V87" s="148">
        <f t="shared" si="68"/>
        <v>0</v>
      </c>
      <c r="W87" s="146"/>
      <c r="X87" s="147"/>
      <c r="Y87" s="147"/>
      <c r="Z87" s="148">
        <f t="shared" si="69"/>
        <v>0</v>
      </c>
      <c r="AA87" s="146"/>
      <c r="AB87" s="147"/>
      <c r="AC87" s="147"/>
      <c r="AD87" s="148">
        <f t="shared" si="70"/>
        <v>0</v>
      </c>
      <c r="AE87" s="146"/>
      <c r="AF87" s="147"/>
      <c r="AG87" s="147"/>
      <c r="AH87" s="148">
        <f t="shared" si="71"/>
        <v>0</v>
      </c>
      <c r="AI87" s="146"/>
      <c r="AJ87" s="147"/>
      <c r="AK87" s="147"/>
      <c r="AL87" s="148">
        <f t="shared" si="72"/>
        <v>0</v>
      </c>
      <c r="AM87" s="146"/>
      <c r="AN87" s="147"/>
      <c r="AO87" s="147"/>
      <c r="AP87" s="148">
        <f t="shared" si="73"/>
        <v>0</v>
      </c>
      <c r="AQ87" s="146"/>
      <c r="AR87" s="147"/>
      <c r="AS87" s="147"/>
      <c r="AT87" s="148">
        <f t="shared" si="74"/>
        <v>0</v>
      </c>
      <c r="AU87" s="146"/>
      <c r="AV87" s="147"/>
      <c r="AW87" s="147"/>
      <c r="AX87" s="148">
        <f t="shared" si="75"/>
        <v>0</v>
      </c>
    </row>
    <row r="88" spans="1:50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64"/>
        <v>0</v>
      </c>
      <c r="G88" s="146"/>
      <c r="H88" s="147"/>
      <c r="I88" s="147"/>
      <c r="J88" s="148">
        <f t="shared" si="65"/>
        <v>0</v>
      </c>
      <c r="K88" s="146"/>
      <c r="L88" s="147"/>
      <c r="M88" s="147"/>
      <c r="N88" s="148">
        <f t="shared" si="66"/>
        <v>0</v>
      </c>
      <c r="O88" s="146"/>
      <c r="P88" s="147"/>
      <c r="Q88" s="147"/>
      <c r="R88" s="148">
        <f t="shared" si="67"/>
        <v>0</v>
      </c>
      <c r="S88" s="146"/>
      <c r="T88" s="147"/>
      <c r="U88" s="147"/>
      <c r="V88" s="148">
        <f t="shared" si="68"/>
        <v>0</v>
      </c>
      <c r="W88" s="146"/>
      <c r="X88" s="147"/>
      <c r="Y88" s="147"/>
      <c r="Z88" s="148">
        <f t="shared" si="69"/>
        <v>0</v>
      </c>
      <c r="AA88" s="146"/>
      <c r="AB88" s="147"/>
      <c r="AC88" s="147"/>
      <c r="AD88" s="148">
        <f t="shared" si="70"/>
        <v>0</v>
      </c>
      <c r="AE88" s="146"/>
      <c r="AF88" s="147"/>
      <c r="AG88" s="147"/>
      <c r="AH88" s="148">
        <f t="shared" si="71"/>
        <v>0</v>
      </c>
      <c r="AI88" s="146"/>
      <c r="AJ88" s="147"/>
      <c r="AK88" s="147"/>
      <c r="AL88" s="148">
        <f t="shared" si="72"/>
        <v>0</v>
      </c>
      <c r="AM88" s="146"/>
      <c r="AN88" s="147"/>
      <c r="AO88" s="147"/>
      <c r="AP88" s="148">
        <f t="shared" si="73"/>
        <v>0</v>
      </c>
      <c r="AQ88" s="146"/>
      <c r="AR88" s="147"/>
      <c r="AS88" s="147"/>
      <c r="AT88" s="148">
        <f t="shared" si="74"/>
        <v>0</v>
      </c>
      <c r="AU88" s="146"/>
      <c r="AV88" s="147"/>
      <c r="AW88" s="147"/>
      <c r="AX88" s="148">
        <f t="shared" si="75"/>
        <v>0</v>
      </c>
    </row>
    <row r="89" spans="1:50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64"/>
        <v>0</v>
      </c>
      <c r="G89" s="146"/>
      <c r="H89" s="147"/>
      <c r="I89" s="147"/>
      <c r="J89" s="148">
        <f t="shared" si="65"/>
        <v>0</v>
      </c>
      <c r="K89" s="146"/>
      <c r="L89" s="147"/>
      <c r="M89" s="147"/>
      <c r="N89" s="148">
        <f t="shared" si="66"/>
        <v>0</v>
      </c>
      <c r="O89" s="146"/>
      <c r="P89" s="147"/>
      <c r="Q89" s="147"/>
      <c r="R89" s="148">
        <f t="shared" si="67"/>
        <v>0</v>
      </c>
      <c r="S89" s="146"/>
      <c r="T89" s="147"/>
      <c r="U89" s="147"/>
      <c r="V89" s="148">
        <f t="shared" si="68"/>
        <v>0</v>
      </c>
      <c r="W89" s="146"/>
      <c r="X89" s="147"/>
      <c r="Y89" s="147"/>
      <c r="Z89" s="148">
        <f t="shared" si="69"/>
        <v>0</v>
      </c>
      <c r="AA89" s="146"/>
      <c r="AB89" s="147"/>
      <c r="AC89" s="147"/>
      <c r="AD89" s="148">
        <f t="shared" si="70"/>
        <v>0</v>
      </c>
      <c r="AE89" s="146"/>
      <c r="AF89" s="147"/>
      <c r="AG89" s="147"/>
      <c r="AH89" s="148">
        <f t="shared" si="71"/>
        <v>0</v>
      </c>
      <c r="AI89" s="146"/>
      <c r="AJ89" s="147"/>
      <c r="AK89" s="147"/>
      <c r="AL89" s="148">
        <f t="shared" si="72"/>
        <v>0</v>
      </c>
      <c r="AM89" s="146"/>
      <c r="AN89" s="147"/>
      <c r="AO89" s="147"/>
      <c r="AP89" s="148">
        <f t="shared" si="73"/>
        <v>0</v>
      </c>
      <c r="AQ89" s="146"/>
      <c r="AR89" s="147"/>
      <c r="AS89" s="147"/>
      <c r="AT89" s="148">
        <f t="shared" si="74"/>
        <v>0</v>
      </c>
      <c r="AU89" s="146"/>
      <c r="AV89" s="147"/>
      <c r="AW89" s="147"/>
      <c r="AX89" s="148">
        <f t="shared" si="75"/>
        <v>0</v>
      </c>
    </row>
    <row r="90" spans="1:50" s="149" customFormat="1" x14ac:dyDescent="0.3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4"/>
        <v>20449842</v>
      </c>
      <c r="G90" s="146">
        <v>0</v>
      </c>
      <c r="H90" s="147"/>
      <c r="I90" s="147"/>
      <c r="J90" s="148">
        <f t="shared" si="65"/>
        <v>20449842</v>
      </c>
      <c r="K90" s="146"/>
      <c r="L90" s="147"/>
      <c r="M90" s="147"/>
      <c r="N90" s="148">
        <f t="shared" si="66"/>
        <v>20449842</v>
      </c>
      <c r="O90" s="146"/>
      <c r="P90" s="147"/>
      <c r="Q90" s="147"/>
      <c r="R90" s="148">
        <f t="shared" si="67"/>
        <v>20449842</v>
      </c>
      <c r="S90" s="146"/>
      <c r="T90" s="147"/>
      <c r="U90" s="147"/>
      <c r="V90" s="148">
        <f t="shared" si="68"/>
        <v>20449842</v>
      </c>
      <c r="W90" s="146"/>
      <c r="X90" s="147"/>
      <c r="Y90" s="147"/>
      <c r="Z90" s="148">
        <f t="shared" si="69"/>
        <v>20449842</v>
      </c>
      <c r="AA90" s="146"/>
      <c r="AB90" s="147"/>
      <c r="AC90" s="147"/>
      <c r="AD90" s="148">
        <f t="shared" si="70"/>
        <v>20449842</v>
      </c>
      <c r="AE90" s="146"/>
      <c r="AF90" s="147"/>
      <c r="AG90" s="147"/>
      <c r="AH90" s="148">
        <f t="shared" si="71"/>
        <v>20449842</v>
      </c>
      <c r="AI90" s="146"/>
      <c r="AJ90" s="147"/>
      <c r="AK90" s="147"/>
      <c r="AL90" s="148">
        <f t="shared" si="72"/>
        <v>20449842</v>
      </c>
      <c r="AM90" s="146"/>
      <c r="AN90" s="147"/>
      <c r="AO90" s="147"/>
      <c r="AP90" s="148">
        <f t="shared" si="73"/>
        <v>20449842</v>
      </c>
      <c r="AQ90" s="146"/>
      <c r="AR90" s="147"/>
      <c r="AS90" s="147"/>
      <c r="AT90" s="148">
        <f t="shared" si="74"/>
        <v>20449842</v>
      </c>
      <c r="AU90" s="146"/>
      <c r="AV90" s="147"/>
      <c r="AW90" s="147"/>
      <c r="AX90" s="148">
        <f t="shared" si="75"/>
        <v>20449842</v>
      </c>
    </row>
    <row r="91" spans="1:50" s="140" customFormat="1" ht="13.8" x14ac:dyDescent="0.3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3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6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6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6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3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6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3.8" x14ac:dyDescent="0.3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7">SUM(D92:D95)</f>
        <v>0</v>
      </c>
      <c r="E96" s="138">
        <f t="shared" si="77"/>
        <v>0</v>
      </c>
      <c r="F96" s="158">
        <f t="shared" si="77"/>
        <v>76789780</v>
      </c>
      <c r="G96" s="157">
        <f t="shared" si="77"/>
        <v>0</v>
      </c>
      <c r="H96" s="138">
        <f t="shared" si="77"/>
        <v>0</v>
      </c>
      <c r="I96" s="138">
        <f t="shared" si="77"/>
        <v>0</v>
      </c>
      <c r="J96" s="158">
        <f t="shared" si="77"/>
        <v>76789780</v>
      </c>
      <c r="K96" s="157">
        <f t="shared" si="77"/>
        <v>0</v>
      </c>
      <c r="L96" s="138">
        <f t="shared" si="77"/>
        <v>0</v>
      </c>
      <c r="M96" s="138">
        <f t="shared" si="77"/>
        <v>0</v>
      </c>
      <c r="N96" s="158">
        <f t="shared" si="77"/>
        <v>76789780</v>
      </c>
      <c r="O96" s="157">
        <f t="shared" si="77"/>
        <v>0</v>
      </c>
      <c r="P96" s="138">
        <f t="shared" si="77"/>
        <v>0</v>
      </c>
      <c r="Q96" s="138">
        <f t="shared" si="77"/>
        <v>0</v>
      </c>
      <c r="R96" s="158">
        <f t="shared" si="77"/>
        <v>76789780</v>
      </c>
      <c r="S96" s="157">
        <f t="shared" si="77"/>
        <v>0</v>
      </c>
      <c r="T96" s="138">
        <f t="shared" si="77"/>
        <v>0</v>
      </c>
      <c r="U96" s="138">
        <f t="shared" si="77"/>
        <v>0</v>
      </c>
      <c r="V96" s="158">
        <f t="shared" si="77"/>
        <v>76789780</v>
      </c>
      <c r="W96" s="157">
        <f t="shared" si="77"/>
        <v>0</v>
      </c>
      <c r="X96" s="138">
        <f t="shared" si="77"/>
        <v>0</v>
      </c>
      <c r="Y96" s="138">
        <f t="shared" si="77"/>
        <v>0</v>
      </c>
      <c r="Z96" s="158">
        <f t="shared" si="77"/>
        <v>76789780</v>
      </c>
      <c r="AA96" s="157">
        <f t="shared" si="77"/>
        <v>0</v>
      </c>
      <c r="AB96" s="138">
        <f t="shared" si="77"/>
        <v>0</v>
      </c>
      <c r="AC96" s="138">
        <f t="shared" si="77"/>
        <v>0</v>
      </c>
      <c r="AD96" s="158">
        <f t="shared" si="77"/>
        <v>76789780</v>
      </c>
      <c r="AE96" s="157">
        <f t="shared" si="77"/>
        <v>0</v>
      </c>
      <c r="AF96" s="138">
        <f t="shared" si="77"/>
        <v>0</v>
      </c>
      <c r="AG96" s="138">
        <f t="shared" si="77"/>
        <v>0</v>
      </c>
      <c r="AH96" s="158">
        <f t="shared" si="77"/>
        <v>76789780</v>
      </c>
      <c r="AI96" s="157">
        <f t="shared" si="77"/>
        <v>0</v>
      </c>
      <c r="AJ96" s="138">
        <f t="shared" si="77"/>
        <v>0</v>
      </c>
      <c r="AK96" s="138">
        <f t="shared" si="77"/>
        <v>0</v>
      </c>
      <c r="AL96" s="158">
        <f t="shared" si="77"/>
        <v>76789780</v>
      </c>
      <c r="AM96" s="157">
        <f t="shared" si="77"/>
        <v>0</v>
      </c>
      <c r="AN96" s="138">
        <f t="shared" si="77"/>
        <v>0</v>
      </c>
      <c r="AO96" s="138">
        <f t="shared" si="77"/>
        <v>0</v>
      </c>
      <c r="AP96" s="158">
        <f t="shared" si="77"/>
        <v>76789780</v>
      </c>
      <c r="AQ96" s="157">
        <f t="shared" si="77"/>
        <v>0</v>
      </c>
      <c r="AR96" s="138">
        <f t="shared" si="77"/>
        <v>0</v>
      </c>
      <c r="AS96" s="138">
        <f t="shared" si="77"/>
        <v>0</v>
      </c>
      <c r="AT96" s="158">
        <f t="shared" si="77"/>
        <v>76789780</v>
      </c>
      <c r="AU96" s="157">
        <f t="shared" si="77"/>
        <v>0</v>
      </c>
      <c r="AV96" s="138">
        <f t="shared" si="77"/>
        <v>0</v>
      </c>
      <c r="AW96" s="138">
        <f t="shared" si="77"/>
        <v>0</v>
      </c>
      <c r="AX96" s="158">
        <f t="shared" si="77"/>
        <v>76789780</v>
      </c>
    </row>
    <row r="97" spans="1:50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78">SUM(C97:E97)</f>
        <v>0</v>
      </c>
      <c r="G97" s="146"/>
      <c r="H97" s="147"/>
      <c r="I97" s="147"/>
      <c r="J97" s="148">
        <f t="shared" ref="J97:J105" si="79">SUM(F97:I97)</f>
        <v>0</v>
      </c>
      <c r="K97" s="146"/>
      <c r="L97" s="147"/>
      <c r="M97" s="147"/>
      <c r="N97" s="148">
        <f t="shared" ref="N97:N105" si="80">SUM(J97:M97)</f>
        <v>0</v>
      </c>
      <c r="O97" s="146"/>
      <c r="P97" s="147"/>
      <c r="Q97" s="147"/>
      <c r="R97" s="148">
        <f t="shared" ref="R97:R105" si="81">SUM(N97:Q97)</f>
        <v>0</v>
      </c>
      <c r="S97" s="146"/>
      <c r="T97" s="147"/>
      <c r="U97" s="147"/>
      <c r="V97" s="148">
        <f t="shared" ref="V97:V105" si="82">SUM(R97:U97)</f>
        <v>0</v>
      </c>
      <c r="W97" s="146"/>
      <c r="X97" s="147"/>
      <c r="Y97" s="147"/>
      <c r="Z97" s="148">
        <f t="shared" ref="Z97:Z105" si="83">SUM(V97:Y97)</f>
        <v>0</v>
      </c>
      <c r="AA97" s="146"/>
      <c r="AB97" s="147"/>
      <c r="AC97" s="147"/>
      <c r="AD97" s="148">
        <f t="shared" ref="AD97:AD105" si="84">SUM(Z97:AC97)</f>
        <v>0</v>
      </c>
      <c r="AE97" s="146"/>
      <c r="AF97" s="147"/>
      <c r="AG97" s="147"/>
      <c r="AH97" s="148">
        <f t="shared" ref="AH97:AH105" si="85">SUM(AD97:AG97)</f>
        <v>0</v>
      </c>
      <c r="AI97" s="146"/>
      <c r="AJ97" s="147"/>
      <c r="AK97" s="147"/>
      <c r="AL97" s="148">
        <f t="shared" ref="AL97:AL105" si="86">SUM(AH97:AK97)</f>
        <v>0</v>
      </c>
      <c r="AM97" s="146"/>
      <c r="AN97" s="147"/>
      <c r="AO97" s="147"/>
      <c r="AP97" s="148">
        <f t="shared" ref="AP97:AP105" si="87">SUM(AL97:AO97)</f>
        <v>0</v>
      </c>
      <c r="AQ97" s="146"/>
      <c r="AR97" s="147"/>
      <c r="AS97" s="147"/>
      <c r="AT97" s="148">
        <f t="shared" ref="AT97:AT105" si="88">SUM(AP97:AS97)</f>
        <v>0</v>
      </c>
      <c r="AU97" s="146"/>
      <c r="AV97" s="147"/>
      <c r="AW97" s="147"/>
      <c r="AX97" s="148">
        <f t="shared" ref="AX97:AX105" si="89">SUM(AT97:AW97)</f>
        <v>0</v>
      </c>
    </row>
    <row r="98" spans="1:50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78"/>
        <v>0</v>
      </c>
      <c r="G98" s="146"/>
      <c r="H98" s="147"/>
      <c r="I98" s="147"/>
      <c r="J98" s="148">
        <f t="shared" si="79"/>
        <v>0</v>
      </c>
      <c r="K98" s="146"/>
      <c r="L98" s="147"/>
      <c r="M98" s="147"/>
      <c r="N98" s="148">
        <f t="shared" si="80"/>
        <v>0</v>
      </c>
      <c r="O98" s="146"/>
      <c r="P98" s="147"/>
      <c r="Q98" s="147"/>
      <c r="R98" s="148">
        <f t="shared" si="81"/>
        <v>0</v>
      </c>
      <c r="S98" s="146"/>
      <c r="T98" s="147"/>
      <c r="U98" s="147"/>
      <c r="V98" s="148">
        <f t="shared" si="82"/>
        <v>0</v>
      </c>
      <c r="W98" s="146"/>
      <c r="X98" s="147"/>
      <c r="Y98" s="147"/>
      <c r="Z98" s="148">
        <f t="shared" si="83"/>
        <v>0</v>
      </c>
      <c r="AA98" s="146"/>
      <c r="AB98" s="147"/>
      <c r="AC98" s="147"/>
      <c r="AD98" s="148">
        <f t="shared" si="84"/>
        <v>0</v>
      </c>
      <c r="AE98" s="146"/>
      <c r="AF98" s="147"/>
      <c r="AG98" s="147"/>
      <c r="AH98" s="148">
        <f t="shared" si="85"/>
        <v>0</v>
      </c>
      <c r="AI98" s="146"/>
      <c r="AJ98" s="147"/>
      <c r="AK98" s="147"/>
      <c r="AL98" s="148">
        <f t="shared" si="86"/>
        <v>0</v>
      </c>
      <c r="AM98" s="146"/>
      <c r="AN98" s="147"/>
      <c r="AO98" s="147"/>
      <c r="AP98" s="148">
        <f t="shared" si="87"/>
        <v>0</v>
      </c>
      <c r="AQ98" s="146"/>
      <c r="AR98" s="147"/>
      <c r="AS98" s="147"/>
      <c r="AT98" s="148">
        <f t="shared" si="88"/>
        <v>0</v>
      </c>
      <c r="AU98" s="146"/>
      <c r="AV98" s="147"/>
      <c r="AW98" s="147"/>
      <c r="AX98" s="148">
        <f t="shared" si="89"/>
        <v>0</v>
      </c>
    </row>
    <row r="99" spans="1:50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78"/>
        <v>0</v>
      </c>
      <c r="G99" s="146"/>
      <c r="H99" s="147"/>
      <c r="I99" s="147"/>
      <c r="J99" s="148">
        <f t="shared" si="79"/>
        <v>0</v>
      </c>
      <c r="K99" s="146"/>
      <c r="L99" s="147"/>
      <c r="M99" s="147"/>
      <c r="N99" s="148">
        <f t="shared" si="80"/>
        <v>0</v>
      </c>
      <c r="O99" s="146"/>
      <c r="P99" s="147"/>
      <c r="Q99" s="147"/>
      <c r="R99" s="148">
        <f t="shared" si="81"/>
        <v>0</v>
      </c>
      <c r="S99" s="146"/>
      <c r="T99" s="147"/>
      <c r="U99" s="147"/>
      <c r="V99" s="148">
        <f t="shared" si="82"/>
        <v>0</v>
      </c>
      <c r="W99" s="146"/>
      <c r="X99" s="147"/>
      <c r="Y99" s="147"/>
      <c r="Z99" s="148">
        <f t="shared" si="83"/>
        <v>0</v>
      </c>
      <c r="AA99" s="146"/>
      <c r="AB99" s="147"/>
      <c r="AC99" s="147"/>
      <c r="AD99" s="148">
        <f t="shared" si="84"/>
        <v>0</v>
      </c>
      <c r="AE99" s="146"/>
      <c r="AF99" s="147"/>
      <c r="AG99" s="147"/>
      <c r="AH99" s="148">
        <f t="shared" si="85"/>
        <v>0</v>
      </c>
      <c r="AI99" s="146"/>
      <c r="AJ99" s="147"/>
      <c r="AK99" s="147"/>
      <c r="AL99" s="148">
        <f t="shared" si="86"/>
        <v>0</v>
      </c>
      <c r="AM99" s="146"/>
      <c r="AN99" s="147"/>
      <c r="AO99" s="147"/>
      <c r="AP99" s="148">
        <f t="shared" si="87"/>
        <v>0</v>
      </c>
      <c r="AQ99" s="146"/>
      <c r="AR99" s="147"/>
      <c r="AS99" s="147"/>
      <c r="AT99" s="148">
        <f t="shared" si="88"/>
        <v>0</v>
      </c>
      <c r="AU99" s="146"/>
      <c r="AV99" s="147"/>
      <c r="AW99" s="147"/>
      <c r="AX99" s="148">
        <f t="shared" si="89"/>
        <v>0</v>
      </c>
    </row>
    <row r="100" spans="1:50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78"/>
        <v>0</v>
      </c>
      <c r="G100" s="146"/>
      <c r="H100" s="147"/>
      <c r="I100" s="147"/>
      <c r="J100" s="148">
        <f t="shared" si="79"/>
        <v>0</v>
      </c>
      <c r="K100" s="146"/>
      <c r="L100" s="147"/>
      <c r="M100" s="147"/>
      <c r="N100" s="148">
        <f t="shared" si="80"/>
        <v>0</v>
      </c>
      <c r="O100" s="146"/>
      <c r="P100" s="147"/>
      <c r="Q100" s="147"/>
      <c r="R100" s="148">
        <f t="shared" si="81"/>
        <v>0</v>
      </c>
      <c r="S100" s="146"/>
      <c r="T100" s="147"/>
      <c r="U100" s="147"/>
      <c r="V100" s="148">
        <f t="shared" si="82"/>
        <v>0</v>
      </c>
      <c r="W100" s="146"/>
      <c r="X100" s="147"/>
      <c r="Y100" s="147"/>
      <c r="Z100" s="148">
        <f t="shared" si="83"/>
        <v>0</v>
      </c>
      <c r="AA100" s="146"/>
      <c r="AB100" s="147"/>
      <c r="AC100" s="147"/>
      <c r="AD100" s="148">
        <f t="shared" si="84"/>
        <v>0</v>
      </c>
      <c r="AE100" s="146"/>
      <c r="AF100" s="147"/>
      <c r="AG100" s="147"/>
      <c r="AH100" s="148">
        <f t="shared" si="85"/>
        <v>0</v>
      </c>
      <c r="AI100" s="146"/>
      <c r="AJ100" s="147"/>
      <c r="AK100" s="147"/>
      <c r="AL100" s="148">
        <f t="shared" si="86"/>
        <v>0</v>
      </c>
      <c r="AM100" s="146"/>
      <c r="AN100" s="147"/>
      <c r="AO100" s="147"/>
      <c r="AP100" s="148">
        <f t="shared" si="87"/>
        <v>0</v>
      </c>
      <c r="AQ100" s="146"/>
      <c r="AR100" s="147"/>
      <c r="AS100" s="147"/>
      <c r="AT100" s="148">
        <f t="shared" si="88"/>
        <v>0</v>
      </c>
      <c r="AU100" s="146"/>
      <c r="AV100" s="147"/>
      <c r="AW100" s="147"/>
      <c r="AX100" s="148">
        <f t="shared" si="89"/>
        <v>0</v>
      </c>
    </row>
    <row r="101" spans="1:50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78"/>
        <v>0</v>
      </c>
      <c r="G101" s="146"/>
      <c r="H101" s="147"/>
      <c r="I101" s="147"/>
      <c r="J101" s="148">
        <f t="shared" si="79"/>
        <v>0</v>
      </c>
      <c r="K101" s="146"/>
      <c r="L101" s="147"/>
      <c r="M101" s="147"/>
      <c r="N101" s="148">
        <f t="shared" si="80"/>
        <v>0</v>
      </c>
      <c r="O101" s="146"/>
      <c r="P101" s="147"/>
      <c r="Q101" s="147"/>
      <c r="R101" s="148">
        <f t="shared" si="81"/>
        <v>0</v>
      </c>
      <c r="S101" s="146"/>
      <c r="T101" s="147"/>
      <c r="U101" s="147"/>
      <c r="V101" s="148">
        <f t="shared" si="82"/>
        <v>0</v>
      </c>
      <c r="W101" s="146"/>
      <c r="X101" s="147"/>
      <c r="Y101" s="147"/>
      <c r="Z101" s="148">
        <f t="shared" si="83"/>
        <v>0</v>
      </c>
      <c r="AA101" s="146"/>
      <c r="AB101" s="147"/>
      <c r="AC101" s="147"/>
      <c r="AD101" s="148">
        <f t="shared" si="84"/>
        <v>0</v>
      </c>
      <c r="AE101" s="146"/>
      <c r="AF101" s="147"/>
      <c r="AG101" s="147"/>
      <c r="AH101" s="148">
        <f t="shared" si="85"/>
        <v>0</v>
      </c>
      <c r="AI101" s="146"/>
      <c r="AJ101" s="147"/>
      <c r="AK101" s="147"/>
      <c r="AL101" s="148">
        <f t="shared" si="86"/>
        <v>0</v>
      </c>
      <c r="AM101" s="146"/>
      <c r="AN101" s="147"/>
      <c r="AO101" s="147"/>
      <c r="AP101" s="148">
        <f t="shared" si="87"/>
        <v>0</v>
      </c>
      <c r="AQ101" s="146"/>
      <c r="AR101" s="147"/>
      <c r="AS101" s="147"/>
      <c r="AT101" s="148">
        <f t="shared" si="88"/>
        <v>0</v>
      </c>
      <c r="AU101" s="146"/>
      <c r="AV101" s="147"/>
      <c r="AW101" s="147"/>
      <c r="AX101" s="148">
        <f t="shared" si="89"/>
        <v>0</v>
      </c>
    </row>
    <row r="102" spans="1:50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78"/>
        <v>0</v>
      </c>
      <c r="G102" s="146"/>
      <c r="H102" s="147"/>
      <c r="I102" s="147"/>
      <c r="J102" s="148">
        <f t="shared" si="79"/>
        <v>0</v>
      </c>
      <c r="K102" s="146"/>
      <c r="L102" s="147"/>
      <c r="M102" s="147"/>
      <c r="N102" s="148">
        <f t="shared" si="80"/>
        <v>0</v>
      </c>
      <c r="O102" s="146"/>
      <c r="P102" s="147"/>
      <c r="Q102" s="147"/>
      <c r="R102" s="148">
        <f t="shared" si="81"/>
        <v>0</v>
      </c>
      <c r="S102" s="146"/>
      <c r="T102" s="147"/>
      <c r="U102" s="147"/>
      <c r="V102" s="148">
        <f t="shared" si="82"/>
        <v>0</v>
      </c>
      <c r="W102" s="146"/>
      <c r="X102" s="147"/>
      <c r="Y102" s="147"/>
      <c r="Z102" s="148">
        <f t="shared" si="83"/>
        <v>0</v>
      </c>
      <c r="AA102" s="146"/>
      <c r="AB102" s="147"/>
      <c r="AC102" s="147"/>
      <c r="AD102" s="148">
        <f t="shared" si="84"/>
        <v>0</v>
      </c>
      <c r="AE102" s="146"/>
      <c r="AF102" s="147"/>
      <c r="AG102" s="147"/>
      <c r="AH102" s="148">
        <f t="shared" si="85"/>
        <v>0</v>
      </c>
      <c r="AI102" s="146"/>
      <c r="AJ102" s="147"/>
      <c r="AK102" s="147"/>
      <c r="AL102" s="148">
        <f t="shared" si="86"/>
        <v>0</v>
      </c>
      <c r="AM102" s="146"/>
      <c r="AN102" s="147"/>
      <c r="AO102" s="147"/>
      <c r="AP102" s="148">
        <f t="shared" si="87"/>
        <v>0</v>
      </c>
      <c r="AQ102" s="146"/>
      <c r="AR102" s="147"/>
      <c r="AS102" s="147"/>
      <c r="AT102" s="148">
        <f t="shared" si="88"/>
        <v>0</v>
      </c>
      <c r="AU102" s="146"/>
      <c r="AV102" s="147"/>
      <c r="AW102" s="147"/>
      <c r="AX102" s="148">
        <f t="shared" si="89"/>
        <v>0</v>
      </c>
    </row>
    <row r="103" spans="1:50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78"/>
        <v>0</v>
      </c>
      <c r="G103" s="146"/>
      <c r="H103" s="147"/>
      <c r="I103" s="147"/>
      <c r="J103" s="148">
        <f t="shared" si="79"/>
        <v>0</v>
      </c>
      <c r="K103" s="146"/>
      <c r="L103" s="147"/>
      <c r="M103" s="147"/>
      <c r="N103" s="148">
        <f t="shared" si="80"/>
        <v>0</v>
      </c>
      <c r="O103" s="146"/>
      <c r="P103" s="147"/>
      <c r="Q103" s="147"/>
      <c r="R103" s="148">
        <f t="shared" si="81"/>
        <v>0</v>
      </c>
      <c r="S103" s="146"/>
      <c r="T103" s="147"/>
      <c r="U103" s="147"/>
      <c r="V103" s="148">
        <f t="shared" si="82"/>
        <v>0</v>
      </c>
      <c r="W103" s="146"/>
      <c r="X103" s="147"/>
      <c r="Y103" s="147"/>
      <c r="Z103" s="148">
        <f t="shared" si="83"/>
        <v>0</v>
      </c>
      <c r="AA103" s="146"/>
      <c r="AB103" s="147"/>
      <c r="AC103" s="147"/>
      <c r="AD103" s="148">
        <f t="shared" si="84"/>
        <v>0</v>
      </c>
      <c r="AE103" s="146"/>
      <c r="AF103" s="147"/>
      <c r="AG103" s="147"/>
      <c r="AH103" s="148">
        <f t="shared" si="85"/>
        <v>0</v>
      </c>
      <c r="AI103" s="146"/>
      <c r="AJ103" s="147"/>
      <c r="AK103" s="147"/>
      <c r="AL103" s="148">
        <f t="shared" si="86"/>
        <v>0</v>
      </c>
      <c r="AM103" s="146"/>
      <c r="AN103" s="147"/>
      <c r="AO103" s="147"/>
      <c r="AP103" s="148">
        <f t="shared" si="87"/>
        <v>0</v>
      </c>
      <c r="AQ103" s="146"/>
      <c r="AR103" s="147"/>
      <c r="AS103" s="147"/>
      <c r="AT103" s="148">
        <f t="shared" si="88"/>
        <v>0</v>
      </c>
      <c r="AU103" s="146"/>
      <c r="AV103" s="147"/>
      <c r="AW103" s="147"/>
      <c r="AX103" s="148">
        <f t="shared" si="89"/>
        <v>0</v>
      </c>
    </row>
    <row r="104" spans="1:50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78"/>
        <v>0</v>
      </c>
      <c r="G104" s="146"/>
      <c r="H104" s="147"/>
      <c r="I104" s="147"/>
      <c r="J104" s="148">
        <f t="shared" si="79"/>
        <v>0</v>
      </c>
      <c r="K104" s="146"/>
      <c r="L104" s="147"/>
      <c r="M104" s="147"/>
      <c r="N104" s="148">
        <f t="shared" si="80"/>
        <v>0</v>
      </c>
      <c r="O104" s="146"/>
      <c r="P104" s="147"/>
      <c r="Q104" s="147"/>
      <c r="R104" s="148">
        <f t="shared" si="81"/>
        <v>0</v>
      </c>
      <c r="S104" s="146"/>
      <c r="T104" s="147"/>
      <c r="U104" s="147"/>
      <c r="V104" s="148">
        <f t="shared" si="82"/>
        <v>0</v>
      </c>
      <c r="W104" s="146"/>
      <c r="X104" s="147"/>
      <c r="Y104" s="147"/>
      <c r="Z104" s="148">
        <f t="shared" si="83"/>
        <v>0</v>
      </c>
      <c r="AA104" s="146"/>
      <c r="AB104" s="147"/>
      <c r="AC104" s="147"/>
      <c r="AD104" s="148">
        <f t="shared" si="84"/>
        <v>0</v>
      </c>
      <c r="AE104" s="146"/>
      <c r="AF104" s="147"/>
      <c r="AG104" s="147"/>
      <c r="AH104" s="148">
        <f t="shared" si="85"/>
        <v>0</v>
      </c>
      <c r="AI104" s="146"/>
      <c r="AJ104" s="147"/>
      <c r="AK104" s="147"/>
      <c r="AL104" s="148">
        <f t="shared" si="86"/>
        <v>0</v>
      </c>
      <c r="AM104" s="146"/>
      <c r="AN104" s="147"/>
      <c r="AO104" s="147"/>
      <c r="AP104" s="148">
        <f t="shared" si="87"/>
        <v>0</v>
      </c>
      <c r="AQ104" s="146"/>
      <c r="AR104" s="147"/>
      <c r="AS104" s="147"/>
      <c r="AT104" s="148">
        <f t="shared" si="88"/>
        <v>0</v>
      </c>
      <c r="AU104" s="146"/>
      <c r="AV104" s="147"/>
      <c r="AW104" s="147"/>
      <c r="AX104" s="148">
        <f t="shared" si="89"/>
        <v>0</v>
      </c>
    </row>
    <row r="105" spans="1:50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79"/>
        <v>0</v>
      </c>
      <c r="K105" s="146"/>
      <c r="L105" s="147"/>
      <c r="M105" s="147"/>
      <c r="N105" s="148">
        <f t="shared" si="80"/>
        <v>0</v>
      </c>
      <c r="O105" s="146"/>
      <c r="P105" s="147"/>
      <c r="Q105" s="147"/>
      <c r="R105" s="148">
        <f t="shared" si="81"/>
        <v>0</v>
      </c>
      <c r="S105" s="146"/>
      <c r="T105" s="147"/>
      <c r="U105" s="147"/>
      <c r="V105" s="148">
        <f t="shared" si="82"/>
        <v>0</v>
      </c>
      <c r="W105" s="146"/>
      <c r="X105" s="147"/>
      <c r="Y105" s="147"/>
      <c r="Z105" s="148">
        <f t="shared" si="83"/>
        <v>0</v>
      </c>
      <c r="AA105" s="146"/>
      <c r="AB105" s="147"/>
      <c r="AC105" s="147"/>
      <c r="AD105" s="148">
        <f t="shared" si="84"/>
        <v>0</v>
      </c>
      <c r="AE105" s="146"/>
      <c r="AF105" s="147"/>
      <c r="AG105" s="147"/>
      <c r="AH105" s="148">
        <f t="shared" si="85"/>
        <v>0</v>
      </c>
      <c r="AI105" s="146"/>
      <c r="AJ105" s="147"/>
      <c r="AK105" s="147"/>
      <c r="AL105" s="148">
        <f t="shared" si="86"/>
        <v>0</v>
      </c>
      <c r="AM105" s="146"/>
      <c r="AN105" s="147"/>
      <c r="AO105" s="147"/>
      <c r="AP105" s="148">
        <f t="shared" si="87"/>
        <v>0</v>
      </c>
      <c r="AQ105" s="146"/>
      <c r="AR105" s="147"/>
      <c r="AS105" s="147"/>
      <c r="AT105" s="148">
        <f t="shared" si="88"/>
        <v>0</v>
      </c>
      <c r="AU105" s="146"/>
      <c r="AV105" s="147"/>
      <c r="AW105" s="147"/>
      <c r="AX105" s="148">
        <f t="shared" si="89"/>
        <v>0</v>
      </c>
    </row>
    <row r="106" spans="1:50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6" x14ac:dyDescent="0.3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6" x14ac:dyDescent="0.3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0">SUM(H107,H83)</f>
        <v>0</v>
      </c>
      <c r="I108" s="159">
        <f t="shared" si="90"/>
        <v>0</v>
      </c>
      <c r="J108" s="159">
        <f t="shared" si="90"/>
        <v>222399767</v>
      </c>
      <c r="K108" s="159">
        <f>SUM(K107,K83)</f>
        <v>0</v>
      </c>
      <c r="L108" s="160">
        <f>SUM(L107,L83)</f>
        <v>0</v>
      </c>
      <c r="M108" s="160">
        <f t="shared" ref="M108:N108" si="91">SUM(M107,M83)</f>
        <v>0</v>
      </c>
      <c r="N108" s="160">
        <f t="shared" si="91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2">SUM(F113:I113)</f>
        <v>0</v>
      </c>
      <c r="K113" s="127"/>
      <c r="L113" s="128"/>
      <c r="M113" s="128"/>
      <c r="N113" s="129">
        <f t="shared" ref="N113:N118" si="93">SUM(J113:M113)</f>
        <v>0</v>
      </c>
      <c r="O113" s="127"/>
      <c r="P113" s="128"/>
      <c r="Q113" s="128"/>
      <c r="R113" s="129">
        <f t="shared" ref="R113:R118" si="94">SUM(N113:Q113)</f>
        <v>0</v>
      </c>
      <c r="S113" s="127"/>
      <c r="T113" s="128"/>
      <c r="U113" s="128"/>
      <c r="V113" s="129">
        <f t="shared" ref="V113:V118" si="95">SUM(R113:U113)</f>
        <v>0</v>
      </c>
      <c r="W113" s="127"/>
      <c r="X113" s="128"/>
      <c r="Y113" s="128"/>
      <c r="Z113" s="129">
        <f t="shared" ref="Z113:Z118" si="96">SUM(V113:Y113)</f>
        <v>0</v>
      </c>
      <c r="AA113" s="127"/>
      <c r="AB113" s="128"/>
      <c r="AC113" s="128"/>
      <c r="AD113" s="129">
        <f t="shared" ref="AD113:AD118" si="97">SUM(Z113:AC113)</f>
        <v>0</v>
      </c>
      <c r="AE113" s="127"/>
      <c r="AF113" s="128"/>
      <c r="AG113" s="128"/>
      <c r="AH113" s="129">
        <f t="shared" ref="AH113:AH118" si="98">SUM(AD113:AG113)</f>
        <v>0</v>
      </c>
      <c r="AI113" s="127"/>
      <c r="AJ113" s="128"/>
      <c r="AK113" s="128"/>
      <c r="AL113" s="129">
        <f t="shared" ref="AL113:AL118" si="99">SUM(AH113:AK113)</f>
        <v>0</v>
      </c>
      <c r="AM113" s="127"/>
      <c r="AN113" s="128"/>
      <c r="AO113" s="128"/>
      <c r="AP113" s="129">
        <f t="shared" ref="AP113:AP118" si="100">SUM(AL113:AO113)</f>
        <v>0</v>
      </c>
      <c r="AQ113" s="127"/>
      <c r="AR113" s="128"/>
      <c r="AS113" s="128"/>
      <c r="AT113" s="129">
        <f t="shared" ref="AT113:AT118" si="101">SUM(AP113:AS113)</f>
        <v>0</v>
      </c>
      <c r="AU113" s="127"/>
      <c r="AV113" s="128"/>
      <c r="AW113" s="128"/>
      <c r="AX113" s="129">
        <f t="shared" ref="AX113:AX118" si="102">SUM(AT113:AW113)</f>
        <v>0</v>
      </c>
    </row>
    <row r="114" spans="1:50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2"/>
        <v>0</v>
      </c>
      <c r="K114" s="127"/>
      <c r="L114" s="128"/>
      <c r="M114" s="128"/>
      <c r="N114" s="129">
        <f t="shared" si="93"/>
        <v>0</v>
      </c>
      <c r="O114" s="127"/>
      <c r="P114" s="128"/>
      <c r="Q114" s="128"/>
      <c r="R114" s="129">
        <f t="shared" si="94"/>
        <v>0</v>
      </c>
      <c r="S114" s="127"/>
      <c r="T114" s="128"/>
      <c r="U114" s="128"/>
      <c r="V114" s="129">
        <f t="shared" si="95"/>
        <v>0</v>
      </c>
      <c r="W114" s="127"/>
      <c r="X114" s="128"/>
      <c r="Y114" s="128"/>
      <c r="Z114" s="129">
        <f t="shared" si="96"/>
        <v>0</v>
      </c>
      <c r="AA114" s="127"/>
      <c r="AB114" s="128"/>
      <c r="AC114" s="128"/>
      <c r="AD114" s="129">
        <f t="shared" si="97"/>
        <v>0</v>
      </c>
      <c r="AE114" s="127"/>
      <c r="AF114" s="128"/>
      <c r="AG114" s="128"/>
      <c r="AH114" s="129">
        <f t="shared" si="98"/>
        <v>0</v>
      </c>
      <c r="AI114" s="127"/>
      <c r="AJ114" s="128"/>
      <c r="AK114" s="128"/>
      <c r="AL114" s="129">
        <f t="shared" si="99"/>
        <v>0</v>
      </c>
      <c r="AM114" s="127"/>
      <c r="AN114" s="128"/>
      <c r="AO114" s="128"/>
      <c r="AP114" s="129">
        <f t="shared" si="100"/>
        <v>0</v>
      </c>
      <c r="AQ114" s="127"/>
      <c r="AR114" s="128"/>
      <c r="AS114" s="128"/>
      <c r="AT114" s="129">
        <f t="shared" si="101"/>
        <v>0</v>
      </c>
      <c r="AU114" s="127"/>
      <c r="AV114" s="128"/>
      <c r="AW114" s="128"/>
      <c r="AX114" s="129">
        <f t="shared" si="102"/>
        <v>0</v>
      </c>
    </row>
    <row r="115" spans="1:50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2"/>
        <v>0</v>
      </c>
      <c r="K115" s="127"/>
      <c r="L115" s="128"/>
      <c r="M115" s="128"/>
      <c r="N115" s="129">
        <f t="shared" si="93"/>
        <v>0</v>
      </c>
      <c r="O115" s="127"/>
      <c r="P115" s="128"/>
      <c r="Q115" s="128"/>
      <c r="R115" s="129">
        <f t="shared" si="94"/>
        <v>0</v>
      </c>
      <c r="S115" s="127"/>
      <c r="T115" s="128"/>
      <c r="U115" s="128"/>
      <c r="V115" s="129">
        <f t="shared" si="95"/>
        <v>0</v>
      </c>
      <c r="W115" s="127"/>
      <c r="X115" s="128"/>
      <c r="Y115" s="128"/>
      <c r="Z115" s="129">
        <f t="shared" si="96"/>
        <v>0</v>
      </c>
      <c r="AA115" s="127"/>
      <c r="AB115" s="128"/>
      <c r="AC115" s="128"/>
      <c r="AD115" s="129">
        <f t="shared" si="97"/>
        <v>0</v>
      </c>
      <c r="AE115" s="127"/>
      <c r="AF115" s="128"/>
      <c r="AG115" s="128"/>
      <c r="AH115" s="129">
        <f t="shared" si="98"/>
        <v>0</v>
      </c>
      <c r="AI115" s="127"/>
      <c r="AJ115" s="128"/>
      <c r="AK115" s="128"/>
      <c r="AL115" s="129">
        <f t="shared" si="99"/>
        <v>0</v>
      </c>
      <c r="AM115" s="127"/>
      <c r="AN115" s="128"/>
      <c r="AO115" s="128"/>
      <c r="AP115" s="129">
        <f t="shared" si="100"/>
        <v>0</v>
      </c>
      <c r="AQ115" s="127"/>
      <c r="AR115" s="128"/>
      <c r="AS115" s="128"/>
      <c r="AT115" s="129">
        <f t="shared" si="101"/>
        <v>0</v>
      </c>
      <c r="AU115" s="127"/>
      <c r="AV115" s="128"/>
      <c r="AW115" s="128"/>
      <c r="AX115" s="129">
        <f t="shared" si="102"/>
        <v>0</v>
      </c>
    </row>
    <row r="116" spans="1:50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2"/>
        <v>0</v>
      </c>
      <c r="K116" s="127"/>
      <c r="L116" s="128"/>
      <c r="M116" s="128"/>
      <c r="N116" s="129">
        <f t="shared" si="93"/>
        <v>0</v>
      </c>
      <c r="O116" s="127"/>
      <c r="P116" s="128"/>
      <c r="Q116" s="128"/>
      <c r="R116" s="129">
        <f t="shared" si="94"/>
        <v>0</v>
      </c>
      <c r="S116" s="127"/>
      <c r="T116" s="128"/>
      <c r="U116" s="128"/>
      <c r="V116" s="129">
        <f t="shared" si="95"/>
        <v>0</v>
      </c>
      <c r="W116" s="127"/>
      <c r="X116" s="128"/>
      <c r="Y116" s="128"/>
      <c r="Z116" s="129">
        <f t="shared" si="96"/>
        <v>0</v>
      </c>
      <c r="AA116" s="127"/>
      <c r="AB116" s="128"/>
      <c r="AC116" s="128"/>
      <c r="AD116" s="129">
        <f t="shared" si="97"/>
        <v>0</v>
      </c>
      <c r="AE116" s="127"/>
      <c r="AF116" s="128"/>
      <c r="AG116" s="128"/>
      <c r="AH116" s="129">
        <f t="shared" si="98"/>
        <v>0</v>
      </c>
      <c r="AI116" s="127"/>
      <c r="AJ116" s="128"/>
      <c r="AK116" s="128"/>
      <c r="AL116" s="129">
        <f t="shared" si="99"/>
        <v>0</v>
      </c>
      <c r="AM116" s="127"/>
      <c r="AN116" s="128"/>
      <c r="AO116" s="128"/>
      <c r="AP116" s="129">
        <f t="shared" si="100"/>
        <v>0</v>
      </c>
      <c r="AQ116" s="127"/>
      <c r="AR116" s="128"/>
      <c r="AS116" s="128"/>
      <c r="AT116" s="129">
        <f t="shared" si="101"/>
        <v>0</v>
      </c>
      <c r="AU116" s="127"/>
      <c r="AV116" s="128"/>
      <c r="AW116" s="128"/>
      <c r="AX116" s="129">
        <f t="shared" si="102"/>
        <v>0</v>
      </c>
    </row>
    <row r="117" spans="1:50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2"/>
        <v>0</v>
      </c>
      <c r="K117" s="127"/>
      <c r="L117" s="128"/>
      <c r="M117" s="128"/>
      <c r="N117" s="129">
        <f t="shared" si="93"/>
        <v>0</v>
      </c>
      <c r="O117" s="127"/>
      <c r="P117" s="128"/>
      <c r="Q117" s="128"/>
      <c r="R117" s="129">
        <f t="shared" si="94"/>
        <v>0</v>
      </c>
      <c r="S117" s="127"/>
      <c r="T117" s="128"/>
      <c r="U117" s="128"/>
      <c r="V117" s="129">
        <f t="shared" si="95"/>
        <v>0</v>
      </c>
      <c r="W117" s="127"/>
      <c r="X117" s="128"/>
      <c r="Y117" s="128"/>
      <c r="Z117" s="129">
        <f t="shared" si="96"/>
        <v>0</v>
      </c>
      <c r="AA117" s="127"/>
      <c r="AB117" s="128"/>
      <c r="AC117" s="128"/>
      <c r="AD117" s="129">
        <f t="shared" si="97"/>
        <v>0</v>
      </c>
      <c r="AE117" s="127"/>
      <c r="AF117" s="128"/>
      <c r="AG117" s="128"/>
      <c r="AH117" s="129">
        <f t="shared" si="98"/>
        <v>0</v>
      </c>
      <c r="AI117" s="127"/>
      <c r="AJ117" s="128"/>
      <c r="AK117" s="128"/>
      <c r="AL117" s="129">
        <f t="shared" si="99"/>
        <v>0</v>
      </c>
      <c r="AM117" s="127"/>
      <c r="AN117" s="128"/>
      <c r="AO117" s="128"/>
      <c r="AP117" s="129">
        <f t="shared" si="100"/>
        <v>0</v>
      </c>
      <c r="AQ117" s="127"/>
      <c r="AR117" s="128"/>
      <c r="AS117" s="128"/>
      <c r="AT117" s="129">
        <f t="shared" si="101"/>
        <v>0</v>
      </c>
      <c r="AU117" s="127"/>
      <c r="AV117" s="128"/>
      <c r="AW117" s="128"/>
      <c r="AX117" s="129">
        <f t="shared" si="102"/>
        <v>0</v>
      </c>
    </row>
    <row r="118" spans="1:50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2"/>
        <v>0</v>
      </c>
      <c r="K118" s="127"/>
      <c r="L118" s="128"/>
      <c r="M118" s="128"/>
      <c r="N118" s="129">
        <f t="shared" si="93"/>
        <v>0</v>
      </c>
      <c r="O118" s="127"/>
      <c r="P118" s="128"/>
      <c r="Q118" s="128"/>
      <c r="R118" s="129">
        <f t="shared" si="94"/>
        <v>0</v>
      </c>
      <c r="S118" s="127"/>
      <c r="T118" s="128"/>
      <c r="U118" s="128"/>
      <c r="V118" s="129">
        <f t="shared" si="95"/>
        <v>0</v>
      </c>
      <c r="W118" s="127"/>
      <c r="X118" s="128"/>
      <c r="Y118" s="128"/>
      <c r="Z118" s="129">
        <f t="shared" si="96"/>
        <v>0</v>
      </c>
      <c r="AA118" s="127"/>
      <c r="AB118" s="128"/>
      <c r="AC118" s="128"/>
      <c r="AD118" s="129">
        <f t="shared" si="97"/>
        <v>0</v>
      </c>
      <c r="AE118" s="127"/>
      <c r="AF118" s="128"/>
      <c r="AG118" s="128"/>
      <c r="AH118" s="129">
        <f t="shared" si="98"/>
        <v>0</v>
      </c>
      <c r="AI118" s="127"/>
      <c r="AJ118" s="128"/>
      <c r="AK118" s="128"/>
      <c r="AL118" s="129">
        <f t="shared" si="99"/>
        <v>0</v>
      </c>
      <c r="AM118" s="127"/>
      <c r="AN118" s="128"/>
      <c r="AO118" s="128"/>
      <c r="AP118" s="129">
        <f t="shared" si="100"/>
        <v>0</v>
      </c>
      <c r="AQ118" s="127"/>
      <c r="AR118" s="128"/>
      <c r="AS118" s="128"/>
      <c r="AT118" s="129">
        <f t="shared" si="101"/>
        <v>0</v>
      </c>
      <c r="AU118" s="127"/>
      <c r="AV118" s="128"/>
      <c r="AW118" s="128"/>
      <c r="AX118" s="129">
        <f t="shared" si="102"/>
        <v>0</v>
      </c>
    </row>
    <row r="119" spans="1:50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3">SUM(C120:E120)</f>
        <v>0</v>
      </c>
      <c r="G120" s="127"/>
      <c r="H120" s="128"/>
      <c r="I120" s="128"/>
      <c r="J120" s="129">
        <f t="shared" ref="J120:J127" si="104">SUM(F120:I120)</f>
        <v>0</v>
      </c>
      <c r="K120" s="127"/>
      <c r="L120" s="128"/>
      <c r="M120" s="128"/>
      <c r="N120" s="129">
        <f t="shared" ref="N120:N127" si="105">SUM(J120:M120)</f>
        <v>0</v>
      </c>
      <c r="O120" s="127"/>
      <c r="P120" s="128"/>
      <c r="Q120" s="128"/>
      <c r="R120" s="129">
        <f t="shared" ref="R120:R127" si="106">SUM(N120:Q120)</f>
        <v>0</v>
      </c>
      <c r="S120" s="127"/>
      <c r="T120" s="128"/>
      <c r="U120" s="128"/>
      <c r="V120" s="129">
        <f t="shared" ref="V120:V127" si="107">SUM(R120:U120)</f>
        <v>0</v>
      </c>
      <c r="W120" s="127"/>
      <c r="X120" s="128"/>
      <c r="Y120" s="128"/>
      <c r="Z120" s="129">
        <f t="shared" ref="Z120:Z127" si="108">SUM(V120:Y120)</f>
        <v>0</v>
      </c>
      <c r="AA120" s="127"/>
      <c r="AB120" s="128"/>
      <c r="AC120" s="128"/>
      <c r="AD120" s="129">
        <f t="shared" ref="AD120:AD127" si="109">SUM(Z120:AC120)</f>
        <v>0</v>
      </c>
      <c r="AE120" s="127"/>
      <c r="AF120" s="128"/>
      <c r="AG120" s="128"/>
      <c r="AH120" s="129">
        <f t="shared" ref="AH120:AH127" si="110">SUM(AD120:AG120)</f>
        <v>0</v>
      </c>
      <c r="AI120" s="127"/>
      <c r="AJ120" s="128"/>
      <c r="AK120" s="128"/>
      <c r="AL120" s="129">
        <f t="shared" ref="AL120:AL127" si="111">SUM(AH120:AK120)</f>
        <v>0</v>
      </c>
      <c r="AM120" s="127"/>
      <c r="AN120" s="128"/>
      <c r="AO120" s="128"/>
      <c r="AP120" s="129">
        <f t="shared" ref="AP120:AP127" si="112">SUM(AL120:AO120)</f>
        <v>0</v>
      </c>
      <c r="AQ120" s="127"/>
      <c r="AR120" s="128"/>
      <c r="AS120" s="128"/>
      <c r="AT120" s="129">
        <f t="shared" ref="AT120:AT127" si="113">SUM(AP120:AS120)</f>
        <v>0</v>
      </c>
      <c r="AU120" s="127"/>
      <c r="AV120" s="128"/>
      <c r="AW120" s="128"/>
      <c r="AX120" s="129">
        <f t="shared" ref="AX120:AX127" si="114">SUM(AT120:AW120)</f>
        <v>0</v>
      </c>
    </row>
    <row r="121" spans="1:50" s="130" customFormat="1" x14ac:dyDescent="0.3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3"/>
        <v>550537</v>
      </c>
      <c r="G121" s="127">
        <v>570496</v>
      </c>
      <c r="H121" s="128"/>
      <c r="I121" s="128"/>
      <c r="J121" s="129">
        <f t="shared" si="104"/>
        <v>1121033</v>
      </c>
      <c r="K121" s="127"/>
      <c r="L121" s="128"/>
      <c r="M121" s="128"/>
      <c r="N121" s="129">
        <f t="shared" si="105"/>
        <v>1121033</v>
      </c>
      <c r="O121" s="127"/>
      <c r="P121" s="128"/>
      <c r="Q121" s="128"/>
      <c r="R121" s="129">
        <f t="shared" si="106"/>
        <v>1121033</v>
      </c>
      <c r="S121" s="127"/>
      <c r="T121" s="128"/>
      <c r="U121" s="128"/>
      <c r="V121" s="129">
        <f t="shared" si="107"/>
        <v>1121033</v>
      </c>
      <c r="W121" s="127"/>
      <c r="X121" s="128"/>
      <c r="Y121" s="128"/>
      <c r="Z121" s="129">
        <f t="shared" si="108"/>
        <v>1121033</v>
      </c>
      <c r="AA121" s="127"/>
      <c r="AB121" s="128"/>
      <c r="AC121" s="128"/>
      <c r="AD121" s="129">
        <f t="shared" si="109"/>
        <v>1121033</v>
      </c>
      <c r="AE121" s="127"/>
      <c r="AF121" s="128"/>
      <c r="AG121" s="128"/>
      <c r="AH121" s="129">
        <f t="shared" si="110"/>
        <v>1121033</v>
      </c>
      <c r="AI121" s="127"/>
      <c r="AJ121" s="128"/>
      <c r="AK121" s="128"/>
      <c r="AL121" s="129">
        <f t="shared" si="111"/>
        <v>1121033</v>
      </c>
      <c r="AM121" s="127"/>
      <c r="AN121" s="128"/>
      <c r="AO121" s="128"/>
      <c r="AP121" s="129">
        <f t="shared" si="112"/>
        <v>1121033</v>
      </c>
      <c r="AQ121" s="127"/>
      <c r="AR121" s="128"/>
      <c r="AS121" s="128"/>
      <c r="AT121" s="129">
        <f t="shared" si="113"/>
        <v>1121033</v>
      </c>
      <c r="AU121" s="127"/>
      <c r="AV121" s="128"/>
      <c r="AW121" s="128"/>
      <c r="AX121" s="129">
        <f t="shared" si="114"/>
        <v>1121033</v>
      </c>
    </row>
    <row r="122" spans="1:50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103"/>
        <v>0</v>
      </c>
      <c r="G122" s="397"/>
      <c r="H122" s="398"/>
      <c r="I122" s="398"/>
      <c r="J122" s="399">
        <f t="shared" si="104"/>
        <v>0</v>
      </c>
      <c r="K122" s="397"/>
      <c r="L122" s="398"/>
      <c r="M122" s="398"/>
      <c r="N122" s="399">
        <f t="shared" si="105"/>
        <v>0</v>
      </c>
      <c r="O122" s="127"/>
      <c r="P122" s="128"/>
      <c r="Q122" s="128"/>
      <c r="R122" s="129">
        <f t="shared" si="106"/>
        <v>0</v>
      </c>
      <c r="S122" s="127"/>
      <c r="T122" s="128"/>
      <c r="U122" s="128"/>
      <c r="V122" s="129">
        <f t="shared" si="107"/>
        <v>0</v>
      </c>
      <c r="W122" s="127"/>
      <c r="X122" s="128"/>
      <c r="Y122" s="128"/>
      <c r="Z122" s="129">
        <f t="shared" si="108"/>
        <v>0</v>
      </c>
      <c r="AA122" s="127"/>
      <c r="AB122" s="128"/>
      <c r="AC122" s="128"/>
      <c r="AD122" s="129">
        <f t="shared" si="109"/>
        <v>0</v>
      </c>
      <c r="AE122" s="127"/>
      <c r="AF122" s="128"/>
      <c r="AG122" s="128"/>
      <c r="AH122" s="129">
        <f t="shared" si="110"/>
        <v>0</v>
      </c>
      <c r="AI122" s="127"/>
      <c r="AJ122" s="128"/>
      <c r="AK122" s="128"/>
      <c r="AL122" s="129">
        <f t="shared" si="111"/>
        <v>0</v>
      </c>
      <c r="AM122" s="127"/>
      <c r="AN122" s="128"/>
      <c r="AO122" s="128"/>
      <c r="AP122" s="129">
        <f t="shared" si="112"/>
        <v>0</v>
      </c>
      <c r="AQ122" s="127"/>
      <c r="AR122" s="128"/>
      <c r="AS122" s="128"/>
      <c r="AT122" s="129">
        <f t="shared" si="113"/>
        <v>0</v>
      </c>
      <c r="AU122" s="127"/>
      <c r="AV122" s="128"/>
      <c r="AW122" s="128"/>
      <c r="AX122" s="129">
        <f t="shared" si="114"/>
        <v>0</v>
      </c>
    </row>
    <row r="123" spans="1:50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103"/>
        <v>0</v>
      </c>
      <c r="G123" s="127"/>
      <c r="H123" s="128"/>
      <c r="I123" s="128"/>
      <c r="J123" s="129">
        <f t="shared" si="104"/>
        <v>0</v>
      </c>
      <c r="K123" s="127"/>
      <c r="L123" s="128"/>
      <c r="M123" s="128"/>
      <c r="N123" s="129">
        <f t="shared" si="105"/>
        <v>0</v>
      </c>
      <c r="O123" s="127"/>
      <c r="P123" s="128"/>
      <c r="Q123" s="128"/>
      <c r="R123" s="129">
        <f t="shared" si="106"/>
        <v>0</v>
      </c>
      <c r="S123" s="127"/>
      <c r="T123" s="128"/>
      <c r="U123" s="128"/>
      <c r="V123" s="129">
        <f t="shared" si="107"/>
        <v>0</v>
      </c>
      <c r="W123" s="127"/>
      <c r="X123" s="128"/>
      <c r="Y123" s="128"/>
      <c r="Z123" s="129">
        <f t="shared" si="108"/>
        <v>0</v>
      </c>
      <c r="AA123" s="127"/>
      <c r="AB123" s="128"/>
      <c r="AC123" s="128"/>
      <c r="AD123" s="129">
        <f t="shared" si="109"/>
        <v>0</v>
      </c>
      <c r="AE123" s="127"/>
      <c r="AF123" s="128"/>
      <c r="AG123" s="128"/>
      <c r="AH123" s="129">
        <f t="shared" si="110"/>
        <v>0</v>
      </c>
      <c r="AI123" s="127"/>
      <c r="AJ123" s="128"/>
      <c r="AK123" s="128"/>
      <c r="AL123" s="129">
        <f t="shared" si="111"/>
        <v>0</v>
      </c>
      <c r="AM123" s="127"/>
      <c r="AN123" s="128"/>
      <c r="AO123" s="128"/>
      <c r="AP123" s="129">
        <f t="shared" si="112"/>
        <v>0</v>
      </c>
      <c r="AQ123" s="127"/>
      <c r="AR123" s="128"/>
      <c r="AS123" s="128"/>
      <c r="AT123" s="129">
        <f t="shared" si="113"/>
        <v>0</v>
      </c>
      <c r="AU123" s="127"/>
      <c r="AV123" s="128"/>
      <c r="AW123" s="128"/>
      <c r="AX123" s="129">
        <f t="shared" si="114"/>
        <v>0</v>
      </c>
    </row>
    <row r="124" spans="1:50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103"/>
        <v>0</v>
      </c>
      <c r="G124" s="127"/>
      <c r="H124" s="128"/>
      <c r="I124" s="128"/>
      <c r="J124" s="129">
        <f t="shared" si="104"/>
        <v>0</v>
      </c>
      <c r="K124" s="127"/>
      <c r="L124" s="128"/>
      <c r="M124" s="128"/>
      <c r="N124" s="129">
        <f t="shared" si="105"/>
        <v>0</v>
      </c>
      <c r="O124" s="127"/>
      <c r="P124" s="128"/>
      <c r="Q124" s="128"/>
      <c r="R124" s="129">
        <f t="shared" si="106"/>
        <v>0</v>
      </c>
      <c r="S124" s="127"/>
      <c r="T124" s="128"/>
      <c r="U124" s="128"/>
      <c r="V124" s="129">
        <f t="shared" si="107"/>
        <v>0</v>
      </c>
      <c r="W124" s="127"/>
      <c r="X124" s="128"/>
      <c r="Y124" s="128"/>
      <c r="Z124" s="129">
        <f t="shared" si="108"/>
        <v>0</v>
      </c>
      <c r="AA124" s="127"/>
      <c r="AB124" s="128"/>
      <c r="AC124" s="128"/>
      <c r="AD124" s="129">
        <f t="shared" si="109"/>
        <v>0</v>
      </c>
      <c r="AE124" s="127"/>
      <c r="AF124" s="128"/>
      <c r="AG124" s="128"/>
      <c r="AH124" s="129">
        <f t="shared" si="110"/>
        <v>0</v>
      </c>
      <c r="AI124" s="127"/>
      <c r="AJ124" s="128"/>
      <c r="AK124" s="128"/>
      <c r="AL124" s="129">
        <f t="shared" si="111"/>
        <v>0</v>
      </c>
      <c r="AM124" s="127"/>
      <c r="AN124" s="128"/>
      <c r="AO124" s="128"/>
      <c r="AP124" s="129">
        <f t="shared" si="112"/>
        <v>0</v>
      </c>
      <c r="AQ124" s="127"/>
      <c r="AR124" s="128"/>
      <c r="AS124" s="128"/>
      <c r="AT124" s="129">
        <f t="shared" si="113"/>
        <v>0</v>
      </c>
      <c r="AU124" s="127"/>
      <c r="AV124" s="128"/>
      <c r="AW124" s="128"/>
      <c r="AX124" s="129">
        <f t="shared" si="114"/>
        <v>0</v>
      </c>
    </row>
    <row r="125" spans="1:50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103"/>
        <v>0</v>
      </c>
      <c r="G125" s="127"/>
      <c r="H125" s="128"/>
      <c r="I125" s="128"/>
      <c r="J125" s="129">
        <f t="shared" si="104"/>
        <v>0</v>
      </c>
      <c r="K125" s="127"/>
      <c r="L125" s="128"/>
      <c r="M125" s="128"/>
      <c r="N125" s="129">
        <f t="shared" si="105"/>
        <v>0</v>
      </c>
      <c r="O125" s="127"/>
      <c r="P125" s="128"/>
      <c r="Q125" s="128"/>
      <c r="R125" s="129">
        <f t="shared" si="106"/>
        <v>0</v>
      </c>
      <c r="S125" s="127"/>
      <c r="T125" s="128"/>
      <c r="U125" s="128"/>
      <c r="V125" s="129">
        <f t="shared" si="107"/>
        <v>0</v>
      </c>
      <c r="W125" s="127"/>
      <c r="X125" s="128"/>
      <c r="Y125" s="128"/>
      <c r="Z125" s="129">
        <f t="shared" si="108"/>
        <v>0</v>
      </c>
      <c r="AA125" s="127"/>
      <c r="AB125" s="128"/>
      <c r="AC125" s="128"/>
      <c r="AD125" s="129">
        <f t="shared" si="109"/>
        <v>0</v>
      </c>
      <c r="AE125" s="127"/>
      <c r="AF125" s="128"/>
      <c r="AG125" s="128"/>
      <c r="AH125" s="129">
        <f t="shared" si="110"/>
        <v>0</v>
      </c>
      <c r="AI125" s="127"/>
      <c r="AJ125" s="128"/>
      <c r="AK125" s="128"/>
      <c r="AL125" s="129">
        <f t="shared" si="111"/>
        <v>0</v>
      </c>
      <c r="AM125" s="127"/>
      <c r="AN125" s="128"/>
      <c r="AO125" s="128"/>
      <c r="AP125" s="129">
        <f t="shared" si="112"/>
        <v>0</v>
      </c>
      <c r="AQ125" s="127"/>
      <c r="AR125" s="128"/>
      <c r="AS125" s="128"/>
      <c r="AT125" s="129">
        <f t="shared" si="113"/>
        <v>0</v>
      </c>
      <c r="AU125" s="127"/>
      <c r="AV125" s="128"/>
      <c r="AW125" s="128"/>
      <c r="AX125" s="129">
        <f t="shared" si="114"/>
        <v>0</v>
      </c>
    </row>
    <row r="126" spans="1:50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103"/>
        <v>0</v>
      </c>
      <c r="G126" s="127"/>
      <c r="H126" s="128"/>
      <c r="I126" s="128"/>
      <c r="J126" s="129">
        <f t="shared" si="104"/>
        <v>0</v>
      </c>
      <c r="K126" s="127"/>
      <c r="L126" s="128"/>
      <c r="M126" s="128"/>
      <c r="N126" s="129">
        <f t="shared" si="105"/>
        <v>0</v>
      </c>
      <c r="O126" s="127"/>
      <c r="P126" s="128"/>
      <c r="Q126" s="128"/>
      <c r="R126" s="129">
        <f t="shared" si="106"/>
        <v>0</v>
      </c>
      <c r="S126" s="127"/>
      <c r="T126" s="128"/>
      <c r="U126" s="128"/>
      <c r="V126" s="129">
        <f t="shared" si="107"/>
        <v>0</v>
      </c>
      <c r="W126" s="127"/>
      <c r="X126" s="128"/>
      <c r="Y126" s="128"/>
      <c r="Z126" s="129">
        <f t="shared" si="108"/>
        <v>0</v>
      </c>
      <c r="AA126" s="127"/>
      <c r="AB126" s="128"/>
      <c r="AC126" s="128"/>
      <c r="AD126" s="129">
        <f t="shared" si="109"/>
        <v>0</v>
      </c>
      <c r="AE126" s="127"/>
      <c r="AF126" s="128"/>
      <c r="AG126" s="128"/>
      <c r="AH126" s="129">
        <f t="shared" si="110"/>
        <v>0</v>
      </c>
      <c r="AI126" s="127"/>
      <c r="AJ126" s="128"/>
      <c r="AK126" s="128"/>
      <c r="AL126" s="129">
        <f t="shared" si="111"/>
        <v>0</v>
      </c>
      <c r="AM126" s="127"/>
      <c r="AN126" s="128"/>
      <c r="AO126" s="128"/>
      <c r="AP126" s="129">
        <f t="shared" si="112"/>
        <v>0</v>
      </c>
      <c r="AQ126" s="127"/>
      <c r="AR126" s="128"/>
      <c r="AS126" s="128"/>
      <c r="AT126" s="129">
        <f t="shared" si="113"/>
        <v>0</v>
      </c>
      <c r="AU126" s="127"/>
      <c r="AV126" s="128"/>
      <c r="AW126" s="128"/>
      <c r="AX126" s="129">
        <f t="shared" si="114"/>
        <v>0</v>
      </c>
    </row>
    <row r="127" spans="1:50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103"/>
        <v>0</v>
      </c>
      <c r="G127" s="127"/>
      <c r="H127" s="128"/>
      <c r="I127" s="128"/>
      <c r="J127" s="129">
        <f t="shared" si="104"/>
        <v>0</v>
      </c>
      <c r="K127" s="127"/>
      <c r="L127" s="128"/>
      <c r="M127" s="128"/>
      <c r="N127" s="129">
        <f t="shared" si="105"/>
        <v>0</v>
      </c>
      <c r="O127" s="127"/>
      <c r="P127" s="128"/>
      <c r="Q127" s="128"/>
      <c r="R127" s="129">
        <f t="shared" si="106"/>
        <v>0</v>
      </c>
      <c r="S127" s="127"/>
      <c r="T127" s="128"/>
      <c r="U127" s="128"/>
      <c r="V127" s="129">
        <f t="shared" si="107"/>
        <v>0</v>
      </c>
      <c r="W127" s="127"/>
      <c r="X127" s="128"/>
      <c r="Y127" s="128"/>
      <c r="Z127" s="129">
        <f t="shared" si="108"/>
        <v>0</v>
      </c>
      <c r="AA127" s="127"/>
      <c r="AB127" s="128"/>
      <c r="AC127" s="128"/>
      <c r="AD127" s="129">
        <f t="shared" si="109"/>
        <v>0</v>
      </c>
      <c r="AE127" s="127"/>
      <c r="AF127" s="128"/>
      <c r="AG127" s="128"/>
      <c r="AH127" s="129">
        <f t="shared" si="110"/>
        <v>0</v>
      </c>
      <c r="AI127" s="127"/>
      <c r="AJ127" s="128"/>
      <c r="AK127" s="128"/>
      <c r="AL127" s="129">
        <f t="shared" si="111"/>
        <v>0</v>
      </c>
      <c r="AM127" s="127"/>
      <c r="AN127" s="128"/>
      <c r="AO127" s="128"/>
      <c r="AP127" s="129">
        <f t="shared" si="112"/>
        <v>0</v>
      </c>
      <c r="AQ127" s="127"/>
      <c r="AR127" s="128"/>
      <c r="AS127" s="128"/>
      <c r="AT127" s="129">
        <f t="shared" si="113"/>
        <v>0</v>
      </c>
      <c r="AU127" s="127"/>
      <c r="AV127" s="128"/>
      <c r="AW127" s="128"/>
      <c r="AX127" s="129">
        <f t="shared" si="114"/>
        <v>0</v>
      </c>
    </row>
    <row r="128" spans="1:50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5">SUM(G126:G127)</f>
        <v>0</v>
      </c>
      <c r="H128" s="133">
        <f t="shared" si="115"/>
        <v>0</v>
      </c>
      <c r="I128" s="133">
        <f t="shared" si="115"/>
        <v>0</v>
      </c>
      <c r="J128" s="133">
        <f t="shared" si="115"/>
        <v>0</v>
      </c>
      <c r="K128" s="132">
        <f t="shared" si="115"/>
        <v>0</v>
      </c>
      <c r="L128" s="133">
        <f t="shared" si="115"/>
        <v>0</v>
      </c>
      <c r="M128" s="133">
        <f t="shared" si="115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3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6">SUM(G119:G125)</f>
        <v>570496</v>
      </c>
      <c r="H129" s="133">
        <f t="shared" si="116"/>
        <v>0</v>
      </c>
      <c r="I129" s="133">
        <f t="shared" si="116"/>
        <v>0</v>
      </c>
      <c r="J129" s="133">
        <f t="shared" si="116"/>
        <v>1121033</v>
      </c>
      <c r="K129" s="132">
        <f t="shared" si="116"/>
        <v>0</v>
      </c>
      <c r="L129" s="133">
        <f t="shared" si="116"/>
        <v>0</v>
      </c>
      <c r="M129" s="133">
        <f t="shared" si="116"/>
        <v>0</v>
      </c>
      <c r="N129" s="133">
        <f t="shared" si="116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6" x14ac:dyDescent="0.3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7">SUM(G129,G135,G136)</f>
        <v>570496</v>
      </c>
      <c r="H138" s="160">
        <f t="shared" si="117"/>
        <v>0</v>
      </c>
      <c r="I138" s="160">
        <f t="shared" si="117"/>
        <v>0</v>
      </c>
      <c r="J138" s="160">
        <f t="shared" si="117"/>
        <v>1121033</v>
      </c>
      <c r="K138" s="159">
        <f t="shared" si="117"/>
        <v>0</v>
      </c>
      <c r="L138" s="160">
        <f t="shared" si="117"/>
        <v>0</v>
      </c>
      <c r="M138" s="160">
        <f t="shared" si="117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2" thickBot="1" x14ac:dyDescent="0.35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18">SUM(H138,H108)</f>
        <v>0</v>
      </c>
      <c r="I139" s="163">
        <f t="shared" si="118"/>
        <v>0</v>
      </c>
      <c r="J139" s="163">
        <f t="shared" si="118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19">SUM(M138,M108)</f>
        <v>0</v>
      </c>
      <c r="N139" s="164">
        <f t="shared" si="119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6" x14ac:dyDescent="0.3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.6" x14ac:dyDescent="0.3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7.399999999999999" x14ac:dyDescent="0.3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3.8" x14ac:dyDescent="0.3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3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8" thickBot="1" x14ac:dyDescent="0.35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x14ac:dyDescent="0.3">
      <c r="A147" s="121"/>
      <c r="B147" s="122"/>
      <c r="C147" s="575" t="s">
        <v>209</v>
      </c>
      <c r="D147" s="576"/>
      <c r="E147" s="577"/>
      <c r="F147" s="54" t="s">
        <v>198</v>
      </c>
      <c r="G147" s="575" t="s">
        <v>208</v>
      </c>
      <c r="H147" s="576"/>
      <c r="I147" s="577"/>
      <c r="J147" s="54" t="s">
        <v>198</v>
      </c>
      <c r="K147" s="575" t="s">
        <v>207</v>
      </c>
      <c r="L147" s="576"/>
      <c r="M147" s="577"/>
      <c r="N147" s="53" t="s">
        <v>198</v>
      </c>
      <c r="O147" s="575" t="s">
        <v>207</v>
      </c>
      <c r="P147" s="576"/>
      <c r="Q147" s="577"/>
      <c r="R147" s="53" t="s">
        <v>198</v>
      </c>
      <c r="S147" s="575" t="s">
        <v>206</v>
      </c>
      <c r="T147" s="576"/>
      <c r="U147" s="577"/>
      <c r="V147" s="53" t="s">
        <v>198</v>
      </c>
      <c r="W147" s="575" t="s">
        <v>205</v>
      </c>
      <c r="X147" s="576"/>
      <c r="Y147" s="577"/>
      <c r="Z147" s="53" t="s">
        <v>198</v>
      </c>
      <c r="AA147" s="575" t="s">
        <v>204</v>
      </c>
      <c r="AB147" s="576"/>
      <c r="AC147" s="577"/>
      <c r="AD147" s="53" t="s">
        <v>198</v>
      </c>
      <c r="AE147" s="575" t="s">
        <v>203</v>
      </c>
      <c r="AF147" s="576"/>
      <c r="AG147" s="577"/>
      <c r="AH147" s="53" t="s">
        <v>198</v>
      </c>
      <c r="AI147" s="575" t="s">
        <v>202</v>
      </c>
      <c r="AJ147" s="576"/>
      <c r="AK147" s="577"/>
      <c r="AL147" s="53" t="s">
        <v>198</v>
      </c>
      <c r="AM147" s="575" t="s">
        <v>201</v>
      </c>
      <c r="AN147" s="576"/>
      <c r="AO147" s="577"/>
      <c r="AP147" s="53" t="s">
        <v>198</v>
      </c>
      <c r="AQ147" s="575" t="s">
        <v>200</v>
      </c>
      <c r="AR147" s="576"/>
      <c r="AS147" s="577"/>
      <c r="AT147" s="53" t="s">
        <v>198</v>
      </c>
      <c r="AU147" s="575" t="s">
        <v>199</v>
      </c>
      <c r="AV147" s="576"/>
      <c r="AW147" s="577"/>
      <c r="AX147" s="53" t="s">
        <v>198</v>
      </c>
    </row>
    <row r="148" spans="1:50" s="123" customFormat="1" ht="66" x14ac:dyDescent="0.3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3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0">SUM(C149:E149)</f>
        <v>7096418</v>
      </c>
      <c r="G149" s="172"/>
      <c r="H149" s="173"/>
      <c r="I149" s="173"/>
      <c r="J149" s="174">
        <f t="shared" ref="J149:J154" si="121">SUM(F149:I149)</f>
        <v>7096418</v>
      </c>
      <c r="K149" s="172"/>
      <c r="L149" s="173"/>
      <c r="M149" s="173"/>
      <c r="N149" s="174">
        <f t="shared" ref="N149:N154" si="122">SUM(J149:M149)</f>
        <v>7096418</v>
      </c>
      <c r="O149" s="172"/>
      <c r="P149" s="173"/>
      <c r="Q149" s="173"/>
      <c r="R149" s="174">
        <f t="shared" ref="R149:R154" si="123">SUM(N149:Q149)</f>
        <v>7096418</v>
      </c>
      <c r="S149" s="172"/>
      <c r="T149" s="173"/>
      <c r="U149" s="173"/>
      <c r="V149" s="174">
        <f t="shared" ref="V149:V154" si="124">SUM(R149:U149)</f>
        <v>7096418</v>
      </c>
      <c r="W149" s="172"/>
      <c r="X149" s="173"/>
      <c r="Y149" s="173"/>
      <c r="Z149" s="174">
        <f t="shared" ref="Z149:Z154" si="125">SUM(V149:Y149)</f>
        <v>7096418</v>
      </c>
      <c r="AA149" s="172"/>
      <c r="AB149" s="173"/>
      <c r="AC149" s="173"/>
      <c r="AD149" s="174">
        <f t="shared" ref="AD149:AD154" si="126">SUM(Z149:AC149)</f>
        <v>7096418</v>
      </c>
      <c r="AE149" s="172"/>
      <c r="AF149" s="173"/>
      <c r="AG149" s="173"/>
      <c r="AH149" s="174">
        <f t="shared" ref="AH149:AH154" si="127">SUM(AD149:AG149)</f>
        <v>7096418</v>
      </c>
      <c r="AI149" s="172"/>
      <c r="AJ149" s="173"/>
      <c r="AK149" s="173"/>
      <c r="AL149" s="174">
        <f t="shared" ref="AL149:AL154" si="128">SUM(AH149:AK149)</f>
        <v>7096418</v>
      </c>
      <c r="AM149" s="172"/>
      <c r="AN149" s="173"/>
      <c r="AO149" s="173"/>
      <c r="AP149" s="174">
        <f t="shared" ref="AP149:AP154" si="129">SUM(AL149:AO149)</f>
        <v>7096418</v>
      </c>
      <c r="AQ149" s="172"/>
      <c r="AR149" s="173"/>
      <c r="AS149" s="173"/>
      <c r="AT149" s="174">
        <f t="shared" ref="AT149:AT154" si="130">SUM(AP149:AS149)</f>
        <v>7096418</v>
      </c>
      <c r="AU149" s="172"/>
      <c r="AV149" s="173"/>
      <c r="AW149" s="173"/>
      <c r="AX149" s="174">
        <f t="shared" ref="AX149:AX154" si="131">SUM(AT149:AW149)</f>
        <v>7096418</v>
      </c>
    </row>
    <row r="150" spans="1:50" s="130" customFormat="1" hidden="1" x14ac:dyDescent="0.3">
      <c r="A150" s="34" t="s">
        <v>190</v>
      </c>
      <c r="B150" s="33" t="s">
        <v>189</v>
      </c>
      <c r="C150" s="172"/>
      <c r="D150" s="173"/>
      <c r="E150" s="173"/>
      <c r="F150" s="174">
        <f t="shared" si="120"/>
        <v>0</v>
      </c>
      <c r="G150" s="172"/>
      <c r="H150" s="173"/>
      <c r="I150" s="173"/>
      <c r="J150" s="174">
        <f t="shared" si="121"/>
        <v>0</v>
      </c>
      <c r="K150" s="172"/>
      <c r="L150" s="173"/>
      <c r="M150" s="173"/>
      <c r="N150" s="174">
        <f t="shared" si="122"/>
        <v>0</v>
      </c>
      <c r="O150" s="172"/>
      <c r="P150" s="173"/>
      <c r="Q150" s="173"/>
      <c r="R150" s="174">
        <f t="shared" si="123"/>
        <v>0</v>
      </c>
      <c r="S150" s="172"/>
      <c r="T150" s="173"/>
      <c r="U150" s="173"/>
      <c r="V150" s="174">
        <f t="shared" si="124"/>
        <v>0</v>
      </c>
      <c r="W150" s="172"/>
      <c r="X150" s="173"/>
      <c r="Y150" s="173"/>
      <c r="Z150" s="174">
        <f t="shared" si="125"/>
        <v>0</v>
      </c>
      <c r="AA150" s="172"/>
      <c r="AB150" s="173"/>
      <c r="AC150" s="173"/>
      <c r="AD150" s="174">
        <f t="shared" si="126"/>
        <v>0</v>
      </c>
      <c r="AE150" s="172"/>
      <c r="AF150" s="173"/>
      <c r="AG150" s="173"/>
      <c r="AH150" s="174">
        <f t="shared" si="127"/>
        <v>0</v>
      </c>
      <c r="AI150" s="172"/>
      <c r="AJ150" s="173"/>
      <c r="AK150" s="173"/>
      <c r="AL150" s="174">
        <f t="shared" si="128"/>
        <v>0</v>
      </c>
      <c r="AM150" s="172"/>
      <c r="AN150" s="173"/>
      <c r="AO150" s="173"/>
      <c r="AP150" s="174">
        <f t="shared" si="129"/>
        <v>0</v>
      </c>
      <c r="AQ150" s="172"/>
      <c r="AR150" s="173"/>
      <c r="AS150" s="173"/>
      <c r="AT150" s="174">
        <f t="shared" si="130"/>
        <v>0</v>
      </c>
      <c r="AU150" s="172"/>
      <c r="AV150" s="173"/>
      <c r="AW150" s="173"/>
      <c r="AX150" s="174">
        <f t="shared" si="131"/>
        <v>0</v>
      </c>
    </row>
    <row r="151" spans="1:50" s="130" customFormat="1" x14ac:dyDescent="0.3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0"/>
        <v>4867000</v>
      </c>
      <c r="G151" s="172"/>
      <c r="H151" s="173"/>
      <c r="I151" s="173"/>
      <c r="J151" s="174">
        <f t="shared" si="121"/>
        <v>4867000</v>
      </c>
      <c r="K151" s="172"/>
      <c r="L151" s="173"/>
      <c r="M151" s="173"/>
      <c r="N151" s="174">
        <f t="shared" si="122"/>
        <v>4867000</v>
      </c>
      <c r="O151" s="172"/>
      <c r="P151" s="173"/>
      <c r="Q151" s="173"/>
      <c r="R151" s="174">
        <f t="shared" si="123"/>
        <v>4867000</v>
      </c>
      <c r="S151" s="172"/>
      <c r="T151" s="173"/>
      <c r="U151" s="173"/>
      <c r="V151" s="174">
        <f t="shared" si="124"/>
        <v>4867000</v>
      </c>
      <c r="W151" s="172"/>
      <c r="X151" s="173"/>
      <c r="Y151" s="173"/>
      <c r="Z151" s="174">
        <f t="shared" si="125"/>
        <v>4867000</v>
      </c>
      <c r="AA151" s="172"/>
      <c r="AB151" s="173"/>
      <c r="AC151" s="173"/>
      <c r="AD151" s="174">
        <f t="shared" si="126"/>
        <v>4867000</v>
      </c>
      <c r="AE151" s="172"/>
      <c r="AF151" s="173"/>
      <c r="AG151" s="173"/>
      <c r="AH151" s="174">
        <f t="shared" si="127"/>
        <v>4867000</v>
      </c>
      <c r="AI151" s="172"/>
      <c r="AJ151" s="173"/>
      <c r="AK151" s="173"/>
      <c r="AL151" s="174">
        <f t="shared" si="128"/>
        <v>4867000</v>
      </c>
      <c r="AM151" s="172"/>
      <c r="AN151" s="173"/>
      <c r="AO151" s="173"/>
      <c r="AP151" s="174">
        <f t="shared" si="129"/>
        <v>4867000</v>
      </c>
      <c r="AQ151" s="172"/>
      <c r="AR151" s="173"/>
      <c r="AS151" s="173"/>
      <c r="AT151" s="174">
        <f t="shared" si="130"/>
        <v>4867000</v>
      </c>
      <c r="AU151" s="172"/>
      <c r="AV151" s="173"/>
      <c r="AW151" s="173"/>
      <c r="AX151" s="174">
        <f t="shared" si="131"/>
        <v>4867000</v>
      </c>
    </row>
    <row r="152" spans="1:50" s="130" customFormat="1" x14ac:dyDescent="0.3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0"/>
        <v>1800000</v>
      </c>
      <c r="G152" s="172"/>
      <c r="H152" s="173"/>
      <c r="I152" s="173"/>
      <c r="J152" s="174">
        <f t="shared" si="121"/>
        <v>1800000</v>
      </c>
      <c r="K152" s="172"/>
      <c r="L152" s="173"/>
      <c r="M152" s="173"/>
      <c r="N152" s="174">
        <f t="shared" si="122"/>
        <v>1800000</v>
      </c>
      <c r="O152" s="172"/>
      <c r="P152" s="173"/>
      <c r="Q152" s="173"/>
      <c r="R152" s="174">
        <f t="shared" si="123"/>
        <v>1800000</v>
      </c>
      <c r="S152" s="172"/>
      <c r="T152" s="173"/>
      <c r="U152" s="173"/>
      <c r="V152" s="174">
        <f t="shared" si="124"/>
        <v>1800000</v>
      </c>
      <c r="W152" s="172"/>
      <c r="X152" s="173"/>
      <c r="Y152" s="173"/>
      <c r="Z152" s="174">
        <f t="shared" si="125"/>
        <v>1800000</v>
      </c>
      <c r="AA152" s="172"/>
      <c r="AB152" s="173"/>
      <c r="AC152" s="173"/>
      <c r="AD152" s="174">
        <f t="shared" si="126"/>
        <v>1800000</v>
      </c>
      <c r="AE152" s="172"/>
      <c r="AF152" s="173"/>
      <c r="AG152" s="173"/>
      <c r="AH152" s="174">
        <f t="shared" si="127"/>
        <v>1800000</v>
      </c>
      <c r="AI152" s="172"/>
      <c r="AJ152" s="173"/>
      <c r="AK152" s="173"/>
      <c r="AL152" s="174">
        <f t="shared" si="128"/>
        <v>1800000</v>
      </c>
      <c r="AM152" s="172"/>
      <c r="AN152" s="173"/>
      <c r="AO152" s="173"/>
      <c r="AP152" s="174">
        <f t="shared" si="129"/>
        <v>1800000</v>
      </c>
      <c r="AQ152" s="172"/>
      <c r="AR152" s="173"/>
      <c r="AS152" s="173"/>
      <c r="AT152" s="174">
        <f t="shared" si="130"/>
        <v>1800000</v>
      </c>
      <c r="AU152" s="172"/>
      <c r="AV152" s="173"/>
      <c r="AW152" s="173"/>
      <c r="AX152" s="174">
        <f t="shared" si="131"/>
        <v>1800000</v>
      </c>
    </row>
    <row r="153" spans="1:50" s="130" customFormat="1" hidden="1" x14ac:dyDescent="0.3">
      <c r="A153" s="34" t="s">
        <v>184</v>
      </c>
      <c r="B153" s="33" t="s">
        <v>183</v>
      </c>
      <c r="C153" s="172"/>
      <c r="D153" s="173"/>
      <c r="E153" s="173"/>
      <c r="F153" s="174">
        <f t="shared" si="120"/>
        <v>0</v>
      </c>
      <c r="G153" s="172"/>
      <c r="H153" s="173"/>
      <c r="I153" s="173"/>
      <c r="J153" s="174">
        <f t="shared" si="121"/>
        <v>0</v>
      </c>
      <c r="K153" s="172"/>
      <c r="L153" s="173"/>
      <c r="M153" s="173"/>
      <c r="N153" s="174">
        <f t="shared" si="122"/>
        <v>0</v>
      </c>
      <c r="O153" s="172"/>
      <c r="P153" s="173"/>
      <c r="Q153" s="173"/>
      <c r="R153" s="174">
        <f t="shared" si="123"/>
        <v>0</v>
      </c>
      <c r="S153" s="172"/>
      <c r="T153" s="173"/>
      <c r="U153" s="173"/>
      <c r="V153" s="174">
        <f t="shared" si="124"/>
        <v>0</v>
      </c>
      <c r="W153" s="172"/>
      <c r="X153" s="173"/>
      <c r="Y153" s="173"/>
      <c r="Z153" s="174">
        <f t="shared" si="125"/>
        <v>0</v>
      </c>
      <c r="AA153" s="172"/>
      <c r="AB153" s="173"/>
      <c r="AC153" s="173"/>
      <c r="AD153" s="174">
        <f t="shared" si="126"/>
        <v>0</v>
      </c>
      <c r="AE153" s="172"/>
      <c r="AF153" s="173"/>
      <c r="AG153" s="173"/>
      <c r="AH153" s="174">
        <f t="shared" si="127"/>
        <v>0</v>
      </c>
      <c r="AI153" s="172"/>
      <c r="AJ153" s="173"/>
      <c r="AK153" s="173"/>
      <c r="AL153" s="174">
        <f t="shared" si="128"/>
        <v>0</v>
      </c>
      <c r="AM153" s="172"/>
      <c r="AN153" s="173"/>
      <c r="AO153" s="173"/>
      <c r="AP153" s="174">
        <f t="shared" si="129"/>
        <v>0</v>
      </c>
      <c r="AQ153" s="172"/>
      <c r="AR153" s="173"/>
      <c r="AS153" s="173"/>
      <c r="AT153" s="174">
        <f t="shared" si="130"/>
        <v>0</v>
      </c>
      <c r="AU153" s="172"/>
      <c r="AV153" s="173"/>
      <c r="AW153" s="173"/>
      <c r="AX153" s="174">
        <f t="shared" si="131"/>
        <v>0</v>
      </c>
    </row>
    <row r="154" spans="1:50" s="130" customFormat="1" hidden="1" x14ac:dyDescent="0.3">
      <c r="A154" s="34" t="s">
        <v>182</v>
      </c>
      <c r="B154" s="33" t="s">
        <v>181</v>
      </c>
      <c r="C154" s="172"/>
      <c r="D154" s="173"/>
      <c r="E154" s="173"/>
      <c r="F154" s="174">
        <f t="shared" si="120"/>
        <v>0</v>
      </c>
      <c r="G154" s="172"/>
      <c r="H154" s="173"/>
      <c r="I154" s="173"/>
      <c r="J154" s="174">
        <f t="shared" si="121"/>
        <v>0</v>
      </c>
      <c r="K154" s="172"/>
      <c r="L154" s="173"/>
      <c r="M154" s="173"/>
      <c r="N154" s="174">
        <f t="shared" si="122"/>
        <v>0</v>
      </c>
      <c r="O154" s="172"/>
      <c r="P154" s="173"/>
      <c r="Q154" s="173"/>
      <c r="R154" s="174">
        <f t="shared" si="123"/>
        <v>0</v>
      </c>
      <c r="S154" s="172"/>
      <c r="T154" s="173"/>
      <c r="U154" s="173"/>
      <c r="V154" s="174">
        <f t="shared" si="124"/>
        <v>0</v>
      </c>
      <c r="W154" s="172"/>
      <c r="X154" s="173"/>
      <c r="Y154" s="173"/>
      <c r="Z154" s="174">
        <f t="shared" si="125"/>
        <v>0</v>
      </c>
      <c r="AA154" s="172"/>
      <c r="AB154" s="173"/>
      <c r="AC154" s="173"/>
      <c r="AD154" s="174">
        <f t="shared" si="126"/>
        <v>0</v>
      </c>
      <c r="AE154" s="172"/>
      <c r="AF154" s="173"/>
      <c r="AG154" s="173"/>
      <c r="AH154" s="174">
        <f t="shared" si="127"/>
        <v>0</v>
      </c>
      <c r="AI154" s="172"/>
      <c r="AJ154" s="173"/>
      <c r="AK154" s="173"/>
      <c r="AL154" s="174">
        <f t="shared" si="128"/>
        <v>0</v>
      </c>
      <c r="AM154" s="172"/>
      <c r="AN154" s="173"/>
      <c r="AO154" s="173"/>
      <c r="AP154" s="174">
        <f t="shared" si="129"/>
        <v>0</v>
      </c>
      <c r="AQ154" s="172"/>
      <c r="AR154" s="173"/>
      <c r="AS154" s="173"/>
      <c r="AT154" s="174">
        <f t="shared" si="130"/>
        <v>0</v>
      </c>
      <c r="AU154" s="172"/>
      <c r="AV154" s="173"/>
      <c r="AW154" s="173"/>
      <c r="AX154" s="174">
        <f t="shared" si="131"/>
        <v>0</v>
      </c>
    </row>
    <row r="155" spans="1:50" s="135" customFormat="1" x14ac:dyDescent="0.3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3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6.4" hidden="1" x14ac:dyDescent="0.3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6.4" hidden="1" x14ac:dyDescent="0.3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6.4" hidden="1" x14ac:dyDescent="0.3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3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3.8" x14ac:dyDescent="0.3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3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3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3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3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2">SUM(C165:E165)</f>
        <v>0</v>
      </c>
      <c r="G165" s="172"/>
      <c r="H165" s="173"/>
      <c r="I165" s="173"/>
      <c r="J165" s="178">
        <f t="shared" ref="J165:J172" si="133">SUM(F165:I165)</f>
        <v>0</v>
      </c>
      <c r="K165" s="172"/>
      <c r="L165" s="173"/>
      <c r="M165" s="173"/>
      <c r="N165" s="178">
        <f t="shared" ref="N165:N172" si="134">SUM(J165:M165)</f>
        <v>0</v>
      </c>
      <c r="O165" s="172"/>
      <c r="P165" s="173"/>
      <c r="Q165" s="173"/>
      <c r="R165" s="178">
        <f t="shared" ref="R165:R172" si="135">SUM(N165:Q165)</f>
        <v>0</v>
      </c>
      <c r="S165" s="172"/>
      <c r="T165" s="173"/>
      <c r="U165" s="173"/>
      <c r="V165" s="178">
        <f t="shared" ref="V165:V172" si="136">SUM(R165:U165)</f>
        <v>0</v>
      </c>
      <c r="W165" s="172"/>
      <c r="X165" s="173"/>
      <c r="Y165" s="173"/>
      <c r="Z165" s="178">
        <f t="shared" ref="Z165:Z172" si="137">SUM(V165:Y165)</f>
        <v>0</v>
      </c>
      <c r="AA165" s="172"/>
      <c r="AB165" s="173"/>
      <c r="AC165" s="173"/>
      <c r="AD165" s="178">
        <f t="shared" ref="AD165:AD172" si="138">SUM(Z165:AC165)</f>
        <v>0</v>
      </c>
      <c r="AE165" s="172"/>
      <c r="AF165" s="173"/>
      <c r="AG165" s="173"/>
      <c r="AH165" s="178">
        <f t="shared" ref="AH165:AH172" si="139">SUM(AD165:AG165)</f>
        <v>0</v>
      </c>
      <c r="AI165" s="172"/>
      <c r="AJ165" s="173"/>
      <c r="AK165" s="173"/>
      <c r="AL165" s="178">
        <f t="shared" ref="AL165:AL172" si="140">SUM(AH165:AK165)</f>
        <v>0</v>
      </c>
      <c r="AM165" s="172"/>
      <c r="AN165" s="173"/>
      <c r="AO165" s="173"/>
      <c r="AP165" s="178">
        <f t="shared" ref="AP165:AP172" si="141">SUM(AL165:AO165)</f>
        <v>0</v>
      </c>
      <c r="AQ165" s="172"/>
      <c r="AR165" s="173"/>
      <c r="AS165" s="173"/>
      <c r="AT165" s="178">
        <f t="shared" ref="AT165:AT172" si="142">SUM(AP165:AS165)</f>
        <v>0</v>
      </c>
      <c r="AU165" s="172"/>
      <c r="AV165" s="173"/>
      <c r="AW165" s="173"/>
      <c r="AX165" s="178">
        <f t="shared" ref="AX165:AX172" si="143">SUM(AT165:AW165)</f>
        <v>0</v>
      </c>
    </row>
    <row r="166" spans="1:50" s="149" customFormat="1" hidden="1" x14ac:dyDescent="0.3">
      <c r="A166" s="45" t="s">
        <v>158</v>
      </c>
      <c r="B166" s="21" t="s">
        <v>157</v>
      </c>
      <c r="C166" s="172"/>
      <c r="D166" s="173"/>
      <c r="E166" s="173"/>
      <c r="F166" s="178">
        <f t="shared" si="132"/>
        <v>0</v>
      </c>
      <c r="G166" s="172"/>
      <c r="H166" s="173"/>
      <c r="I166" s="173"/>
      <c r="J166" s="178">
        <f t="shared" si="133"/>
        <v>0</v>
      </c>
      <c r="K166" s="172"/>
      <c r="L166" s="173"/>
      <c r="M166" s="173"/>
      <c r="N166" s="178">
        <f t="shared" si="134"/>
        <v>0</v>
      </c>
      <c r="O166" s="172"/>
      <c r="P166" s="173"/>
      <c r="Q166" s="173"/>
      <c r="R166" s="178">
        <f t="shared" si="135"/>
        <v>0</v>
      </c>
      <c r="S166" s="172"/>
      <c r="T166" s="173"/>
      <c r="U166" s="173"/>
      <c r="V166" s="178">
        <f t="shared" si="136"/>
        <v>0</v>
      </c>
      <c r="W166" s="172"/>
      <c r="X166" s="173"/>
      <c r="Y166" s="173"/>
      <c r="Z166" s="178">
        <f t="shared" si="137"/>
        <v>0</v>
      </c>
      <c r="AA166" s="172"/>
      <c r="AB166" s="173"/>
      <c r="AC166" s="173"/>
      <c r="AD166" s="178">
        <f t="shared" si="138"/>
        <v>0</v>
      </c>
      <c r="AE166" s="172"/>
      <c r="AF166" s="173"/>
      <c r="AG166" s="173"/>
      <c r="AH166" s="178">
        <f t="shared" si="139"/>
        <v>0</v>
      </c>
      <c r="AI166" s="172"/>
      <c r="AJ166" s="173"/>
      <c r="AK166" s="173"/>
      <c r="AL166" s="178">
        <f t="shared" si="140"/>
        <v>0</v>
      </c>
      <c r="AM166" s="172"/>
      <c r="AN166" s="173"/>
      <c r="AO166" s="173"/>
      <c r="AP166" s="178">
        <f t="shared" si="141"/>
        <v>0</v>
      </c>
      <c r="AQ166" s="172"/>
      <c r="AR166" s="173"/>
      <c r="AS166" s="173"/>
      <c r="AT166" s="178">
        <f t="shared" si="142"/>
        <v>0</v>
      </c>
      <c r="AU166" s="172"/>
      <c r="AV166" s="173"/>
      <c r="AW166" s="173"/>
      <c r="AX166" s="178">
        <f t="shared" si="143"/>
        <v>0</v>
      </c>
    </row>
    <row r="167" spans="1:50" s="149" customFormat="1" x14ac:dyDescent="0.3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2"/>
        <v>4600000</v>
      </c>
      <c r="G167" s="172"/>
      <c r="H167" s="173"/>
      <c r="I167" s="173"/>
      <c r="J167" s="178">
        <f t="shared" si="133"/>
        <v>4600000</v>
      </c>
      <c r="K167" s="172"/>
      <c r="L167" s="173"/>
      <c r="M167" s="173"/>
      <c r="N167" s="178">
        <f t="shared" si="134"/>
        <v>4600000</v>
      </c>
      <c r="O167" s="172"/>
      <c r="P167" s="173"/>
      <c r="Q167" s="173"/>
      <c r="R167" s="178">
        <f t="shared" si="135"/>
        <v>4600000</v>
      </c>
      <c r="S167" s="172"/>
      <c r="T167" s="173"/>
      <c r="U167" s="173"/>
      <c r="V167" s="178">
        <f t="shared" si="136"/>
        <v>4600000</v>
      </c>
      <c r="W167" s="172"/>
      <c r="X167" s="173"/>
      <c r="Y167" s="173"/>
      <c r="Z167" s="178">
        <f t="shared" si="137"/>
        <v>4600000</v>
      </c>
      <c r="AA167" s="172"/>
      <c r="AB167" s="173"/>
      <c r="AC167" s="173"/>
      <c r="AD167" s="178">
        <f t="shared" si="138"/>
        <v>4600000</v>
      </c>
      <c r="AE167" s="172"/>
      <c r="AF167" s="173"/>
      <c r="AG167" s="173"/>
      <c r="AH167" s="178">
        <f t="shared" si="139"/>
        <v>4600000</v>
      </c>
      <c r="AI167" s="172"/>
      <c r="AJ167" s="173"/>
      <c r="AK167" s="173"/>
      <c r="AL167" s="178">
        <f t="shared" si="140"/>
        <v>4600000</v>
      </c>
      <c r="AM167" s="172"/>
      <c r="AN167" s="173"/>
      <c r="AO167" s="173"/>
      <c r="AP167" s="178">
        <f t="shared" si="141"/>
        <v>4600000</v>
      </c>
      <c r="AQ167" s="172"/>
      <c r="AR167" s="173"/>
      <c r="AS167" s="173"/>
      <c r="AT167" s="178">
        <f t="shared" si="142"/>
        <v>4600000</v>
      </c>
      <c r="AU167" s="172"/>
      <c r="AV167" s="173"/>
      <c r="AW167" s="173"/>
      <c r="AX167" s="178">
        <f t="shared" si="143"/>
        <v>4600000</v>
      </c>
    </row>
    <row r="168" spans="1:50" s="130" customFormat="1" x14ac:dyDescent="0.3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2"/>
        <v>12000000</v>
      </c>
      <c r="G168" s="172"/>
      <c r="H168" s="173"/>
      <c r="I168" s="173"/>
      <c r="J168" s="174">
        <f t="shared" si="133"/>
        <v>12000000</v>
      </c>
      <c r="K168" s="172"/>
      <c r="L168" s="173"/>
      <c r="M168" s="173"/>
      <c r="N168" s="174">
        <f t="shared" si="134"/>
        <v>12000000</v>
      </c>
      <c r="O168" s="172"/>
      <c r="P168" s="173"/>
      <c r="Q168" s="173"/>
      <c r="R168" s="174">
        <f t="shared" si="135"/>
        <v>12000000</v>
      </c>
      <c r="S168" s="172"/>
      <c r="T168" s="173"/>
      <c r="U168" s="173"/>
      <c r="V168" s="174">
        <f t="shared" si="136"/>
        <v>12000000</v>
      </c>
      <c r="W168" s="172"/>
      <c r="X168" s="173"/>
      <c r="Y168" s="173"/>
      <c r="Z168" s="174">
        <f t="shared" si="137"/>
        <v>12000000</v>
      </c>
      <c r="AA168" s="172"/>
      <c r="AB168" s="173"/>
      <c r="AC168" s="173"/>
      <c r="AD168" s="174">
        <f t="shared" si="138"/>
        <v>12000000</v>
      </c>
      <c r="AE168" s="172"/>
      <c r="AF168" s="173"/>
      <c r="AG168" s="173"/>
      <c r="AH168" s="174">
        <f t="shared" si="139"/>
        <v>12000000</v>
      </c>
      <c r="AI168" s="172"/>
      <c r="AJ168" s="173"/>
      <c r="AK168" s="173"/>
      <c r="AL168" s="174">
        <f t="shared" si="140"/>
        <v>12000000</v>
      </c>
      <c r="AM168" s="172"/>
      <c r="AN168" s="173"/>
      <c r="AO168" s="173"/>
      <c r="AP168" s="174">
        <f t="shared" si="141"/>
        <v>12000000</v>
      </c>
      <c r="AQ168" s="172"/>
      <c r="AR168" s="173"/>
      <c r="AS168" s="173"/>
      <c r="AT168" s="174">
        <f t="shared" si="142"/>
        <v>12000000</v>
      </c>
      <c r="AU168" s="172"/>
      <c r="AV168" s="173"/>
      <c r="AW168" s="173"/>
      <c r="AX168" s="174">
        <f t="shared" si="143"/>
        <v>12000000</v>
      </c>
    </row>
    <row r="169" spans="1:50" s="130" customFormat="1" hidden="1" x14ac:dyDescent="0.3">
      <c r="A169" s="34" t="s">
        <v>152</v>
      </c>
      <c r="B169" s="33" t="s">
        <v>151</v>
      </c>
      <c r="C169" s="172"/>
      <c r="D169" s="173"/>
      <c r="E169" s="173"/>
      <c r="F169" s="174">
        <f t="shared" si="132"/>
        <v>0</v>
      </c>
      <c r="G169" s="172"/>
      <c r="H169" s="173"/>
      <c r="I169" s="173"/>
      <c r="J169" s="174">
        <f t="shared" si="133"/>
        <v>0</v>
      </c>
      <c r="K169" s="172"/>
      <c r="L169" s="173"/>
      <c r="M169" s="173"/>
      <c r="N169" s="174">
        <f t="shared" si="134"/>
        <v>0</v>
      </c>
      <c r="O169" s="172"/>
      <c r="P169" s="173"/>
      <c r="Q169" s="173"/>
      <c r="R169" s="174">
        <f t="shared" si="135"/>
        <v>0</v>
      </c>
      <c r="S169" s="172"/>
      <c r="T169" s="173"/>
      <c r="U169" s="173"/>
      <c r="V169" s="174">
        <f t="shared" si="136"/>
        <v>0</v>
      </c>
      <c r="W169" s="172"/>
      <c r="X169" s="173"/>
      <c r="Y169" s="173"/>
      <c r="Z169" s="174">
        <f t="shared" si="137"/>
        <v>0</v>
      </c>
      <c r="AA169" s="172"/>
      <c r="AB169" s="173"/>
      <c r="AC169" s="173"/>
      <c r="AD169" s="174">
        <f t="shared" si="138"/>
        <v>0</v>
      </c>
      <c r="AE169" s="172"/>
      <c r="AF169" s="173"/>
      <c r="AG169" s="173"/>
      <c r="AH169" s="174">
        <f t="shared" si="139"/>
        <v>0</v>
      </c>
      <c r="AI169" s="172"/>
      <c r="AJ169" s="173"/>
      <c r="AK169" s="173"/>
      <c r="AL169" s="174">
        <f t="shared" si="140"/>
        <v>0</v>
      </c>
      <c r="AM169" s="172"/>
      <c r="AN169" s="173"/>
      <c r="AO169" s="173"/>
      <c r="AP169" s="174">
        <f t="shared" si="141"/>
        <v>0</v>
      </c>
      <c r="AQ169" s="172"/>
      <c r="AR169" s="173"/>
      <c r="AS169" s="173"/>
      <c r="AT169" s="174">
        <f t="shared" si="142"/>
        <v>0</v>
      </c>
      <c r="AU169" s="172"/>
      <c r="AV169" s="173"/>
      <c r="AW169" s="173"/>
      <c r="AX169" s="174">
        <f t="shared" si="143"/>
        <v>0</v>
      </c>
    </row>
    <row r="170" spans="1:50" s="130" customFormat="1" hidden="1" x14ac:dyDescent="0.3">
      <c r="A170" s="34" t="s">
        <v>150</v>
      </c>
      <c r="B170" s="33" t="s">
        <v>149</v>
      </c>
      <c r="C170" s="172"/>
      <c r="D170" s="173"/>
      <c r="E170" s="173"/>
      <c r="F170" s="174">
        <f t="shared" si="132"/>
        <v>0</v>
      </c>
      <c r="G170" s="172"/>
      <c r="H170" s="173"/>
      <c r="I170" s="173"/>
      <c r="J170" s="174">
        <f t="shared" si="133"/>
        <v>0</v>
      </c>
      <c r="K170" s="172"/>
      <c r="L170" s="173"/>
      <c r="M170" s="173"/>
      <c r="N170" s="174">
        <f t="shared" si="134"/>
        <v>0</v>
      </c>
      <c r="O170" s="172"/>
      <c r="P170" s="173"/>
      <c r="Q170" s="173"/>
      <c r="R170" s="174">
        <f t="shared" si="135"/>
        <v>0</v>
      </c>
      <c r="S170" s="172"/>
      <c r="T170" s="173"/>
      <c r="U170" s="173"/>
      <c r="V170" s="174">
        <f t="shared" si="136"/>
        <v>0</v>
      </c>
      <c r="W170" s="172"/>
      <c r="X170" s="173"/>
      <c r="Y170" s="173"/>
      <c r="Z170" s="174">
        <f t="shared" si="137"/>
        <v>0</v>
      </c>
      <c r="AA170" s="172"/>
      <c r="AB170" s="173"/>
      <c r="AC170" s="173"/>
      <c r="AD170" s="174">
        <f t="shared" si="138"/>
        <v>0</v>
      </c>
      <c r="AE170" s="172"/>
      <c r="AF170" s="173"/>
      <c r="AG170" s="173"/>
      <c r="AH170" s="174">
        <f t="shared" si="139"/>
        <v>0</v>
      </c>
      <c r="AI170" s="172"/>
      <c r="AJ170" s="173"/>
      <c r="AK170" s="173"/>
      <c r="AL170" s="174">
        <f t="shared" si="140"/>
        <v>0</v>
      </c>
      <c r="AM170" s="172"/>
      <c r="AN170" s="173"/>
      <c r="AO170" s="173"/>
      <c r="AP170" s="174">
        <f t="shared" si="141"/>
        <v>0</v>
      </c>
      <c r="AQ170" s="172"/>
      <c r="AR170" s="173"/>
      <c r="AS170" s="173"/>
      <c r="AT170" s="174">
        <f t="shared" si="142"/>
        <v>0</v>
      </c>
      <c r="AU170" s="172"/>
      <c r="AV170" s="173"/>
      <c r="AW170" s="173"/>
      <c r="AX170" s="174">
        <f t="shared" si="143"/>
        <v>0</v>
      </c>
    </row>
    <row r="171" spans="1:50" s="130" customFormat="1" x14ac:dyDescent="0.3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2"/>
        <v>1200000</v>
      </c>
      <c r="G171" s="172"/>
      <c r="H171" s="173"/>
      <c r="I171" s="173"/>
      <c r="J171" s="174">
        <f t="shared" si="133"/>
        <v>1200000</v>
      </c>
      <c r="K171" s="172"/>
      <c r="L171" s="173"/>
      <c r="M171" s="173"/>
      <c r="N171" s="174">
        <f t="shared" si="134"/>
        <v>1200000</v>
      </c>
      <c r="O171" s="172"/>
      <c r="P171" s="173"/>
      <c r="Q171" s="173"/>
      <c r="R171" s="174">
        <f t="shared" si="135"/>
        <v>1200000</v>
      </c>
      <c r="S171" s="172"/>
      <c r="T171" s="173"/>
      <c r="U171" s="173"/>
      <c r="V171" s="174">
        <f t="shared" si="136"/>
        <v>1200000</v>
      </c>
      <c r="W171" s="172"/>
      <c r="X171" s="173"/>
      <c r="Y171" s="173"/>
      <c r="Z171" s="174">
        <f t="shared" si="137"/>
        <v>1200000</v>
      </c>
      <c r="AA171" s="172"/>
      <c r="AB171" s="173"/>
      <c r="AC171" s="173"/>
      <c r="AD171" s="174">
        <f t="shared" si="138"/>
        <v>1200000</v>
      </c>
      <c r="AE171" s="172"/>
      <c r="AF171" s="173"/>
      <c r="AG171" s="173"/>
      <c r="AH171" s="174">
        <f t="shared" si="139"/>
        <v>1200000</v>
      </c>
      <c r="AI171" s="172"/>
      <c r="AJ171" s="173"/>
      <c r="AK171" s="173"/>
      <c r="AL171" s="174">
        <f t="shared" si="140"/>
        <v>1200000</v>
      </c>
      <c r="AM171" s="172"/>
      <c r="AN171" s="173"/>
      <c r="AO171" s="173"/>
      <c r="AP171" s="174">
        <f t="shared" si="141"/>
        <v>1200000</v>
      </c>
      <c r="AQ171" s="172"/>
      <c r="AR171" s="173"/>
      <c r="AS171" s="173"/>
      <c r="AT171" s="174">
        <f t="shared" si="142"/>
        <v>1200000</v>
      </c>
      <c r="AU171" s="172"/>
      <c r="AV171" s="173"/>
      <c r="AW171" s="173"/>
      <c r="AX171" s="174">
        <f t="shared" si="143"/>
        <v>1200000</v>
      </c>
    </row>
    <row r="172" spans="1:50" s="130" customFormat="1" x14ac:dyDescent="0.3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2"/>
        <v>600000</v>
      </c>
      <c r="G172" s="172"/>
      <c r="H172" s="173"/>
      <c r="I172" s="173"/>
      <c r="J172" s="174">
        <f t="shared" si="133"/>
        <v>600000</v>
      </c>
      <c r="K172" s="172"/>
      <c r="L172" s="173"/>
      <c r="M172" s="173"/>
      <c r="N172" s="174">
        <f t="shared" si="134"/>
        <v>600000</v>
      </c>
      <c r="O172" s="172"/>
      <c r="P172" s="173"/>
      <c r="Q172" s="173"/>
      <c r="R172" s="174">
        <f t="shared" si="135"/>
        <v>600000</v>
      </c>
      <c r="S172" s="172"/>
      <c r="T172" s="173"/>
      <c r="U172" s="173"/>
      <c r="V172" s="174">
        <f t="shared" si="136"/>
        <v>600000</v>
      </c>
      <c r="W172" s="172"/>
      <c r="X172" s="173"/>
      <c r="Y172" s="173"/>
      <c r="Z172" s="174">
        <f t="shared" si="137"/>
        <v>600000</v>
      </c>
      <c r="AA172" s="172"/>
      <c r="AB172" s="173"/>
      <c r="AC172" s="173"/>
      <c r="AD172" s="174">
        <f t="shared" si="138"/>
        <v>600000</v>
      </c>
      <c r="AE172" s="172"/>
      <c r="AF172" s="173"/>
      <c r="AG172" s="173"/>
      <c r="AH172" s="174">
        <f t="shared" si="139"/>
        <v>600000</v>
      </c>
      <c r="AI172" s="172"/>
      <c r="AJ172" s="173"/>
      <c r="AK172" s="173"/>
      <c r="AL172" s="174">
        <f t="shared" si="140"/>
        <v>600000</v>
      </c>
      <c r="AM172" s="172"/>
      <c r="AN172" s="173"/>
      <c r="AO172" s="173"/>
      <c r="AP172" s="174">
        <f t="shared" si="141"/>
        <v>600000</v>
      </c>
      <c r="AQ172" s="172"/>
      <c r="AR172" s="173"/>
      <c r="AS172" s="173"/>
      <c r="AT172" s="174">
        <f t="shared" si="142"/>
        <v>600000</v>
      </c>
      <c r="AU172" s="172"/>
      <c r="AV172" s="173"/>
      <c r="AW172" s="173"/>
      <c r="AX172" s="174">
        <f t="shared" si="143"/>
        <v>600000</v>
      </c>
    </row>
    <row r="173" spans="1:50" s="135" customFormat="1" x14ac:dyDescent="0.3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3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3.8" x14ac:dyDescent="0.3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3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4">SUM(C176:E176)</f>
        <v>0</v>
      </c>
      <c r="G176" s="172"/>
      <c r="H176" s="173"/>
      <c r="I176" s="173"/>
      <c r="J176" s="174">
        <f t="shared" ref="J176:J186" si="145">SUM(F176:I176)</f>
        <v>0</v>
      </c>
      <c r="K176" s="172"/>
      <c r="L176" s="173"/>
      <c r="M176" s="173"/>
      <c r="N176" s="174">
        <f t="shared" ref="N176:N186" si="146">SUM(J176:M176)</f>
        <v>0</v>
      </c>
      <c r="O176" s="172"/>
      <c r="P176" s="173"/>
      <c r="Q176" s="173"/>
      <c r="R176" s="174">
        <f t="shared" ref="R176:R186" si="147">SUM(N176:Q176)</f>
        <v>0</v>
      </c>
      <c r="S176" s="172"/>
      <c r="T176" s="173"/>
      <c r="U176" s="173"/>
      <c r="V176" s="174">
        <f t="shared" ref="V176:V186" si="148">SUM(R176:U176)</f>
        <v>0</v>
      </c>
      <c r="W176" s="172"/>
      <c r="X176" s="173"/>
      <c r="Y176" s="173"/>
      <c r="Z176" s="174">
        <f t="shared" ref="Z176:Z186" si="149">SUM(V176:Y176)</f>
        <v>0</v>
      </c>
      <c r="AA176" s="172"/>
      <c r="AB176" s="173"/>
      <c r="AC176" s="173"/>
      <c r="AD176" s="174">
        <f t="shared" ref="AD176:AD186" si="150">SUM(Z176:AC176)</f>
        <v>0</v>
      </c>
      <c r="AE176" s="172"/>
      <c r="AF176" s="173"/>
      <c r="AG176" s="173"/>
      <c r="AH176" s="174">
        <f t="shared" ref="AH176:AH186" si="151">SUM(AD176:AG176)</f>
        <v>0</v>
      </c>
      <c r="AI176" s="172"/>
      <c r="AJ176" s="173"/>
      <c r="AK176" s="173"/>
      <c r="AL176" s="174">
        <f t="shared" ref="AL176:AL186" si="152">SUM(AH176:AK176)</f>
        <v>0</v>
      </c>
      <c r="AM176" s="172"/>
      <c r="AN176" s="173"/>
      <c r="AO176" s="173"/>
      <c r="AP176" s="174">
        <f t="shared" ref="AP176:AP186" si="153">SUM(AL176:AO176)</f>
        <v>0</v>
      </c>
      <c r="AQ176" s="172"/>
      <c r="AR176" s="173"/>
      <c r="AS176" s="173"/>
      <c r="AT176" s="174">
        <f t="shared" ref="AT176:AT186" si="154">SUM(AP176:AS176)</f>
        <v>0</v>
      </c>
      <c r="AU176" s="172"/>
      <c r="AV176" s="173"/>
      <c r="AW176" s="173"/>
      <c r="AX176" s="174">
        <f t="shared" ref="AX176:AX186" si="155">SUM(AT176:AW176)</f>
        <v>0</v>
      </c>
    </row>
    <row r="177" spans="1:50" s="130" customFormat="1" hidden="1" x14ac:dyDescent="0.3">
      <c r="A177" s="34" t="s">
        <v>136</v>
      </c>
      <c r="B177" s="33" t="s">
        <v>135</v>
      </c>
      <c r="C177" s="172"/>
      <c r="D177" s="173"/>
      <c r="E177" s="173"/>
      <c r="F177" s="174">
        <f t="shared" si="144"/>
        <v>0</v>
      </c>
      <c r="G177" s="172"/>
      <c r="H177" s="173"/>
      <c r="I177" s="173"/>
      <c r="J177" s="174">
        <f t="shared" si="145"/>
        <v>0</v>
      </c>
      <c r="K177" s="172"/>
      <c r="L177" s="173"/>
      <c r="M177" s="173"/>
      <c r="N177" s="174">
        <f t="shared" si="146"/>
        <v>0</v>
      </c>
      <c r="O177" s="172"/>
      <c r="P177" s="173"/>
      <c r="Q177" s="173"/>
      <c r="R177" s="174">
        <f t="shared" si="147"/>
        <v>0</v>
      </c>
      <c r="S177" s="172"/>
      <c r="T177" s="173"/>
      <c r="U177" s="173"/>
      <c r="V177" s="174">
        <f t="shared" si="148"/>
        <v>0</v>
      </c>
      <c r="W177" s="172"/>
      <c r="X177" s="173"/>
      <c r="Y177" s="173"/>
      <c r="Z177" s="174">
        <f t="shared" si="149"/>
        <v>0</v>
      </c>
      <c r="AA177" s="172"/>
      <c r="AB177" s="173"/>
      <c r="AC177" s="173"/>
      <c r="AD177" s="174">
        <f t="shared" si="150"/>
        <v>0</v>
      </c>
      <c r="AE177" s="172"/>
      <c r="AF177" s="173"/>
      <c r="AG177" s="173"/>
      <c r="AH177" s="174">
        <f t="shared" si="151"/>
        <v>0</v>
      </c>
      <c r="AI177" s="172"/>
      <c r="AJ177" s="173"/>
      <c r="AK177" s="173"/>
      <c r="AL177" s="174">
        <f t="shared" si="152"/>
        <v>0</v>
      </c>
      <c r="AM177" s="172"/>
      <c r="AN177" s="173"/>
      <c r="AO177" s="173"/>
      <c r="AP177" s="174">
        <f t="shared" si="153"/>
        <v>0</v>
      </c>
      <c r="AQ177" s="172"/>
      <c r="AR177" s="173"/>
      <c r="AS177" s="173"/>
      <c r="AT177" s="174">
        <f t="shared" si="154"/>
        <v>0</v>
      </c>
      <c r="AU177" s="172"/>
      <c r="AV177" s="173"/>
      <c r="AW177" s="173"/>
      <c r="AX177" s="174">
        <f t="shared" si="155"/>
        <v>0</v>
      </c>
    </row>
    <row r="178" spans="1:50" s="130" customFormat="1" hidden="1" x14ac:dyDescent="0.3">
      <c r="A178" s="34" t="s">
        <v>134</v>
      </c>
      <c r="B178" s="33" t="s">
        <v>133</v>
      </c>
      <c r="C178" s="172"/>
      <c r="D178" s="173"/>
      <c r="E178" s="173"/>
      <c r="F178" s="174">
        <f t="shared" si="144"/>
        <v>0</v>
      </c>
      <c r="G178" s="172"/>
      <c r="H178" s="173"/>
      <c r="I178" s="173"/>
      <c r="J178" s="174">
        <f t="shared" si="145"/>
        <v>0</v>
      </c>
      <c r="K178" s="172"/>
      <c r="L178" s="173"/>
      <c r="M178" s="173"/>
      <c r="N178" s="174">
        <f t="shared" si="146"/>
        <v>0</v>
      </c>
      <c r="O178" s="172"/>
      <c r="P178" s="173"/>
      <c r="Q178" s="173"/>
      <c r="R178" s="174">
        <f t="shared" si="147"/>
        <v>0</v>
      </c>
      <c r="S178" s="172"/>
      <c r="T178" s="173"/>
      <c r="U178" s="173"/>
      <c r="V178" s="174">
        <f t="shared" si="148"/>
        <v>0</v>
      </c>
      <c r="W178" s="172"/>
      <c r="X178" s="173"/>
      <c r="Y178" s="173"/>
      <c r="Z178" s="174">
        <f t="shared" si="149"/>
        <v>0</v>
      </c>
      <c r="AA178" s="172"/>
      <c r="AB178" s="173"/>
      <c r="AC178" s="173"/>
      <c r="AD178" s="174">
        <f t="shared" si="150"/>
        <v>0</v>
      </c>
      <c r="AE178" s="172"/>
      <c r="AF178" s="173"/>
      <c r="AG178" s="173"/>
      <c r="AH178" s="174">
        <f t="shared" si="151"/>
        <v>0</v>
      </c>
      <c r="AI178" s="172"/>
      <c r="AJ178" s="173"/>
      <c r="AK178" s="173"/>
      <c r="AL178" s="174">
        <f t="shared" si="152"/>
        <v>0</v>
      </c>
      <c r="AM178" s="172"/>
      <c r="AN178" s="173"/>
      <c r="AO178" s="173"/>
      <c r="AP178" s="174">
        <f t="shared" si="153"/>
        <v>0</v>
      </c>
      <c r="AQ178" s="172"/>
      <c r="AR178" s="173"/>
      <c r="AS178" s="173"/>
      <c r="AT178" s="174">
        <f t="shared" si="154"/>
        <v>0</v>
      </c>
      <c r="AU178" s="172"/>
      <c r="AV178" s="173"/>
      <c r="AW178" s="173"/>
      <c r="AX178" s="174">
        <f t="shared" si="155"/>
        <v>0</v>
      </c>
    </row>
    <row r="179" spans="1:50" s="130" customFormat="1" x14ac:dyDescent="0.3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4"/>
        <v>620000</v>
      </c>
      <c r="G179" s="172"/>
      <c r="H179" s="173"/>
      <c r="I179" s="173"/>
      <c r="J179" s="174">
        <f t="shared" si="145"/>
        <v>620000</v>
      </c>
      <c r="K179" s="172"/>
      <c r="L179" s="173"/>
      <c r="M179" s="173"/>
      <c r="N179" s="174">
        <f t="shared" si="146"/>
        <v>620000</v>
      </c>
      <c r="O179" s="172"/>
      <c r="P179" s="173"/>
      <c r="Q179" s="173"/>
      <c r="R179" s="174">
        <f t="shared" si="147"/>
        <v>620000</v>
      </c>
      <c r="S179" s="172"/>
      <c r="T179" s="173"/>
      <c r="U179" s="173"/>
      <c r="V179" s="174">
        <f t="shared" si="148"/>
        <v>620000</v>
      </c>
      <c r="W179" s="172"/>
      <c r="X179" s="173"/>
      <c r="Y179" s="173"/>
      <c r="Z179" s="174">
        <f t="shared" si="149"/>
        <v>620000</v>
      </c>
      <c r="AA179" s="172"/>
      <c r="AB179" s="173"/>
      <c r="AC179" s="173"/>
      <c r="AD179" s="174">
        <f t="shared" si="150"/>
        <v>620000</v>
      </c>
      <c r="AE179" s="172"/>
      <c r="AF179" s="173"/>
      <c r="AG179" s="173"/>
      <c r="AH179" s="174">
        <f t="shared" si="151"/>
        <v>620000</v>
      </c>
      <c r="AI179" s="172"/>
      <c r="AJ179" s="173"/>
      <c r="AK179" s="173"/>
      <c r="AL179" s="174">
        <f t="shared" si="152"/>
        <v>620000</v>
      </c>
      <c r="AM179" s="172"/>
      <c r="AN179" s="173"/>
      <c r="AO179" s="173"/>
      <c r="AP179" s="174">
        <f t="shared" si="153"/>
        <v>620000</v>
      </c>
      <c r="AQ179" s="172"/>
      <c r="AR179" s="173"/>
      <c r="AS179" s="173"/>
      <c r="AT179" s="174">
        <f t="shared" si="154"/>
        <v>620000</v>
      </c>
      <c r="AU179" s="172"/>
      <c r="AV179" s="173"/>
      <c r="AW179" s="173"/>
      <c r="AX179" s="174">
        <f t="shared" si="155"/>
        <v>620000</v>
      </c>
    </row>
    <row r="180" spans="1:50" s="130" customFormat="1" hidden="1" x14ac:dyDescent="0.3">
      <c r="A180" s="34" t="s">
        <v>130</v>
      </c>
      <c r="B180" s="33" t="s">
        <v>129</v>
      </c>
      <c r="C180" s="172"/>
      <c r="D180" s="173"/>
      <c r="E180" s="173"/>
      <c r="F180" s="174">
        <f t="shared" si="144"/>
        <v>0</v>
      </c>
      <c r="G180" s="172"/>
      <c r="H180" s="173"/>
      <c r="I180" s="173"/>
      <c r="J180" s="174">
        <f t="shared" si="145"/>
        <v>0</v>
      </c>
      <c r="K180" s="172"/>
      <c r="L180" s="173"/>
      <c r="M180" s="173"/>
      <c r="N180" s="174">
        <f t="shared" si="146"/>
        <v>0</v>
      </c>
      <c r="O180" s="172"/>
      <c r="P180" s="173"/>
      <c r="Q180" s="173"/>
      <c r="R180" s="174">
        <f t="shared" si="147"/>
        <v>0</v>
      </c>
      <c r="S180" s="172"/>
      <c r="T180" s="173"/>
      <c r="U180" s="173"/>
      <c r="V180" s="174">
        <f t="shared" si="148"/>
        <v>0</v>
      </c>
      <c r="W180" s="172"/>
      <c r="X180" s="173"/>
      <c r="Y180" s="173"/>
      <c r="Z180" s="174">
        <f t="shared" si="149"/>
        <v>0</v>
      </c>
      <c r="AA180" s="172"/>
      <c r="AB180" s="173"/>
      <c r="AC180" s="173"/>
      <c r="AD180" s="174">
        <f t="shared" si="150"/>
        <v>0</v>
      </c>
      <c r="AE180" s="172"/>
      <c r="AF180" s="173"/>
      <c r="AG180" s="173"/>
      <c r="AH180" s="174">
        <f t="shared" si="151"/>
        <v>0</v>
      </c>
      <c r="AI180" s="172"/>
      <c r="AJ180" s="173"/>
      <c r="AK180" s="173"/>
      <c r="AL180" s="174">
        <f t="shared" si="152"/>
        <v>0</v>
      </c>
      <c r="AM180" s="172"/>
      <c r="AN180" s="173"/>
      <c r="AO180" s="173"/>
      <c r="AP180" s="174">
        <f t="shared" si="153"/>
        <v>0</v>
      </c>
      <c r="AQ180" s="172"/>
      <c r="AR180" s="173"/>
      <c r="AS180" s="173"/>
      <c r="AT180" s="174">
        <f t="shared" si="154"/>
        <v>0</v>
      </c>
      <c r="AU180" s="172"/>
      <c r="AV180" s="173"/>
      <c r="AW180" s="173"/>
      <c r="AX180" s="174">
        <f t="shared" si="155"/>
        <v>0</v>
      </c>
    </row>
    <row r="181" spans="1:50" s="130" customFormat="1" x14ac:dyDescent="0.3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4"/>
        <v>80000</v>
      </c>
      <c r="G181" s="172"/>
      <c r="H181" s="173"/>
      <c r="I181" s="173"/>
      <c r="J181" s="174">
        <f t="shared" si="145"/>
        <v>80000</v>
      </c>
      <c r="K181" s="172"/>
      <c r="L181" s="173"/>
      <c r="M181" s="173"/>
      <c r="N181" s="174">
        <f t="shared" si="146"/>
        <v>80000</v>
      </c>
      <c r="O181" s="172"/>
      <c r="P181" s="173"/>
      <c r="Q181" s="173"/>
      <c r="R181" s="174">
        <f t="shared" si="147"/>
        <v>80000</v>
      </c>
      <c r="S181" s="172"/>
      <c r="T181" s="173"/>
      <c r="U181" s="173"/>
      <c r="V181" s="174">
        <f t="shared" si="148"/>
        <v>80000</v>
      </c>
      <c r="W181" s="172"/>
      <c r="X181" s="173"/>
      <c r="Y181" s="173"/>
      <c r="Z181" s="174">
        <f t="shared" si="149"/>
        <v>80000</v>
      </c>
      <c r="AA181" s="172"/>
      <c r="AB181" s="173"/>
      <c r="AC181" s="173"/>
      <c r="AD181" s="174">
        <f t="shared" si="150"/>
        <v>80000</v>
      </c>
      <c r="AE181" s="172"/>
      <c r="AF181" s="173"/>
      <c r="AG181" s="173"/>
      <c r="AH181" s="174">
        <f t="shared" si="151"/>
        <v>80000</v>
      </c>
      <c r="AI181" s="172"/>
      <c r="AJ181" s="173"/>
      <c r="AK181" s="173"/>
      <c r="AL181" s="174">
        <f t="shared" si="152"/>
        <v>80000</v>
      </c>
      <c r="AM181" s="172"/>
      <c r="AN181" s="173"/>
      <c r="AO181" s="173"/>
      <c r="AP181" s="174">
        <f t="shared" si="153"/>
        <v>80000</v>
      </c>
      <c r="AQ181" s="172"/>
      <c r="AR181" s="173"/>
      <c r="AS181" s="173"/>
      <c r="AT181" s="174">
        <f t="shared" si="154"/>
        <v>80000</v>
      </c>
      <c r="AU181" s="172"/>
      <c r="AV181" s="173"/>
      <c r="AW181" s="173"/>
      <c r="AX181" s="174">
        <f t="shared" si="155"/>
        <v>80000</v>
      </c>
    </row>
    <row r="182" spans="1:50" s="130" customFormat="1" hidden="1" x14ac:dyDescent="0.3">
      <c r="A182" s="34" t="s">
        <v>126</v>
      </c>
      <c r="B182" s="33" t="s">
        <v>125</v>
      </c>
      <c r="C182" s="172"/>
      <c r="D182" s="173"/>
      <c r="E182" s="173"/>
      <c r="F182" s="174">
        <f t="shared" si="144"/>
        <v>0</v>
      </c>
      <c r="G182" s="172"/>
      <c r="H182" s="173"/>
      <c r="I182" s="173"/>
      <c r="J182" s="174">
        <f t="shared" si="145"/>
        <v>0</v>
      </c>
      <c r="K182" s="172"/>
      <c r="L182" s="173"/>
      <c r="M182" s="173"/>
      <c r="N182" s="174">
        <f t="shared" si="146"/>
        <v>0</v>
      </c>
      <c r="O182" s="172"/>
      <c r="P182" s="173"/>
      <c r="Q182" s="173"/>
      <c r="R182" s="174">
        <f t="shared" si="147"/>
        <v>0</v>
      </c>
      <c r="S182" s="172"/>
      <c r="T182" s="173"/>
      <c r="U182" s="173"/>
      <c r="V182" s="174">
        <f t="shared" si="148"/>
        <v>0</v>
      </c>
      <c r="W182" s="172"/>
      <c r="X182" s="173"/>
      <c r="Y182" s="173"/>
      <c r="Z182" s="174">
        <f t="shared" si="149"/>
        <v>0</v>
      </c>
      <c r="AA182" s="172"/>
      <c r="AB182" s="173"/>
      <c r="AC182" s="173"/>
      <c r="AD182" s="174">
        <f t="shared" si="150"/>
        <v>0</v>
      </c>
      <c r="AE182" s="172"/>
      <c r="AF182" s="173"/>
      <c r="AG182" s="173"/>
      <c r="AH182" s="174">
        <f t="shared" si="151"/>
        <v>0</v>
      </c>
      <c r="AI182" s="172"/>
      <c r="AJ182" s="173"/>
      <c r="AK182" s="173"/>
      <c r="AL182" s="174">
        <f t="shared" si="152"/>
        <v>0</v>
      </c>
      <c r="AM182" s="172"/>
      <c r="AN182" s="173"/>
      <c r="AO182" s="173"/>
      <c r="AP182" s="174">
        <f t="shared" si="153"/>
        <v>0</v>
      </c>
      <c r="AQ182" s="172"/>
      <c r="AR182" s="173"/>
      <c r="AS182" s="173"/>
      <c r="AT182" s="174">
        <f t="shared" si="154"/>
        <v>0</v>
      </c>
      <c r="AU182" s="172"/>
      <c r="AV182" s="173"/>
      <c r="AW182" s="173"/>
      <c r="AX182" s="174">
        <f t="shared" si="155"/>
        <v>0</v>
      </c>
    </row>
    <row r="183" spans="1:50" s="130" customFormat="1" hidden="1" x14ac:dyDescent="0.3">
      <c r="A183" s="34" t="s">
        <v>124</v>
      </c>
      <c r="B183" s="33" t="s">
        <v>123</v>
      </c>
      <c r="C183" s="172"/>
      <c r="D183" s="173"/>
      <c r="E183" s="173"/>
      <c r="F183" s="174">
        <f t="shared" si="144"/>
        <v>0</v>
      </c>
      <c r="G183" s="172"/>
      <c r="H183" s="173"/>
      <c r="I183" s="173"/>
      <c r="J183" s="174">
        <f t="shared" si="145"/>
        <v>0</v>
      </c>
      <c r="K183" s="172"/>
      <c r="L183" s="173"/>
      <c r="M183" s="173"/>
      <c r="N183" s="174">
        <f t="shared" si="146"/>
        <v>0</v>
      </c>
      <c r="O183" s="172"/>
      <c r="P183" s="173"/>
      <c r="Q183" s="173"/>
      <c r="R183" s="174">
        <f t="shared" si="147"/>
        <v>0</v>
      </c>
      <c r="S183" s="172"/>
      <c r="T183" s="173"/>
      <c r="U183" s="173"/>
      <c r="V183" s="174">
        <f t="shared" si="148"/>
        <v>0</v>
      </c>
      <c r="W183" s="172"/>
      <c r="X183" s="173"/>
      <c r="Y183" s="173"/>
      <c r="Z183" s="174">
        <f t="shared" si="149"/>
        <v>0</v>
      </c>
      <c r="AA183" s="172"/>
      <c r="AB183" s="173"/>
      <c r="AC183" s="173"/>
      <c r="AD183" s="174">
        <f t="shared" si="150"/>
        <v>0</v>
      </c>
      <c r="AE183" s="172"/>
      <c r="AF183" s="173"/>
      <c r="AG183" s="173"/>
      <c r="AH183" s="174">
        <f t="shared" si="151"/>
        <v>0</v>
      </c>
      <c r="AI183" s="172"/>
      <c r="AJ183" s="173"/>
      <c r="AK183" s="173"/>
      <c r="AL183" s="174">
        <f t="shared" si="152"/>
        <v>0</v>
      </c>
      <c r="AM183" s="172"/>
      <c r="AN183" s="173"/>
      <c r="AO183" s="173"/>
      <c r="AP183" s="174">
        <f t="shared" si="153"/>
        <v>0</v>
      </c>
      <c r="AQ183" s="172"/>
      <c r="AR183" s="173"/>
      <c r="AS183" s="173"/>
      <c r="AT183" s="174">
        <f t="shared" si="154"/>
        <v>0</v>
      </c>
      <c r="AU183" s="172"/>
      <c r="AV183" s="173"/>
      <c r="AW183" s="173"/>
      <c r="AX183" s="174">
        <f t="shared" si="155"/>
        <v>0</v>
      </c>
    </row>
    <row r="184" spans="1:50" s="130" customFormat="1" hidden="1" x14ac:dyDescent="0.3">
      <c r="A184" s="34" t="s">
        <v>122</v>
      </c>
      <c r="B184" s="33" t="s">
        <v>121</v>
      </c>
      <c r="C184" s="172"/>
      <c r="D184" s="173"/>
      <c r="E184" s="173"/>
      <c r="F184" s="174">
        <f t="shared" si="144"/>
        <v>0</v>
      </c>
      <c r="G184" s="172"/>
      <c r="H184" s="173"/>
      <c r="I184" s="173"/>
      <c r="J184" s="174">
        <f t="shared" si="145"/>
        <v>0</v>
      </c>
      <c r="K184" s="172"/>
      <c r="L184" s="173"/>
      <c r="M184" s="173"/>
      <c r="N184" s="174">
        <f t="shared" si="146"/>
        <v>0</v>
      </c>
      <c r="O184" s="172"/>
      <c r="P184" s="173"/>
      <c r="Q184" s="173"/>
      <c r="R184" s="174">
        <f t="shared" si="147"/>
        <v>0</v>
      </c>
      <c r="S184" s="172"/>
      <c r="T184" s="173"/>
      <c r="U184" s="173"/>
      <c r="V184" s="174">
        <f t="shared" si="148"/>
        <v>0</v>
      </c>
      <c r="W184" s="172"/>
      <c r="X184" s="173"/>
      <c r="Y184" s="173"/>
      <c r="Z184" s="174">
        <f t="shared" si="149"/>
        <v>0</v>
      </c>
      <c r="AA184" s="172"/>
      <c r="AB184" s="173"/>
      <c r="AC184" s="173"/>
      <c r="AD184" s="174">
        <f t="shared" si="150"/>
        <v>0</v>
      </c>
      <c r="AE184" s="172"/>
      <c r="AF184" s="173"/>
      <c r="AG184" s="173"/>
      <c r="AH184" s="174">
        <f t="shared" si="151"/>
        <v>0</v>
      </c>
      <c r="AI184" s="172"/>
      <c r="AJ184" s="173"/>
      <c r="AK184" s="173"/>
      <c r="AL184" s="174">
        <f t="shared" si="152"/>
        <v>0</v>
      </c>
      <c r="AM184" s="172"/>
      <c r="AN184" s="173"/>
      <c r="AO184" s="173"/>
      <c r="AP184" s="174">
        <f t="shared" si="153"/>
        <v>0</v>
      </c>
      <c r="AQ184" s="172"/>
      <c r="AR184" s="173"/>
      <c r="AS184" s="173"/>
      <c r="AT184" s="174">
        <f t="shared" si="154"/>
        <v>0</v>
      </c>
      <c r="AU184" s="172"/>
      <c r="AV184" s="173"/>
      <c r="AW184" s="173"/>
      <c r="AX184" s="174">
        <f t="shared" si="155"/>
        <v>0</v>
      </c>
    </row>
    <row r="185" spans="1:50" s="130" customFormat="1" hidden="1" x14ac:dyDescent="0.3">
      <c r="A185" s="34" t="s">
        <v>120</v>
      </c>
      <c r="B185" s="33" t="s">
        <v>119</v>
      </c>
      <c r="C185" s="172"/>
      <c r="D185" s="173"/>
      <c r="E185" s="173"/>
      <c r="F185" s="174">
        <f t="shared" si="144"/>
        <v>0</v>
      </c>
      <c r="G185" s="172"/>
      <c r="H185" s="173"/>
      <c r="I185" s="173"/>
      <c r="J185" s="174">
        <f t="shared" si="145"/>
        <v>0</v>
      </c>
      <c r="K185" s="172"/>
      <c r="L185" s="173"/>
      <c r="M185" s="173"/>
      <c r="N185" s="174">
        <f t="shared" si="146"/>
        <v>0</v>
      </c>
      <c r="O185" s="172"/>
      <c r="P185" s="173"/>
      <c r="Q185" s="173"/>
      <c r="R185" s="174">
        <f t="shared" si="147"/>
        <v>0</v>
      </c>
      <c r="S185" s="172"/>
      <c r="T185" s="173"/>
      <c r="U185" s="173"/>
      <c r="V185" s="174">
        <f t="shared" si="148"/>
        <v>0</v>
      </c>
      <c r="W185" s="172"/>
      <c r="X185" s="173"/>
      <c r="Y185" s="173"/>
      <c r="Z185" s="174">
        <f t="shared" si="149"/>
        <v>0</v>
      </c>
      <c r="AA185" s="172"/>
      <c r="AB185" s="173"/>
      <c r="AC185" s="173"/>
      <c r="AD185" s="174">
        <f t="shared" si="150"/>
        <v>0</v>
      </c>
      <c r="AE185" s="172"/>
      <c r="AF185" s="173"/>
      <c r="AG185" s="173"/>
      <c r="AH185" s="174">
        <f t="shared" si="151"/>
        <v>0</v>
      </c>
      <c r="AI185" s="172"/>
      <c r="AJ185" s="173"/>
      <c r="AK185" s="173"/>
      <c r="AL185" s="174">
        <f t="shared" si="152"/>
        <v>0</v>
      </c>
      <c r="AM185" s="172"/>
      <c r="AN185" s="173"/>
      <c r="AO185" s="173"/>
      <c r="AP185" s="174">
        <f t="shared" si="153"/>
        <v>0</v>
      </c>
      <c r="AQ185" s="172"/>
      <c r="AR185" s="173"/>
      <c r="AS185" s="173"/>
      <c r="AT185" s="174">
        <f t="shared" si="154"/>
        <v>0</v>
      </c>
      <c r="AU185" s="172"/>
      <c r="AV185" s="173"/>
      <c r="AW185" s="173"/>
      <c r="AX185" s="174">
        <f t="shared" si="155"/>
        <v>0</v>
      </c>
    </row>
    <row r="186" spans="1:50" s="130" customFormat="1" x14ac:dyDescent="0.3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4"/>
        <v>180000</v>
      </c>
      <c r="G186" s="172"/>
      <c r="H186" s="173"/>
      <c r="I186" s="173"/>
      <c r="J186" s="174">
        <f t="shared" si="145"/>
        <v>180000</v>
      </c>
      <c r="K186" s="172"/>
      <c r="L186" s="173"/>
      <c r="M186" s="173"/>
      <c r="N186" s="174">
        <f t="shared" si="146"/>
        <v>180000</v>
      </c>
      <c r="O186" s="172"/>
      <c r="P186" s="173"/>
      <c r="Q186" s="173"/>
      <c r="R186" s="174">
        <f t="shared" si="147"/>
        <v>180000</v>
      </c>
      <c r="S186" s="172"/>
      <c r="T186" s="173"/>
      <c r="U186" s="173"/>
      <c r="V186" s="174">
        <f t="shared" si="148"/>
        <v>180000</v>
      </c>
      <c r="W186" s="172"/>
      <c r="X186" s="173"/>
      <c r="Y186" s="173"/>
      <c r="Z186" s="174">
        <f t="shared" si="149"/>
        <v>180000</v>
      </c>
      <c r="AA186" s="172"/>
      <c r="AB186" s="173"/>
      <c r="AC186" s="173"/>
      <c r="AD186" s="174">
        <f t="shared" si="150"/>
        <v>180000</v>
      </c>
      <c r="AE186" s="172"/>
      <c r="AF186" s="173"/>
      <c r="AG186" s="173"/>
      <c r="AH186" s="174">
        <f t="shared" si="151"/>
        <v>180000</v>
      </c>
      <c r="AI186" s="172"/>
      <c r="AJ186" s="173"/>
      <c r="AK186" s="173"/>
      <c r="AL186" s="174">
        <f t="shared" si="152"/>
        <v>180000</v>
      </c>
      <c r="AM186" s="172"/>
      <c r="AN186" s="173"/>
      <c r="AO186" s="173"/>
      <c r="AP186" s="174">
        <f t="shared" si="153"/>
        <v>180000</v>
      </c>
      <c r="AQ186" s="172"/>
      <c r="AR186" s="173"/>
      <c r="AS186" s="173"/>
      <c r="AT186" s="174">
        <f t="shared" si="154"/>
        <v>180000</v>
      </c>
      <c r="AU186" s="172"/>
      <c r="AV186" s="173"/>
      <c r="AW186" s="173"/>
      <c r="AX186" s="174">
        <f t="shared" si="155"/>
        <v>180000</v>
      </c>
    </row>
    <row r="187" spans="1:50" s="140" customFormat="1" ht="13.8" x14ac:dyDescent="0.3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6.4" hidden="1" x14ac:dyDescent="0.3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idden="1" x14ac:dyDescent="0.3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6.4" hidden="1" x14ac:dyDescent="0.3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6.4" hidden="1" x14ac:dyDescent="0.3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3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3.8" x14ac:dyDescent="0.3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6" hidden="1" x14ac:dyDescent="0.3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3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6.4" hidden="1" x14ac:dyDescent="0.3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6.4" hidden="1" x14ac:dyDescent="0.3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6.4" hidden="1" x14ac:dyDescent="0.3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3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3.8" x14ac:dyDescent="0.3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3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3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3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3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3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3.8" x14ac:dyDescent="0.3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6.4" hidden="1" x14ac:dyDescent="0.3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6.4" hidden="1" x14ac:dyDescent="0.3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6.4" hidden="1" x14ac:dyDescent="0.3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6.4" hidden="1" x14ac:dyDescent="0.3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3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3.8" x14ac:dyDescent="0.3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6" hidden="1" x14ac:dyDescent="0.3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6" x14ac:dyDescent="0.3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3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3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3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3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3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3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3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3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3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3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3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3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3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3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3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6">SUM(C229:E229)</f>
        <v>550537</v>
      </c>
      <c r="G229" s="172">
        <v>570496</v>
      </c>
      <c r="H229" s="173"/>
      <c r="I229" s="173"/>
      <c r="J229" s="174">
        <f t="shared" ref="J229:J235" si="157">SUM(F229:I229)</f>
        <v>1121033</v>
      </c>
      <c r="K229" s="172"/>
      <c r="L229" s="173"/>
      <c r="M229" s="173"/>
      <c r="N229" s="174">
        <f t="shared" ref="N229:N235" si="158">SUM(J229:M229)</f>
        <v>1121033</v>
      </c>
      <c r="O229" s="172"/>
      <c r="P229" s="173"/>
      <c r="Q229" s="173"/>
      <c r="R229" s="174">
        <f t="shared" ref="R229:R235" si="159">SUM(N229:Q229)</f>
        <v>1121033</v>
      </c>
      <c r="S229" s="172"/>
      <c r="T229" s="173"/>
      <c r="U229" s="173"/>
      <c r="V229" s="174">
        <f t="shared" ref="V229:V235" si="160">SUM(R229:U229)</f>
        <v>1121033</v>
      </c>
      <c r="W229" s="172"/>
      <c r="X229" s="173"/>
      <c r="Y229" s="173"/>
      <c r="Z229" s="174">
        <f t="shared" ref="Z229:Z235" si="161">SUM(V229:Y229)</f>
        <v>1121033</v>
      </c>
      <c r="AA229" s="172"/>
      <c r="AB229" s="173"/>
      <c r="AC229" s="173"/>
      <c r="AD229" s="174">
        <f t="shared" ref="AD229:AD235" si="162">SUM(Z229:AC229)</f>
        <v>1121033</v>
      </c>
      <c r="AE229" s="172"/>
      <c r="AF229" s="173"/>
      <c r="AG229" s="173"/>
      <c r="AH229" s="174">
        <f t="shared" ref="AH229:AH235" si="163">SUM(AD229:AG229)</f>
        <v>1121033</v>
      </c>
      <c r="AI229" s="172"/>
      <c r="AJ229" s="173"/>
      <c r="AK229" s="173"/>
      <c r="AL229" s="174">
        <f t="shared" ref="AL229:AL235" si="164">SUM(AH229:AK229)</f>
        <v>1121033</v>
      </c>
      <c r="AM229" s="172"/>
      <c r="AN229" s="173"/>
      <c r="AO229" s="173"/>
      <c r="AP229" s="174">
        <f t="shared" ref="AP229:AP235" si="165">SUM(AL229:AO229)</f>
        <v>1121033</v>
      </c>
      <c r="AQ229" s="172"/>
      <c r="AR229" s="173"/>
      <c r="AS229" s="173"/>
      <c r="AT229" s="174">
        <f t="shared" ref="AT229:AT235" si="166">SUM(AP229:AS229)</f>
        <v>1121033</v>
      </c>
      <c r="AU229" s="172"/>
      <c r="AV229" s="173"/>
      <c r="AW229" s="173"/>
      <c r="AX229" s="174">
        <f t="shared" ref="AX229:AX235" si="167">SUM(AT229:AW229)</f>
        <v>1121033</v>
      </c>
    </row>
    <row r="230" spans="1:50" s="130" customFormat="1" hidden="1" x14ac:dyDescent="0.3">
      <c r="A230" s="34" t="s">
        <v>34</v>
      </c>
      <c r="B230" s="33" t="s">
        <v>33</v>
      </c>
      <c r="C230" s="172"/>
      <c r="D230" s="173"/>
      <c r="E230" s="173"/>
      <c r="F230" s="174">
        <f t="shared" si="156"/>
        <v>0</v>
      </c>
      <c r="G230" s="172"/>
      <c r="H230" s="173"/>
      <c r="I230" s="173"/>
      <c r="J230" s="174">
        <f t="shared" si="157"/>
        <v>0</v>
      </c>
      <c r="K230" s="172"/>
      <c r="L230" s="173"/>
      <c r="M230" s="173"/>
      <c r="N230" s="174">
        <f t="shared" si="158"/>
        <v>0</v>
      </c>
      <c r="O230" s="172"/>
      <c r="P230" s="173"/>
      <c r="Q230" s="173"/>
      <c r="R230" s="174">
        <f t="shared" si="159"/>
        <v>0</v>
      </c>
      <c r="S230" s="172"/>
      <c r="T230" s="173"/>
      <c r="U230" s="173"/>
      <c r="V230" s="174">
        <f t="shared" si="160"/>
        <v>0</v>
      </c>
      <c r="W230" s="172"/>
      <c r="X230" s="173"/>
      <c r="Y230" s="173"/>
      <c r="Z230" s="174">
        <f t="shared" si="161"/>
        <v>0</v>
      </c>
      <c r="AA230" s="172"/>
      <c r="AB230" s="173"/>
      <c r="AC230" s="173"/>
      <c r="AD230" s="174">
        <f t="shared" si="162"/>
        <v>0</v>
      </c>
      <c r="AE230" s="172"/>
      <c r="AF230" s="173"/>
      <c r="AG230" s="173"/>
      <c r="AH230" s="174">
        <f t="shared" si="163"/>
        <v>0</v>
      </c>
      <c r="AI230" s="172"/>
      <c r="AJ230" s="173"/>
      <c r="AK230" s="173"/>
      <c r="AL230" s="174">
        <f t="shared" si="164"/>
        <v>0</v>
      </c>
      <c r="AM230" s="172"/>
      <c r="AN230" s="173"/>
      <c r="AO230" s="173"/>
      <c r="AP230" s="174">
        <f t="shared" si="165"/>
        <v>0</v>
      </c>
      <c r="AQ230" s="172"/>
      <c r="AR230" s="173"/>
      <c r="AS230" s="173"/>
      <c r="AT230" s="174">
        <f t="shared" si="166"/>
        <v>0</v>
      </c>
      <c r="AU230" s="172"/>
      <c r="AV230" s="173"/>
      <c r="AW230" s="173"/>
      <c r="AX230" s="174">
        <f t="shared" si="167"/>
        <v>0</v>
      </c>
    </row>
    <row r="231" spans="1:50" s="130" customFormat="1" hidden="1" x14ac:dyDescent="0.3">
      <c r="A231" s="34" t="s">
        <v>32</v>
      </c>
      <c r="B231" s="33" t="s">
        <v>31</v>
      </c>
      <c r="C231" s="172"/>
      <c r="D231" s="173"/>
      <c r="E231" s="173"/>
      <c r="F231" s="174">
        <f t="shared" si="156"/>
        <v>0</v>
      </c>
      <c r="G231" s="172"/>
      <c r="H231" s="173"/>
      <c r="I231" s="173"/>
      <c r="J231" s="174">
        <f t="shared" si="157"/>
        <v>0</v>
      </c>
      <c r="K231" s="172"/>
      <c r="L231" s="173"/>
      <c r="M231" s="173"/>
      <c r="N231" s="174">
        <f t="shared" si="158"/>
        <v>0</v>
      </c>
      <c r="O231" s="172"/>
      <c r="P231" s="173"/>
      <c r="Q231" s="173"/>
      <c r="R231" s="174">
        <f t="shared" si="159"/>
        <v>0</v>
      </c>
      <c r="S231" s="172"/>
      <c r="T231" s="173"/>
      <c r="U231" s="173"/>
      <c r="V231" s="174">
        <f t="shared" si="160"/>
        <v>0</v>
      </c>
      <c r="W231" s="172"/>
      <c r="X231" s="173"/>
      <c r="Y231" s="173"/>
      <c r="Z231" s="174">
        <f t="shared" si="161"/>
        <v>0</v>
      </c>
      <c r="AA231" s="172"/>
      <c r="AB231" s="173"/>
      <c r="AC231" s="173"/>
      <c r="AD231" s="174">
        <f t="shared" si="162"/>
        <v>0</v>
      </c>
      <c r="AE231" s="172"/>
      <c r="AF231" s="173"/>
      <c r="AG231" s="173"/>
      <c r="AH231" s="174">
        <f t="shared" si="163"/>
        <v>0</v>
      </c>
      <c r="AI231" s="172"/>
      <c r="AJ231" s="173"/>
      <c r="AK231" s="173"/>
      <c r="AL231" s="174">
        <f t="shared" si="164"/>
        <v>0</v>
      </c>
      <c r="AM231" s="172"/>
      <c r="AN231" s="173"/>
      <c r="AO231" s="173"/>
      <c r="AP231" s="174">
        <f t="shared" si="165"/>
        <v>0</v>
      </c>
      <c r="AQ231" s="172"/>
      <c r="AR231" s="173"/>
      <c r="AS231" s="173"/>
      <c r="AT231" s="174">
        <f t="shared" si="166"/>
        <v>0</v>
      </c>
      <c r="AU231" s="172"/>
      <c r="AV231" s="173"/>
      <c r="AW231" s="173"/>
      <c r="AX231" s="174">
        <f t="shared" si="167"/>
        <v>0</v>
      </c>
    </row>
    <row r="232" spans="1:50" s="130" customFormat="1" hidden="1" x14ac:dyDescent="0.3">
      <c r="A232" s="34" t="s">
        <v>30</v>
      </c>
      <c r="B232" s="33" t="s">
        <v>29</v>
      </c>
      <c r="C232" s="172"/>
      <c r="D232" s="173"/>
      <c r="E232" s="173"/>
      <c r="F232" s="174">
        <f t="shared" si="156"/>
        <v>0</v>
      </c>
      <c r="G232" s="172"/>
      <c r="H232" s="173"/>
      <c r="I232" s="173"/>
      <c r="J232" s="174">
        <f t="shared" si="157"/>
        <v>0</v>
      </c>
      <c r="K232" s="172"/>
      <c r="L232" s="173"/>
      <c r="M232" s="173"/>
      <c r="N232" s="174">
        <f t="shared" si="158"/>
        <v>0</v>
      </c>
      <c r="O232" s="172"/>
      <c r="P232" s="173"/>
      <c r="Q232" s="173"/>
      <c r="R232" s="174">
        <f t="shared" si="159"/>
        <v>0</v>
      </c>
      <c r="S232" s="172"/>
      <c r="T232" s="173"/>
      <c r="U232" s="173"/>
      <c r="V232" s="174">
        <f t="shared" si="160"/>
        <v>0</v>
      </c>
      <c r="W232" s="172"/>
      <c r="X232" s="173"/>
      <c r="Y232" s="173"/>
      <c r="Z232" s="174">
        <f t="shared" si="161"/>
        <v>0</v>
      </c>
      <c r="AA232" s="172"/>
      <c r="AB232" s="173"/>
      <c r="AC232" s="173"/>
      <c r="AD232" s="174">
        <f t="shared" si="162"/>
        <v>0</v>
      </c>
      <c r="AE232" s="172"/>
      <c r="AF232" s="173"/>
      <c r="AG232" s="173"/>
      <c r="AH232" s="174">
        <f t="shared" si="163"/>
        <v>0</v>
      </c>
      <c r="AI232" s="172"/>
      <c r="AJ232" s="173"/>
      <c r="AK232" s="173"/>
      <c r="AL232" s="174">
        <f t="shared" si="164"/>
        <v>0</v>
      </c>
      <c r="AM232" s="172"/>
      <c r="AN232" s="173"/>
      <c r="AO232" s="173"/>
      <c r="AP232" s="174">
        <f t="shared" si="165"/>
        <v>0</v>
      </c>
      <c r="AQ232" s="172"/>
      <c r="AR232" s="173"/>
      <c r="AS232" s="173"/>
      <c r="AT232" s="174">
        <f t="shared" si="166"/>
        <v>0</v>
      </c>
      <c r="AU232" s="172"/>
      <c r="AV232" s="173"/>
      <c r="AW232" s="173"/>
      <c r="AX232" s="174">
        <f t="shared" si="167"/>
        <v>0</v>
      </c>
    </row>
    <row r="233" spans="1:50" s="130" customFormat="1" hidden="1" x14ac:dyDescent="0.3">
      <c r="A233" s="34" t="s">
        <v>28</v>
      </c>
      <c r="B233" s="33" t="s">
        <v>27</v>
      </c>
      <c r="C233" s="172"/>
      <c r="D233" s="173"/>
      <c r="E233" s="173"/>
      <c r="F233" s="174">
        <f t="shared" si="156"/>
        <v>0</v>
      </c>
      <c r="G233" s="172"/>
      <c r="H233" s="173"/>
      <c r="I233" s="173"/>
      <c r="J233" s="174">
        <f t="shared" si="157"/>
        <v>0</v>
      </c>
      <c r="K233" s="172"/>
      <c r="L233" s="173"/>
      <c r="M233" s="173"/>
      <c r="N233" s="174">
        <f t="shared" si="158"/>
        <v>0</v>
      </c>
      <c r="O233" s="172"/>
      <c r="P233" s="173"/>
      <c r="Q233" s="173"/>
      <c r="R233" s="174">
        <f t="shared" si="159"/>
        <v>0</v>
      </c>
      <c r="S233" s="172"/>
      <c r="T233" s="173"/>
      <c r="U233" s="173"/>
      <c r="V233" s="174">
        <f t="shared" si="160"/>
        <v>0</v>
      </c>
      <c r="W233" s="172"/>
      <c r="X233" s="173"/>
      <c r="Y233" s="173"/>
      <c r="Z233" s="174">
        <f t="shared" si="161"/>
        <v>0</v>
      </c>
      <c r="AA233" s="172"/>
      <c r="AB233" s="173"/>
      <c r="AC233" s="173"/>
      <c r="AD233" s="174">
        <f t="shared" si="162"/>
        <v>0</v>
      </c>
      <c r="AE233" s="172"/>
      <c r="AF233" s="173"/>
      <c r="AG233" s="173"/>
      <c r="AH233" s="174">
        <f t="shared" si="163"/>
        <v>0</v>
      </c>
      <c r="AI233" s="172"/>
      <c r="AJ233" s="173"/>
      <c r="AK233" s="173"/>
      <c r="AL233" s="174">
        <f t="shared" si="164"/>
        <v>0</v>
      </c>
      <c r="AM233" s="172"/>
      <c r="AN233" s="173"/>
      <c r="AO233" s="173"/>
      <c r="AP233" s="174">
        <f t="shared" si="165"/>
        <v>0</v>
      </c>
      <c r="AQ233" s="172"/>
      <c r="AR233" s="173"/>
      <c r="AS233" s="173"/>
      <c r="AT233" s="174">
        <f t="shared" si="166"/>
        <v>0</v>
      </c>
      <c r="AU233" s="172"/>
      <c r="AV233" s="173"/>
      <c r="AW233" s="173"/>
      <c r="AX233" s="174">
        <f t="shared" si="167"/>
        <v>0</v>
      </c>
    </row>
    <row r="234" spans="1:50" s="130" customFormat="1" hidden="1" x14ac:dyDescent="0.3">
      <c r="A234" s="34" t="s">
        <v>26</v>
      </c>
      <c r="B234" s="33" t="s">
        <v>25</v>
      </c>
      <c r="C234" s="172"/>
      <c r="D234" s="173"/>
      <c r="E234" s="173"/>
      <c r="F234" s="174">
        <f t="shared" si="156"/>
        <v>0</v>
      </c>
      <c r="G234" s="172"/>
      <c r="H234" s="173"/>
      <c r="I234" s="173"/>
      <c r="J234" s="174">
        <f t="shared" si="157"/>
        <v>0</v>
      </c>
      <c r="K234" s="172"/>
      <c r="L234" s="173"/>
      <c r="M234" s="173"/>
      <c r="N234" s="174">
        <f t="shared" si="158"/>
        <v>0</v>
      </c>
      <c r="O234" s="172"/>
      <c r="P234" s="173"/>
      <c r="Q234" s="173"/>
      <c r="R234" s="174">
        <f t="shared" si="159"/>
        <v>0</v>
      </c>
      <c r="S234" s="172"/>
      <c r="T234" s="173"/>
      <c r="U234" s="173"/>
      <c r="V234" s="174">
        <f t="shared" si="160"/>
        <v>0</v>
      </c>
      <c r="W234" s="172"/>
      <c r="X234" s="173"/>
      <c r="Y234" s="173"/>
      <c r="Z234" s="174">
        <f t="shared" si="161"/>
        <v>0</v>
      </c>
      <c r="AA234" s="172"/>
      <c r="AB234" s="173"/>
      <c r="AC234" s="173"/>
      <c r="AD234" s="174">
        <f t="shared" si="162"/>
        <v>0</v>
      </c>
      <c r="AE234" s="172"/>
      <c r="AF234" s="173"/>
      <c r="AG234" s="173"/>
      <c r="AH234" s="174">
        <f t="shared" si="163"/>
        <v>0</v>
      </c>
      <c r="AI234" s="172"/>
      <c r="AJ234" s="173"/>
      <c r="AK234" s="173"/>
      <c r="AL234" s="174">
        <f t="shared" si="164"/>
        <v>0</v>
      </c>
      <c r="AM234" s="172"/>
      <c r="AN234" s="173"/>
      <c r="AO234" s="173"/>
      <c r="AP234" s="174">
        <f t="shared" si="165"/>
        <v>0</v>
      </c>
      <c r="AQ234" s="172"/>
      <c r="AR234" s="173"/>
      <c r="AS234" s="173"/>
      <c r="AT234" s="174">
        <f t="shared" si="166"/>
        <v>0</v>
      </c>
      <c r="AU234" s="172"/>
      <c r="AV234" s="173"/>
      <c r="AW234" s="173"/>
      <c r="AX234" s="174">
        <f t="shared" si="167"/>
        <v>0</v>
      </c>
    </row>
    <row r="235" spans="1:50" s="130" customFormat="1" hidden="1" x14ac:dyDescent="0.3">
      <c r="A235" s="34" t="s">
        <v>24</v>
      </c>
      <c r="B235" s="33" t="s">
        <v>23</v>
      </c>
      <c r="C235" s="172"/>
      <c r="D235" s="173"/>
      <c r="E235" s="173"/>
      <c r="F235" s="174">
        <f t="shared" si="156"/>
        <v>0</v>
      </c>
      <c r="G235" s="172"/>
      <c r="H235" s="173"/>
      <c r="I235" s="173"/>
      <c r="J235" s="174">
        <f t="shared" si="157"/>
        <v>0</v>
      </c>
      <c r="K235" s="172"/>
      <c r="L235" s="173"/>
      <c r="M235" s="173"/>
      <c r="N235" s="174">
        <f t="shared" si="158"/>
        <v>0</v>
      </c>
      <c r="O235" s="172"/>
      <c r="P235" s="173"/>
      <c r="Q235" s="173"/>
      <c r="R235" s="174">
        <f t="shared" si="159"/>
        <v>0</v>
      </c>
      <c r="S235" s="172"/>
      <c r="T235" s="173"/>
      <c r="U235" s="173"/>
      <c r="V235" s="174">
        <f t="shared" si="160"/>
        <v>0</v>
      </c>
      <c r="W235" s="172"/>
      <c r="X235" s="173"/>
      <c r="Y235" s="173"/>
      <c r="Z235" s="174">
        <f t="shared" si="161"/>
        <v>0</v>
      </c>
      <c r="AA235" s="172"/>
      <c r="AB235" s="173"/>
      <c r="AC235" s="173"/>
      <c r="AD235" s="174">
        <f t="shared" si="162"/>
        <v>0</v>
      </c>
      <c r="AE235" s="172"/>
      <c r="AF235" s="173"/>
      <c r="AG235" s="173"/>
      <c r="AH235" s="174">
        <f t="shared" si="163"/>
        <v>0</v>
      </c>
      <c r="AI235" s="172"/>
      <c r="AJ235" s="173"/>
      <c r="AK235" s="173"/>
      <c r="AL235" s="174">
        <f t="shared" si="164"/>
        <v>0</v>
      </c>
      <c r="AM235" s="172"/>
      <c r="AN235" s="173"/>
      <c r="AO235" s="173"/>
      <c r="AP235" s="174">
        <f t="shared" si="165"/>
        <v>0</v>
      </c>
      <c r="AQ235" s="172"/>
      <c r="AR235" s="173"/>
      <c r="AS235" s="173"/>
      <c r="AT235" s="174">
        <f t="shared" si="166"/>
        <v>0</v>
      </c>
      <c r="AU235" s="172"/>
      <c r="AV235" s="173"/>
      <c r="AW235" s="173"/>
      <c r="AX235" s="174">
        <f t="shared" si="167"/>
        <v>0</v>
      </c>
    </row>
    <row r="236" spans="1:50" s="135" customFormat="1" hidden="1" x14ac:dyDescent="0.3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3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3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3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3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3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3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3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3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3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3.8" x14ac:dyDescent="0.3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2" thickBot="1" x14ac:dyDescent="0.35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3">
      <c r="C248" s="193">
        <f>C247-C139</f>
        <v>0</v>
      </c>
      <c r="D248" s="193">
        <f t="shared" ref="D248:J248" si="168">D247-D139</f>
        <v>0</v>
      </c>
      <c r="E248" s="193">
        <f t="shared" si="168"/>
        <v>0</v>
      </c>
      <c r="F248" s="193">
        <f t="shared" si="168"/>
        <v>0</v>
      </c>
      <c r="G248" s="193"/>
      <c r="H248" s="193">
        <f t="shared" si="168"/>
        <v>0</v>
      </c>
      <c r="I248" s="193">
        <f t="shared" si="168"/>
        <v>0</v>
      </c>
      <c r="J248" s="193">
        <f t="shared" si="168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3:N3"/>
    <mergeCell ref="A4:N4"/>
    <mergeCell ref="C10:E10"/>
    <mergeCell ref="K10:M10"/>
    <mergeCell ref="O10:Q10"/>
    <mergeCell ref="S147:U147"/>
    <mergeCell ref="W147:Y147"/>
    <mergeCell ref="AA147:AC147"/>
    <mergeCell ref="AE147:AG147"/>
    <mergeCell ref="W10:Y10"/>
    <mergeCell ref="AA10:AC10"/>
    <mergeCell ref="AE10:AG10"/>
    <mergeCell ref="S10:U10"/>
    <mergeCell ref="A141:J141"/>
    <mergeCell ref="C147:E147"/>
    <mergeCell ref="G147:I147"/>
    <mergeCell ref="K147:M147"/>
    <mergeCell ref="O147:Q147"/>
    <mergeCell ref="AI147:AK147"/>
    <mergeCell ref="AM147:AO147"/>
    <mergeCell ref="AQ147:AS147"/>
    <mergeCell ref="AU147:AW147"/>
    <mergeCell ref="AU10:AW10"/>
    <mergeCell ref="AI10:AK10"/>
    <mergeCell ref="AM10:AO10"/>
    <mergeCell ref="AQ10:AS10"/>
  </mergeCells>
  <pageMargins left="0.25" right="0.25" top="0.75" bottom="0.75" header="0.3" footer="0.3"/>
  <pageSetup paperSize="9" scale="52" orientation="portrait" r:id="rId1"/>
  <headerFooter alignWithMargins="0"/>
  <rowBreaks count="1" manualBreakCount="1">
    <brk id="14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83" t="s">
        <v>683</v>
      </c>
      <c r="B1" s="584"/>
      <c r="C1" s="584"/>
      <c r="D1" s="584"/>
      <c r="E1" s="584"/>
      <c r="F1" s="584"/>
      <c r="G1" s="229"/>
      <c r="H1" s="229"/>
    </row>
    <row r="2" spans="1:8" ht="25.5" customHeight="1" x14ac:dyDescent="0.35">
      <c r="A2" s="583" t="s">
        <v>488</v>
      </c>
      <c r="B2" s="596"/>
      <c r="C2" s="596"/>
      <c r="D2" s="596"/>
      <c r="E2" s="596"/>
      <c r="F2" s="596"/>
      <c r="G2" s="223"/>
      <c r="H2" s="223"/>
    </row>
    <row r="3" spans="1:8" x14ac:dyDescent="0.3">
      <c r="A3" s="223"/>
      <c r="B3" s="223"/>
      <c r="C3" s="223"/>
      <c r="D3" s="223"/>
      <c r="E3" s="223"/>
      <c r="F3" s="223"/>
      <c r="G3" s="223"/>
      <c r="H3" s="223"/>
    </row>
    <row r="4" spans="1:8" ht="24" x14ac:dyDescent="0.3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3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3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3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3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3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3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6.4" x14ac:dyDescent="0.3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3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3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3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3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3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3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9.6" x14ac:dyDescent="0.3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3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3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3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3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3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6.4" x14ac:dyDescent="0.3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3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6.4" x14ac:dyDescent="0.3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6.4" x14ac:dyDescent="0.3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9.6" x14ac:dyDescent="0.3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6.4" x14ac:dyDescent="0.3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3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6.4" x14ac:dyDescent="0.3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3">
      <c r="A32" s="223"/>
      <c r="B32" s="223"/>
      <c r="C32" s="223"/>
      <c r="D32" s="223"/>
      <c r="E32" s="223"/>
      <c r="F32" s="223"/>
      <c r="G32" s="223"/>
      <c r="H32" s="223"/>
    </row>
    <row r="33" spans="1:8" x14ac:dyDescent="0.3">
      <c r="A33" s="223"/>
      <c r="B33" s="223"/>
      <c r="C33" s="223"/>
      <c r="D33" s="223"/>
      <c r="E33" s="223"/>
      <c r="F33" s="223"/>
      <c r="G33" s="223"/>
      <c r="H33" s="223"/>
    </row>
    <row r="34" spans="1:8" x14ac:dyDescent="0.3">
      <c r="A34" s="223"/>
      <c r="B34" s="223"/>
      <c r="C34" s="223"/>
      <c r="D34" s="223"/>
      <c r="E34" s="223"/>
      <c r="F34" s="223"/>
      <c r="G34" s="223"/>
      <c r="H34" s="223"/>
    </row>
    <row r="35" spans="1:8" x14ac:dyDescent="0.3">
      <c r="A35" s="223"/>
      <c r="B35" s="223"/>
      <c r="C35" s="223"/>
      <c r="D35" s="223"/>
      <c r="E35" s="223"/>
      <c r="F35" s="223"/>
      <c r="G35" s="223"/>
      <c r="H35" s="223"/>
    </row>
    <row r="36" spans="1:8" x14ac:dyDescent="0.3">
      <c r="A36" s="223"/>
      <c r="B36" s="223"/>
      <c r="C36" s="223"/>
      <c r="D36" s="223"/>
      <c r="E36" s="223"/>
      <c r="F36" s="223"/>
      <c r="G36" s="223"/>
      <c r="H36" s="223"/>
    </row>
    <row r="37" spans="1:8" x14ac:dyDescent="0.3">
      <c r="A37" s="223"/>
      <c r="B37" s="223"/>
      <c r="C37" s="223"/>
      <c r="D37" s="223"/>
      <c r="E37" s="223"/>
      <c r="F37" s="223"/>
      <c r="G37" s="223"/>
      <c r="H37" s="223"/>
    </row>
    <row r="38" spans="1:8" x14ac:dyDescent="0.3">
      <c r="A38" s="223"/>
      <c r="B38" s="223"/>
      <c r="C38" s="223"/>
      <c r="D38" s="223"/>
      <c r="E38" s="223"/>
      <c r="F38" s="223"/>
      <c r="G38" s="223"/>
      <c r="H38" s="223"/>
    </row>
    <row r="39" spans="1:8" x14ac:dyDescent="0.3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17</vt:i4>
      </vt:variant>
    </vt:vector>
  </HeadingPairs>
  <TitlesOfParts>
    <vt:vector size="36" baseType="lpstr">
      <vt:lpstr>Konszolidált</vt:lpstr>
      <vt:lpstr>Önkormányzat</vt:lpstr>
      <vt:lpstr>Mérleg</vt:lpstr>
      <vt:lpstr>4.mell</vt:lpstr>
      <vt:lpstr>Hivatal</vt:lpstr>
      <vt:lpstr>Óvoda</vt:lpstr>
      <vt:lpstr>Közösségi H</vt:lpstr>
      <vt:lpstr>Önkormányzat (2)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'Önkormányzat (2)'!Nyomtatási_terület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2020-05-05T14:21:05Z</cp:lastPrinted>
  <dcterms:created xsi:type="dcterms:W3CDTF">2016-06-13T10:40:04Z</dcterms:created>
  <dcterms:modified xsi:type="dcterms:W3CDTF">2020-05-27T09:16:12Z</dcterms:modified>
</cp:coreProperties>
</file>