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1895" windowHeight="6405" tabRatio="577" activeTab="0"/>
  </bookViews>
  <sheets>
    <sheet name="1.sz.mell.bázis" sheetId="1" r:id="rId1"/>
    <sheet name="2.sz.mell.bázis" sheetId="2" r:id="rId2"/>
    <sheet name="2.a.sz.mell." sheetId="3" r:id="rId3"/>
    <sheet name="3.sz.mell." sheetId="4" r:id="rId4"/>
    <sheet name="3.a.sz.mell." sheetId="5" r:id="rId5"/>
    <sheet name="4.sz.mell." sheetId="6" r:id="rId6"/>
    <sheet name="5.sz.mell." sheetId="7" r:id="rId7"/>
    <sheet name="5.a.sz.mell." sheetId="8" r:id="rId8"/>
    <sheet name="5.b.sz.mell." sheetId="9" r:id="rId9"/>
    <sheet name="5.c.sz.mell." sheetId="10" r:id="rId10"/>
    <sheet name="6.1.sz.melléklet" sheetId="11" r:id="rId11"/>
    <sheet name="6.1.1.sz.mell." sheetId="12" r:id="rId12"/>
    <sheet name="6.1.2.sz.mell." sheetId="13" r:id="rId13"/>
    <sheet name="6.2.sz.melléklet" sheetId="14" r:id="rId14"/>
    <sheet name="7.sz.mell." sheetId="15" r:id="rId15"/>
    <sheet name="7.1. sz.melléklet" sheetId="16" r:id="rId16"/>
    <sheet name="7.2.sz.melléklet" sheetId="17" r:id="rId17"/>
    <sheet name="8.sz.mell." sheetId="18" r:id="rId18"/>
    <sheet name="9.sz.mell." sheetId="19" r:id="rId19"/>
    <sheet name="10.sz.mell." sheetId="20" r:id="rId20"/>
    <sheet name="11.sz.mell." sheetId="21" r:id="rId21"/>
    <sheet name="12. sz.mell." sheetId="22" r:id="rId22"/>
    <sheet name="13.sz.mell.bev." sheetId="23" r:id="rId23"/>
    <sheet name="13.sz.mell.kiad." sheetId="24" r:id="rId24"/>
  </sheets>
  <definedNames>
    <definedName name="_xlnm.Print_Area" localSheetId="13">'6.2.sz.melléklet'!$A:$IV</definedName>
  </definedNames>
  <calcPr fullCalcOnLoad="1"/>
</workbook>
</file>

<file path=xl/sharedStrings.xml><?xml version="1.0" encoding="utf-8"?>
<sst xmlns="http://schemas.openxmlformats.org/spreadsheetml/2006/main" count="969" uniqueCount="551">
  <si>
    <t>Intézmények működési bevételei összesen:</t>
  </si>
  <si>
    <t>Önkormányzat sajátos bevételei</t>
  </si>
  <si>
    <t>Tárgyévi hitelfelvétel:</t>
  </si>
  <si>
    <t>munkaadókat terhelő járulékok és szociális hozzájárulási adó</t>
  </si>
  <si>
    <t>Munkaadó- kat terhelő járulék és szoc. Hj.adó</t>
  </si>
  <si>
    <t>A projekt megnevezése</t>
  </si>
  <si>
    <t>Támogatást biztosító megnevezése</t>
  </si>
  <si>
    <t>Bevétel</t>
  </si>
  <si>
    <t>Kiadás</t>
  </si>
  <si>
    <t>ERFA és központi költségvetés</t>
  </si>
  <si>
    <t>Támogatás összege Ft</t>
  </si>
  <si>
    <t>Önkormányzati támogatás      %                   5/1</t>
  </si>
  <si>
    <t xml:space="preserve">  </t>
  </si>
  <si>
    <t>Önkormányzati támogatás        (1-2-3-4) eFt</t>
  </si>
  <si>
    <t>Önkormányzat bevételei hitelműveletek nélkül:</t>
  </si>
  <si>
    <t>Önkormányzati és intézményi bevétel mindösszesen hitelműveletek nélkül:</t>
  </si>
  <si>
    <t>Önkormányzat bevételei hitelműveletekkel:</t>
  </si>
  <si>
    <t>Önkormányzati és intézményi bevétel hitelműveletekkel:</t>
  </si>
  <si>
    <t>Mecsekfalui Szabadidő Park infrastruktúra fejlesztés áthúzódó bevétel</t>
  </si>
  <si>
    <t>Védőnői szolgálat kisértékű bútor beszerzés</t>
  </si>
  <si>
    <t xml:space="preserve">Védőnői szolgálat szakmai anyag </t>
  </si>
  <si>
    <t>Iskolaegészségügy  kisértékű bútor beszerzés</t>
  </si>
  <si>
    <t>Iskolaegészségügy szakmai anyag</t>
  </si>
  <si>
    <t>c/ Komló Városi Óvoda</t>
  </si>
  <si>
    <t>d/ Közösségek Háza, Színház</t>
  </si>
  <si>
    <t>e/ József A. Könyvtár, Múzeum</t>
  </si>
  <si>
    <t>Önkormányzat nagyértékű szoftver</t>
  </si>
  <si>
    <t>Védőnői szolgálat laptop</t>
  </si>
  <si>
    <t>Microwoks rendszer nagyértékű eszközbeszerzés</t>
  </si>
  <si>
    <t>Önkormányzat kisértékű számítástechnika</t>
  </si>
  <si>
    <t>Védőnői szolgálat kisértékű informatika</t>
  </si>
  <si>
    <t>Iskolaegészségügy kisértékű informatika</t>
  </si>
  <si>
    <t>d/ kisértékű szoftverbeszerzés</t>
  </si>
  <si>
    <t>Önkormányzat kisértékű szoftverek képviselői laptopokra</t>
  </si>
  <si>
    <t>Védőnői szolgálat kisértékű szoftver</t>
  </si>
  <si>
    <t>Vízóra csere alap előző évi maradványa</t>
  </si>
  <si>
    <t>Albérlők Háza szobabérlet</t>
  </si>
  <si>
    <t>2013.évi visszaváltandó Erzsébet-utalvány</t>
  </si>
  <si>
    <t>Javaslat</t>
  </si>
  <si>
    <t>Tárgyévi terv (kedvezmény nélkül elérhető bevétel)</t>
  </si>
  <si>
    <t>Kedvezmények összege</t>
  </si>
  <si>
    <t>Bevételi jogcím</t>
  </si>
  <si>
    <t>A.</t>
  </si>
  <si>
    <t>Ellátottak térítési díja, kártérítések</t>
  </si>
  <si>
    <t>B.</t>
  </si>
  <si>
    <t>Lakásépítéshez, lakásfelújításhoz nyújtott kölcsönök</t>
  </si>
  <si>
    <t>C.</t>
  </si>
  <si>
    <t>Helyi iparűzési adó</t>
  </si>
  <si>
    <t>Magánszemélyek kommunális adója</t>
  </si>
  <si>
    <t>Telekadó</t>
  </si>
  <si>
    <t>Idegenforgalmi adó</t>
  </si>
  <si>
    <t>D.</t>
  </si>
  <si>
    <t>Helyiségek, eszközök hasznosítása</t>
  </si>
  <si>
    <t>E.</t>
  </si>
  <si>
    <t>Egyéb, kölcsön</t>
  </si>
  <si>
    <t>Építményadó *</t>
  </si>
  <si>
    <t>Gépjárműadó **</t>
  </si>
  <si>
    <t>*</t>
  </si>
  <si>
    <t>**</t>
  </si>
  <si>
    <t>Hitel, kölcsön+felh. célú hitel</t>
  </si>
  <si>
    <t>a/ Működési célú költségvetési támogatás</t>
  </si>
  <si>
    <t>Önkormányzatok működési költségvetési támogatása</t>
  </si>
  <si>
    <t>Önkormányzat fejlesztési célú költségvetési támogatása</t>
  </si>
  <si>
    <t>OEP teljesítmény-finanszírozás</t>
  </si>
  <si>
    <t>Működési bevételek</t>
  </si>
  <si>
    <t xml:space="preserve">Működési pénzeszköz-átvétel, OEP teljesítményfi-nanszírozás </t>
  </si>
  <si>
    <t>Peres ügyekkel kapcsolatos céltartalék</t>
  </si>
  <si>
    <t>Felhalmozási és tőkejellegű bevételek</t>
  </si>
  <si>
    <t>Komló Városi Óvoda</t>
  </si>
  <si>
    <t>telekadó</t>
  </si>
  <si>
    <t>Tagi kölcsön visszafizetés Habilitas Kft.</t>
  </si>
  <si>
    <t>Támogatási kategóriák megnevezése</t>
  </si>
  <si>
    <t>fejlesztési célú hitel és kötvény kamata (működési mérleg dologi kiadásai között)</t>
  </si>
  <si>
    <t>Jogcím száma</t>
  </si>
  <si>
    <t>Támogatás (Ft)</t>
  </si>
  <si>
    <t>Költségvetési tv. 2. sz. melléklete szerint</t>
  </si>
  <si>
    <t>4.</t>
  </si>
  <si>
    <t>II.1.</t>
  </si>
  <si>
    <t>II.2.</t>
  </si>
  <si>
    <t>III.2.</t>
  </si>
  <si>
    <t>Könyvtári, közművelődési és múzeumi feladatok támogatása</t>
  </si>
  <si>
    <t>IV.1.</t>
  </si>
  <si>
    <t>Költségvetési tv. 3. sz. melléklete szerint:</t>
  </si>
  <si>
    <t>Üdülőhelyi feladatok támogatása</t>
  </si>
  <si>
    <t>17.</t>
  </si>
  <si>
    <t>Lakott külterülettel kapcsolatos feladatok</t>
  </si>
  <si>
    <t>Önkormányzatok egyes költségvetési kapcsolatokból számított bevételei összesen:</t>
  </si>
  <si>
    <t>I.1.a.</t>
  </si>
  <si>
    <t>I.1.b.</t>
  </si>
  <si>
    <t>I.1.c.</t>
  </si>
  <si>
    <t>Önkormányzati hivatal működésének támogatása</t>
  </si>
  <si>
    <t>Település-üzemeltetéshez kapcsolódó feladatellátás támogatása</t>
  </si>
  <si>
    <t>bírság, pótlék, talajterhelési díj, egyéb folyó bevételek</t>
  </si>
  <si>
    <t>koncessziós díj Pannon Volán Zrt-től</t>
  </si>
  <si>
    <t>fejlesztési céltartalék</t>
  </si>
  <si>
    <t>működési céltartalék</t>
  </si>
  <si>
    <t>egyéb támogatás</t>
  </si>
  <si>
    <t>Támfal, vízelvezetés havaria</t>
  </si>
  <si>
    <t>B E R U H Á Z Á S O K:</t>
  </si>
  <si>
    <t>Bírság és pótlék bevétel</t>
  </si>
  <si>
    <t>Felhalmozási kiadások összesen:</t>
  </si>
  <si>
    <t>hiteltörlesztés, kölcsönnyújtás</t>
  </si>
  <si>
    <t>Működési kiadási előirányzat</t>
  </si>
  <si>
    <t>Fejlesztési célú pénzeszköz-átadás Komlói Bányász Horgászegyesületnek</t>
  </si>
  <si>
    <t>Helyszíni és szabálysértési bírságok</t>
  </si>
  <si>
    <t>Talajterhelési díj</t>
  </si>
  <si>
    <t>Kiegészítő támogatások egyes szociális feladatokhoz (évközi visszaigénylések rendszeres pénzbeli ellátásokhoz kapcsolódóan)</t>
  </si>
  <si>
    <t>a/ Önkormányzati egészségügyi feladatok OEP teljesítményfinanszírozása</t>
  </si>
  <si>
    <t>Kölcsönnyújtás</t>
  </si>
  <si>
    <t>Közösségek Háza, Színház-és Hangversenyterem</t>
  </si>
  <si>
    <t>József A.Könyvtár és Múzeális Gyűjtemény</t>
  </si>
  <si>
    <t>József A.Könyvtár és Múzeális Gyűjt.</t>
  </si>
  <si>
    <t>Intézmények összesen:</t>
  </si>
  <si>
    <t>Normatív állami, központosított támogatás (évközi visszaigénylés)</t>
  </si>
  <si>
    <t>1-4. összesen</t>
  </si>
  <si>
    <t>1-4 összesen:</t>
  </si>
  <si>
    <t>Együtt:</t>
  </si>
  <si>
    <t>Engedélyezett létszám</t>
  </si>
  <si>
    <t>Beruházások összesen:</t>
  </si>
  <si>
    <t>Lakásmobilitás</t>
  </si>
  <si>
    <t>F E L Ú J Í T Á S:</t>
  </si>
  <si>
    <t>Felújítás összesen:</t>
  </si>
  <si>
    <t>Kölcsön nyújtás</t>
  </si>
  <si>
    <t>Kölcsön visszatérülés</t>
  </si>
  <si>
    <t>Hitel, kölcsön+f.c.hitel</t>
  </si>
  <si>
    <t>Képviselő-testület által elfogadott, szerződéssel le nem kötött feladatok</t>
  </si>
  <si>
    <t>Egyéb igények</t>
  </si>
  <si>
    <t>Megnevezés</t>
  </si>
  <si>
    <t>Intézmény megnevezése</t>
  </si>
  <si>
    <t>Működési kiadás</t>
  </si>
  <si>
    <t>Személyi juttatás</t>
  </si>
  <si>
    <t>Dologi kiadás</t>
  </si>
  <si>
    <t>Működési kiadás összesen</t>
  </si>
  <si>
    <t>Pénzeszköz-átadás</t>
  </si>
  <si>
    <t>Felújítás</t>
  </si>
  <si>
    <t>Működőképesség megőrzését szolgáló rendkívüli önkormányzati támogatás (költségvetési tv.IV. sz. melléklet 1. Önkormányzati fejezeti tartalék IV. pont)</t>
  </si>
  <si>
    <t>Tartalék</t>
  </si>
  <si>
    <t>Mindösszesen:</t>
  </si>
  <si>
    <t>Koncessziós díj Pannon Volán Zrt-től</t>
  </si>
  <si>
    <t xml:space="preserve">Víz- és szennyvízhálózat bérleti díja </t>
  </si>
  <si>
    <t>15.</t>
  </si>
  <si>
    <t>Aktív korúak ellátása</t>
  </si>
  <si>
    <t>Foglalkoztatást helyettesítő támogatásra jogosultak hosszabb időtartamű közfoglalkoztatása</t>
  </si>
  <si>
    <t>Önkormányzat működési bevételei</t>
  </si>
  <si>
    <t>Intézményi működési bevételek polgármesteri hivatal nélkül</t>
  </si>
  <si>
    <t>Sorszám</t>
  </si>
  <si>
    <t>Egyéb önkormányzati feladatok támogatása</t>
  </si>
  <si>
    <t>Óvodapedagógusok bértámogatása</t>
  </si>
  <si>
    <t>III.3.</t>
  </si>
  <si>
    <t>Óvodapedagógusok és óvodapedagógusok nevelő munkáját közvetlenül segítők bértámogatása</t>
  </si>
  <si>
    <t>Óvodaműködtetési támogatás</t>
  </si>
  <si>
    <t>Segítők bértámogatása</t>
  </si>
  <si>
    <t>TELEPÜLÉSI ÖNKORMÁNYZATOK KÖZNEVELÉSI ÉS GYERMEKÉTKEZTETÉSI FELADATAINAK TÁMOGATÁSA ÖSSZESEN:</t>
  </si>
  <si>
    <t xml:space="preserve"> Hozzájárulás a pénzbeli szociális ellátásokhoz</t>
  </si>
  <si>
    <t>Egyes szociális és gyermekjóléti feladatok támogatása</t>
  </si>
  <si>
    <t>A TELEPÜLÉSI ÖNKORMÁNYZATOK SZOCIÁLIS ÉS GYERMEKJÓLÉTI FELADATAINAK TÁMOGATÁSA ÖSSZESEN:</t>
  </si>
  <si>
    <t>HELYI ÖNKORMÁNYZATOK MŰKÖDÉSÉNEK ÁLTALÁNOS TÁMOGATÁSA ÖSSZESEN:</t>
  </si>
  <si>
    <t>Települési önkormányzatok köznevelési feladatainak egyéb támogatása</t>
  </si>
  <si>
    <t>HELYI ÖNKORMÁNYZATOK ÁLTAL FELHASZNÁLHATÓ KÖZPONTOSÍTOTT ELŐIRÁNYZATOK ÖSSZESEN:</t>
  </si>
  <si>
    <t>16.</t>
  </si>
  <si>
    <t>Egyéb sajátos folyó bevételek (önkormányzati egyéb helyiségek bérbeadása)</t>
  </si>
  <si>
    <t>Környezetvédelmi alap előző évi bírság bevételek, számlaegyenleg</t>
  </si>
  <si>
    <t>Üdülőknél csatornára való rákötés miatt adott kedvezmény a meghatározó.</t>
  </si>
  <si>
    <t xml:space="preserve">KEOP-4.10.0/A/12-2013-1319 "Komló Város Önkormányzat József Attila Városi Könyvtár és Muzeális Gyűjtemény  épületén napelemes rendszer telepítése" - Könyvtár a pályázó
</t>
  </si>
  <si>
    <t xml:space="preserve">KEOP- 6.1-0/B-09-11-00118Környezettudatosság népszerűsítése Komló város lakosai körében" (kifogással éltünk a támogatás összege tekintetében) - </t>
  </si>
  <si>
    <t>b/ Felhalmozási célú támogatás (vis maior)</t>
  </si>
  <si>
    <t>Felhalmozás hiánya (fejlesztési hitelfelvétel)</t>
  </si>
  <si>
    <t>III.5.a.</t>
  </si>
  <si>
    <t>Finanszírozás szempontjából elismert dolgozók bértámogatása</t>
  </si>
  <si>
    <t>III.5.b.</t>
  </si>
  <si>
    <t>Gyermekétkeztetés üzemeltetési támogatása</t>
  </si>
  <si>
    <t>Közös önkormányzati hivatal</t>
  </si>
  <si>
    <t>Közös önk-ihivatal</t>
  </si>
  <si>
    <t>a/ nem lakás célú ingatlanértékesítés</t>
  </si>
  <si>
    <t>Költségvetési működési bevételek összesen:</t>
  </si>
  <si>
    <t>Költségvetési működési kiadások összesen:</t>
  </si>
  <si>
    <t>Működési egyenleg (bevétel-kiadás)</t>
  </si>
  <si>
    <t>Finanszírozási bevétel/hitelfelvétel</t>
  </si>
  <si>
    <t xml:space="preserve">felhalmozási célú pénzeszköz-átvétel </t>
  </si>
  <si>
    <t xml:space="preserve">víz- és szennyvízhálózat bérleti díja </t>
  </si>
  <si>
    <t>Fejlesztési célú kiadások (fejlesztési c.hitel nékül)</t>
  </si>
  <si>
    <t>Költségvetési felhalmozási bevételek összesen:</t>
  </si>
  <si>
    <t>Költségvetési felhalmozási kiadások összesen:</t>
  </si>
  <si>
    <t>Közhatalmi bevételek</t>
  </si>
  <si>
    <t>Felhalmozási bevételek</t>
  </si>
  <si>
    <t>Előző évi pénzmaradvány igénybevétele</t>
  </si>
  <si>
    <t>Tárgyévi hitelfelvétel</t>
  </si>
  <si>
    <t>Törvény alapján kell érvényesíteni a 40 % önkormányzatnál maradó bevételből.</t>
  </si>
  <si>
    <t>Nemzeti Összetartozás Emlékmű (218/2011. (XI.24.), 27/2012. (III.8.)</t>
  </si>
  <si>
    <t>Magyar-Horvát IPA pályázat (18/2012. (II.2.)</t>
  </si>
  <si>
    <t>Fejlesztési célú pénzeszköz-átadás Orfű-Pécsi tó Kft-nek</t>
  </si>
  <si>
    <t xml:space="preserve">Lakóházfelújítás Városgondnokságnál </t>
  </si>
  <si>
    <t>Önkormányzati tulajdonú lakások kéményfelújítása</t>
  </si>
  <si>
    <t>GESZ felújítás, karbantartási keret</t>
  </si>
  <si>
    <t>TÁMOP-5.3.6-11/1 Esély a kibontakozásra</t>
  </si>
  <si>
    <t>b/ Komlói Többcélú Kistérségi Társulás támogatásértékű működési bevétel munkaszervezeti feladatok ellátásához</t>
  </si>
  <si>
    <t>c/ Komlói Járási Hivatal támogatásértékű működési bevétel közös feladatellátás kapcsán</t>
  </si>
  <si>
    <t>Intézmény összesen:</t>
  </si>
  <si>
    <t>Együtt (1-8.)</t>
  </si>
  <si>
    <t>Közösségek Háza, Színház- és Hangversenyterem</t>
  </si>
  <si>
    <t>József A. Könyvtár és Múzeális Gyűjtemény</t>
  </si>
  <si>
    <t>Központosított támogatás</t>
  </si>
  <si>
    <t>Önkormányzatok és társulások általános végrehajtó igazgatási tevékenysége</t>
  </si>
  <si>
    <t>Önkormányzati vagyonnal való gazdálkodással kapcsolatos feladatok</t>
  </si>
  <si>
    <t>Kiemelt /állami/ önkormányzati rendezvények</t>
  </si>
  <si>
    <t>Város-, községgazdálkodási m.n.s. szolgáltatások</t>
  </si>
  <si>
    <t>Önkormányzatok és társulások elszámolásai</t>
  </si>
  <si>
    <t>Önkormányzatok elszámolásai a költségvetési szervekkel</t>
  </si>
  <si>
    <t>Család- és nővédelmi, egészségügyi gondozás</t>
  </si>
  <si>
    <t>Lakásfenntartási támogatás normatív alapon</t>
  </si>
  <si>
    <t>Rövid időtartamű közfoglalkoztatás</t>
  </si>
  <si>
    <t>ÁROP-1.A.5-2013-0028 Komló Várs Önkormányzat szervezetfejlesztése</t>
  </si>
  <si>
    <t>TÁMOP-6.1.2-11/1-2012-1406 Egészségre nevelő és szemléletformáló prg-ok a Körtvélyesi Óvodában</t>
  </si>
  <si>
    <t>TÁMOP-6.1.2-11/1-2012-1406 Egészségre nevelő és szemléletformáló prg-ok a Sallai utcai Óvodában</t>
  </si>
  <si>
    <t>Pannóniai ipari öröksége (IPA)</t>
  </si>
  <si>
    <t>KEOP-4.10.0/A/12-2013-1319 KVÖ József A. Könyvtár és Múzeális Gyűjtemény napelemes rendszer telepítése</t>
  </si>
  <si>
    <t>KEOP-4.10.0/A/12-2013-1200 KVÖ Közösségek Háza, Színház- és Hangversenyterem napelemes rendszer telepítése</t>
  </si>
  <si>
    <t>KEOP-4.10.0/A/12-2013-1224 KBSK tornaterem napelemes rendszer telepítése</t>
  </si>
  <si>
    <t>KEOP-4.10.0/A/12-2013-1240 KVÖ Nagy L. Gimnázium napelemes rendszer kiépítése</t>
  </si>
  <si>
    <t>TÁMOP-2.4.5-12/3-2012-0007 Munka és magánélet összehangolását segítő helyi innovatív kezdeményezések Komlón</t>
  </si>
  <si>
    <t>DDOP-5.1.5/B-11-2001-0018 Helyi jelentőségű vízvédelmi rendszerek fejlesztése Komló város területén</t>
  </si>
  <si>
    <t>DDOP-5.1.5/B-11-2001-0018 Helyi jelentőségű vízvédelmi rendszerek fejlesztése Komló város területén EU önerő alap</t>
  </si>
  <si>
    <t>Egyéb közfoglalkoztatás</t>
  </si>
  <si>
    <t>Kiemelt /állami/ és önkormányzati rendezvények</t>
  </si>
  <si>
    <t>Munkáltató által nyújtott lakástámogatások</t>
  </si>
  <si>
    <t>Működési (Áht-kívüli, belüli)</t>
  </si>
  <si>
    <t>Felhalmozási (beruházási, felújítási)</t>
  </si>
  <si>
    <t>Társadalom-,szoc.pol.,egyéb juttatás támogatása</t>
  </si>
  <si>
    <t>Beruházás</t>
  </si>
  <si>
    <t>Tartalék (működési, felhalmozási, általános)</t>
  </si>
  <si>
    <t>M.n.s. egyéb szárazföldi személyszállítás</t>
  </si>
  <si>
    <t>Nem lakóingatlan bérbeadása, üzemeltetése</t>
  </si>
  <si>
    <t>Számviteli, könyvvizsgálói, adószakértői tevékenység</t>
  </si>
  <si>
    <t>Önkormányzati jogalkotás</t>
  </si>
  <si>
    <t>Rádió 1-gyel megállapodás támogatása</t>
  </si>
  <si>
    <t>Tulajdonosi mögöttes felelősség biztosítása (bérlakás közmű hátralék)</t>
  </si>
  <si>
    <t>Vállalkozásfejlesztési támogatás céltartalék</t>
  </si>
  <si>
    <t xml:space="preserve">Habilitas Kft. tagi kölcsön </t>
  </si>
  <si>
    <t>Fejlesztési célú pénzeszköz-átadás Fűtőerőmű Kft-nek</t>
  </si>
  <si>
    <t>Központi költségvetési befizetések</t>
  </si>
  <si>
    <t>Finanszírozási műveletek</t>
  </si>
  <si>
    <t>Önkormányzatok m.n.s. nemzetközi kapcsolatai</t>
  </si>
  <si>
    <t>Polgári védelem ágazati feladatai</t>
  </si>
  <si>
    <t>Ifjúság-egészségügyi gondozás</t>
  </si>
  <si>
    <t>Rendkívüli gyermekvédelmi támogatás</t>
  </si>
  <si>
    <t>Egyéb önkormányzati eseti pénzbeli ellátások</t>
  </si>
  <si>
    <t>Adósságkezelési szolgáltatás</t>
  </si>
  <si>
    <t>Közgyógyellátás</t>
  </si>
  <si>
    <t>Egyéb m.n.s. közösségi, társadalmi tevékenységek támogatása</t>
  </si>
  <si>
    <t xml:space="preserve">Közvilágítás </t>
  </si>
  <si>
    <t>Működési (Áht-kívüli,belüli)</t>
  </si>
  <si>
    <t>Társadalom-, szoc.pol.,egyéb juttatás támogatása</t>
  </si>
  <si>
    <t>Pannon Volán Zrt. támogatás (önrész)</t>
  </si>
  <si>
    <t>Költségvetési támogatás (intézményfinanszírozás)         1-2-4</t>
  </si>
  <si>
    <t>GESZ</t>
  </si>
  <si>
    <t>Jogcím megnevezése</t>
  </si>
  <si>
    <t>Városgondnokság</t>
  </si>
  <si>
    <t>Felhalmozási kiadások (fejlesztési kamat nélkül)</t>
  </si>
  <si>
    <t>,</t>
  </si>
  <si>
    <t>I.</t>
  </si>
  <si>
    <t>Összesen:</t>
  </si>
  <si>
    <t>II.</t>
  </si>
  <si>
    <t>III.</t>
  </si>
  <si>
    <t xml:space="preserve">Összesen </t>
  </si>
  <si>
    <t>Működési (Áht-n kívüli,belüli</t>
  </si>
  <si>
    <t>Társ.,szoc.p.e.jutt.tám.</t>
  </si>
  <si>
    <t>Hitel, kölcsön</t>
  </si>
  <si>
    <t>Tartalék(műk.,felh.ált.)</t>
  </si>
  <si>
    <t>Felhalmo-zási(beruh.  felúj.)</t>
  </si>
  <si>
    <t>Ellátot-tak pénzbeni juttatása</t>
  </si>
  <si>
    <t xml:space="preserve">Felhalmozási és tőkejllegű bevételek </t>
  </si>
  <si>
    <t>Tagi kölcsön visszatérülés</t>
  </si>
  <si>
    <t>Munkaadókat terhelő járulékok és szoc. Hj. Adó</t>
  </si>
  <si>
    <t>Munkaadó-kat terhelő járulékok és szoc. Hj. Adó</t>
  </si>
  <si>
    <t>Társulási tagdíj közösfen fennt. Intézm.támog.</t>
  </si>
  <si>
    <t>Nemzetiségi önk.támogatása</t>
  </si>
  <si>
    <t>Bursa Hungarica Ösztöndíj Pályázat</t>
  </si>
  <si>
    <t>Fogy.véd. Egy.támogatása szerz.szerint</t>
  </si>
  <si>
    <t>Orfű-Pécsi tó Kht. Által felvett hitelhez kapcs.készfizető kezesség</t>
  </si>
  <si>
    <t>Működési c. pe-átadás VG Zrt-nak (hull.gazd.tv. Szerint)</t>
  </si>
  <si>
    <t>TDM támogatás</t>
  </si>
  <si>
    <t>Előző évi norm.állami támog.elszám-ból adódó visszafiz. Kötelezettség</t>
  </si>
  <si>
    <t>Közfoglalkoztatás önk-i saját része</t>
  </si>
  <si>
    <t>Településrészi önk. Működési kiadása</t>
  </si>
  <si>
    <t xml:space="preserve">Működési hiteltörlesztés </t>
  </si>
  <si>
    <t>Támogatási keret</t>
  </si>
  <si>
    <t>Önkormányzat</t>
  </si>
  <si>
    <t>Cím</t>
  </si>
  <si>
    <t>Jogosult</t>
  </si>
  <si>
    <t>Időszak</t>
  </si>
  <si>
    <t>Cél</t>
  </si>
  <si>
    <t>Működés</t>
  </si>
  <si>
    <t>Fejlesztés</t>
  </si>
  <si>
    <t>Fűtőerőmű Zrt.</t>
  </si>
  <si>
    <t>Grep Zrt.</t>
  </si>
  <si>
    <t>Közvilágítás korszerűsítés</t>
  </si>
  <si>
    <t>Mecsek Hegyhát Turisztikai Egyesület TDM szervezet</t>
  </si>
  <si>
    <t>TDM szervezet működésére</t>
  </si>
  <si>
    <t>önereje</t>
  </si>
  <si>
    <t xml:space="preserve">Erőműfejlesztés </t>
  </si>
  <si>
    <t>2017.</t>
  </si>
  <si>
    <t>Működési célú pénzeszköz-átadás</t>
  </si>
  <si>
    <t>Összesen</t>
  </si>
  <si>
    <t>Közfoglalkoz-tatottak létszáma</t>
  </si>
  <si>
    <t>Polgármesteri hivatal működési bevételei</t>
  </si>
  <si>
    <t>Önkormányzat és intézményei sajátos bevételei</t>
  </si>
  <si>
    <t>Különféle bírságok bevételei</t>
  </si>
  <si>
    <t>Működési bevétel összesen:</t>
  </si>
  <si>
    <t>Pályázat előkészítés tervezési kerete (9/2014. (I.23.)</t>
  </si>
  <si>
    <t>2014.</t>
  </si>
  <si>
    <t>45/2011. (III.31.)</t>
  </si>
  <si>
    <t>Bevételi nemek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</si>
  <si>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</si>
  <si>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</si>
  <si>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</si>
  <si>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</si>
  <si>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</si>
  <si>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</si>
  <si>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</si>
  <si>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</si>
  <si>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</si>
  <si>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</si>
  <si>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</si>
  <si>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</si>
  <si>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ebből: gépjárműadó 40 %</t>
  </si>
  <si>
    <t>helyi adók és adójellegű bevételek</t>
  </si>
  <si>
    <t>adópótlék, bírság</t>
  </si>
  <si>
    <t>bírság bevételek</t>
  </si>
  <si>
    <t>egyéb közhatalmi bevételek</t>
  </si>
  <si>
    <t>Ebből:  ingatlanértékesítés bevétele (önk.lakás)</t>
  </si>
  <si>
    <t>egyéb önk-i vagyon üzemeltetéséből, koncesszióból származó bevétel</t>
  </si>
  <si>
    <t>felhalmozási c. támogatásértékű bevétel</t>
  </si>
  <si>
    <t>felhalmozási c. pénzeszköz-átvétel Áht-n kívülről</t>
  </si>
  <si>
    <t>Működési célú támogatások Áht-n belülről, Áht-n kívülről</t>
  </si>
  <si>
    <t>Ebből: önkormányzat működési c. költségvetési támogatása</t>
  </si>
  <si>
    <t>működési c. támogatásértékű bevétel</t>
  </si>
  <si>
    <t>Működési c. visszatérítendő kölcsön Áht-n kívülről</t>
  </si>
  <si>
    <t>Ebből: működési</t>
  </si>
  <si>
    <t>felhalmozási</t>
  </si>
  <si>
    <t>Önkormányzat és intézményei bevétele hitelműveletek nélkül</t>
  </si>
  <si>
    <t>Önkormányzat és intézmények bevételei hitelműveletekkel</t>
  </si>
  <si>
    <t>Kiadási nemek</t>
  </si>
  <si>
    <t>Személyi juttatások</t>
  </si>
  <si>
    <t>Munkaadókat terhelő járulék és szociális hozzájárulási adó</t>
  </si>
  <si>
    <t>Dologi kiadások</t>
  </si>
  <si>
    <t>Működési célú pénzeszköz-átadás Áht-n belüli</t>
  </si>
  <si>
    <t>Működési célú pénzeszköz-átadás Áht-n kívüli</t>
  </si>
  <si>
    <t>Társadalmi, szociálpolitikai egyéb juttatás támogatása</t>
  </si>
  <si>
    <t>Felhalmozási kiadások (hiteltörlesztés fejlesztési kamat nélkül)</t>
  </si>
  <si>
    <t>Ebből: beruházás</t>
  </si>
  <si>
    <t>Önkormányzat és intézmények kiadásai mindösszesen hitelműveletek nélkül</t>
  </si>
  <si>
    <t>Hitelek törlesztése</t>
  </si>
  <si>
    <t>Önkormányzat kiadásai összesen</t>
  </si>
  <si>
    <t>ESZA és központi költségvetés</t>
  </si>
  <si>
    <t>39/2012. (III.29.)</t>
  </si>
  <si>
    <t>93/2012. (VI.21.)</t>
  </si>
  <si>
    <t>TÁMOP-3.2.12-12/1 Kulturális szakemberek továbbképzése a szolgáltatás fejlesztése érdekében</t>
  </si>
  <si>
    <t>Önkormányzat és intézményei működési bevétele</t>
  </si>
  <si>
    <t>Önkormányzat és intézményei működési kiadása</t>
  </si>
  <si>
    <t>Önkormányzat és intézményei működési bevételek</t>
  </si>
  <si>
    <t>iparűzési adó</t>
  </si>
  <si>
    <t>építményadó</t>
  </si>
  <si>
    <t>magánszemélyek kommunális adója</t>
  </si>
  <si>
    <t>idegenforgalmi adó</t>
  </si>
  <si>
    <t>helyi adó összesen:</t>
  </si>
  <si>
    <t>Gépjárműadó</t>
  </si>
  <si>
    <t>Felhalmozás és tőkejellegű bevételek</t>
  </si>
  <si>
    <t>önkormányzati ingatlanértékesítés</t>
  </si>
  <si>
    <t>b/ lakásértékesítés</t>
  </si>
  <si>
    <t>Felhalmozási célú pénzeszköz-átvétel:</t>
  </si>
  <si>
    <t>Önkormányzatok költségvetési támogatása</t>
  </si>
  <si>
    <t>Működési célú pénzeszköz-átvétel</t>
  </si>
  <si>
    <t>Előző évi pénzmaradvány</t>
  </si>
  <si>
    <t>Hitelfelvétel</t>
  </si>
  <si>
    <t xml:space="preserve">önkormányzati ingatlanértékesítés </t>
  </si>
  <si>
    <t xml:space="preserve">Felhalmozási célú pénzeszköz-átvétel </t>
  </si>
  <si>
    <t>dologi kiadások</t>
  </si>
  <si>
    <t>Kölcsönnyújtás (működési)</t>
  </si>
  <si>
    <t>Működési bevétel. Sajátos működési bevétel</t>
  </si>
  <si>
    <t>BEVÉTELEK MEGNEVEZÉSE</t>
  </si>
  <si>
    <t>Előirányzat</t>
  </si>
  <si>
    <t>KIADÁSOK MEGNEVEZÉSE</t>
  </si>
  <si>
    <t>Fejlesztési célú kiadások</t>
  </si>
  <si>
    <t>beruházási kiadások</t>
  </si>
  <si>
    <t>felújítási kiadások</t>
  </si>
  <si>
    <t>fejlesztési célú hiteltörlesztés</t>
  </si>
  <si>
    <t>Bevételek összesen:</t>
  </si>
  <si>
    <t>Kiadások összesen:</t>
  </si>
  <si>
    <t>BM forrás Komló Városi Óvoda Belvárosi Tagóvoda felújítása (14/2014.(II.14.) sz. határozat)</t>
  </si>
  <si>
    <t>Munkáltatói lakástámogatás (hivatal költségvetésében)</t>
  </si>
  <si>
    <t>Önkormányzati lakások felújítása keret</t>
  </si>
  <si>
    <t>Városi felújítási keret</t>
  </si>
  <si>
    <t>Vízi közmű felújítási keret</t>
  </si>
  <si>
    <t>KBSK létesítményüz-hez Fűtőerőmű Zrt-nek</t>
  </si>
  <si>
    <t xml:space="preserve">         fejlesztési pénzmaradvány (intézmények nélkül)</t>
  </si>
  <si>
    <t>Ebből működési pénzmaradvány (intézmények nélkül)</t>
  </si>
  <si>
    <t>Ebből intézményi működési pénzmaradvány</t>
  </si>
  <si>
    <t xml:space="preserve">         intézményi fejlesztési pénzmaradvány</t>
  </si>
  <si>
    <t>Intézmények 2013.évi működési pénzmaradványa</t>
  </si>
  <si>
    <t>2015-2016.</t>
  </si>
  <si>
    <t>helyi adóbevétel</t>
  </si>
  <si>
    <t>Mecsekjánosi-puszta 0177 hrsz híd felújítás (184/2013. (XI.28.) tervezés</t>
  </si>
  <si>
    <t>Arany Alkony Idősek Otthona akadálymentesítése</t>
  </si>
  <si>
    <t>Társulási tagdíj visszautalás(belső ell.2013.évi bérmegtak.)</t>
  </si>
  <si>
    <t>HegyhátMédia Kft. támog.(igény:4800 eFt)</t>
  </si>
  <si>
    <t>Szent Borbála Otth.NP Kft. támog.(igény: 19608eFt))</t>
  </si>
  <si>
    <t>Sportközpont igény(40MFt)</t>
  </si>
  <si>
    <t>Polgármesteri keret (elmúlt évi maradvány 1105 eFt)</t>
  </si>
  <si>
    <t>Városi Nagyrendezvények (dologiból 1904 eFt repiadó)</t>
  </si>
  <si>
    <t>VG Zrt-nek támogatás síkosságmentesítésre és nagykonténerek ürítésére(igény: 17010 eFt)</t>
  </si>
  <si>
    <t>ÁROP-1.A.5-2013 önkormányzat szervezetfejlesztése</t>
  </si>
  <si>
    <t>TÁMOP-6.1.2/11/1 Egészségre nevelő prg. Körtvélyesi Ó.</t>
  </si>
  <si>
    <t>TÁMOP-6.1.2/11/1 Egészségre nevelő prg. Sallai u. Ó.</t>
  </si>
  <si>
    <t>TÁMOP-2.4.5-12/3 Munka és magánélet összehangolása</t>
  </si>
  <si>
    <t>Önkorm. segély</t>
  </si>
  <si>
    <t>Mélt.Közgyógyellátás</t>
  </si>
  <si>
    <t>Polgármester,alpolgármester végkielégítése (3+3 hó)</t>
  </si>
  <si>
    <t>Foglalkoztatást helyettesítő támogatásra jogosultak hosszabb időtartamű közfoglalkoztatása(Roma közfogl.)</t>
  </si>
  <si>
    <t>Hálózatfejlesztési hozzájárulás magánszemélyektől szennyvízberuházáshoz</t>
  </si>
  <si>
    <t>gépjárműadó</t>
  </si>
  <si>
    <t>személyi juttatások</t>
  </si>
  <si>
    <t>dologi kiadás</t>
  </si>
  <si>
    <t>Önkormányzatok költségvetési támogatásai</t>
  </si>
  <si>
    <t>Működési kiadások</t>
  </si>
  <si>
    <t>beruházás</t>
  </si>
  <si>
    <t>felújítás</t>
  </si>
  <si>
    <t>Hitelfelvétel (költségvetés hiánya):</t>
  </si>
  <si>
    <t>Temetési segély</t>
  </si>
  <si>
    <t>Köztemetés</t>
  </si>
  <si>
    <t>Működési hitel (törlesztés)</t>
  </si>
  <si>
    <t>fejlesztési célú pénzeszköz-átadás</t>
  </si>
  <si>
    <t>Képviselő-testület által elfogadott 2014. Évre szerződéssel lekötött folyamatban lévő feladatok, illetve jogszabályi kötelezettség</t>
  </si>
  <si>
    <t>KEOP-4.10.0/A/12 Nagy L. Gimnáium napelemes pályázat 16/2013.(II.14.)</t>
  </si>
  <si>
    <t>KEOP-4.10.0/A/12 KBSK napelemes pályázat (16/2013. (II.14.)</t>
  </si>
  <si>
    <t>KEOP-4.10.0/A/12 Közösségek Háza pályázat (16/2013.(II.14.) int.kv-ben</t>
  </si>
  <si>
    <t>KEOP-4.10./A/12 Városi Könyvtár pályázat (16/2013. (II.14.) int. Kv-ben</t>
  </si>
  <si>
    <t xml:space="preserve">TÁMOP-2.4.5-12/B Rugalm.növ.Helyi innovatív kezd. 93/2012. (VI.21.) </t>
  </si>
  <si>
    <t>TÁMOP-6.1.2-11/1 Egészségre nevelő program</t>
  </si>
  <si>
    <t>ÁROP-1.A.5 Komló Város Önk. Szervezetfejlesztése 123/2013. (VII.18.)</t>
  </si>
  <si>
    <t>Közterületi térkamera (önerő) 50/2013.(IV.24.)</t>
  </si>
  <si>
    <t>Sikondai tó gát helyreállítása (vis maior pályázat) 87/2013. (V.30.)</t>
  </si>
  <si>
    <t>DDOP-5.1.5/B Belvízrendezési pályázat 196/2011. (X.27.), 106/2012. (VI.21.)</t>
  </si>
  <si>
    <t>Mecsekjánosi-puszta 0177 hrsz híd felújítás (184/2013. (XI.28.)</t>
  </si>
  <si>
    <t>Önkorm.segély</t>
  </si>
  <si>
    <t>Mélt.közgyógyellátás</t>
  </si>
  <si>
    <t>a/ 48-as tér,KRESZ park</t>
  </si>
  <si>
    <t>b/ Egyéb közvilágítási igények: Bányász park, Patak u., Városház tér 19., Kossuth utcai 4 gyalogátkelő, Sikonda Villasor bővítés, Kazinczy u. mögötti terület, Alkotmány és Függetlenség u. közötti terület, Dávidföld, Mecsekjánosi lámpatest sűrítés, Gorkij utcai garázssor</t>
  </si>
  <si>
    <t>c/ Komló, Vértanúk u. mögötti garázssor</t>
  </si>
  <si>
    <t>Közös önk-i hivatal</t>
  </si>
  <si>
    <t>Együtt (1-7.):</t>
  </si>
  <si>
    <t>Együtt (1-7.)</t>
  </si>
  <si>
    <t>Tartalék(műk.)</t>
  </si>
  <si>
    <t>d/ KEOP-6.1.0/B-09-11-00118 Környezettudatosság népszerűsítése Komló Város lakosai körében</t>
  </si>
  <si>
    <t>e/ TÁMOP-5.3.6-11/1-2012-0005 KV Önkormányzatra jutó költségek</t>
  </si>
  <si>
    <t>f/ TÁMOP-3.2.12-12/1/2012-0025 Kulturális szakemberek képzése</t>
  </si>
  <si>
    <t>g/ ÁROP-1A.5-2013-0028 KV Önkormányzat szervezetfejlesztése</t>
  </si>
  <si>
    <t>h/ TÁMOP-6.1.2-11/1-2012-1406 Egészségre nevelő és szemléletformáló programok a Körtvélyesi Óvodában</t>
  </si>
  <si>
    <t>i/ TÁMOP-6.1.2-11/1-2012-1489 Egészségre nevelő és szemléletformáló programok a Sallai utcai Óvodában</t>
  </si>
  <si>
    <t>j/ TÁMOP-2.4.5-12/3-2012-0007 Munka és magánélet összehangolását segítő helyi innovatív kezdeményezések Komlón</t>
  </si>
  <si>
    <t>Kötvény és fejlesztési hitel tőketörlesztése</t>
  </si>
  <si>
    <t>dologi kiadás fejlesztési kamat</t>
  </si>
  <si>
    <t>nélkül</t>
  </si>
  <si>
    <t>Körtvélyes, Nagyrét utcai út (I. ütem) 140/2013. (IX.26.)</t>
  </si>
  <si>
    <t>Közvilágítás korszerűsítés törlesztés 2014. évi üteme (GREP Zrt.)</t>
  </si>
  <si>
    <t>Közvilágítás fejlesztési igények:</t>
  </si>
  <si>
    <t>Benyújtott, elbírálás alatt lévő pályázatok önereje (8/4. sz. melléklet)</t>
  </si>
  <si>
    <t xml:space="preserve">Lakáscélú támogatás 2014. évi </t>
  </si>
  <si>
    <t>Lakóházfelújítás (felújítási alap)</t>
  </si>
  <si>
    <t>Áthúzódó vízi közmű rekonstrukció</t>
  </si>
  <si>
    <t>Fejlesztési kamat összesen:</t>
  </si>
  <si>
    <t>Tárgyévi fejlesztési hitelek kamata</t>
  </si>
  <si>
    <t>a/ nagyértékű eszközbeszerzés</t>
  </si>
  <si>
    <t>b/ nagyértékű szoftverbeszerzés</t>
  </si>
  <si>
    <t>Körtvélyes, Nagyrét utca ivóvízvezeték építés 140/2013.(IX.26.)</t>
  </si>
  <si>
    <t>c/ kisértékű informatikai eszközbeszerzés (dologiból átcsoportosítva)</t>
  </si>
  <si>
    <t>Intézményi kisértékű eszközbeszerzések (dologiból átcsoportosítva)</t>
  </si>
  <si>
    <t>a/ Városgondnokság</t>
  </si>
  <si>
    <t>b/ GESZ</t>
  </si>
  <si>
    <t>Sybac Kft-től terület visszavásárlás</t>
  </si>
  <si>
    <t>Szabályozási terv tárgyévi módosítása</t>
  </si>
  <si>
    <t>Kistérségi Fejlesztési Program</t>
  </si>
  <si>
    <t>Önkormányzat informatikai beszerzés (képviselői laptopok)</t>
  </si>
  <si>
    <t>Közös önkormányzati hivatal informatika:</t>
  </si>
  <si>
    <t>Közös önkormányzati hivatal nagyértékű bútorbeszerzés</t>
  </si>
  <si>
    <t>Közös önkormányzati hivatal kisértékű bútor-, textília beszerzés (dologiból átcsoportosítva)</t>
  </si>
  <si>
    <t>Felhalmozási célú pénzeszköz-átadás Komló Sport Kft-nek Sportcsarnok felújításra</t>
  </si>
  <si>
    <t>Képviselő-testületi döntés száma</t>
  </si>
  <si>
    <t>2015.</t>
  </si>
  <si>
    <t xml:space="preserve">92/2012. (VI.21.) </t>
  </si>
  <si>
    <t>123/2013. (VII. 18.)</t>
  </si>
  <si>
    <t xml:space="preserve">152/2013. (X. 24.) </t>
  </si>
  <si>
    <t>IPA (Horvátország)</t>
  </si>
  <si>
    <t xml:space="preserve">18/2012. (II. 02.) </t>
  </si>
  <si>
    <t xml:space="preserve">16/2013. (II.14.) </t>
  </si>
  <si>
    <t>KEOP-4.10.0/A/12-2013-1200 "A komlói Közösségek Háza,  valamint Színház - és Hangversenyterem intézményben napelemes rendszer telepítése" - Komló Város Önkormányzat Közösségek Háza, Színház -és Hangversenyterem  a pályázó</t>
  </si>
  <si>
    <t xml:space="preserve">KEOP-4.10.0/A/12-2013-1224 "Komló Város Önkormányzat KBSK tornatermének intézményében nepelemes rendszer telepítése" </t>
  </si>
  <si>
    <t xml:space="preserve">KEOP-4.10.0/A/12-2013-1240 "Komló Város Önkormányzat Nagy László Gimnázium intézményében napelemes rendszer kiépítése" </t>
  </si>
  <si>
    <t xml:space="preserve">DDOP-5.1.5/B-11-2001-0018 "Helyi jelentőságű vízvédelmi rendszerek fejlesztése Komló Város területén" </t>
  </si>
  <si>
    <t>106/2012. (VI. 21.)</t>
  </si>
  <si>
    <t>DDOP-5.1.5/B-11-2001-0018 "Helyi jelentőságű vízvédelmi rendszerek fejlesztése Komló Város területén"  pályázathoz kapcsolódó EU Önerő Alap</t>
  </si>
  <si>
    <t xml:space="preserve">Területvásárlás Sikondán kerékpárúthoz 74/2013.(V.30.) </t>
  </si>
  <si>
    <t>Projekt megnevezése</t>
  </si>
  <si>
    <t>Pályázó</t>
  </si>
  <si>
    <t>Projekt összköltsége</t>
  </si>
  <si>
    <t>Igényelt támogatás</t>
  </si>
  <si>
    <t>Önerő</t>
  </si>
  <si>
    <t>Projekt állása jelenleg</t>
  </si>
  <si>
    <t>KEOP-5.5.0/B/12-2013-0191 "Komlói Bányász Sportklub futófolyosó épületenergetikai  fejlesztése"</t>
  </si>
  <si>
    <t>Komló Város Önkormányzat</t>
  </si>
  <si>
    <t>kifogás kiegészítés benyújtásra került, válasz nem érkezett.</t>
  </si>
  <si>
    <t>KEOP-5.5.0/B/12-2013-0179 "Komlói Bányász Sportklub  tornaterem épületenergetikai fejlesztése"</t>
  </si>
  <si>
    <t>KEOP-5.5.0/A/12-2013-0269 "Közvilágítás korszerűsítése Komló Városában"</t>
  </si>
  <si>
    <t>KEOP-5.5.0/A/12-2013-0356 "Kökönyösi Oktatási Központ Nagy László Szakközépiskola, Szakiskola, Speciális Szakiskola és Kollégium  épületenergetikai fejlesztése (Ságvári u. 1.)"</t>
  </si>
  <si>
    <t>KEOP-4.10.0/A/12-2013-1209 "Komló Városi Óvoda intézményeiben napelemes rendszer teelpítése"</t>
  </si>
  <si>
    <t>Komló Városi óvoda</t>
  </si>
  <si>
    <t>elbírálás alatt</t>
  </si>
  <si>
    <t>KEOP-4.10.0/A/12-2013-1217 "Komló Város Önkormányzatának Erkel ferenc Alapfokú Művészetoktatási Intézményében nepelemes rendszer kiépítése"</t>
  </si>
  <si>
    <t>Komló Város Önkormányzata</t>
  </si>
  <si>
    <t>KEOP-4.10.0/A/12-2013-1215 "Komló Város Önkormányzat Sportközpont épületében napelemes rendszer telepítése"</t>
  </si>
  <si>
    <t>KEOP-4.10.0/A/12-2013-1221 "Komló Város Önkormányzat Polgármesteri Hivatalának épületében napelemes rendszer telepítése"</t>
  </si>
  <si>
    <t>KEOP-4.10.0/A/12-2013-1256 "Komló Város önkormányzat Városgondnokság épületeiben napelemes rendszer telepítése"</t>
  </si>
  <si>
    <t>Komló Város Önkormányzat Városgondokság</t>
  </si>
  <si>
    <t>TIOP-3.2.3.A-13/1-2013-0004 "Lakhatási beruházások támogatása"</t>
  </si>
  <si>
    <t>a pályázat befogadásra került, elbírálás alatt</t>
  </si>
  <si>
    <t>TÁMOP-2.4.5-12/7-2012-0663 Hatékonyság növeléssel és családközpontú munkahelyi megoldásokkal a modern közigazgatásért</t>
  </si>
  <si>
    <t>kifogás elbírálás alatt</t>
  </si>
  <si>
    <t xml:space="preserve">TÁMOP-3.1.11-12/2-2012-0314 Óvodai szakmai színvonalának emelése célzott képzésekkel és eszközök fejlesztése a Komlói önkormányzat Óvodáiban </t>
  </si>
  <si>
    <t>tartaléklistán van</t>
  </si>
  <si>
    <t xml:space="preserve">DDOP-2.1.1/A.B-12-2012-0014 KB200 A Komloszaurusztól a Bányászatig Komlón </t>
  </si>
  <si>
    <t>kifogás</t>
  </si>
  <si>
    <t>KEOP-6.2.0/B/09-11-2013-0012 „Környezettudatos könyvtár a fenntarthatóbb életmódért Komlón”</t>
  </si>
  <si>
    <t>József Attila Városi Könyvtár és Muzeális Gyűjtemény</t>
  </si>
  <si>
    <t>KEOP-1.2.0/09-11-2013-0054 „Komló Város ellátatlan területeinek szennyvízelevezése és a szennyvíztisztító telep korszerűsítése"</t>
  </si>
  <si>
    <t>KEOP-4.1.0/A-12-2013-1225 Klebelsberg intézményfenntartó Központ fenntartásában működő Gagarin Általános Iskola villamos energia igényének kielégítése megújuló energiaforrásokkal</t>
  </si>
  <si>
    <t>DDOP-2.1.1/A.B-12-2012-0066 Turisztikai célú kerékpárút (Komlói szakasz)</t>
  </si>
  <si>
    <r>
      <t xml:space="preserve">TÁMOP-5.3.6-11/1-2012-0005 (Komló Város Önkormányzatára, mint projektgazdára jutó költségek)- </t>
    </r>
    <r>
      <rPr>
        <i/>
        <sz val="9"/>
        <rFont val="Arial CE"/>
        <family val="0"/>
      </rPr>
      <t xml:space="preserve"> </t>
    </r>
    <r>
      <rPr>
        <b/>
        <sz val="9"/>
        <rFont val="Arial CE"/>
        <family val="0"/>
      </rPr>
      <t>működési</t>
    </r>
  </si>
  <si>
    <r>
      <t xml:space="preserve">TÁMOP-3.2.12-12/1/2012-0025 Kulturális szakemberek képzése - </t>
    </r>
    <r>
      <rPr>
        <b/>
        <sz val="9"/>
        <rFont val="Arial CE"/>
        <family val="0"/>
      </rPr>
      <t xml:space="preserve"> működési</t>
    </r>
  </si>
  <si>
    <r>
      <t xml:space="preserve"> ÁROP-1.A.5-2013-2013-0028 Komló Város Önkormányzatának szervezetfejlesztése - </t>
    </r>
    <r>
      <rPr>
        <b/>
        <sz val="9"/>
        <rFont val="Arial CE"/>
        <family val="0"/>
      </rPr>
      <t>működési</t>
    </r>
  </si>
  <si>
    <r>
      <t xml:space="preserve"> ÁROP-1.A.5-2013-2013-0028 Komló Város Önkormányzatának szervezetfejlesztése - </t>
    </r>
    <r>
      <rPr>
        <b/>
        <sz val="9"/>
        <rFont val="Arial CE"/>
        <family val="0"/>
      </rPr>
      <t>fejlesztési</t>
    </r>
  </si>
  <si>
    <r>
      <t xml:space="preserve">TÁMOP-6.1.2-11/1-2012-1406 Egészségre nevelő és szemléletformáló programok a körtvélyesi Óvodában - </t>
    </r>
    <r>
      <rPr>
        <b/>
        <sz val="9"/>
        <rFont val="Arial CE"/>
        <family val="0"/>
      </rPr>
      <t>működési</t>
    </r>
  </si>
  <si>
    <r>
      <t xml:space="preserve">TÁMOP-6.1.2-11/1-2012-1406 Egészségre nevelő és szemléletformáló programok a körtvélyesi Óvodában - </t>
    </r>
    <r>
      <rPr>
        <b/>
        <sz val="9"/>
        <rFont val="Arial CE"/>
        <family val="0"/>
      </rPr>
      <t>fejlesztési</t>
    </r>
  </si>
  <si>
    <r>
      <t xml:space="preserve">TÁMOP-6.1.2-11/1-2012-1489 Egészségre nevelő, szemléletformáló programok a Sallai utcai Óvodában - </t>
    </r>
    <r>
      <rPr>
        <b/>
        <sz val="9"/>
        <color indexed="8"/>
        <rFont val="Calibri"/>
        <family val="2"/>
      </rPr>
      <t xml:space="preserve">működési </t>
    </r>
  </si>
  <si>
    <r>
      <t xml:space="preserve">TÁMOP-6.1.2-11/1-2012-1489 Egészségre nevelő, szemléletformáló programok a Sallai utcai Óvodában - </t>
    </r>
    <r>
      <rPr>
        <b/>
        <sz val="9"/>
        <color indexed="8"/>
        <rFont val="Calibri"/>
        <family val="2"/>
      </rPr>
      <t>fejlesztési</t>
    </r>
  </si>
  <si>
    <r>
      <t xml:space="preserve">Pannónia ipari öröksége - </t>
    </r>
    <r>
      <rPr>
        <b/>
        <sz val="9"/>
        <color indexed="8"/>
        <rFont val="Calibri"/>
        <family val="2"/>
      </rPr>
      <t>fejlesztési</t>
    </r>
  </si>
  <si>
    <r>
      <t xml:space="preserve">TÁMOP-2.4.5-12/3-2012-0007 Munka és magánélet összehangolását segítő helyi innovatív kezdeményezések Komlón  - </t>
    </r>
    <r>
      <rPr>
        <b/>
        <sz val="9"/>
        <rFont val="Arial CE"/>
        <family val="0"/>
      </rPr>
      <t xml:space="preserve"> működési </t>
    </r>
  </si>
  <si>
    <r>
      <t xml:space="preserve">TÁMOP-2.4.5-12/3-2012-0007Munka és magánélet összehangolását segítő helyi innovatív kezdeményezések Komlón - </t>
    </r>
    <r>
      <rPr>
        <b/>
        <sz val="9"/>
        <rFont val="Arial CE"/>
        <family val="0"/>
      </rPr>
      <t xml:space="preserve"> fejlesztési </t>
    </r>
  </si>
  <si>
    <t>Normatív hozzájárulások</t>
  </si>
  <si>
    <t>FELHALMOZÁSI CÉLÚ PÉNZESZKÖZ-ÁTADÁS:</t>
  </si>
  <si>
    <t>Felhalmozási célú pénzeszköz-átadás összesen:</t>
  </si>
  <si>
    <t>Önkormányzati intézmények villamosbiztonsági felülvizsgálata</t>
  </si>
  <si>
    <t>Tárgyévi hitelfelvétel kamata (ebből: fejlesztési kamat 15 MFt)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</si>
</sst>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_F_t"/>
    <numFmt numFmtId="165" formatCode="_-* #,##0\ _F_t_-;\-* #,##0\ _F_t_-;_-* &quot;-&quot;??\ _F_t_-;_-@_-"/>
    <numFmt numFmtId="166" formatCode="#,##0\ &quot;Ft&quot;"/>
  </numFmts>
  <fonts count="59">
    <font>
      <sz val="10"/>
      <name val="Arial CE"/>
      <family val="0"/>
    </font>
    <font>
      <b/>
      <sz val="10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sz val="11"/>
      <name val="Arial CE"/>
      <family val="2"/>
    </font>
    <font>
      <b/>
      <sz val="9"/>
      <name val="Arial CE"/>
      <family val="2"/>
    </font>
    <font>
      <b/>
      <sz val="11"/>
      <name val="Arial CE"/>
      <family val="2"/>
    </font>
    <font>
      <b/>
      <sz val="10"/>
      <color indexed="8"/>
      <name val="Arial CE"/>
      <family val="2"/>
    </font>
    <font>
      <sz val="10"/>
      <color indexed="8"/>
      <name val="Arial CE"/>
      <family val="2"/>
    </font>
    <font>
      <i/>
      <sz val="8"/>
      <name val="Arial CE"/>
      <family val="2"/>
    </font>
    <font>
      <sz val="7"/>
      <name val="Arial CE"/>
      <family val="2"/>
    </font>
    <font>
      <b/>
      <sz val="12"/>
      <name val="Arial CE"/>
      <family val="0"/>
    </font>
    <font>
      <b/>
      <sz val="7"/>
      <name val="Arial CE"/>
      <family val="0"/>
    </font>
    <font>
      <i/>
      <sz val="10"/>
      <name val="Arial CE"/>
      <family val="0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9"/>
      <name val="Times New Roman"/>
      <family val="1"/>
    </font>
    <font>
      <i/>
      <sz val="9"/>
      <name val="Arial CE"/>
      <family val="0"/>
    </font>
    <font>
      <b/>
      <sz val="9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E"/>
      <family val="0"/>
    </font>
    <font>
      <u val="single"/>
      <sz val="10"/>
      <color indexed="2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Arial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Arial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2" applyNumberFormat="0" applyFill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47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0" fillId="22" borderId="7" applyNumberFormat="0" applyFont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51" fillId="29" borderId="0" applyNumberFormat="0" applyBorder="0" applyAlignment="0" applyProtection="0"/>
    <xf numFmtId="0" fontId="52" fillId="30" borderId="8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0" fillId="0" borderId="0">
      <alignment/>
      <protection/>
    </xf>
    <xf numFmtId="0" fontId="5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57" fillId="32" borderId="0" applyNumberFormat="0" applyBorder="0" applyAlignment="0" applyProtection="0"/>
    <xf numFmtId="0" fontId="58" fillId="30" borderId="1" applyNumberFormat="0" applyAlignment="0" applyProtection="0"/>
    <xf numFmtId="9" fontId="0" fillId="0" borderId="0" applyFont="0" applyFill="0" applyBorder="0" applyAlignment="0" applyProtection="0"/>
  </cellStyleXfs>
  <cellXfs count="34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1" fillId="0" borderId="11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0" xfId="0" applyBorder="1" applyAlignment="1">
      <alignment horizontal="center"/>
    </xf>
    <xf numFmtId="3" fontId="0" fillId="0" borderId="10" xfId="0" applyNumberFormat="1" applyBorder="1" applyAlignment="1">
      <alignment/>
    </xf>
    <xf numFmtId="0" fontId="2" fillId="0" borderId="10" xfId="0" applyFont="1" applyBorder="1" applyAlignment="1">
      <alignment wrapText="1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0" xfId="0" applyBorder="1" applyAlignment="1">
      <alignment/>
    </xf>
    <xf numFmtId="0" fontId="3" fillId="0" borderId="10" xfId="0" applyFont="1" applyBorder="1" applyAlignment="1">
      <alignment wrapText="1"/>
    </xf>
    <xf numFmtId="0" fontId="2" fillId="0" borderId="16" xfId="0" applyFont="1" applyBorder="1" applyAlignment="1">
      <alignment/>
    </xf>
    <xf numFmtId="0" fontId="2" fillId="0" borderId="14" xfId="0" applyFont="1" applyBorder="1" applyAlignment="1">
      <alignment/>
    </xf>
    <xf numFmtId="3" fontId="0" fillId="0" borderId="0" xfId="0" applyNumberFormat="1" applyAlignment="1">
      <alignment/>
    </xf>
    <xf numFmtId="3" fontId="0" fillId="0" borderId="13" xfId="0" applyNumberFormat="1" applyBorder="1" applyAlignment="1">
      <alignment/>
    </xf>
    <xf numFmtId="0" fontId="9" fillId="33" borderId="11" xfId="0" applyFont="1" applyFill="1" applyBorder="1" applyAlignment="1">
      <alignment horizontal="center" vertical="center"/>
    </xf>
    <xf numFmtId="0" fontId="0" fillId="33" borderId="14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22" xfId="0" applyFill="1" applyBorder="1" applyAlignment="1">
      <alignment/>
    </xf>
    <xf numFmtId="0" fontId="0" fillId="33" borderId="0" xfId="0" applyFill="1" applyBorder="1" applyAlignment="1">
      <alignment/>
    </xf>
    <xf numFmtId="0" fontId="10" fillId="33" borderId="23" xfId="0" applyFont="1" applyFill="1" applyBorder="1" applyAlignment="1">
      <alignment/>
    </xf>
    <xf numFmtId="0" fontId="0" fillId="33" borderId="23" xfId="0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9" fillId="33" borderId="13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/>
    </xf>
    <xf numFmtId="0" fontId="9" fillId="33" borderId="11" xfId="0" applyFont="1" applyFill="1" applyBorder="1" applyAlignment="1">
      <alignment/>
    </xf>
    <xf numFmtId="0" fontId="10" fillId="33" borderId="10" xfId="0" applyFont="1" applyFill="1" applyBorder="1" applyAlignment="1">
      <alignment/>
    </xf>
    <xf numFmtId="0" fontId="1" fillId="33" borderId="13" xfId="0" applyFont="1" applyFill="1" applyBorder="1" applyAlignment="1">
      <alignment/>
    </xf>
    <xf numFmtId="0" fontId="1" fillId="33" borderId="12" xfId="0" applyFont="1" applyFill="1" applyBorder="1" applyAlignment="1">
      <alignment/>
    </xf>
    <xf numFmtId="0" fontId="1" fillId="33" borderId="10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Border="1" applyAlignment="1">
      <alignment/>
    </xf>
    <xf numFmtId="3" fontId="10" fillId="33" borderId="10" xfId="0" applyNumberFormat="1" applyFont="1" applyFill="1" applyBorder="1" applyAlignment="1">
      <alignment/>
    </xf>
    <xf numFmtId="3" fontId="0" fillId="33" borderId="10" xfId="0" applyNumberFormat="1" applyFill="1" applyBorder="1" applyAlignment="1">
      <alignment/>
    </xf>
    <xf numFmtId="3" fontId="1" fillId="33" borderId="10" xfId="0" applyNumberFormat="1" applyFont="1" applyFill="1" applyBorder="1" applyAlignment="1">
      <alignment/>
    </xf>
    <xf numFmtId="3" fontId="1" fillId="33" borderId="10" xfId="0" applyNumberFormat="1" applyFont="1" applyFill="1" applyBorder="1" applyAlignment="1">
      <alignment horizontal="center" vertical="center"/>
    </xf>
    <xf numFmtId="3" fontId="0" fillId="0" borderId="14" xfId="0" applyNumberFormat="1" applyBorder="1" applyAlignment="1">
      <alignment/>
    </xf>
    <xf numFmtId="3" fontId="0" fillId="0" borderId="16" xfId="0" applyNumberFormat="1" applyBorder="1" applyAlignment="1">
      <alignment/>
    </xf>
    <xf numFmtId="3" fontId="1" fillId="33" borderId="13" xfId="0" applyNumberFormat="1" applyFont="1" applyFill="1" applyBorder="1" applyAlignment="1">
      <alignment/>
    </xf>
    <xf numFmtId="3" fontId="9" fillId="33" borderId="10" xfId="0" applyNumberFormat="1" applyFont="1" applyFill="1" applyBorder="1" applyAlignment="1">
      <alignment/>
    </xf>
    <xf numFmtId="0" fontId="2" fillId="0" borderId="13" xfId="0" applyFont="1" applyBorder="1" applyAlignment="1">
      <alignment/>
    </xf>
    <xf numFmtId="3" fontId="2" fillId="0" borderId="10" xfId="0" applyNumberFormat="1" applyFont="1" applyBorder="1" applyAlignment="1">
      <alignment/>
    </xf>
    <xf numFmtId="3" fontId="3" fillId="0" borderId="10" xfId="0" applyNumberFormat="1" applyFont="1" applyBorder="1" applyAlignment="1">
      <alignment/>
    </xf>
    <xf numFmtId="0" fontId="0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3" fontId="0" fillId="33" borderId="10" xfId="0" applyNumberFormat="1" applyFont="1" applyFill="1" applyBorder="1" applyAlignment="1">
      <alignment/>
    </xf>
    <xf numFmtId="1" fontId="0" fillId="0" borderId="0" xfId="0" applyNumberFormat="1" applyAlignment="1">
      <alignment/>
    </xf>
    <xf numFmtId="3" fontId="2" fillId="0" borderId="12" xfId="0" applyNumberFormat="1" applyFont="1" applyBorder="1" applyAlignment="1">
      <alignment/>
    </xf>
    <xf numFmtId="0" fontId="1" fillId="0" borderId="11" xfId="0" applyFont="1" applyBorder="1" applyAlignment="1">
      <alignment wrapText="1"/>
    </xf>
    <xf numFmtId="3" fontId="3" fillId="0" borderId="12" xfId="0" applyNumberFormat="1" applyFont="1" applyBorder="1" applyAlignment="1">
      <alignment/>
    </xf>
    <xf numFmtId="0" fontId="2" fillId="0" borderId="0" xfId="0" applyFont="1" applyBorder="1" applyAlignment="1">
      <alignment wrapText="1"/>
    </xf>
    <xf numFmtId="0" fontId="0" fillId="0" borderId="11" xfId="0" applyBorder="1" applyAlignment="1">
      <alignment wrapText="1"/>
    </xf>
    <xf numFmtId="0" fontId="3" fillId="0" borderId="14" xfId="0" applyFont="1" applyBorder="1" applyAlignment="1">
      <alignment/>
    </xf>
    <xf numFmtId="0" fontId="10" fillId="33" borderId="10" xfId="0" applyFont="1" applyFill="1" applyBorder="1" applyAlignment="1">
      <alignment wrapText="1"/>
    </xf>
    <xf numFmtId="3" fontId="0" fillId="33" borderId="14" xfId="0" applyNumberFormat="1" applyFill="1" applyBorder="1" applyAlignment="1">
      <alignment/>
    </xf>
    <xf numFmtId="0" fontId="9" fillId="33" borderId="12" xfId="0" applyFont="1" applyFill="1" applyBorder="1" applyAlignment="1">
      <alignment horizontal="center" vertical="center"/>
    </xf>
    <xf numFmtId="3" fontId="1" fillId="0" borderId="0" xfId="0" applyNumberFormat="1" applyFont="1" applyAlignment="1">
      <alignment/>
    </xf>
    <xf numFmtId="3" fontId="1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1" fillId="0" borderId="10" xfId="0" applyFont="1" applyBorder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/>
    </xf>
    <xf numFmtId="3" fontId="3" fillId="0" borderId="10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3" fontId="2" fillId="33" borderId="10" xfId="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3" fontId="2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wrapText="1"/>
    </xf>
    <xf numFmtId="0" fontId="12" fillId="0" borderId="10" xfId="0" applyFont="1" applyBorder="1" applyAlignment="1">
      <alignment horizontal="center" vertical="center" wrapText="1"/>
    </xf>
    <xf numFmtId="0" fontId="12" fillId="0" borderId="0" xfId="0" applyFont="1" applyAlignment="1">
      <alignment/>
    </xf>
    <xf numFmtId="0" fontId="0" fillId="0" borderId="22" xfId="0" applyBorder="1" applyAlignment="1">
      <alignment/>
    </xf>
    <xf numFmtId="3" fontId="0" fillId="0" borderId="23" xfId="0" applyNumberFormat="1" applyBorder="1" applyAlignment="1">
      <alignment/>
    </xf>
    <xf numFmtId="3" fontId="0" fillId="0" borderId="21" xfId="0" applyNumberFormat="1" applyBorder="1" applyAlignment="1">
      <alignment/>
    </xf>
    <xf numFmtId="3" fontId="0" fillId="33" borderId="14" xfId="0" applyNumberFormat="1" applyFont="1" applyFill="1" applyBorder="1" applyAlignment="1">
      <alignment/>
    </xf>
    <xf numFmtId="3" fontId="0" fillId="33" borderId="16" xfId="0" applyNumberFormat="1" applyFont="1" applyFill="1" applyBorder="1" applyAlignment="1">
      <alignment/>
    </xf>
    <xf numFmtId="0" fontId="2" fillId="0" borderId="15" xfId="0" applyFont="1" applyBorder="1" applyAlignment="1">
      <alignment/>
    </xf>
    <xf numFmtId="0" fontId="11" fillId="0" borderId="10" xfId="0" applyFont="1" applyBorder="1" applyAlignment="1">
      <alignment wrapText="1"/>
    </xf>
    <xf numFmtId="0" fontId="0" fillId="0" borderId="0" xfId="0" applyFill="1" applyBorder="1" applyAlignment="1">
      <alignment/>
    </xf>
    <xf numFmtId="0" fontId="11" fillId="0" borderId="10" xfId="0" applyFont="1" applyBorder="1" applyAlignment="1">
      <alignment/>
    </xf>
    <xf numFmtId="3" fontId="11" fillId="0" borderId="10" xfId="0" applyNumberFormat="1" applyFont="1" applyBorder="1" applyAlignment="1">
      <alignment/>
    </xf>
    <xf numFmtId="3" fontId="2" fillId="34" borderId="10" xfId="0" applyNumberFormat="1" applyFont="1" applyFill="1" applyBorder="1" applyAlignment="1">
      <alignment/>
    </xf>
    <xf numFmtId="3" fontId="3" fillId="34" borderId="10" xfId="0" applyNumberFormat="1" applyFont="1" applyFill="1" applyBorder="1" applyAlignment="1">
      <alignment/>
    </xf>
    <xf numFmtId="0" fontId="11" fillId="0" borderId="10" xfId="0" applyFont="1" applyBorder="1" applyAlignment="1">
      <alignment/>
    </xf>
    <xf numFmtId="3" fontId="11" fillId="0" borderId="10" xfId="0" applyNumberFormat="1" applyFont="1" applyBorder="1" applyAlignment="1">
      <alignment/>
    </xf>
    <xf numFmtId="0" fontId="3" fillId="0" borderId="21" xfId="0" applyFont="1" applyBorder="1" applyAlignment="1">
      <alignment/>
    </xf>
    <xf numFmtId="0" fontId="3" fillId="0" borderId="0" xfId="0" applyFont="1" applyAlignment="1">
      <alignment/>
    </xf>
    <xf numFmtId="3" fontId="3" fillId="34" borderId="10" xfId="0" applyNumberFormat="1" applyFont="1" applyFill="1" applyBorder="1" applyAlignment="1">
      <alignment/>
    </xf>
    <xf numFmtId="0" fontId="0" fillId="0" borderId="0" xfId="0" applyBorder="1" applyAlignment="1">
      <alignment horizontal="center" vertical="center"/>
    </xf>
    <xf numFmtId="3" fontId="1" fillId="0" borderId="10" xfId="0" applyNumberFormat="1" applyFont="1" applyBorder="1" applyAlignment="1">
      <alignment/>
    </xf>
    <xf numFmtId="0" fontId="1" fillId="0" borderId="0" xfId="0" applyFont="1" applyAlignment="1">
      <alignment/>
    </xf>
    <xf numFmtId="0" fontId="2" fillId="0" borderId="22" xfId="0" applyFont="1" applyBorder="1" applyAlignment="1">
      <alignment horizontal="center" vertical="center" wrapText="1"/>
    </xf>
    <xf numFmtId="0" fontId="1" fillId="0" borderId="22" xfId="0" applyFont="1" applyBorder="1" applyAlignment="1">
      <alignment/>
    </xf>
    <xf numFmtId="0" fontId="0" fillId="0" borderId="24" xfId="0" applyBorder="1" applyAlignment="1">
      <alignment wrapText="1"/>
    </xf>
    <xf numFmtId="3" fontId="10" fillId="33" borderId="21" xfId="0" applyNumberFormat="1" applyFont="1" applyFill="1" applyBorder="1" applyAlignment="1">
      <alignment/>
    </xf>
    <xf numFmtId="0" fontId="10" fillId="33" borderId="16" xfId="0" applyFont="1" applyFill="1" applyBorder="1" applyAlignment="1">
      <alignment/>
    </xf>
    <xf numFmtId="0" fontId="10" fillId="33" borderId="16" xfId="0" applyFont="1" applyFill="1" applyBorder="1" applyAlignment="1">
      <alignment wrapText="1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/>
    </xf>
    <xf numFmtId="0" fontId="0" fillId="0" borderId="10" xfId="0" applyFont="1" applyBorder="1" applyAlignment="1">
      <alignment/>
    </xf>
    <xf numFmtId="3" fontId="0" fillId="0" borderId="10" xfId="0" applyNumberFormat="1" applyFont="1" applyBorder="1" applyAlignment="1">
      <alignment/>
    </xf>
    <xf numFmtId="10" fontId="0" fillId="0" borderId="10" xfId="0" applyNumberFormat="1" applyFont="1" applyBorder="1" applyAlignment="1">
      <alignment/>
    </xf>
    <xf numFmtId="10" fontId="0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0" fontId="3" fillId="0" borderId="13" xfId="0" applyFont="1" applyBorder="1" applyAlignment="1">
      <alignment/>
    </xf>
    <xf numFmtId="3" fontId="2" fillId="0" borderId="13" xfId="0" applyNumberFormat="1" applyFont="1" applyBorder="1" applyAlignment="1">
      <alignment/>
    </xf>
    <xf numFmtId="3" fontId="3" fillId="0" borderId="13" xfId="0" applyNumberFormat="1" applyFont="1" applyBorder="1" applyAlignment="1">
      <alignment/>
    </xf>
    <xf numFmtId="0" fontId="2" fillId="0" borderId="13" xfId="0" applyFont="1" applyBorder="1" applyAlignment="1">
      <alignment/>
    </xf>
    <xf numFmtId="0" fontId="12" fillId="0" borderId="10" xfId="0" applyFont="1" applyBorder="1" applyAlignment="1">
      <alignment wrapText="1"/>
    </xf>
    <xf numFmtId="0" fontId="12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0" fillId="0" borderId="19" xfId="0" applyBorder="1" applyAlignment="1">
      <alignment/>
    </xf>
    <xf numFmtId="0" fontId="5" fillId="0" borderId="24" xfId="0" applyFont="1" applyBorder="1" applyAlignment="1">
      <alignment/>
    </xf>
    <xf numFmtId="0" fontId="13" fillId="0" borderId="11" xfId="0" applyFont="1" applyBorder="1" applyAlignment="1">
      <alignment wrapText="1"/>
    </xf>
    <xf numFmtId="49" fontId="2" fillId="0" borderId="1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wrapText="1"/>
    </xf>
    <xf numFmtId="3" fontId="3" fillId="0" borderId="0" xfId="0" applyNumberFormat="1" applyFont="1" applyBorder="1" applyAlignment="1">
      <alignment/>
    </xf>
    <xf numFmtId="0" fontId="2" fillId="0" borderId="0" xfId="0" applyFont="1" applyBorder="1" applyAlignment="1">
      <alignment wrapText="1"/>
    </xf>
    <xf numFmtId="3" fontId="0" fillId="33" borderId="13" xfId="0" applyNumberFormat="1" applyFill="1" applyBorder="1" applyAlignment="1">
      <alignment/>
    </xf>
    <xf numFmtId="0" fontId="0" fillId="0" borderId="10" xfId="0" applyBorder="1" applyAlignment="1">
      <alignment horizontal="center" vertical="center"/>
    </xf>
    <xf numFmtId="0" fontId="8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7" fillId="0" borderId="0" xfId="0" applyFont="1" applyBorder="1" applyAlignment="1">
      <alignment/>
    </xf>
    <xf numFmtId="3" fontId="8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3" fontId="0" fillId="0" borderId="0" xfId="0" applyNumberFormat="1" applyBorder="1" applyAlignment="1">
      <alignment/>
    </xf>
    <xf numFmtId="0" fontId="1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/>
    </xf>
    <xf numFmtId="3" fontId="1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0" fillId="0" borderId="10" xfId="0" applyNumberFormat="1" applyBorder="1" applyAlignment="1">
      <alignment/>
    </xf>
    <xf numFmtId="0" fontId="3" fillId="0" borderId="15" xfId="0" applyFont="1" applyBorder="1" applyAlignment="1">
      <alignment/>
    </xf>
    <xf numFmtId="0" fontId="14" fillId="0" borderId="10" xfId="0" applyFont="1" applyBorder="1" applyAlignment="1">
      <alignment/>
    </xf>
    <xf numFmtId="0" fontId="12" fillId="0" borderId="10" xfId="0" applyFont="1" applyBorder="1" applyAlignment="1">
      <alignment wrapText="1"/>
    </xf>
    <xf numFmtId="0" fontId="0" fillId="0" borderId="14" xfId="0" applyBorder="1" applyAlignment="1">
      <alignment wrapText="1"/>
    </xf>
    <xf numFmtId="0" fontId="0" fillId="33" borderId="10" xfId="0" applyFill="1" applyBorder="1" applyAlignment="1">
      <alignment wrapText="1"/>
    </xf>
    <xf numFmtId="0" fontId="2" fillId="0" borderId="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/>
    </xf>
    <xf numFmtId="49" fontId="2" fillId="0" borderId="10" xfId="0" applyNumberFormat="1" applyFont="1" applyBorder="1" applyAlignment="1">
      <alignment wrapText="1"/>
    </xf>
    <xf numFmtId="49" fontId="2" fillId="0" borderId="13" xfId="0" applyNumberFormat="1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wrapText="1"/>
    </xf>
    <xf numFmtId="3" fontId="2" fillId="0" borderId="0" xfId="0" applyNumberFormat="1" applyFont="1" applyBorder="1" applyAlignment="1">
      <alignment wrapText="1"/>
    </xf>
    <xf numFmtId="3" fontId="3" fillId="0" borderId="10" xfId="0" applyNumberFormat="1" applyFont="1" applyBorder="1" applyAlignment="1">
      <alignment wrapText="1"/>
    </xf>
    <xf numFmtId="3" fontId="2" fillId="0" borderId="0" xfId="0" applyNumberFormat="1" applyFont="1" applyBorder="1" applyAlignment="1">
      <alignment/>
    </xf>
    <xf numFmtId="0" fontId="2" fillId="0" borderId="10" xfId="0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49" fontId="2" fillId="0" borderId="13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49" fontId="3" fillId="0" borderId="13" xfId="0" applyNumberFormat="1" applyFont="1" applyBorder="1" applyAlignment="1">
      <alignment horizontal="left"/>
    </xf>
    <xf numFmtId="0" fontId="3" fillId="0" borderId="0" xfId="0" applyFont="1" applyBorder="1" applyAlignment="1">
      <alignment horizontal="left" wrapText="1"/>
    </xf>
    <xf numFmtId="0" fontId="2" fillId="0" borderId="0" xfId="0" applyFont="1" applyAlignment="1">
      <alignment horizontal="left"/>
    </xf>
    <xf numFmtId="3" fontId="3" fillId="0" borderId="0" xfId="0" applyNumberFormat="1" applyFont="1" applyBorder="1" applyAlignment="1">
      <alignment wrapText="1"/>
    </xf>
    <xf numFmtId="3" fontId="3" fillId="0" borderId="13" xfId="0" applyNumberFormat="1" applyFont="1" applyBorder="1" applyAlignment="1">
      <alignment wrapText="1"/>
    </xf>
    <xf numFmtId="0" fontId="2" fillId="0" borderId="11" xfId="0" applyFont="1" applyBorder="1" applyAlignment="1">
      <alignment horizontal="right"/>
    </xf>
    <xf numFmtId="49" fontId="2" fillId="0" borderId="12" xfId="0" applyNumberFormat="1" applyFont="1" applyBorder="1" applyAlignment="1">
      <alignment horizontal="left" vertical="center" wrapText="1"/>
    </xf>
    <xf numFmtId="0" fontId="3" fillId="0" borderId="12" xfId="0" applyFont="1" applyBorder="1" applyAlignment="1">
      <alignment wrapText="1"/>
    </xf>
    <xf numFmtId="3" fontId="3" fillId="0" borderId="12" xfId="0" applyNumberFormat="1" applyFont="1" applyBorder="1" applyAlignment="1">
      <alignment wrapText="1"/>
    </xf>
    <xf numFmtId="3" fontId="2" fillId="0" borderId="13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wrapText="1"/>
    </xf>
    <xf numFmtId="3" fontId="2" fillId="0" borderId="13" xfId="0" applyNumberFormat="1" applyFont="1" applyBorder="1" applyAlignment="1">
      <alignment wrapText="1"/>
    </xf>
    <xf numFmtId="0" fontId="3" fillId="0" borderId="11" xfId="0" applyFont="1" applyBorder="1" applyAlignment="1">
      <alignment wrapText="1"/>
    </xf>
    <xf numFmtId="49" fontId="2" fillId="0" borderId="12" xfId="0" applyNumberFormat="1" applyFont="1" applyBorder="1" applyAlignment="1">
      <alignment horizontal="left"/>
    </xf>
    <xf numFmtId="0" fontId="3" fillId="0" borderId="11" xfId="0" applyFont="1" applyBorder="1" applyAlignment="1">
      <alignment horizontal="right"/>
    </xf>
    <xf numFmtId="0" fontId="2" fillId="0" borderId="11" xfId="0" applyFont="1" applyBorder="1" applyAlignment="1">
      <alignment horizontal="center" vertical="center"/>
    </xf>
    <xf numFmtId="3" fontId="2" fillId="0" borderId="13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right"/>
    </xf>
    <xf numFmtId="3" fontId="2" fillId="0" borderId="0" xfId="0" applyNumberFormat="1" applyFont="1" applyBorder="1" applyAlignment="1">
      <alignment wrapText="1"/>
    </xf>
    <xf numFmtId="49" fontId="2" fillId="0" borderId="0" xfId="0" applyNumberFormat="1" applyFont="1" applyBorder="1" applyAlignment="1">
      <alignment horizontal="left" vertical="center" wrapText="1"/>
    </xf>
    <xf numFmtId="3" fontId="2" fillId="0" borderId="0" xfId="0" applyNumberFormat="1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 horizontal="right"/>
    </xf>
    <xf numFmtId="49" fontId="3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/>
    </xf>
    <xf numFmtId="49" fontId="2" fillId="0" borderId="24" xfId="0" applyNumberFormat="1" applyFont="1" applyBorder="1" applyAlignment="1">
      <alignment horizontal="left"/>
    </xf>
    <xf numFmtId="0" fontId="2" fillId="0" borderId="24" xfId="0" applyFont="1" applyBorder="1" applyAlignment="1">
      <alignment wrapText="1"/>
    </xf>
    <xf numFmtId="3" fontId="2" fillId="0" borderId="24" xfId="0" applyNumberFormat="1" applyFont="1" applyBorder="1" applyAlignment="1">
      <alignment wrapText="1"/>
    </xf>
    <xf numFmtId="0" fontId="2" fillId="0" borderId="24" xfId="0" applyFont="1" applyBorder="1" applyAlignment="1">
      <alignment horizontal="right"/>
    </xf>
    <xf numFmtId="49" fontId="12" fillId="0" borderId="10" xfId="0" applyNumberFormat="1" applyFont="1" applyBorder="1" applyAlignment="1">
      <alignment wrapText="1"/>
    </xf>
    <xf numFmtId="3" fontId="2" fillId="0" borderId="10" xfId="0" applyNumberFormat="1" applyFont="1" applyFill="1" applyBorder="1" applyAlignment="1">
      <alignment/>
    </xf>
    <xf numFmtId="0" fontId="0" fillId="0" borderId="22" xfId="0" applyBorder="1" applyAlignment="1">
      <alignment wrapText="1"/>
    </xf>
    <xf numFmtId="0" fontId="0" fillId="33" borderId="14" xfId="0" applyFont="1" applyFill="1" applyBorder="1" applyAlignment="1">
      <alignment wrapText="1"/>
    </xf>
    <xf numFmtId="3" fontId="10" fillId="33" borderId="14" xfId="0" applyNumberFormat="1" applyFont="1" applyFill="1" applyBorder="1" applyAlignment="1">
      <alignment/>
    </xf>
    <xf numFmtId="3" fontId="10" fillId="33" borderId="16" xfId="0" applyNumberFormat="1" applyFont="1" applyFill="1" applyBorder="1" applyAlignment="1">
      <alignment/>
    </xf>
    <xf numFmtId="1" fontId="15" fillId="0" borderId="0" xfId="0" applyNumberFormat="1" applyFont="1" applyAlignment="1">
      <alignment/>
    </xf>
    <xf numFmtId="1" fontId="0" fillId="0" borderId="10" xfId="0" applyNumberFormat="1" applyBorder="1" applyAlignment="1">
      <alignment horizontal="center" vertical="center" wrapText="1"/>
    </xf>
    <xf numFmtId="1" fontId="0" fillId="0" borderId="10" xfId="0" applyNumberFormat="1" applyBorder="1" applyAlignment="1">
      <alignment/>
    </xf>
    <xf numFmtId="1" fontId="0" fillId="0" borderId="10" xfId="0" applyNumberFormat="1" applyBorder="1" applyAlignment="1">
      <alignment wrapText="1"/>
    </xf>
    <xf numFmtId="1" fontId="15" fillId="0" borderId="10" xfId="0" applyNumberFormat="1" applyFont="1" applyBorder="1" applyAlignment="1">
      <alignment wrapText="1"/>
    </xf>
    <xf numFmtId="3" fontId="15" fillId="0" borderId="10" xfId="0" applyNumberFormat="1" applyFont="1" applyBorder="1" applyAlignment="1">
      <alignment/>
    </xf>
    <xf numFmtId="1" fontId="0" fillId="0" borderId="10" xfId="0" applyNumberFormat="1" applyBorder="1" applyAlignment="1">
      <alignment horizontal="center" vertical="center"/>
    </xf>
    <xf numFmtId="1" fontId="0" fillId="0" borderId="14" xfId="0" applyNumberFormat="1" applyBorder="1" applyAlignment="1">
      <alignment horizontal="center" vertical="center"/>
    </xf>
    <xf numFmtId="1" fontId="0" fillId="0" borderId="15" xfId="0" applyNumberFormat="1" applyBorder="1" applyAlignment="1">
      <alignment horizontal="center" vertical="center"/>
    </xf>
    <xf numFmtId="1" fontId="15" fillId="0" borderId="16" xfId="0" applyNumberFormat="1" applyFont="1" applyBorder="1" applyAlignment="1">
      <alignment horizontal="center" vertical="center"/>
    </xf>
    <xf numFmtId="1" fontId="1" fillId="0" borderId="11" xfId="0" applyNumberFormat="1" applyFont="1" applyBorder="1" applyAlignment="1">
      <alignment/>
    </xf>
    <xf numFmtId="1" fontId="1" fillId="0" borderId="13" xfId="0" applyNumberFormat="1" applyFont="1" applyBorder="1" applyAlignment="1">
      <alignment/>
    </xf>
    <xf numFmtId="3" fontId="11" fillId="0" borderId="10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12" xfId="0" applyBorder="1" applyAlignment="1">
      <alignment wrapText="1"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 wrapText="1"/>
    </xf>
    <xf numFmtId="0" fontId="1" fillId="0" borderId="13" xfId="0" applyFont="1" applyBorder="1" applyAlignment="1">
      <alignment/>
    </xf>
    <xf numFmtId="3" fontId="1" fillId="0" borderId="14" xfId="0" applyNumberFormat="1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3" fontId="1" fillId="0" borderId="0" xfId="0" applyNumberFormat="1" applyFont="1" applyAlignment="1">
      <alignment/>
    </xf>
    <xf numFmtId="0" fontId="1" fillId="0" borderId="19" xfId="0" applyFont="1" applyBorder="1" applyAlignment="1">
      <alignment/>
    </xf>
    <xf numFmtId="3" fontId="1" fillId="0" borderId="21" xfId="0" applyNumberFormat="1" applyFont="1" applyBorder="1" applyAlignment="1">
      <alignment/>
    </xf>
    <xf numFmtId="3" fontId="1" fillId="0" borderId="13" xfId="0" applyNumberFormat="1" applyFont="1" applyBorder="1" applyAlignment="1">
      <alignment/>
    </xf>
    <xf numFmtId="3" fontId="0" fillId="0" borderId="18" xfId="0" applyNumberFormat="1" applyBorder="1" applyAlignment="1">
      <alignment/>
    </xf>
    <xf numFmtId="3" fontId="0" fillId="0" borderId="10" xfId="0" applyNumberFormat="1" applyBorder="1" applyAlignment="1">
      <alignment wrapText="1"/>
    </xf>
    <xf numFmtId="3" fontId="1" fillId="0" borderId="10" xfId="0" applyNumberFormat="1" applyFont="1" applyBorder="1" applyAlignment="1">
      <alignment wrapText="1"/>
    </xf>
    <xf numFmtId="3" fontId="4" fillId="0" borderId="10" xfId="0" applyNumberFormat="1" applyFont="1" applyBorder="1" applyAlignment="1">
      <alignment/>
    </xf>
    <xf numFmtId="3" fontId="7" fillId="0" borderId="10" xfId="0" applyNumberFormat="1" applyFont="1" applyBorder="1" applyAlignment="1">
      <alignment/>
    </xf>
    <xf numFmtId="3" fontId="4" fillId="0" borderId="10" xfId="0" applyNumberFormat="1" applyFont="1" applyBorder="1" applyAlignment="1">
      <alignment wrapText="1"/>
    </xf>
    <xf numFmtId="3" fontId="7" fillId="0" borderId="10" xfId="0" applyNumberFormat="1" applyFont="1" applyBorder="1" applyAlignment="1">
      <alignment wrapText="1"/>
    </xf>
    <xf numFmtId="3" fontId="4" fillId="0" borderId="0" xfId="0" applyNumberFormat="1" applyFont="1" applyAlignment="1">
      <alignment/>
    </xf>
    <xf numFmtId="3" fontId="4" fillId="0" borderId="10" xfId="0" applyNumberFormat="1" applyFont="1" applyBorder="1" applyAlignment="1">
      <alignment horizontal="center" vertical="center"/>
    </xf>
    <xf numFmtId="3" fontId="0" fillId="0" borderId="10" xfId="0" applyNumberFormat="1" applyBorder="1" applyAlignment="1">
      <alignment horizontal="center" vertical="center"/>
    </xf>
    <xf numFmtId="3" fontId="0" fillId="0" borderId="10" xfId="0" applyNumberFormat="1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16" fillId="0" borderId="10" xfId="0" applyFont="1" applyBorder="1" applyAlignment="1">
      <alignment horizontal="center" vertical="center" wrapText="1"/>
    </xf>
    <xf numFmtId="164" fontId="16" fillId="0" borderId="10" xfId="0" applyNumberFormat="1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wrapText="1"/>
    </xf>
    <xf numFmtId="0" fontId="17" fillId="0" borderId="10" xfId="0" applyFont="1" applyBorder="1" applyAlignment="1">
      <alignment vertical="center" wrapText="1"/>
    </xf>
    <xf numFmtId="0" fontId="17" fillId="0" borderId="10" xfId="0" applyFont="1" applyBorder="1" applyAlignment="1">
      <alignment horizontal="center" vertical="center" wrapText="1"/>
    </xf>
    <xf numFmtId="3" fontId="4" fillId="0" borderId="16" xfId="56" applyNumberFormat="1" applyFont="1" applyBorder="1" applyAlignment="1">
      <alignment horizontal="center" vertical="center"/>
      <protection/>
    </xf>
    <xf numFmtId="0" fontId="4" fillId="0" borderId="16" xfId="56" applyFont="1" applyBorder="1" applyAlignment="1">
      <alignment horizontal="center" vertical="center"/>
      <protection/>
    </xf>
    <xf numFmtId="0" fontId="4" fillId="0" borderId="10" xfId="56" applyFont="1" applyBorder="1" applyAlignment="1">
      <alignment horizontal="center" vertical="center" wrapText="1"/>
      <protection/>
    </xf>
    <xf numFmtId="3" fontId="4" fillId="0" borderId="10" xfId="56" applyNumberFormat="1" applyFont="1" applyFill="1" applyBorder="1" applyAlignment="1">
      <alignment horizontal="center" vertical="center"/>
      <protection/>
    </xf>
    <xf numFmtId="164" fontId="17" fillId="0" borderId="10" xfId="0" applyNumberFormat="1" applyFont="1" applyBorder="1" applyAlignment="1">
      <alignment horizontal="center" vertical="center" wrapText="1"/>
    </xf>
    <xf numFmtId="166" fontId="17" fillId="0" borderId="10" xfId="0" applyNumberFormat="1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7" fillId="0" borderId="10" xfId="0" applyFont="1" applyBorder="1" applyAlignment="1">
      <alignment vertical="top" wrapText="1"/>
    </xf>
    <xf numFmtId="166" fontId="17" fillId="0" borderId="10" xfId="0" applyNumberFormat="1" applyFont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wrapText="1"/>
    </xf>
    <xf numFmtId="0" fontId="18" fillId="0" borderId="10" xfId="0" applyFont="1" applyBorder="1" applyAlignment="1">
      <alignment vertical="center" wrapText="1"/>
    </xf>
    <xf numFmtId="0" fontId="18" fillId="0" borderId="10" xfId="0" applyFont="1" applyBorder="1" applyAlignment="1">
      <alignment horizontal="center" vertical="center"/>
    </xf>
    <xf numFmtId="166" fontId="18" fillId="0" borderId="10" xfId="0" applyNumberFormat="1" applyFont="1" applyBorder="1" applyAlignment="1">
      <alignment horizontal="center" vertical="center"/>
    </xf>
    <xf numFmtId="0" fontId="18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10" xfId="56" applyFont="1" applyBorder="1" applyAlignment="1">
      <alignment horizontal="center"/>
      <protection/>
    </xf>
    <xf numFmtId="3" fontId="4" fillId="0" borderId="10" xfId="56" applyNumberFormat="1" applyFont="1" applyBorder="1" applyAlignment="1">
      <alignment horizontal="center" vertical="center"/>
      <protection/>
    </xf>
    <xf numFmtId="0" fontId="4" fillId="0" borderId="10" xfId="56" applyFont="1" applyBorder="1" applyAlignment="1">
      <alignment horizontal="center" vertical="center"/>
      <protection/>
    </xf>
    <xf numFmtId="0" fontId="4" fillId="0" borderId="10" xfId="56" applyFont="1" applyFill="1" applyBorder="1" applyAlignment="1">
      <alignment horizontal="center" vertical="center" wrapText="1"/>
      <protection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wrapText="1"/>
    </xf>
    <xf numFmtId="3" fontId="2" fillId="33" borderId="10" xfId="0" applyNumberFormat="1" applyFont="1" applyFill="1" applyBorder="1" applyAlignment="1">
      <alignment/>
    </xf>
    <xf numFmtId="49" fontId="2" fillId="0" borderId="14" xfId="0" applyNumberFormat="1" applyFont="1" applyBorder="1" applyAlignment="1">
      <alignment horizontal="left"/>
    </xf>
    <xf numFmtId="49" fontId="2" fillId="0" borderId="16" xfId="0" applyNumberFormat="1" applyFont="1" applyBorder="1" applyAlignment="1">
      <alignment horizontal="left"/>
    </xf>
    <xf numFmtId="0" fontId="2" fillId="0" borderId="16" xfId="0" applyFont="1" applyBorder="1" applyAlignment="1">
      <alignment horizontal="right"/>
    </xf>
    <xf numFmtId="0" fontId="2" fillId="0" borderId="14" xfId="0" applyFont="1" applyBorder="1" applyAlignment="1">
      <alignment horizontal="right"/>
    </xf>
    <xf numFmtId="0" fontId="0" fillId="33" borderId="0" xfId="0" applyFill="1" applyAlignment="1">
      <alignment wrapText="1"/>
    </xf>
    <xf numFmtId="0" fontId="0" fillId="33" borderId="0" xfId="0" applyFill="1" applyAlignment="1">
      <alignment/>
    </xf>
    <xf numFmtId="0" fontId="11" fillId="0" borderId="10" xfId="0" applyFont="1" applyBorder="1" applyAlignment="1">
      <alignment wrapText="1"/>
    </xf>
    <xf numFmtId="3" fontId="11" fillId="33" borderId="10" xfId="0" applyNumberFormat="1" applyFont="1" applyFill="1" applyBorder="1" applyAlignment="1">
      <alignment/>
    </xf>
    <xf numFmtId="3" fontId="3" fillId="0" borderId="0" xfId="0" applyNumberFormat="1" applyFont="1" applyAlignment="1">
      <alignment/>
    </xf>
    <xf numFmtId="3" fontId="0" fillId="0" borderId="24" xfId="0" applyNumberFormat="1" applyBorder="1" applyAlignment="1">
      <alignment/>
    </xf>
    <xf numFmtId="0" fontId="1" fillId="33" borderId="11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/>
    </xf>
    <xf numFmtId="0" fontId="1" fillId="33" borderId="13" xfId="0" applyFont="1" applyFill="1" applyBorder="1" applyAlignment="1">
      <alignment horizontal="center" vertical="center"/>
    </xf>
    <xf numFmtId="0" fontId="0" fillId="0" borderId="24" xfId="0" applyBorder="1" applyAlignment="1">
      <alignment wrapText="1"/>
    </xf>
    <xf numFmtId="0" fontId="0" fillId="0" borderId="18" xfId="0" applyBorder="1" applyAlignment="1">
      <alignment wrapText="1"/>
    </xf>
    <xf numFmtId="0" fontId="1" fillId="33" borderId="10" xfId="0" applyFont="1" applyFill="1" applyBorder="1" applyAlignment="1">
      <alignment horizontal="center" vertical="center"/>
    </xf>
    <xf numFmtId="3" fontId="1" fillId="33" borderId="10" xfId="0" applyNumberFormat="1" applyFont="1" applyFill="1" applyBorder="1" applyAlignment="1">
      <alignment horizontal="center" vertical="center"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/>
    </xf>
    <xf numFmtId="0" fontId="12" fillId="0" borderId="10" xfId="0" applyFont="1" applyBorder="1" applyAlignment="1">
      <alignment horizontal="center" wrapText="1"/>
    </xf>
    <xf numFmtId="0" fontId="12" fillId="0" borderId="14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0" fillId="0" borderId="16" xfId="0" applyBorder="1" applyAlignment="1">
      <alignment/>
    </xf>
    <xf numFmtId="0" fontId="4" fillId="0" borderId="14" xfId="56" applyFont="1" applyBorder="1" applyAlignment="1">
      <alignment horizontal="center" vertical="center" wrapText="1"/>
      <protection/>
    </xf>
    <xf numFmtId="0" fontId="4" fillId="0" borderId="16" xfId="56" applyFont="1" applyBorder="1" applyAlignment="1">
      <alignment horizontal="center" vertical="center" wrapText="1"/>
      <protection/>
    </xf>
    <xf numFmtId="3" fontId="4" fillId="0" borderId="14" xfId="56" applyNumberFormat="1" applyFont="1" applyBorder="1" applyAlignment="1">
      <alignment horizontal="center" vertical="center"/>
      <protection/>
    </xf>
    <xf numFmtId="3" fontId="4" fillId="0" borderId="16" xfId="56" applyNumberFormat="1" applyFont="1" applyBorder="1" applyAlignment="1">
      <alignment horizontal="center" vertical="center"/>
      <protection/>
    </xf>
    <xf numFmtId="0" fontId="4" fillId="0" borderId="14" xfId="56" applyFont="1" applyBorder="1" applyAlignment="1">
      <alignment horizontal="center" vertical="center"/>
      <protection/>
    </xf>
    <xf numFmtId="0" fontId="4" fillId="0" borderId="16" xfId="56" applyFont="1" applyBorder="1" applyAlignment="1">
      <alignment horizontal="center" vertical="center"/>
      <protection/>
    </xf>
    <xf numFmtId="0" fontId="4" fillId="0" borderId="10" xfId="56" applyFont="1" applyBorder="1" applyAlignment="1">
      <alignment horizontal="center" vertical="center" wrapText="1"/>
      <protection/>
    </xf>
    <xf numFmtId="0" fontId="4" fillId="0" borderId="10" xfId="0" applyFont="1" applyBorder="1" applyAlignment="1">
      <alignment horizontal="center" vertical="center"/>
    </xf>
    <xf numFmtId="3" fontId="4" fillId="0" borderId="10" xfId="56" applyNumberFormat="1" applyFont="1" applyFill="1" applyBorder="1" applyAlignment="1">
      <alignment horizontal="center" vertical="center"/>
      <protection/>
    </xf>
    <xf numFmtId="3" fontId="4" fillId="0" borderId="1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11" xfId="0" applyFont="1" applyBorder="1" applyAlignment="1">
      <alignment/>
    </xf>
    <xf numFmtId="0" fontId="1" fillId="0" borderId="13" xfId="0" applyFont="1" applyBorder="1" applyAlignment="1">
      <alignment/>
    </xf>
    <xf numFmtId="0" fontId="3" fillId="0" borderId="11" xfId="0" applyFont="1" applyBorder="1" applyAlignment="1">
      <alignment wrapText="1"/>
    </xf>
    <xf numFmtId="0" fontId="0" fillId="0" borderId="13" xfId="0" applyBorder="1" applyAlignment="1">
      <alignment wrapText="1"/>
    </xf>
    <xf numFmtId="0" fontId="1" fillId="0" borderId="13" xfId="0" applyFont="1" applyBorder="1" applyAlignment="1">
      <alignment wrapText="1"/>
    </xf>
    <xf numFmtId="0" fontId="0" fillId="0" borderId="10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/>
    </xf>
    <xf numFmtId="0" fontId="0" fillId="0" borderId="13" xfId="0" applyBorder="1" applyAlignment="1">
      <alignment/>
    </xf>
    <xf numFmtId="0" fontId="13" fillId="0" borderId="11" xfId="0" applyFont="1" applyBorder="1" applyAlignment="1">
      <alignment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 2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zoomScalePageLayoutView="0" workbookViewId="0" topLeftCell="A1">
      <selection activeCell="F16" sqref="F16"/>
    </sheetView>
  </sheetViews>
  <sheetFormatPr defaultColWidth="9.00390625" defaultRowHeight="12.75"/>
  <cols>
    <col min="1" max="1" width="4.00390625" style="0" customWidth="1"/>
    <col min="2" max="2" width="38.75390625" style="0" customWidth="1"/>
    <col min="3" max="3" width="13.875" style="0" customWidth="1"/>
    <col min="4" max="4" width="4.125" style="0" customWidth="1"/>
    <col min="5" max="5" width="36.375" style="0" customWidth="1"/>
    <col min="6" max="6" width="12.375" style="0" customWidth="1"/>
    <col min="7" max="7" width="12.875" style="0" customWidth="1"/>
  </cols>
  <sheetData>
    <row r="1" spans="1:7" ht="24.75" customHeight="1">
      <c r="A1" s="33"/>
      <c r="B1" s="48" t="s">
        <v>379</v>
      </c>
      <c r="C1" s="49" t="s">
        <v>380</v>
      </c>
      <c r="D1" s="50"/>
      <c r="E1" s="81" t="s">
        <v>381</v>
      </c>
      <c r="F1" s="48"/>
      <c r="G1" s="49" t="s">
        <v>380</v>
      </c>
    </row>
    <row r="2" spans="1:10" ht="26.25" customHeight="1">
      <c r="A2" s="51">
        <v>1</v>
      </c>
      <c r="B2" s="79" t="s">
        <v>359</v>
      </c>
      <c r="C2" s="58">
        <f>'2.sz.mell.bázis'!D2</f>
        <v>169927</v>
      </c>
      <c r="D2" s="34">
        <v>1</v>
      </c>
      <c r="E2" s="35" t="s">
        <v>423</v>
      </c>
      <c r="F2" s="36"/>
      <c r="G2" s="58">
        <f>F3+F4+F5+F6</f>
        <v>1995941</v>
      </c>
      <c r="I2" s="31"/>
      <c r="J2" s="31"/>
    </row>
    <row r="3" spans="1:9" ht="23.25" customHeight="1">
      <c r="A3" s="51">
        <v>2</v>
      </c>
      <c r="B3" s="51" t="s">
        <v>305</v>
      </c>
      <c r="C3" s="58">
        <f>'2.sz.mell.bázis'!D3</f>
        <v>722350</v>
      </c>
      <c r="D3" s="38"/>
      <c r="E3" s="37" t="s">
        <v>420</v>
      </c>
      <c r="F3" s="58">
        <f>'2.sz.mell.bázis'!G3</f>
        <v>822392</v>
      </c>
      <c r="G3" s="37"/>
      <c r="I3" s="72"/>
    </row>
    <row r="4" spans="1:9" ht="25.5" customHeight="1">
      <c r="A4" s="51">
        <v>3</v>
      </c>
      <c r="B4" s="79" t="s">
        <v>270</v>
      </c>
      <c r="C4" s="58">
        <f>'3.sz.mell.'!D2</f>
        <v>241692</v>
      </c>
      <c r="D4" s="38"/>
      <c r="E4" s="166" t="s">
        <v>3</v>
      </c>
      <c r="F4" s="58">
        <f>'2.sz.mell.bázis'!G4</f>
        <v>236073</v>
      </c>
      <c r="G4" s="37"/>
      <c r="I4" s="31"/>
    </row>
    <row r="5" spans="1:9" ht="28.5" customHeight="1">
      <c r="A5" s="51">
        <v>4</v>
      </c>
      <c r="B5" s="51" t="s">
        <v>422</v>
      </c>
      <c r="C5" s="58">
        <f>'2.sz.mell.bázis'!D8+'3.sz.mell.'!D8</f>
        <v>1911945</v>
      </c>
      <c r="D5" s="38"/>
      <c r="E5" s="213" t="s">
        <v>376</v>
      </c>
      <c r="F5" s="214">
        <f>'2.sz.mell.bázis'!G6+'3.sz.mell.'!G7</f>
        <v>937476</v>
      </c>
      <c r="G5" s="34"/>
      <c r="I5" s="72"/>
    </row>
    <row r="6" spans="1:7" ht="24" customHeight="1">
      <c r="A6" s="51">
        <v>5</v>
      </c>
      <c r="B6" s="51" t="s">
        <v>371</v>
      </c>
      <c r="C6" s="58">
        <f>'2.sz.mell.bázis'!D9</f>
        <v>181308</v>
      </c>
      <c r="D6" s="39"/>
      <c r="E6" s="39"/>
      <c r="F6" s="215"/>
      <c r="G6" s="39"/>
    </row>
    <row r="7" spans="1:10" ht="20.25" customHeight="1">
      <c r="A7" s="51">
        <v>6</v>
      </c>
      <c r="B7" s="51" t="s">
        <v>372</v>
      </c>
      <c r="C7" s="58">
        <f>'2.sz.mell.bázis'!D11+'3.sz.mell.'!D7</f>
        <v>324640</v>
      </c>
      <c r="D7" s="37">
        <v>2</v>
      </c>
      <c r="E7" s="35" t="s">
        <v>301</v>
      </c>
      <c r="F7" s="40"/>
      <c r="G7" s="58">
        <f>'2.sz.mell.bázis'!H8</f>
        <v>886198</v>
      </c>
      <c r="I7" s="31"/>
      <c r="J7" s="31"/>
    </row>
    <row r="8" spans="1:9" ht="27" customHeight="1">
      <c r="A8" s="126">
        <v>7</v>
      </c>
      <c r="B8" s="127" t="s">
        <v>271</v>
      </c>
      <c r="C8" s="125">
        <f>'2.sz.mell.bázis'!D10</f>
        <v>3000</v>
      </c>
      <c r="D8" s="34">
        <v>3</v>
      </c>
      <c r="E8" s="36" t="s">
        <v>257</v>
      </c>
      <c r="F8" s="40"/>
      <c r="G8" s="58">
        <f>F9+F10+F11+F12</f>
        <v>583374</v>
      </c>
      <c r="I8" s="31"/>
    </row>
    <row r="9" spans="1:7" ht="21" customHeight="1">
      <c r="A9" s="37">
        <v>8</v>
      </c>
      <c r="B9" s="37" t="s">
        <v>426</v>
      </c>
      <c r="C9" s="59">
        <f>G18-C2-C3-C4-C5-C6-C7-C8</f>
        <v>307294</v>
      </c>
      <c r="D9" s="44"/>
      <c r="E9" s="37" t="s">
        <v>424</v>
      </c>
      <c r="F9" s="59">
        <f>'3.sz.mell.'!G3</f>
        <v>423229</v>
      </c>
      <c r="G9" s="37"/>
    </row>
    <row r="10" spans="1:7" ht="21.75" customHeight="1">
      <c r="A10" s="41"/>
      <c r="B10" s="42"/>
      <c r="C10" s="43"/>
      <c r="D10" s="38"/>
      <c r="E10" s="37" t="s">
        <v>425</v>
      </c>
      <c r="F10" s="59">
        <f>'3.sz.mell.'!G5</f>
        <v>134676</v>
      </c>
      <c r="G10" s="37"/>
    </row>
    <row r="11" spans="1:7" ht="21" customHeight="1">
      <c r="A11" s="41"/>
      <c r="B11" s="42"/>
      <c r="C11" s="44"/>
      <c r="D11" s="38"/>
      <c r="E11" s="37" t="s">
        <v>430</v>
      </c>
      <c r="F11" s="59">
        <f>'3.sz.mell.'!G4</f>
        <v>25469</v>
      </c>
      <c r="G11" s="37"/>
    </row>
    <row r="12" spans="1:7" ht="21" customHeight="1">
      <c r="A12" s="41"/>
      <c r="B12" s="42"/>
      <c r="C12" s="44"/>
      <c r="D12" s="38"/>
      <c r="E12" s="34" t="s">
        <v>101</v>
      </c>
      <c r="F12" s="80">
        <f>'3.sz.mell.'!G6</f>
        <v>0</v>
      </c>
      <c r="G12" s="34"/>
    </row>
    <row r="13" spans="1:7" ht="21" customHeight="1">
      <c r="A13" s="41"/>
      <c r="B13" s="42"/>
      <c r="C13" s="44"/>
      <c r="D13" s="37">
        <v>4</v>
      </c>
      <c r="E13" s="35" t="s">
        <v>284</v>
      </c>
      <c r="F13" s="149"/>
      <c r="G13" s="59">
        <f>'2.sz.mell.bázis'!H12</f>
        <v>0</v>
      </c>
    </row>
    <row r="14" spans="1:7" ht="21.75" customHeight="1">
      <c r="A14" s="41"/>
      <c r="B14" s="42"/>
      <c r="C14" s="44"/>
      <c r="D14" s="37">
        <v>5</v>
      </c>
      <c r="E14" s="35" t="s">
        <v>108</v>
      </c>
      <c r="F14" s="40"/>
      <c r="G14" s="59">
        <f>'2.sz.mell.bázis'!H10</f>
        <v>3000</v>
      </c>
    </row>
    <row r="15" spans="1:7" ht="20.25" customHeight="1">
      <c r="A15" s="41"/>
      <c r="B15" s="42"/>
      <c r="C15" s="44"/>
      <c r="D15" s="34">
        <v>6</v>
      </c>
      <c r="E15" s="35" t="s">
        <v>136</v>
      </c>
      <c r="F15" s="40"/>
      <c r="G15" s="59">
        <f>F16+F17</f>
        <v>393643</v>
      </c>
    </row>
    <row r="16" spans="1:7" ht="19.5" customHeight="1">
      <c r="A16" s="41"/>
      <c r="B16" s="42"/>
      <c r="C16" s="44"/>
      <c r="D16" s="38"/>
      <c r="E16" s="37" t="s">
        <v>94</v>
      </c>
      <c r="F16" s="59">
        <f>'3.sz.mell.'!H8</f>
        <v>0</v>
      </c>
      <c r="G16" s="37"/>
    </row>
    <row r="17" spans="1:7" ht="18.75" customHeight="1">
      <c r="A17" s="45"/>
      <c r="B17" s="46"/>
      <c r="C17" s="47"/>
      <c r="D17" s="38"/>
      <c r="E17" s="37" t="s">
        <v>95</v>
      </c>
      <c r="F17" s="59">
        <f>'2.sz.mell.bázis'!H11</f>
        <v>393643</v>
      </c>
      <c r="G17" s="37"/>
    </row>
    <row r="18" spans="1:7" ht="22.5" customHeight="1">
      <c r="A18" s="35"/>
      <c r="B18" s="52" t="s">
        <v>386</v>
      </c>
      <c r="C18" s="65">
        <f>C2+C3+C4+C5+C6+C7+C8+C9</f>
        <v>3862156</v>
      </c>
      <c r="D18" s="35"/>
      <c r="E18" s="53" t="s">
        <v>387</v>
      </c>
      <c r="F18" s="40"/>
      <c r="G18" s="60">
        <f>G2+G7+G8+G13+G14+G15</f>
        <v>3862156</v>
      </c>
    </row>
    <row r="20" ht="12.75">
      <c r="E20" s="31"/>
    </row>
    <row r="21" ht="12.75">
      <c r="C21" s="31"/>
    </row>
    <row r="22" spans="3:5" ht="12.75">
      <c r="C22" s="31"/>
      <c r="E22" s="31"/>
    </row>
  </sheetData>
  <sheetProtection/>
  <printOptions horizontalCentered="1" verticalCentered="1"/>
  <pageMargins left="0.7874015748031497" right="0.7874015748031497" top="1.1811023622047245" bottom="0.984251968503937" header="0.5118110236220472" footer="0.5118110236220472"/>
  <pageSetup horizontalDpi="360" verticalDpi="360" orientation="landscape" paperSize="9" r:id="rId1"/>
  <headerFooter alignWithMargins="0">
    <oddHeader>&amp;C&amp;"Arial CE,Félkövér"Komló Város Önkormányzat és intézményei
összevont pénzügyi
m é r l e g e
2014. évben
(ezer forintban)
&amp;R1. sz. melléklet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U15"/>
  <sheetViews>
    <sheetView zoomScalePageLayoutView="0" workbookViewId="0" topLeftCell="A1">
      <selection activeCell="O12" sqref="O12"/>
    </sheetView>
  </sheetViews>
  <sheetFormatPr defaultColWidth="9.00390625" defaultRowHeight="12.75"/>
  <cols>
    <col min="1" max="1" width="14.625" style="5" customWidth="1"/>
    <col min="2" max="2" width="3.75390625" style="5" customWidth="1"/>
    <col min="3" max="3" width="7.625" style="5" customWidth="1"/>
    <col min="4" max="4" width="7.75390625" style="5" customWidth="1"/>
    <col min="5" max="5" width="7.125" style="5" customWidth="1"/>
    <col min="6" max="6" width="8.125" style="5" customWidth="1"/>
    <col min="7" max="7" width="7.25390625" style="5" customWidth="1"/>
    <col min="8" max="8" width="8.375" style="5" customWidth="1"/>
    <col min="9" max="10" width="7.375" style="5" customWidth="1"/>
    <col min="11" max="11" width="7.25390625" style="5" customWidth="1"/>
    <col min="12" max="12" width="6.00390625" style="5" customWidth="1"/>
    <col min="13" max="13" width="6.875" style="5" customWidth="1"/>
    <col min="14" max="14" width="7.375" style="5" customWidth="1"/>
    <col min="15" max="15" width="7.625" style="5" customWidth="1"/>
    <col min="16" max="16" width="28.875" style="5" customWidth="1"/>
    <col min="17" max="17" width="7.625" style="5" customWidth="1"/>
    <col min="18" max="18" width="14.625" style="5" customWidth="1"/>
    <col min="19" max="19" width="12.25390625" style="5" customWidth="1"/>
    <col min="20" max="16384" width="9.125" style="5" customWidth="1"/>
  </cols>
  <sheetData>
    <row r="1" spans="1:21" s="101" customFormat="1" ht="11.25" customHeight="1">
      <c r="A1" s="305" t="s">
        <v>128</v>
      </c>
      <c r="B1" s="305" t="s">
        <v>287</v>
      </c>
      <c r="C1" s="306" t="s">
        <v>129</v>
      </c>
      <c r="D1" s="306"/>
      <c r="E1" s="306"/>
      <c r="F1" s="306"/>
      <c r="G1" s="305" t="s">
        <v>132</v>
      </c>
      <c r="H1" s="307" t="s">
        <v>133</v>
      </c>
      <c r="I1" s="307"/>
      <c r="J1" s="307"/>
      <c r="K1" s="305" t="s">
        <v>228</v>
      </c>
      <c r="L1" s="305" t="s">
        <v>134</v>
      </c>
      <c r="M1" s="305" t="s">
        <v>266</v>
      </c>
      <c r="N1" s="310" t="s">
        <v>267</v>
      </c>
      <c r="O1" s="308" t="s">
        <v>263</v>
      </c>
      <c r="P1" s="312"/>
      <c r="Q1" s="312"/>
      <c r="R1" s="312"/>
      <c r="S1" s="312"/>
      <c r="T1" s="312"/>
      <c r="U1" s="312"/>
    </row>
    <row r="2" spans="1:21" s="101" customFormat="1" ht="48.75">
      <c r="A2" s="305"/>
      <c r="B2" s="305"/>
      <c r="C2" s="100" t="s">
        <v>130</v>
      </c>
      <c r="D2" s="100" t="s">
        <v>4</v>
      </c>
      <c r="E2" s="100" t="s">
        <v>131</v>
      </c>
      <c r="F2" s="100" t="s">
        <v>269</v>
      </c>
      <c r="G2" s="305"/>
      <c r="H2" s="100" t="s">
        <v>264</v>
      </c>
      <c r="I2" s="100" t="s">
        <v>268</v>
      </c>
      <c r="J2" s="100" t="s">
        <v>265</v>
      </c>
      <c r="K2" s="305"/>
      <c r="L2" s="305"/>
      <c r="M2" s="305"/>
      <c r="N2" s="311"/>
      <c r="O2" s="309"/>
      <c r="P2" s="312"/>
      <c r="Q2" s="312"/>
      <c r="R2" s="312"/>
      <c r="S2" s="312"/>
      <c r="T2" s="312"/>
      <c r="U2" s="312"/>
    </row>
    <row r="3" spans="1:21" ht="23.25" customHeight="1">
      <c r="A3" s="21" t="s">
        <v>68</v>
      </c>
      <c r="B3" s="7">
        <v>1</v>
      </c>
      <c r="C3" s="7">
        <v>0</v>
      </c>
      <c r="D3" s="7">
        <v>0</v>
      </c>
      <c r="E3" s="7">
        <v>0</v>
      </c>
      <c r="F3" s="7">
        <v>0</v>
      </c>
      <c r="G3" s="8">
        <f aca="true" t="shared" si="0" ref="G3:G9">SUM(C3:F3)</f>
        <v>0</v>
      </c>
      <c r="H3" s="7">
        <v>0</v>
      </c>
      <c r="I3" s="7">
        <v>0</v>
      </c>
      <c r="J3" s="7">
        <v>0</v>
      </c>
      <c r="K3" s="7">
        <v>0</v>
      </c>
      <c r="L3" s="7">
        <v>0</v>
      </c>
      <c r="M3" s="7">
        <v>0</v>
      </c>
      <c r="N3" s="7">
        <v>0</v>
      </c>
      <c r="O3" s="78">
        <f aca="true" t="shared" si="1" ref="O3:O9">G3+H3+I3+J3+K3+L3+M3+N3</f>
        <v>0</v>
      </c>
      <c r="P3" s="229"/>
      <c r="Q3" s="229"/>
      <c r="R3" s="229"/>
      <c r="S3" s="229"/>
      <c r="T3" s="229"/>
      <c r="U3" s="229"/>
    </row>
    <row r="4" spans="1:21" ht="30" customHeight="1">
      <c r="A4" s="139" t="s">
        <v>109</v>
      </c>
      <c r="B4" s="7">
        <v>2</v>
      </c>
      <c r="C4" s="7">
        <v>0</v>
      </c>
      <c r="D4" s="7">
        <v>0</v>
      </c>
      <c r="E4" s="7">
        <v>0</v>
      </c>
      <c r="F4" s="7">
        <v>0</v>
      </c>
      <c r="G4" s="8">
        <f t="shared" si="0"/>
        <v>0</v>
      </c>
      <c r="H4" s="7">
        <v>0</v>
      </c>
      <c r="I4" s="7">
        <v>0</v>
      </c>
      <c r="J4" s="7">
        <v>0</v>
      </c>
      <c r="K4" s="7">
        <v>0</v>
      </c>
      <c r="L4" s="7">
        <v>0</v>
      </c>
      <c r="M4" s="7">
        <v>0</v>
      </c>
      <c r="N4" s="7">
        <v>0</v>
      </c>
      <c r="O4" s="78">
        <f t="shared" si="1"/>
        <v>0</v>
      </c>
      <c r="P4" s="76"/>
      <c r="Q4" s="229"/>
      <c r="R4" s="229"/>
      <c r="S4" s="229"/>
      <c r="T4" s="229"/>
      <c r="U4" s="229"/>
    </row>
    <row r="5" spans="1:21" ht="25.5" customHeight="1">
      <c r="A5" s="139" t="s">
        <v>110</v>
      </c>
      <c r="B5" s="7">
        <v>3</v>
      </c>
      <c r="C5" s="7">
        <v>0</v>
      </c>
      <c r="D5" s="7">
        <v>0</v>
      </c>
      <c r="E5" s="7">
        <v>0</v>
      </c>
      <c r="F5" s="7">
        <v>0</v>
      </c>
      <c r="G5" s="8">
        <f t="shared" si="0"/>
        <v>0</v>
      </c>
      <c r="H5" s="7">
        <v>0</v>
      </c>
      <c r="I5" s="7">
        <v>0</v>
      </c>
      <c r="J5" s="7">
        <v>0</v>
      </c>
      <c r="K5" s="67">
        <v>0</v>
      </c>
      <c r="L5" s="7">
        <v>0</v>
      </c>
      <c r="M5" s="7">
        <v>0</v>
      </c>
      <c r="N5" s="7">
        <v>0</v>
      </c>
      <c r="O5" s="78">
        <f t="shared" si="1"/>
        <v>0</v>
      </c>
      <c r="P5" s="76"/>
      <c r="Q5" s="229"/>
      <c r="R5" s="229"/>
      <c r="S5" s="229"/>
      <c r="T5" s="229"/>
      <c r="U5" s="229"/>
    </row>
    <row r="6" spans="1:21" ht="18.75" customHeight="1">
      <c r="A6" s="140" t="s">
        <v>254</v>
      </c>
      <c r="B6" s="7">
        <v>4</v>
      </c>
      <c r="C6" s="7">
        <v>0</v>
      </c>
      <c r="D6" s="7">
        <v>0</v>
      </c>
      <c r="E6" s="7">
        <v>0</v>
      </c>
      <c r="F6" s="7">
        <v>0</v>
      </c>
      <c r="G6" s="8">
        <f t="shared" si="0"/>
        <v>0</v>
      </c>
      <c r="H6" s="7">
        <v>0</v>
      </c>
      <c r="I6" s="7">
        <v>0</v>
      </c>
      <c r="J6" s="7">
        <v>0</v>
      </c>
      <c r="K6" s="7">
        <v>0</v>
      </c>
      <c r="L6" s="67">
        <v>0</v>
      </c>
      <c r="M6" s="7">
        <v>0</v>
      </c>
      <c r="N6" s="7">
        <v>0</v>
      </c>
      <c r="O6" s="78">
        <f t="shared" si="1"/>
        <v>0</v>
      </c>
      <c r="P6" s="229"/>
      <c r="Q6" s="229"/>
      <c r="R6" s="229"/>
      <c r="S6" s="229"/>
      <c r="T6" s="229"/>
      <c r="U6" s="229"/>
    </row>
    <row r="7" spans="1:21" ht="19.5" customHeight="1">
      <c r="A7" s="141" t="s">
        <v>114</v>
      </c>
      <c r="B7" s="8"/>
      <c r="C7" s="8">
        <f aca="true" t="shared" si="2" ref="C7:O7">+C3+C4+C5+C6</f>
        <v>0</v>
      </c>
      <c r="D7" s="8">
        <f t="shared" si="2"/>
        <v>0</v>
      </c>
      <c r="E7" s="8">
        <f t="shared" si="2"/>
        <v>0</v>
      </c>
      <c r="F7" s="8">
        <f t="shared" si="2"/>
        <v>0</v>
      </c>
      <c r="G7" s="8">
        <f t="shared" si="2"/>
        <v>0</v>
      </c>
      <c r="H7" s="8">
        <f t="shared" si="2"/>
        <v>0</v>
      </c>
      <c r="I7" s="8">
        <f t="shared" si="2"/>
        <v>0</v>
      </c>
      <c r="J7" s="8">
        <f t="shared" si="2"/>
        <v>0</v>
      </c>
      <c r="K7" s="8">
        <f t="shared" si="2"/>
        <v>0</v>
      </c>
      <c r="L7" s="8">
        <f t="shared" si="2"/>
        <v>0</v>
      </c>
      <c r="M7" s="8">
        <f t="shared" si="2"/>
        <v>0</v>
      </c>
      <c r="N7" s="8">
        <f t="shared" si="2"/>
        <v>0</v>
      </c>
      <c r="O7" s="8">
        <f t="shared" si="2"/>
        <v>0</v>
      </c>
      <c r="P7" s="230"/>
      <c r="Q7" s="230"/>
      <c r="R7" s="230"/>
      <c r="S7" s="230"/>
      <c r="T7" s="230"/>
      <c r="U7" s="230"/>
    </row>
    <row r="8" spans="1:21" ht="16.5" customHeight="1">
      <c r="A8" s="140" t="s">
        <v>256</v>
      </c>
      <c r="B8" s="7">
        <v>5</v>
      </c>
      <c r="C8" s="7">
        <v>0</v>
      </c>
      <c r="D8" s="7">
        <v>0</v>
      </c>
      <c r="E8" s="7">
        <v>0</v>
      </c>
      <c r="F8" s="7">
        <v>0</v>
      </c>
      <c r="G8" s="8">
        <f t="shared" si="0"/>
        <v>0</v>
      </c>
      <c r="H8" s="7">
        <v>0</v>
      </c>
      <c r="I8" s="7">
        <v>0</v>
      </c>
      <c r="J8" s="7">
        <v>0</v>
      </c>
      <c r="K8" s="7">
        <v>0</v>
      </c>
      <c r="L8" s="67">
        <v>0</v>
      </c>
      <c r="M8" s="7">
        <v>0</v>
      </c>
      <c r="N8" s="7">
        <v>0</v>
      </c>
      <c r="O8" s="78">
        <f t="shared" si="1"/>
        <v>0</v>
      </c>
      <c r="P8" s="229"/>
      <c r="Q8" s="229"/>
      <c r="R8" s="229"/>
      <c r="S8" s="229"/>
      <c r="T8" s="229"/>
      <c r="U8" s="229"/>
    </row>
    <row r="9" spans="1:21" ht="16.5" customHeight="1">
      <c r="A9" s="140" t="s">
        <v>172</v>
      </c>
      <c r="B9" s="7">
        <v>6</v>
      </c>
      <c r="C9" s="7">
        <v>139464</v>
      </c>
      <c r="D9" s="7">
        <v>38960</v>
      </c>
      <c r="E9" s="7">
        <v>86375</v>
      </c>
      <c r="F9" s="7">
        <v>0</v>
      </c>
      <c r="G9" s="8">
        <f t="shared" si="0"/>
        <v>264799</v>
      </c>
      <c r="H9" s="7">
        <f>'6.2.sz.melléklet'!E9</f>
        <v>0</v>
      </c>
      <c r="I9" s="7">
        <v>0</v>
      </c>
      <c r="J9" s="7">
        <f>'6.2.sz.melléklet'!G9</f>
        <v>0</v>
      </c>
      <c r="K9" s="7">
        <v>0</v>
      </c>
      <c r="L9" s="7">
        <f>'6.2.sz.melléklet'!I9</f>
        <v>0</v>
      </c>
      <c r="M9" s="7">
        <v>0</v>
      </c>
      <c r="N9" s="7">
        <v>0</v>
      </c>
      <c r="O9" s="78">
        <f t="shared" si="1"/>
        <v>264799</v>
      </c>
      <c r="P9" s="229"/>
      <c r="Q9" s="229"/>
      <c r="R9" s="229"/>
      <c r="S9" s="229"/>
      <c r="T9" s="229"/>
      <c r="U9" s="229"/>
    </row>
    <row r="10" spans="1:21" ht="18" customHeight="1">
      <c r="A10" s="163" t="s">
        <v>197</v>
      </c>
      <c r="B10" s="8"/>
      <c r="C10" s="8">
        <f>C7+C8+C9</f>
        <v>139464</v>
      </c>
      <c r="D10" s="8">
        <f aca="true" t="shared" si="3" ref="D10:N10">D7+D8+D9</f>
        <v>38960</v>
      </c>
      <c r="E10" s="8">
        <f t="shared" si="3"/>
        <v>86375</v>
      </c>
      <c r="F10" s="8">
        <f t="shared" si="3"/>
        <v>0</v>
      </c>
      <c r="G10" s="8">
        <f t="shared" si="3"/>
        <v>264799</v>
      </c>
      <c r="H10" s="8">
        <f t="shared" si="3"/>
        <v>0</v>
      </c>
      <c r="I10" s="8">
        <f t="shared" si="3"/>
        <v>0</v>
      </c>
      <c r="J10" s="8">
        <f t="shared" si="3"/>
        <v>0</v>
      </c>
      <c r="K10" s="8">
        <f t="shared" si="3"/>
        <v>0</v>
      </c>
      <c r="L10" s="8">
        <f t="shared" si="3"/>
        <v>0</v>
      </c>
      <c r="M10" s="8">
        <f t="shared" si="3"/>
        <v>0</v>
      </c>
      <c r="N10" s="8">
        <f t="shared" si="3"/>
        <v>0</v>
      </c>
      <c r="O10" s="8">
        <f>O7+O8+O9</f>
        <v>264799</v>
      </c>
      <c r="P10" s="230"/>
      <c r="Q10" s="230"/>
      <c r="R10" s="230"/>
      <c r="S10" s="230"/>
      <c r="T10" s="230"/>
      <c r="U10" s="230"/>
    </row>
    <row r="11" spans="1:21" ht="16.5" customHeight="1">
      <c r="A11" s="7" t="s">
        <v>286</v>
      </c>
      <c r="B11" s="7">
        <v>7</v>
      </c>
      <c r="C11" s="7">
        <v>4000</v>
      </c>
      <c r="D11" s="7">
        <v>1433</v>
      </c>
      <c r="E11" s="7">
        <v>5309</v>
      </c>
      <c r="F11" s="7">
        <v>0</v>
      </c>
      <c r="G11" s="8">
        <f>C11+D11+E11+F11</f>
        <v>10742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v>0</v>
      </c>
      <c r="O11" s="8">
        <f>G11+H11+I11+J11+K11+L11+M11+N11</f>
        <v>10742</v>
      </c>
      <c r="P11" s="229"/>
      <c r="Q11" s="229"/>
      <c r="R11" s="229"/>
      <c r="S11" s="229"/>
      <c r="T11" s="229"/>
      <c r="U11" s="229"/>
    </row>
    <row r="12" spans="1:21" ht="17.25" customHeight="1">
      <c r="A12" s="92" t="s">
        <v>198</v>
      </c>
      <c r="B12" s="7"/>
      <c r="C12" s="92">
        <f>C10+C11</f>
        <v>143464</v>
      </c>
      <c r="D12" s="92">
        <f aca="true" t="shared" si="4" ref="D12:O12">D10+D11</f>
        <v>40393</v>
      </c>
      <c r="E12" s="92">
        <f t="shared" si="4"/>
        <v>91684</v>
      </c>
      <c r="F12" s="92">
        <f t="shared" si="4"/>
        <v>0</v>
      </c>
      <c r="G12" s="92">
        <f t="shared" si="4"/>
        <v>275541</v>
      </c>
      <c r="H12" s="92">
        <f t="shared" si="4"/>
        <v>0</v>
      </c>
      <c r="I12" s="92">
        <f t="shared" si="4"/>
        <v>0</v>
      </c>
      <c r="J12" s="92">
        <f t="shared" si="4"/>
        <v>0</v>
      </c>
      <c r="K12" s="92">
        <f t="shared" si="4"/>
        <v>0</v>
      </c>
      <c r="L12" s="92">
        <f t="shared" si="4"/>
        <v>0</v>
      </c>
      <c r="M12" s="92">
        <f t="shared" si="4"/>
        <v>0</v>
      </c>
      <c r="N12" s="92">
        <f t="shared" si="4"/>
        <v>0</v>
      </c>
      <c r="O12" s="92">
        <f t="shared" si="4"/>
        <v>275541</v>
      </c>
      <c r="P12" s="231"/>
      <c r="Q12" s="229"/>
      <c r="R12" s="231"/>
      <c r="S12" s="231"/>
      <c r="T12" s="231"/>
      <c r="U12" s="231"/>
    </row>
    <row r="13" spans="16:21" ht="11.25">
      <c r="P13" s="229"/>
      <c r="Q13" s="229"/>
      <c r="R13" s="229"/>
      <c r="S13" s="229"/>
      <c r="T13" s="229"/>
      <c r="U13" s="229"/>
    </row>
    <row r="14" spans="16:21" ht="11.25">
      <c r="P14" s="229"/>
      <c r="Q14" s="229"/>
      <c r="R14" s="229"/>
      <c r="S14" s="229"/>
      <c r="T14" s="229"/>
      <c r="U14" s="229"/>
    </row>
    <row r="15" spans="16:21" ht="11.25">
      <c r="P15" s="229"/>
      <c r="Q15" s="229"/>
      <c r="R15" s="229"/>
      <c r="S15" s="229"/>
      <c r="T15" s="229"/>
      <c r="U15" s="229"/>
    </row>
  </sheetData>
  <sheetProtection/>
  <mergeCells count="16">
    <mergeCell ref="A1:A2"/>
    <mergeCell ref="B1:B2"/>
    <mergeCell ref="C1:F1"/>
    <mergeCell ref="G1:G2"/>
    <mergeCell ref="H1:J1"/>
    <mergeCell ref="K1:K2"/>
    <mergeCell ref="R1:R2"/>
    <mergeCell ref="S1:S2"/>
    <mergeCell ref="T1:T2"/>
    <mergeCell ref="U1:U2"/>
    <mergeCell ref="L1:L2"/>
    <mergeCell ref="M1:M2"/>
    <mergeCell ref="N1:N2"/>
    <mergeCell ref="O1:O2"/>
    <mergeCell ref="P1:P2"/>
    <mergeCell ref="Q1:Q2"/>
  </mergeCells>
  <printOptions horizontalCentered="1"/>
  <pageMargins left="0.7874015748031497" right="0.7874015748031497" top="1.3779527559055118" bottom="0.984251968503937" header="0.5118110236220472" footer="0.5118110236220472"/>
  <pageSetup horizontalDpi="600" verticalDpi="600" orientation="landscape" paperSize="9" r:id="rId1"/>
  <headerFooter alignWithMargins="0">
    <oddHeader>&amp;LÁllamigazgatási feladat&amp;CKomló Város Önkormányzat és intézményei
2014. évi előirányzata 
(ezer forintban)&amp;R5/c. sz. melléklet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I33"/>
  <sheetViews>
    <sheetView zoomScalePageLayoutView="0" workbookViewId="0" topLeftCell="A22">
      <selection activeCell="E16" sqref="E16:F16"/>
    </sheetView>
  </sheetViews>
  <sheetFormatPr defaultColWidth="9.00390625" defaultRowHeight="12.75"/>
  <cols>
    <col min="1" max="1" width="22.625" style="0" customWidth="1"/>
    <col min="2" max="2" width="8.75390625" style="0" customWidth="1"/>
    <col min="3" max="3" width="10.25390625" style="0" customWidth="1"/>
    <col min="4" max="4" width="8.75390625" style="0" customWidth="1"/>
    <col min="5" max="5" width="9.625" style="0" customWidth="1"/>
    <col min="6" max="6" width="12.375" style="0" customWidth="1"/>
    <col min="7" max="7" width="12.125" style="0" customWidth="1"/>
    <col min="8" max="8" width="11.75390625" style="0" customWidth="1"/>
    <col min="9" max="9" width="11.625" style="0" customWidth="1"/>
  </cols>
  <sheetData>
    <row r="1" spans="1:9" ht="12.75" customHeight="1">
      <c r="A1" s="313" t="s">
        <v>127</v>
      </c>
      <c r="B1" s="313" t="s">
        <v>130</v>
      </c>
      <c r="C1" s="313" t="s">
        <v>272</v>
      </c>
      <c r="D1" s="315" t="s">
        <v>131</v>
      </c>
      <c r="E1" s="314" t="s">
        <v>133</v>
      </c>
      <c r="F1" s="314"/>
      <c r="G1" s="313" t="s">
        <v>124</v>
      </c>
      <c r="H1" s="313" t="s">
        <v>229</v>
      </c>
      <c r="I1" s="313" t="s">
        <v>302</v>
      </c>
    </row>
    <row r="2" spans="1:9" ht="54" customHeight="1">
      <c r="A2" s="314"/>
      <c r="B2" s="314"/>
      <c r="C2" s="314"/>
      <c r="D2" s="316"/>
      <c r="E2" s="6" t="s">
        <v>250</v>
      </c>
      <c r="F2" s="6" t="s">
        <v>251</v>
      </c>
      <c r="G2" s="314"/>
      <c r="H2" s="314"/>
      <c r="I2" s="314"/>
    </row>
    <row r="3" spans="1:9" ht="35.25" customHeight="1">
      <c r="A3" s="21" t="s">
        <v>230</v>
      </c>
      <c r="B3" s="7"/>
      <c r="C3" s="7"/>
      <c r="D3" s="7">
        <f>'6.1.1.sz.mell.'!D3</f>
        <v>2500</v>
      </c>
      <c r="E3" s="7">
        <f>'6.1.2.sz.mell.'!E3</f>
        <v>14000</v>
      </c>
      <c r="F3" s="7"/>
      <c r="G3" s="7"/>
      <c r="H3" s="7"/>
      <c r="I3" s="7">
        <f aca="true" t="shared" si="0" ref="I3:I33">SUM(B3:H3)</f>
        <v>16500</v>
      </c>
    </row>
    <row r="4" spans="1:9" ht="35.25" customHeight="1">
      <c r="A4" s="21" t="s">
        <v>231</v>
      </c>
      <c r="B4" s="7"/>
      <c r="C4" s="7"/>
      <c r="D4" s="7">
        <f>'6.1.1.sz.mell.'!D4</f>
        <v>0</v>
      </c>
      <c r="E4" s="7"/>
      <c r="F4" s="7"/>
      <c r="G4" s="7"/>
      <c r="H4" s="7"/>
      <c r="I4" s="7">
        <f t="shared" si="0"/>
        <v>0</v>
      </c>
    </row>
    <row r="5" spans="1:9" ht="36" customHeight="1">
      <c r="A5" s="21" t="s">
        <v>232</v>
      </c>
      <c r="B5" s="7"/>
      <c r="C5" s="7"/>
      <c r="D5" s="7">
        <f>'6.1.1.sz.mell.'!D5</f>
        <v>2000</v>
      </c>
      <c r="E5" s="7"/>
      <c r="F5" s="7"/>
      <c r="G5" s="7"/>
      <c r="H5" s="7"/>
      <c r="I5" s="7">
        <f t="shared" si="0"/>
        <v>2000</v>
      </c>
    </row>
    <row r="6" spans="1:9" ht="24" customHeight="1">
      <c r="A6" s="21" t="s">
        <v>233</v>
      </c>
      <c r="B6" s="7">
        <f>'6.1.1.sz.mell.'!B6+'6.1.2.sz.mell.'!B7+'6.1.1.sz.mell.'!B7</f>
        <v>20792</v>
      </c>
      <c r="C6" s="7">
        <f>'6.1.1.sz.mell.'!C6+'6.1.2.sz.mell.'!C7+'6.1.1.sz.mell.'!C7</f>
        <v>5303</v>
      </c>
      <c r="D6" s="7">
        <f>'6.1.1.sz.mell.'!D6+'6.1.2.sz.mell.'!D7</f>
        <v>40927</v>
      </c>
      <c r="E6" s="7">
        <f>'6.1.1.sz.mell.'!E6+'6.1.2.sz.mell.'!E7</f>
        <v>147774</v>
      </c>
      <c r="F6" s="7"/>
      <c r="G6" s="7"/>
      <c r="H6" s="7">
        <f>'6.1.1.sz.mell.'!H6+'6.1.2.sz.mell.'!H7+'11.sz.mell.'!C5</f>
        <v>230061</v>
      </c>
      <c r="I6" s="7">
        <f t="shared" si="0"/>
        <v>444857</v>
      </c>
    </row>
    <row r="7" spans="1:9" ht="50.25" customHeight="1">
      <c r="A7" s="85" t="s">
        <v>202</v>
      </c>
      <c r="B7" s="86">
        <f>'6.1.1.sz.mell.'!B8+'6.1.2.sz.mell.'!B26</f>
        <v>6107</v>
      </c>
      <c r="C7" s="86">
        <f>'6.1.1.sz.mell.'!C8+'6.1.2.sz.mell.'!C26</f>
        <v>2005</v>
      </c>
      <c r="D7" s="86">
        <f>'6.1.1.sz.mell.'!D8+'6.1.2.sz.mell.'!D26</f>
        <v>33089</v>
      </c>
      <c r="E7" s="86"/>
      <c r="F7" s="86"/>
      <c r="G7" s="86"/>
      <c r="H7" s="86"/>
      <c r="I7" s="86">
        <f t="shared" si="0"/>
        <v>41201</v>
      </c>
    </row>
    <row r="8" spans="1:9" ht="49.5" customHeight="1">
      <c r="A8" s="85" t="s">
        <v>203</v>
      </c>
      <c r="B8" s="86"/>
      <c r="C8" s="86"/>
      <c r="D8" s="86"/>
      <c r="E8" s="86"/>
      <c r="F8" s="86"/>
      <c r="G8" s="86"/>
      <c r="H8" s="86"/>
      <c r="I8" s="86">
        <f t="shared" si="0"/>
        <v>0</v>
      </c>
    </row>
    <row r="9" spans="1:9" ht="22.5">
      <c r="A9" s="21" t="s">
        <v>204</v>
      </c>
      <c r="B9" s="86">
        <f>'6.1.1.sz.mell.'!B10+'6.1.2.sz.mell.'!B28</f>
        <v>2135</v>
      </c>
      <c r="C9" s="86">
        <f>'6.1.1.sz.mell.'!C10+'6.1.2.sz.mell.'!C28</f>
        <v>4737</v>
      </c>
      <c r="D9" s="86">
        <f>'6.1.1.sz.mell.'!D10+'6.1.2.sz.mell.'!D28</f>
        <v>15300</v>
      </c>
      <c r="E9" s="86"/>
      <c r="F9" s="86"/>
      <c r="G9" s="86"/>
      <c r="H9" s="86"/>
      <c r="I9" s="7">
        <f t="shared" si="0"/>
        <v>22172</v>
      </c>
    </row>
    <row r="10" spans="1:9" ht="12.75">
      <c r="A10" s="21" t="s">
        <v>249</v>
      </c>
      <c r="B10" s="86"/>
      <c r="C10" s="86"/>
      <c r="D10" s="86"/>
      <c r="E10" s="86"/>
      <c r="F10" s="86"/>
      <c r="G10" s="86"/>
      <c r="H10" s="86"/>
      <c r="I10" s="7">
        <f t="shared" si="0"/>
        <v>0</v>
      </c>
    </row>
    <row r="11" spans="1:9" ht="37.5" customHeight="1">
      <c r="A11" s="21" t="s">
        <v>205</v>
      </c>
      <c r="B11" s="86">
        <f>'6.1.1.sz.mell.'!B12+'6.1.2.sz.mell.'!B33</f>
        <v>0</v>
      </c>
      <c r="C11" s="86">
        <f>'6.1.1.sz.mell.'!C12+'6.1.2.sz.mell.'!C33</f>
        <v>0</v>
      </c>
      <c r="D11" s="86">
        <f>'6.1.1.sz.mell.'!D12+'6.1.2.sz.mell.'!D33</f>
        <v>33186</v>
      </c>
      <c r="E11" s="86">
        <f>'6.1.1.sz.mell.'!E12+'6.1.2.sz.mell.'!E33</f>
        <v>19049</v>
      </c>
      <c r="F11" s="86"/>
      <c r="G11" s="86">
        <f>'6.1.1.sz.mell.'!G12+'6.1.2.sz.mell.'!G33</f>
        <v>3000</v>
      </c>
      <c r="H11" s="86">
        <f>'6.1.1.sz.mell.'!H12+'6.1.2.sz.mell.'!H33</f>
        <v>117782</v>
      </c>
      <c r="I11" s="7">
        <f t="shared" si="0"/>
        <v>173017</v>
      </c>
    </row>
    <row r="12" spans="1:9" ht="36.75" customHeight="1">
      <c r="A12" s="21" t="s">
        <v>206</v>
      </c>
      <c r="B12" s="86"/>
      <c r="C12" s="86"/>
      <c r="D12" s="86"/>
      <c r="E12" s="86"/>
      <c r="F12" s="86"/>
      <c r="G12" s="86"/>
      <c r="H12" s="86"/>
      <c r="I12" s="7">
        <f t="shared" si="0"/>
        <v>0</v>
      </c>
    </row>
    <row r="13" spans="1:9" ht="38.25" customHeight="1">
      <c r="A13" s="21" t="s">
        <v>239</v>
      </c>
      <c r="B13" s="86">
        <f>'6.1.1.sz.mell.'!B14+'6.1.2.sz.mell.'!B48</f>
        <v>0</v>
      </c>
      <c r="C13" s="86">
        <f>'6.1.1.sz.mell.'!C14+'6.1.2.sz.mell.'!C48</f>
        <v>0</v>
      </c>
      <c r="D13" s="86"/>
      <c r="E13" s="86"/>
      <c r="F13" s="86"/>
      <c r="G13" s="86"/>
      <c r="H13" s="86">
        <f>'6.1.1.sz.mell.'!H14+'6.1.2.sz.mell.'!H48</f>
        <v>20000</v>
      </c>
      <c r="I13" s="7">
        <f t="shared" si="0"/>
        <v>20000</v>
      </c>
    </row>
    <row r="14" spans="1:9" ht="24.75" customHeight="1">
      <c r="A14" s="21" t="s">
        <v>240</v>
      </c>
      <c r="B14" s="86">
        <f>'6.1.1.sz.mell.'!B15+'6.1.2.sz.mell.'!B50</f>
        <v>0</v>
      </c>
      <c r="C14" s="86">
        <f>'6.1.1.sz.mell.'!C15+'6.1.2.sz.mell.'!C50</f>
        <v>0</v>
      </c>
      <c r="D14" s="86">
        <f>'6.1.1.sz.mell.'!D15+'6.1.2.sz.mell.'!D50</f>
        <v>35000</v>
      </c>
      <c r="E14" s="86"/>
      <c r="F14" s="86"/>
      <c r="G14" s="94">
        <f>'6.1.1.sz.mell.'!G15+'6.1.2.sz.mell.'!G50</f>
        <v>0</v>
      </c>
      <c r="H14" s="86">
        <f>'6.1.1.sz.mell.'!H15+'6.1.2.sz.mell.'!H50</f>
        <v>0</v>
      </c>
      <c r="I14" s="7">
        <f t="shared" si="0"/>
        <v>35000</v>
      </c>
    </row>
    <row r="15" spans="1:9" ht="49.5" customHeight="1">
      <c r="A15" s="21" t="s">
        <v>207</v>
      </c>
      <c r="B15" s="86"/>
      <c r="C15" s="86"/>
      <c r="D15" s="86"/>
      <c r="E15" s="86"/>
      <c r="F15" s="86"/>
      <c r="G15" s="94"/>
      <c r="H15" s="86"/>
      <c r="I15" s="7">
        <f t="shared" si="0"/>
        <v>0</v>
      </c>
    </row>
    <row r="16" spans="1:9" ht="21.75" customHeight="1">
      <c r="A16" s="313" t="s">
        <v>127</v>
      </c>
      <c r="B16" s="313" t="s">
        <v>130</v>
      </c>
      <c r="C16" s="313" t="s">
        <v>272</v>
      </c>
      <c r="D16" s="315" t="s">
        <v>131</v>
      </c>
      <c r="E16" s="314" t="s">
        <v>133</v>
      </c>
      <c r="F16" s="314"/>
      <c r="G16" s="313" t="s">
        <v>124</v>
      </c>
      <c r="H16" s="313" t="s">
        <v>229</v>
      </c>
      <c r="I16" s="313" t="s">
        <v>302</v>
      </c>
    </row>
    <row r="17" spans="1:9" ht="49.5" customHeight="1">
      <c r="A17" s="314"/>
      <c r="B17" s="314"/>
      <c r="C17" s="314"/>
      <c r="D17" s="316"/>
      <c r="E17" s="6" t="s">
        <v>250</v>
      </c>
      <c r="F17" s="6" t="s">
        <v>251</v>
      </c>
      <c r="G17" s="314"/>
      <c r="H17" s="314"/>
      <c r="I17" s="314"/>
    </row>
    <row r="18" spans="1:9" ht="34.5" customHeight="1">
      <c r="A18" s="21" t="s">
        <v>241</v>
      </c>
      <c r="B18" s="86">
        <f>'6.1.1.sz.mell.'!B19+'6.1.2.sz.mell.'!B53</f>
        <v>300</v>
      </c>
      <c r="C18" s="86">
        <f>'6.1.1.sz.mell.'!C19+'6.1.2.sz.mell.'!C53</f>
        <v>1351</v>
      </c>
      <c r="D18" s="86">
        <f>'6.1.1.sz.mell.'!D19+'6.1.2.sz.mell.'!D53</f>
        <v>4502</v>
      </c>
      <c r="E18" s="86"/>
      <c r="F18" s="86"/>
      <c r="G18" s="86"/>
      <c r="H18" s="86"/>
      <c r="I18" s="7">
        <f t="shared" si="0"/>
        <v>6153</v>
      </c>
    </row>
    <row r="19" spans="1:9" ht="27" customHeight="1">
      <c r="A19" s="21" t="s">
        <v>242</v>
      </c>
      <c r="B19" s="86">
        <f>'6.1.1.sz.mell.'!B20+'6.1.2.sz.mell.'!B54</f>
        <v>0</v>
      </c>
      <c r="C19" s="86">
        <f>'6.1.1.sz.mell.'!C20+'6.1.2.sz.mell.'!C54</f>
        <v>353</v>
      </c>
      <c r="D19" s="86">
        <f>'6.1.1.sz.mell.'!D20+'6.1.2.sz.mell.'!D54</f>
        <v>1309</v>
      </c>
      <c r="E19" s="86"/>
      <c r="F19" s="86"/>
      <c r="G19" s="86"/>
      <c r="H19" s="86"/>
      <c r="I19" s="7">
        <f t="shared" si="0"/>
        <v>1662</v>
      </c>
    </row>
    <row r="20" spans="1:9" ht="34.5" customHeight="1">
      <c r="A20" s="21" t="s">
        <v>208</v>
      </c>
      <c r="B20" s="86">
        <f>'6.1.1.sz.mell.'!B21+'6.1.2.sz.mell.'!B55</f>
        <v>21405</v>
      </c>
      <c r="C20" s="86">
        <f>'6.1.1.sz.mell.'!C21+'6.1.2.sz.mell.'!C55</f>
        <v>5625</v>
      </c>
      <c r="D20" s="86">
        <f>'6.1.1.sz.mell.'!D21+'6.1.2.sz.mell.'!D55</f>
        <v>3733</v>
      </c>
      <c r="E20" s="86"/>
      <c r="F20" s="86"/>
      <c r="G20" s="86"/>
      <c r="H20" s="86"/>
      <c r="I20" s="7">
        <f t="shared" si="0"/>
        <v>30763</v>
      </c>
    </row>
    <row r="21" spans="1:9" ht="27.75" customHeight="1">
      <c r="A21" s="85" t="s">
        <v>243</v>
      </c>
      <c r="B21" s="86">
        <f>'6.1.1.sz.mell.'!B22+'6.1.2.sz.mell.'!B56</f>
        <v>16541</v>
      </c>
      <c r="C21" s="86">
        <f>'6.1.1.sz.mell.'!C22+'6.1.2.sz.mell.'!C56</f>
        <v>4348</v>
      </c>
      <c r="D21" s="86">
        <f>'6.1.1.sz.mell.'!D22+'6.1.2.sz.mell.'!D56</f>
        <v>1806</v>
      </c>
      <c r="E21" s="86"/>
      <c r="F21" s="86"/>
      <c r="G21" s="86"/>
      <c r="H21" s="86"/>
      <c r="I21" s="7">
        <f t="shared" si="0"/>
        <v>22695</v>
      </c>
    </row>
    <row r="22" spans="1:9" ht="24.75" customHeight="1">
      <c r="A22" s="21" t="s">
        <v>141</v>
      </c>
      <c r="B22" s="86"/>
      <c r="C22" s="86"/>
      <c r="D22" s="86"/>
      <c r="E22" s="86"/>
      <c r="F22" s="86">
        <f>'6.1.2.sz.mell.'!F59</f>
        <v>509760</v>
      </c>
      <c r="G22" s="86"/>
      <c r="H22" s="86"/>
      <c r="I22" s="7">
        <f t="shared" si="0"/>
        <v>509760</v>
      </c>
    </row>
    <row r="23" spans="1:9" ht="22.5">
      <c r="A23" s="21" t="s">
        <v>209</v>
      </c>
      <c r="B23" s="86"/>
      <c r="C23" s="86"/>
      <c r="D23" s="86"/>
      <c r="E23" s="86"/>
      <c r="F23" s="86">
        <f>'6.1.2.sz.mell.'!F60</f>
        <v>126000</v>
      </c>
      <c r="G23" s="86"/>
      <c r="H23" s="86"/>
      <c r="I23" s="7">
        <f t="shared" si="0"/>
        <v>126000</v>
      </c>
    </row>
    <row r="24" spans="1:9" ht="18" customHeight="1">
      <c r="A24" s="21" t="s">
        <v>443</v>
      </c>
      <c r="B24" s="86"/>
      <c r="C24" s="86"/>
      <c r="D24" s="86"/>
      <c r="E24" s="86">
        <f>'6.1.2.sz.mell.'!E61</f>
        <v>81</v>
      </c>
      <c r="F24" s="86">
        <f>'6.1.2.sz.mell.'!F61</f>
        <v>37500</v>
      </c>
      <c r="G24" s="86"/>
      <c r="H24" s="86"/>
      <c r="I24" s="7">
        <f t="shared" si="0"/>
        <v>37581</v>
      </c>
    </row>
    <row r="25" spans="1:9" ht="30" customHeight="1">
      <c r="A25" s="21" t="s">
        <v>245</v>
      </c>
      <c r="B25" s="86"/>
      <c r="C25" s="86"/>
      <c r="D25" s="86"/>
      <c r="E25" s="86"/>
      <c r="F25" s="86">
        <f>'6.1.2.sz.mell.'!F63</f>
        <v>2634</v>
      </c>
      <c r="G25" s="86"/>
      <c r="H25" s="86"/>
      <c r="I25" s="7">
        <f t="shared" si="0"/>
        <v>2634</v>
      </c>
    </row>
    <row r="26" spans="1:9" ht="12.75">
      <c r="A26" s="21" t="s">
        <v>246</v>
      </c>
      <c r="B26" s="86"/>
      <c r="C26" s="86"/>
      <c r="D26" s="86"/>
      <c r="E26" s="86"/>
      <c r="F26" s="86">
        <f>'6.1.2.sz.mell.'!F66</f>
        <v>20600</v>
      </c>
      <c r="G26" s="86"/>
      <c r="H26" s="86"/>
      <c r="I26" s="7">
        <f t="shared" si="0"/>
        <v>20600</v>
      </c>
    </row>
    <row r="27" spans="1:9" ht="12.75">
      <c r="A27" s="21" t="s">
        <v>444</v>
      </c>
      <c r="B27" s="86"/>
      <c r="C27" s="86"/>
      <c r="D27" s="86"/>
      <c r="E27" s="86"/>
      <c r="F27" s="86">
        <f>'6.1.2.sz.mell.'!F67</f>
        <v>3600</v>
      </c>
      <c r="G27" s="86"/>
      <c r="H27" s="86"/>
      <c r="I27" s="7">
        <f t="shared" si="0"/>
        <v>3600</v>
      </c>
    </row>
    <row r="28" spans="1:9" ht="12.75">
      <c r="A28" s="21" t="s">
        <v>428</v>
      </c>
      <c r="B28" s="86"/>
      <c r="C28" s="86"/>
      <c r="D28" s="86"/>
      <c r="E28" s="86"/>
      <c r="F28" s="86">
        <f>'6.1.2.sz.mell.'!F68</f>
        <v>5200</v>
      </c>
      <c r="G28" s="86"/>
      <c r="H28" s="86"/>
      <c r="I28" s="7">
        <f t="shared" si="0"/>
        <v>5200</v>
      </c>
    </row>
    <row r="29" spans="1:9" ht="36" customHeight="1">
      <c r="A29" s="21" t="s">
        <v>210</v>
      </c>
      <c r="B29" s="86"/>
      <c r="C29" s="86"/>
      <c r="D29" s="86"/>
      <c r="E29" s="86"/>
      <c r="F29" s="86"/>
      <c r="G29" s="86"/>
      <c r="H29" s="86"/>
      <c r="I29" s="7">
        <f t="shared" si="0"/>
        <v>0</v>
      </c>
    </row>
    <row r="30" spans="1:9" ht="43.5" customHeight="1">
      <c r="A30" s="21" t="s">
        <v>142</v>
      </c>
      <c r="B30" s="86">
        <f>'6.1.1.sz.mell.'!B33</f>
        <v>444</v>
      </c>
      <c r="C30" s="86">
        <f>'6.1.1.sz.mell.'!C33</f>
        <v>60</v>
      </c>
      <c r="D30" s="86"/>
      <c r="E30" s="86"/>
      <c r="F30" s="86"/>
      <c r="G30" s="86"/>
      <c r="H30" s="86"/>
      <c r="I30" s="7">
        <f t="shared" si="0"/>
        <v>504</v>
      </c>
    </row>
    <row r="31" spans="1:9" ht="24" customHeight="1">
      <c r="A31" s="21" t="s">
        <v>222</v>
      </c>
      <c r="B31" s="86"/>
      <c r="C31" s="86"/>
      <c r="D31" s="86"/>
      <c r="E31" s="86"/>
      <c r="F31" s="86"/>
      <c r="G31" s="86"/>
      <c r="H31" s="86">
        <f>'6.1.2.sz.mell.'!H71</f>
        <v>25800</v>
      </c>
      <c r="I31" s="7">
        <f t="shared" si="0"/>
        <v>25800</v>
      </c>
    </row>
    <row r="32" spans="1:9" ht="41.25" customHeight="1">
      <c r="A32" s="21" t="s">
        <v>248</v>
      </c>
      <c r="B32" s="86"/>
      <c r="C32" s="86"/>
      <c r="D32" s="86">
        <f>'6.1.2.sz.mell.'!D75</f>
        <v>2767</v>
      </c>
      <c r="E32" s="86"/>
      <c r="F32" s="86"/>
      <c r="G32" s="86"/>
      <c r="H32" s="86"/>
      <c r="I32" s="7">
        <f t="shared" si="0"/>
        <v>2767</v>
      </c>
    </row>
    <row r="33" spans="1:9" ht="18" customHeight="1">
      <c r="A33" s="8" t="s">
        <v>260</v>
      </c>
      <c r="B33" s="92">
        <f aca="true" t="shared" si="1" ref="B33:H33">SUM(B3:B32)</f>
        <v>67724</v>
      </c>
      <c r="C33" s="92">
        <f t="shared" si="1"/>
        <v>23782</v>
      </c>
      <c r="D33" s="92">
        <f t="shared" si="1"/>
        <v>176119</v>
      </c>
      <c r="E33" s="92">
        <f t="shared" si="1"/>
        <v>180904</v>
      </c>
      <c r="F33" s="92">
        <f t="shared" si="1"/>
        <v>705294</v>
      </c>
      <c r="G33" s="92">
        <f t="shared" si="1"/>
        <v>3000</v>
      </c>
      <c r="H33" s="92">
        <f t="shared" si="1"/>
        <v>393643</v>
      </c>
      <c r="I33" s="92">
        <f t="shared" si="0"/>
        <v>1550466</v>
      </c>
    </row>
  </sheetData>
  <sheetProtection/>
  <mergeCells count="16">
    <mergeCell ref="A1:A2"/>
    <mergeCell ref="B1:B2"/>
    <mergeCell ref="C1:C2"/>
    <mergeCell ref="A16:A17"/>
    <mergeCell ref="B16:B17"/>
    <mergeCell ref="C16:C17"/>
    <mergeCell ref="I1:I2"/>
    <mergeCell ref="E1:F1"/>
    <mergeCell ref="G1:G2"/>
    <mergeCell ref="I16:I17"/>
    <mergeCell ref="D16:D17"/>
    <mergeCell ref="E16:F16"/>
    <mergeCell ref="G16:G17"/>
    <mergeCell ref="H16:H17"/>
    <mergeCell ref="D1:D2"/>
    <mergeCell ref="H1:H2"/>
  </mergeCells>
  <printOptions horizontalCentered="1"/>
  <pageMargins left="0" right="0" top="0.7874015748031497" bottom="0.1968503937007874" header="0.31496062992125984" footer="0.11811023622047245"/>
  <pageSetup horizontalDpi="360" verticalDpi="360" orientation="landscape" paperSize="9" r:id="rId1"/>
  <headerFooter alignWithMargins="0">
    <oddHeader>&amp;L(&amp;8ezer forintban)&amp;C&amp;"Arial CE,Félkövér"&amp;8Komló Város Önkormányzat 
kiadási előirányzatai szakfeladatonkénti és kiemelt előirányzatonkénti bontásban&amp;R&amp;"Arial CE,Félkövér"&amp;8 6/1. sz. melléklet</oddHeader>
    <oddFooter>&amp;C&amp;P. oldal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N36"/>
  <sheetViews>
    <sheetView zoomScalePageLayoutView="0" workbookViewId="0" topLeftCell="A25">
      <selection activeCell="A17" sqref="A17:A18"/>
    </sheetView>
  </sheetViews>
  <sheetFormatPr defaultColWidth="9.00390625" defaultRowHeight="12.75"/>
  <cols>
    <col min="1" max="1" width="21.25390625" style="0" customWidth="1"/>
    <col min="2" max="2" width="8.75390625" style="0" customWidth="1"/>
    <col min="3" max="3" width="10.25390625" style="0" customWidth="1"/>
    <col min="4" max="4" width="8.75390625" style="0" customWidth="1"/>
    <col min="5" max="5" width="9.625" style="0" customWidth="1"/>
    <col min="6" max="6" width="12.375" style="0" customWidth="1"/>
    <col min="7" max="7" width="12.125" style="0" customWidth="1"/>
    <col min="8" max="8" width="11.75390625" style="0" customWidth="1"/>
    <col min="9" max="9" width="11.625" style="0" customWidth="1"/>
    <col min="10" max="10" width="22.875" style="0" customWidth="1"/>
  </cols>
  <sheetData>
    <row r="1" spans="1:9" ht="12.75" customHeight="1">
      <c r="A1" s="313" t="s">
        <v>127</v>
      </c>
      <c r="B1" s="313" t="s">
        <v>130</v>
      </c>
      <c r="C1" s="313" t="s">
        <v>272</v>
      </c>
      <c r="D1" s="315" t="s">
        <v>131</v>
      </c>
      <c r="E1" s="314" t="s">
        <v>133</v>
      </c>
      <c r="F1" s="314"/>
      <c r="G1" s="313" t="s">
        <v>124</v>
      </c>
      <c r="H1" s="313" t="s">
        <v>229</v>
      </c>
      <c r="I1" s="313" t="s">
        <v>302</v>
      </c>
    </row>
    <row r="2" spans="1:9" ht="54" customHeight="1">
      <c r="A2" s="314"/>
      <c r="B2" s="314"/>
      <c r="C2" s="314"/>
      <c r="D2" s="316"/>
      <c r="E2" s="6" t="s">
        <v>250</v>
      </c>
      <c r="F2" s="6" t="s">
        <v>251</v>
      </c>
      <c r="G2" s="314"/>
      <c r="H2" s="314"/>
      <c r="I2" s="314"/>
    </row>
    <row r="3" spans="1:9" ht="30.75" customHeight="1">
      <c r="A3" s="21" t="s">
        <v>230</v>
      </c>
      <c r="B3" s="7"/>
      <c r="C3" s="7"/>
      <c r="D3" s="7">
        <v>2500</v>
      </c>
      <c r="E3" s="7"/>
      <c r="F3" s="7"/>
      <c r="G3" s="7"/>
      <c r="H3" s="7"/>
      <c r="I3" s="7">
        <f aca="true" t="shared" si="0" ref="I3:I36">SUM(B3:H3)</f>
        <v>2500</v>
      </c>
    </row>
    <row r="4" spans="1:9" ht="28.5" customHeight="1">
      <c r="A4" s="21" t="s">
        <v>231</v>
      </c>
      <c r="B4" s="7"/>
      <c r="C4" s="7"/>
      <c r="D4" s="7"/>
      <c r="E4" s="7"/>
      <c r="F4" s="7"/>
      <c r="G4" s="7"/>
      <c r="H4" s="7"/>
      <c r="I4" s="7">
        <f t="shared" si="0"/>
        <v>0</v>
      </c>
    </row>
    <row r="5" spans="1:9" ht="35.25" customHeight="1">
      <c r="A5" s="21" t="s">
        <v>232</v>
      </c>
      <c r="B5" s="7"/>
      <c r="C5" s="7"/>
      <c r="D5" s="7">
        <v>2000</v>
      </c>
      <c r="E5" s="7"/>
      <c r="F5" s="7"/>
      <c r="G5" s="7"/>
      <c r="H5" s="7"/>
      <c r="I5" s="7">
        <f t="shared" si="0"/>
        <v>2000</v>
      </c>
    </row>
    <row r="6" spans="1:9" ht="21.75" customHeight="1">
      <c r="A6" s="21" t="s">
        <v>233</v>
      </c>
      <c r="B6" s="7">
        <v>15043</v>
      </c>
      <c r="C6" s="7">
        <v>3751</v>
      </c>
      <c r="D6" s="7">
        <v>40927</v>
      </c>
      <c r="E6" s="7"/>
      <c r="F6" s="7"/>
      <c r="G6" s="7"/>
      <c r="H6" s="7"/>
      <c r="I6" s="7">
        <f t="shared" si="0"/>
        <v>59721</v>
      </c>
    </row>
    <row r="7" spans="1:9" ht="28.5" customHeight="1">
      <c r="A7" s="21" t="s">
        <v>416</v>
      </c>
      <c r="B7" s="7">
        <v>5749</v>
      </c>
      <c r="C7" s="7">
        <v>1552</v>
      </c>
      <c r="D7" s="7"/>
      <c r="E7" s="7"/>
      <c r="F7" s="7"/>
      <c r="G7" s="7"/>
      <c r="H7" s="7"/>
      <c r="I7" s="7">
        <f t="shared" si="0"/>
        <v>7301</v>
      </c>
    </row>
    <row r="8" spans="1:9" ht="50.25" customHeight="1">
      <c r="A8" s="85" t="s">
        <v>202</v>
      </c>
      <c r="B8" s="86">
        <v>6107</v>
      </c>
      <c r="C8" s="86">
        <v>2005</v>
      </c>
      <c r="D8" s="86">
        <v>33089</v>
      </c>
      <c r="E8" s="86"/>
      <c r="F8" s="86"/>
      <c r="G8" s="86"/>
      <c r="H8" s="86"/>
      <c r="I8" s="86">
        <f t="shared" si="0"/>
        <v>41201</v>
      </c>
    </row>
    <row r="9" spans="1:9" ht="34.5" customHeight="1">
      <c r="A9" s="85" t="s">
        <v>203</v>
      </c>
      <c r="B9" s="86"/>
      <c r="C9" s="86"/>
      <c r="D9" s="86"/>
      <c r="E9" s="86"/>
      <c r="F9" s="86"/>
      <c r="G9" s="86"/>
      <c r="H9" s="86"/>
      <c r="I9" s="86">
        <f t="shared" si="0"/>
        <v>0</v>
      </c>
    </row>
    <row r="10" spans="1:9" ht="33.75">
      <c r="A10" s="21" t="s">
        <v>204</v>
      </c>
      <c r="B10" s="86">
        <v>2135</v>
      </c>
      <c r="C10" s="86">
        <v>1524</v>
      </c>
      <c r="D10" s="86">
        <v>3396</v>
      </c>
      <c r="E10" s="86"/>
      <c r="F10" s="86"/>
      <c r="G10" s="86"/>
      <c r="H10" s="86"/>
      <c r="I10" s="7">
        <f t="shared" si="0"/>
        <v>7055</v>
      </c>
    </row>
    <row r="11" spans="1:9" ht="21" customHeight="1">
      <c r="A11" s="21" t="s">
        <v>249</v>
      </c>
      <c r="B11" s="86"/>
      <c r="C11" s="86"/>
      <c r="D11" s="86"/>
      <c r="E11" s="86"/>
      <c r="F11" s="86"/>
      <c r="G11" s="86"/>
      <c r="H11" s="86"/>
      <c r="I11" s="7">
        <f t="shared" si="0"/>
        <v>0</v>
      </c>
    </row>
    <row r="12" spans="1:9" ht="37.5" customHeight="1">
      <c r="A12" s="21" t="s">
        <v>205</v>
      </c>
      <c r="B12" s="86"/>
      <c r="C12" s="86"/>
      <c r="D12" s="86">
        <v>30122</v>
      </c>
      <c r="E12" s="86"/>
      <c r="F12" s="86"/>
      <c r="G12" s="86"/>
      <c r="H12" s="86"/>
      <c r="I12" s="7">
        <f t="shared" si="0"/>
        <v>30122</v>
      </c>
    </row>
    <row r="13" spans="1:9" ht="36.75" customHeight="1">
      <c r="A13" s="21" t="s">
        <v>206</v>
      </c>
      <c r="B13" s="86"/>
      <c r="C13" s="86"/>
      <c r="D13" s="86"/>
      <c r="E13" s="86"/>
      <c r="F13" s="86"/>
      <c r="G13" s="86"/>
      <c r="H13" s="86"/>
      <c r="I13" s="7">
        <f t="shared" si="0"/>
        <v>0</v>
      </c>
    </row>
    <row r="14" spans="1:9" ht="30.75" customHeight="1">
      <c r="A14" s="21" t="s">
        <v>239</v>
      </c>
      <c r="B14" s="86"/>
      <c r="C14" s="86"/>
      <c r="D14" s="86"/>
      <c r="E14" s="86"/>
      <c r="F14" s="86"/>
      <c r="G14" s="86"/>
      <c r="H14" s="86"/>
      <c r="I14" s="7">
        <f t="shared" si="0"/>
        <v>0</v>
      </c>
    </row>
    <row r="15" spans="1:9" ht="24.75" customHeight="1">
      <c r="A15" s="21" t="s">
        <v>240</v>
      </c>
      <c r="B15" s="86"/>
      <c r="C15" s="86"/>
      <c r="D15" s="94"/>
      <c r="E15" s="86"/>
      <c r="F15" s="86"/>
      <c r="G15" s="94"/>
      <c r="H15" s="86"/>
      <c r="I15" s="7">
        <f t="shared" si="0"/>
        <v>0</v>
      </c>
    </row>
    <row r="16" spans="1:9" ht="41.25" customHeight="1">
      <c r="A16" s="21" t="s">
        <v>207</v>
      </c>
      <c r="B16" s="86"/>
      <c r="C16" s="86"/>
      <c r="D16" s="86"/>
      <c r="E16" s="86"/>
      <c r="F16" s="86"/>
      <c r="G16" s="94"/>
      <c r="H16" s="86"/>
      <c r="I16" s="7"/>
    </row>
    <row r="17" spans="1:9" ht="26.25" customHeight="1">
      <c r="A17" s="313" t="s">
        <v>127</v>
      </c>
      <c r="B17" s="313" t="s">
        <v>130</v>
      </c>
      <c r="C17" s="313" t="s">
        <v>272</v>
      </c>
      <c r="D17" s="315" t="s">
        <v>131</v>
      </c>
      <c r="E17" s="314" t="s">
        <v>133</v>
      </c>
      <c r="F17" s="314"/>
      <c r="G17" s="313" t="s">
        <v>124</v>
      </c>
      <c r="H17" s="313" t="s">
        <v>229</v>
      </c>
      <c r="I17" s="313" t="s">
        <v>302</v>
      </c>
    </row>
    <row r="18" spans="1:9" ht="48.75" customHeight="1">
      <c r="A18" s="314"/>
      <c r="B18" s="314"/>
      <c r="C18" s="314"/>
      <c r="D18" s="316"/>
      <c r="E18" s="6" t="s">
        <v>250</v>
      </c>
      <c r="F18" s="6" t="s">
        <v>251</v>
      </c>
      <c r="G18" s="314"/>
      <c r="H18" s="314"/>
      <c r="I18" s="314"/>
    </row>
    <row r="19" spans="1:9" ht="27.75" customHeight="1">
      <c r="A19" s="21" t="s">
        <v>241</v>
      </c>
      <c r="B19" s="86">
        <v>300</v>
      </c>
      <c r="C19" s="86">
        <v>1351</v>
      </c>
      <c r="D19" s="86">
        <v>4502</v>
      </c>
      <c r="E19" s="86"/>
      <c r="F19" s="86"/>
      <c r="G19" s="86"/>
      <c r="H19" s="86"/>
      <c r="I19" s="7">
        <f t="shared" si="0"/>
        <v>6153</v>
      </c>
    </row>
    <row r="20" spans="1:9" ht="27" customHeight="1">
      <c r="A20" s="21" t="s">
        <v>242</v>
      </c>
      <c r="B20" s="86">
        <v>0</v>
      </c>
      <c r="C20" s="86">
        <v>353</v>
      </c>
      <c r="D20" s="86">
        <v>1309</v>
      </c>
      <c r="E20" s="86"/>
      <c r="F20" s="86"/>
      <c r="G20" s="86"/>
      <c r="H20" s="86"/>
      <c r="I20" s="7">
        <f t="shared" si="0"/>
        <v>1662</v>
      </c>
    </row>
    <row r="21" spans="1:9" ht="32.25" customHeight="1">
      <c r="A21" s="21" t="s">
        <v>208</v>
      </c>
      <c r="B21" s="86">
        <v>21405</v>
      </c>
      <c r="C21" s="86">
        <v>5625</v>
      </c>
      <c r="D21" s="86">
        <v>3733</v>
      </c>
      <c r="E21" s="86"/>
      <c r="F21" s="86"/>
      <c r="G21" s="86"/>
      <c r="H21" s="86"/>
      <c r="I21" s="7">
        <f t="shared" si="0"/>
        <v>30763</v>
      </c>
    </row>
    <row r="22" spans="1:9" ht="27.75" customHeight="1">
      <c r="A22" s="85" t="s">
        <v>243</v>
      </c>
      <c r="B22" s="86">
        <v>16541</v>
      </c>
      <c r="C22" s="86">
        <v>4348</v>
      </c>
      <c r="D22" s="86">
        <v>1806</v>
      </c>
      <c r="E22" s="86"/>
      <c r="F22" s="86"/>
      <c r="G22" s="86"/>
      <c r="H22" s="86"/>
      <c r="I22" s="7">
        <f t="shared" si="0"/>
        <v>22695</v>
      </c>
    </row>
    <row r="23" spans="1:9" ht="18" customHeight="1">
      <c r="A23" s="21" t="s">
        <v>141</v>
      </c>
      <c r="B23" s="86"/>
      <c r="C23" s="86"/>
      <c r="D23" s="86"/>
      <c r="E23" s="86"/>
      <c r="F23" s="86"/>
      <c r="G23" s="86"/>
      <c r="H23" s="86"/>
      <c r="I23" s="7">
        <f t="shared" si="0"/>
        <v>0</v>
      </c>
    </row>
    <row r="24" spans="1:9" ht="29.25" customHeight="1">
      <c r="A24" s="21" t="s">
        <v>209</v>
      </c>
      <c r="B24" s="86"/>
      <c r="C24" s="86"/>
      <c r="D24" s="86"/>
      <c r="E24" s="86"/>
      <c r="F24" s="86"/>
      <c r="G24" s="86"/>
      <c r="H24" s="86"/>
      <c r="I24" s="7">
        <f t="shared" si="0"/>
        <v>0</v>
      </c>
    </row>
    <row r="25" spans="1:9" ht="12.75">
      <c r="A25" s="21" t="s">
        <v>414</v>
      </c>
      <c r="B25" s="86"/>
      <c r="C25" s="86"/>
      <c r="D25" s="86"/>
      <c r="E25" s="86"/>
      <c r="F25" s="86"/>
      <c r="G25" s="86"/>
      <c r="H25" s="86"/>
      <c r="I25" s="7">
        <f t="shared" si="0"/>
        <v>0</v>
      </c>
    </row>
    <row r="26" spans="1:9" ht="12.75">
      <c r="A26" s="21" t="s">
        <v>427</v>
      </c>
      <c r="B26" s="86"/>
      <c r="C26" s="86"/>
      <c r="D26" s="86"/>
      <c r="E26" s="86"/>
      <c r="F26" s="86"/>
      <c r="G26" s="86"/>
      <c r="H26" s="86"/>
      <c r="I26" s="7">
        <f t="shared" si="0"/>
        <v>0</v>
      </c>
    </row>
    <row r="27" spans="1:9" ht="28.5" customHeight="1">
      <c r="A27" s="21" t="s">
        <v>244</v>
      </c>
      <c r="B27" s="86"/>
      <c r="C27" s="86"/>
      <c r="D27" s="86"/>
      <c r="E27" s="86"/>
      <c r="F27" s="86"/>
      <c r="G27" s="86"/>
      <c r="H27" s="86"/>
      <c r="I27" s="7">
        <f t="shared" si="0"/>
        <v>0</v>
      </c>
    </row>
    <row r="28" spans="1:9" ht="32.25" customHeight="1">
      <c r="A28" s="21" t="s">
        <v>245</v>
      </c>
      <c r="B28" s="86"/>
      <c r="C28" s="86"/>
      <c r="D28" s="86"/>
      <c r="E28" s="86"/>
      <c r="F28" s="86"/>
      <c r="G28" s="86"/>
      <c r="H28" s="86"/>
      <c r="I28" s="7">
        <f t="shared" si="0"/>
        <v>0</v>
      </c>
    </row>
    <row r="29" spans="1:9" ht="22.5">
      <c r="A29" s="21" t="s">
        <v>246</v>
      </c>
      <c r="B29" s="86"/>
      <c r="C29" s="86"/>
      <c r="D29" s="86"/>
      <c r="E29" s="86"/>
      <c r="F29" s="86"/>
      <c r="G29" s="86"/>
      <c r="H29" s="86"/>
      <c r="I29" s="7">
        <f t="shared" si="0"/>
        <v>0</v>
      </c>
    </row>
    <row r="30" spans="1:9" ht="12.75">
      <c r="A30" s="21" t="s">
        <v>247</v>
      </c>
      <c r="B30" s="86"/>
      <c r="C30" s="86"/>
      <c r="D30" s="86"/>
      <c r="E30" s="86"/>
      <c r="F30" s="86"/>
      <c r="G30" s="86"/>
      <c r="H30" s="86"/>
      <c r="I30" s="7">
        <f t="shared" si="0"/>
        <v>0</v>
      </c>
    </row>
    <row r="31" spans="1:9" ht="12.75">
      <c r="A31" s="21" t="s">
        <v>428</v>
      </c>
      <c r="B31" s="86"/>
      <c r="C31" s="86"/>
      <c r="D31" s="86"/>
      <c r="E31" s="86"/>
      <c r="F31" s="86"/>
      <c r="G31" s="86"/>
      <c r="H31" s="86"/>
      <c r="I31" s="7">
        <f t="shared" si="0"/>
        <v>0</v>
      </c>
    </row>
    <row r="32" spans="1:9" ht="22.5" customHeight="1">
      <c r="A32" s="21" t="s">
        <v>210</v>
      </c>
      <c r="B32" s="86"/>
      <c r="C32" s="86"/>
      <c r="D32" s="86"/>
      <c r="E32" s="86"/>
      <c r="F32" s="86"/>
      <c r="G32" s="86"/>
      <c r="H32" s="86"/>
      <c r="I32" s="7">
        <f t="shared" si="0"/>
        <v>0</v>
      </c>
    </row>
    <row r="33" spans="1:14" ht="59.25" customHeight="1">
      <c r="A33" s="21" t="s">
        <v>417</v>
      </c>
      <c r="B33" s="86">
        <v>444</v>
      </c>
      <c r="C33" s="86">
        <v>60</v>
      </c>
      <c r="D33" s="86"/>
      <c r="E33" s="86"/>
      <c r="F33" s="86"/>
      <c r="G33" s="86"/>
      <c r="H33" s="86"/>
      <c r="I33" s="7">
        <f t="shared" si="0"/>
        <v>504</v>
      </c>
      <c r="J33" s="292"/>
      <c r="K33" s="293"/>
      <c r="L33" s="293"/>
      <c r="M33" s="293"/>
      <c r="N33" s="293"/>
    </row>
    <row r="34" spans="1:9" ht="18" customHeight="1">
      <c r="A34" s="21" t="s">
        <v>222</v>
      </c>
      <c r="B34" s="86"/>
      <c r="C34" s="86"/>
      <c r="D34" s="86"/>
      <c r="E34" s="86"/>
      <c r="F34" s="86"/>
      <c r="G34" s="86"/>
      <c r="H34" s="86"/>
      <c r="I34" s="7">
        <f t="shared" si="0"/>
        <v>0</v>
      </c>
    </row>
    <row r="35" spans="1:9" ht="39.75" customHeight="1">
      <c r="A35" s="21" t="s">
        <v>248</v>
      </c>
      <c r="B35" s="86"/>
      <c r="C35" s="86"/>
      <c r="D35" s="86"/>
      <c r="E35" s="86"/>
      <c r="F35" s="86"/>
      <c r="G35" s="86"/>
      <c r="H35" s="86"/>
      <c r="I35" s="7">
        <f t="shared" si="0"/>
        <v>0</v>
      </c>
    </row>
    <row r="36" spans="1:9" ht="17.25" customHeight="1">
      <c r="A36" s="8" t="s">
        <v>260</v>
      </c>
      <c r="B36" s="92">
        <f aca="true" t="shared" si="1" ref="B36:H36">SUM(B3:B35)</f>
        <v>67724</v>
      </c>
      <c r="C36" s="92">
        <f t="shared" si="1"/>
        <v>20569</v>
      </c>
      <c r="D36" s="92">
        <f t="shared" si="1"/>
        <v>123384</v>
      </c>
      <c r="E36" s="92">
        <f t="shared" si="1"/>
        <v>0</v>
      </c>
      <c r="F36" s="92">
        <f t="shared" si="1"/>
        <v>0</v>
      </c>
      <c r="G36" s="92">
        <f t="shared" si="1"/>
        <v>0</v>
      </c>
      <c r="H36" s="92">
        <f t="shared" si="1"/>
        <v>0</v>
      </c>
      <c r="I36" s="92">
        <f t="shared" si="0"/>
        <v>211677</v>
      </c>
    </row>
  </sheetData>
  <sheetProtection/>
  <mergeCells count="16">
    <mergeCell ref="A1:A2"/>
    <mergeCell ref="B1:B2"/>
    <mergeCell ref="C1:C2"/>
    <mergeCell ref="A17:A18"/>
    <mergeCell ref="B17:B18"/>
    <mergeCell ref="C17:C18"/>
    <mergeCell ref="I1:I2"/>
    <mergeCell ref="D1:D2"/>
    <mergeCell ref="E1:F1"/>
    <mergeCell ref="I17:I18"/>
    <mergeCell ref="D17:D18"/>
    <mergeCell ref="E17:F17"/>
    <mergeCell ref="G17:G18"/>
    <mergeCell ref="H17:H18"/>
    <mergeCell ref="G1:G2"/>
    <mergeCell ref="H1:H2"/>
  </mergeCells>
  <printOptions horizontalCentered="1"/>
  <pageMargins left="0.984251968503937" right="0.7874015748031497" top="0.7874015748031497" bottom="0.1968503937007874" header="0.31496062992125984" footer="0.11811023622047245"/>
  <pageSetup horizontalDpi="600" verticalDpi="600" orientation="landscape" paperSize="9" r:id="rId1"/>
  <headerFooter alignWithMargins="0">
    <oddHeader>&amp;L(ezer forintban)&amp;CKomló Város Önkormányzat kiadási előirányzatai 
szakfeladatonkénti és kiemelt előirányzatonkénti bontásban koncepció szerint&amp;R6.1.1. sz. melléklet</oddHeader>
    <oddFooter>&amp;C&amp;P. oldal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I79"/>
  <sheetViews>
    <sheetView zoomScalePageLayoutView="0" workbookViewId="0" topLeftCell="A64">
      <selection activeCell="A73" sqref="A73:A74"/>
    </sheetView>
  </sheetViews>
  <sheetFormatPr defaultColWidth="9.00390625" defaultRowHeight="12.75"/>
  <cols>
    <col min="1" max="1" width="21.25390625" style="0" customWidth="1"/>
    <col min="2" max="2" width="8.75390625" style="0" customWidth="1"/>
    <col min="3" max="3" width="10.25390625" style="0" customWidth="1"/>
    <col min="4" max="4" width="8.75390625" style="0" customWidth="1"/>
    <col min="5" max="5" width="9.625" style="0" customWidth="1"/>
    <col min="6" max="6" width="10.125" style="0" customWidth="1"/>
    <col min="7" max="7" width="11.25390625" style="0" customWidth="1"/>
    <col min="8" max="8" width="11.75390625" style="0" customWidth="1"/>
    <col min="9" max="9" width="11.625" style="0" customWidth="1"/>
  </cols>
  <sheetData>
    <row r="1" spans="1:9" ht="12.75" customHeight="1">
      <c r="A1" s="313" t="s">
        <v>127</v>
      </c>
      <c r="B1" s="313" t="s">
        <v>130</v>
      </c>
      <c r="C1" s="313" t="s">
        <v>272</v>
      </c>
      <c r="D1" s="315" t="s">
        <v>131</v>
      </c>
      <c r="E1" s="314" t="s">
        <v>133</v>
      </c>
      <c r="F1" s="314"/>
      <c r="G1" s="313" t="s">
        <v>59</v>
      </c>
      <c r="H1" s="313" t="s">
        <v>229</v>
      </c>
      <c r="I1" s="313" t="s">
        <v>302</v>
      </c>
    </row>
    <row r="2" spans="1:9" ht="54" customHeight="1">
      <c r="A2" s="314"/>
      <c r="B2" s="314"/>
      <c r="C2" s="314"/>
      <c r="D2" s="316"/>
      <c r="E2" s="6" t="s">
        <v>250</v>
      </c>
      <c r="F2" s="6" t="s">
        <v>251</v>
      </c>
      <c r="G2" s="314"/>
      <c r="H2" s="314"/>
      <c r="I2" s="314"/>
    </row>
    <row r="3" spans="1:9" s="121" customFormat="1" ht="35.25" customHeight="1">
      <c r="A3" s="99" t="s">
        <v>230</v>
      </c>
      <c r="B3" s="92"/>
      <c r="C3" s="92"/>
      <c r="D3" s="92"/>
      <c r="E3" s="92">
        <f>E4</f>
        <v>14000</v>
      </c>
      <c r="F3" s="92"/>
      <c r="G3" s="92"/>
      <c r="H3" s="92"/>
      <c r="I3" s="92">
        <f aca="true" t="shared" si="0" ref="I3:I76">SUM(B3:H3)</f>
        <v>14000</v>
      </c>
    </row>
    <row r="4" spans="1:9" s="121" customFormat="1" ht="27.75" customHeight="1">
      <c r="A4" s="85" t="s">
        <v>252</v>
      </c>
      <c r="B4" s="92"/>
      <c r="C4" s="92"/>
      <c r="D4" s="92"/>
      <c r="E4" s="86">
        <v>14000</v>
      </c>
      <c r="F4" s="92"/>
      <c r="G4" s="92"/>
      <c r="H4" s="92"/>
      <c r="I4" s="86">
        <f t="shared" si="0"/>
        <v>14000</v>
      </c>
    </row>
    <row r="5" spans="1:9" s="121" customFormat="1" ht="35.25" customHeight="1">
      <c r="A5" s="99" t="s">
        <v>231</v>
      </c>
      <c r="B5" s="92"/>
      <c r="C5" s="92"/>
      <c r="D5" s="92"/>
      <c r="E5" s="92"/>
      <c r="F5" s="92"/>
      <c r="G5" s="92"/>
      <c r="H5" s="92"/>
      <c r="I5" s="92">
        <f t="shared" si="0"/>
        <v>0</v>
      </c>
    </row>
    <row r="6" spans="1:9" s="121" customFormat="1" ht="47.25" customHeight="1">
      <c r="A6" s="99" t="s">
        <v>232</v>
      </c>
      <c r="B6" s="92"/>
      <c r="C6" s="92"/>
      <c r="D6" s="92"/>
      <c r="E6" s="92"/>
      <c r="F6" s="92"/>
      <c r="G6" s="92"/>
      <c r="H6" s="92"/>
      <c r="I6" s="92">
        <f t="shared" si="0"/>
        <v>0</v>
      </c>
    </row>
    <row r="7" spans="1:9" s="121" customFormat="1" ht="24" customHeight="1">
      <c r="A7" s="99" t="s">
        <v>233</v>
      </c>
      <c r="B7" s="92">
        <f>B8+B9+B10+B11+B12+B13+B14+B15+B16+B19+B20+B21+B22+B23+B24+B25</f>
        <v>0</v>
      </c>
      <c r="C7" s="92">
        <f aca="true" t="shared" si="1" ref="C7:H7">C8+C9+C10+C11+C12+C13+C14+C15+C16+C19+C20+C21+C22+C23+C24+C25</f>
        <v>0</v>
      </c>
      <c r="D7" s="92">
        <f t="shared" si="1"/>
        <v>0</v>
      </c>
      <c r="E7" s="92">
        <f t="shared" si="1"/>
        <v>147774</v>
      </c>
      <c r="F7" s="92">
        <f t="shared" si="1"/>
        <v>0</v>
      </c>
      <c r="G7" s="92">
        <f t="shared" si="1"/>
        <v>0</v>
      </c>
      <c r="H7" s="92">
        <f t="shared" si="1"/>
        <v>204061</v>
      </c>
      <c r="I7" s="92">
        <f t="shared" si="0"/>
        <v>351835</v>
      </c>
    </row>
    <row r="8" spans="1:9" ht="27.75" customHeight="1">
      <c r="A8" s="21" t="s">
        <v>274</v>
      </c>
      <c r="B8" s="7"/>
      <c r="C8" s="7"/>
      <c r="D8" s="7"/>
      <c r="E8" s="7">
        <v>66511</v>
      </c>
      <c r="F8" s="7"/>
      <c r="G8" s="7"/>
      <c r="H8" s="7"/>
      <c r="I8" s="86">
        <f t="shared" si="0"/>
        <v>66511</v>
      </c>
    </row>
    <row r="9" spans="1:9" ht="38.25" customHeight="1">
      <c r="A9" s="21" t="s">
        <v>403</v>
      </c>
      <c r="B9" s="7"/>
      <c r="C9" s="7"/>
      <c r="D9" s="7"/>
      <c r="E9" s="7"/>
      <c r="F9" s="7"/>
      <c r="G9" s="7"/>
      <c r="H9" s="7">
        <v>2346</v>
      </c>
      <c r="I9" s="86">
        <f t="shared" si="0"/>
        <v>2346</v>
      </c>
    </row>
    <row r="10" spans="1:9" ht="22.5" customHeight="1">
      <c r="A10" s="21" t="s">
        <v>275</v>
      </c>
      <c r="B10" s="7"/>
      <c r="C10" s="7"/>
      <c r="D10" s="7"/>
      <c r="E10" s="7">
        <v>2359</v>
      </c>
      <c r="F10" s="7"/>
      <c r="G10" s="7"/>
      <c r="H10" s="7"/>
      <c r="I10" s="86">
        <f t="shared" si="0"/>
        <v>2359</v>
      </c>
    </row>
    <row r="11" spans="1:9" ht="34.5" customHeight="1">
      <c r="A11" s="21" t="s">
        <v>404</v>
      </c>
      <c r="B11" s="7"/>
      <c r="C11" s="7"/>
      <c r="D11" s="7"/>
      <c r="E11" s="7">
        <v>4800</v>
      </c>
      <c r="F11" s="7"/>
      <c r="G11" s="7"/>
      <c r="H11" s="7"/>
      <c r="I11" s="86">
        <f t="shared" si="0"/>
        <v>4800</v>
      </c>
    </row>
    <row r="12" spans="1:9" ht="45" customHeight="1">
      <c r="A12" s="21" t="s">
        <v>405</v>
      </c>
      <c r="B12" s="7"/>
      <c r="C12" s="7"/>
      <c r="D12" s="7"/>
      <c r="E12" s="7">
        <v>19608</v>
      </c>
      <c r="F12" s="7"/>
      <c r="G12" s="7"/>
      <c r="H12" s="7"/>
      <c r="I12" s="86">
        <f t="shared" si="0"/>
        <v>19608</v>
      </c>
    </row>
    <row r="13" spans="1:9" ht="28.5" customHeight="1">
      <c r="A13" s="21" t="s">
        <v>276</v>
      </c>
      <c r="B13" s="7"/>
      <c r="C13" s="7"/>
      <c r="D13" s="7"/>
      <c r="E13" s="7">
        <v>4065</v>
      </c>
      <c r="F13" s="7"/>
      <c r="G13" s="7"/>
      <c r="H13" s="7"/>
      <c r="I13" s="86">
        <f t="shared" si="0"/>
        <v>4065</v>
      </c>
    </row>
    <row r="14" spans="1:9" ht="22.5" customHeight="1">
      <c r="A14" s="21" t="s">
        <v>406</v>
      </c>
      <c r="B14" s="7"/>
      <c r="C14" s="7"/>
      <c r="D14" s="7"/>
      <c r="E14" s="7">
        <v>40000</v>
      </c>
      <c r="F14" s="7"/>
      <c r="G14" s="7"/>
      <c r="H14" s="7"/>
      <c r="I14" s="86">
        <f t="shared" si="0"/>
        <v>40000</v>
      </c>
    </row>
    <row r="15" spans="1:9" ht="27.75" customHeight="1">
      <c r="A15" s="21" t="s">
        <v>393</v>
      </c>
      <c r="B15" s="7"/>
      <c r="C15" s="7"/>
      <c r="D15" s="7"/>
      <c r="E15" s="7">
        <v>10000</v>
      </c>
      <c r="F15" s="7"/>
      <c r="G15" s="7"/>
      <c r="H15" s="7"/>
      <c r="I15" s="86">
        <f t="shared" si="0"/>
        <v>10000</v>
      </c>
    </row>
    <row r="16" spans="1:9" ht="24.75" customHeight="1">
      <c r="A16" s="21" t="s">
        <v>234</v>
      </c>
      <c r="B16" s="7"/>
      <c r="C16" s="7"/>
      <c r="D16" s="7"/>
      <c r="E16" s="7">
        <v>381</v>
      </c>
      <c r="F16" s="7"/>
      <c r="G16" s="7"/>
      <c r="H16" s="7"/>
      <c r="I16" s="86">
        <f t="shared" si="0"/>
        <v>381</v>
      </c>
    </row>
    <row r="17" spans="1:9" ht="18.75" customHeight="1">
      <c r="A17" s="313" t="s">
        <v>127</v>
      </c>
      <c r="B17" s="313" t="s">
        <v>130</v>
      </c>
      <c r="C17" s="313" t="s">
        <v>272</v>
      </c>
      <c r="D17" s="315" t="s">
        <v>131</v>
      </c>
      <c r="E17" s="314" t="s">
        <v>133</v>
      </c>
      <c r="F17" s="314"/>
      <c r="G17" s="313" t="s">
        <v>59</v>
      </c>
      <c r="H17" s="313" t="s">
        <v>229</v>
      </c>
      <c r="I17" s="313" t="s">
        <v>302</v>
      </c>
    </row>
    <row r="18" spans="1:9" ht="48.75" customHeight="1">
      <c r="A18" s="314"/>
      <c r="B18" s="314"/>
      <c r="C18" s="314"/>
      <c r="D18" s="316"/>
      <c r="E18" s="6" t="s">
        <v>250</v>
      </c>
      <c r="F18" s="6" t="s">
        <v>251</v>
      </c>
      <c r="G18" s="314"/>
      <c r="H18" s="314"/>
      <c r="I18" s="314"/>
    </row>
    <row r="19" spans="1:9" ht="31.5" customHeight="1">
      <c r="A19" s="21" t="s">
        <v>277</v>
      </c>
      <c r="B19" s="7"/>
      <c r="C19" s="7"/>
      <c r="D19" s="7"/>
      <c r="E19" s="7">
        <v>50</v>
      </c>
      <c r="F19" s="7"/>
      <c r="G19" s="7"/>
      <c r="H19" s="7"/>
      <c r="I19" s="86">
        <f t="shared" si="0"/>
        <v>50</v>
      </c>
    </row>
    <row r="20" spans="1:9" ht="41.25" customHeight="1">
      <c r="A20" s="21" t="s">
        <v>278</v>
      </c>
      <c r="B20" s="7"/>
      <c r="C20" s="7"/>
      <c r="D20" s="7"/>
      <c r="E20" s="7"/>
      <c r="F20" s="7"/>
      <c r="G20" s="7"/>
      <c r="H20" s="7">
        <v>5021</v>
      </c>
      <c r="I20" s="86">
        <f t="shared" si="0"/>
        <v>5021</v>
      </c>
    </row>
    <row r="21" spans="1:9" ht="31.5" customHeight="1">
      <c r="A21" s="21" t="s">
        <v>407</v>
      </c>
      <c r="B21" s="7"/>
      <c r="C21" s="7"/>
      <c r="D21" s="7"/>
      <c r="E21" s="7"/>
      <c r="F21" s="7"/>
      <c r="G21" s="7"/>
      <c r="H21" s="7">
        <v>3105</v>
      </c>
      <c r="I21" s="86">
        <f t="shared" si="0"/>
        <v>3105</v>
      </c>
    </row>
    <row r="22" spans="1:9" ht="28.5" customHeight="1">
      <c r="A22" s="21" t="s">
        <v>66</v>
      </c>
      <c r="B22" s="7"/>
      <c r="C22" s="7"/>
      <c r="D22" s="7"/>
      <c r="E22" s="7"/>
      <c r="F22" s="7"/>
      <c r="G22" s="7"/>
      <c r="H22" s="7">
        <v>130000</v>
      </c>
      <c r="I22" s="86">
        <f t="shared" si="0"/>
        <v>130000</v>
      </c>
    </row>
    <row r="23" spans="1:9" ht="37.5" customHeight="1">
      <c r="A23" s="21" t="s">
        <v>235</v>
      </c>
      <c r="B23" s="7"/>
      <c r="C23" s="7"/>
      <c r="D23" s="7"/>
      <c r="E23" s="7"/>
      <c r="F23" s="7"/>
      <c r="G23" s="7"/>
      <c r="H23" s="7">
        <v>20057</v>
      </c>
      <c r="I23" s="86">
        <f t="shared" si="0"/>
        <v>20057</v>
      </c>
    </row>
    <row r="24" spans="1:9" ht="38.25" customHeight="1">
      <c r="A24" s="21" t="s">
        <v>236</v>
      </c>
      <c r="B24" s="7"/>
      <c r="C24" s="7"/>
      <c r="D24" s="7"/>
      <c r="E24" s="7"/>
      <c r="F24" s="7"/>
      <c r="G24" s="7"/>
      <c r="H24" s="7">
        <v>10000</v>
      </c>
      <c r="I24" s="86">
        <f t="shared" si="0"/>
        <v>10000</v>
      </c>
    </row>
    <row r="25" spans="1:9" ht="31.5" customHeight="1">
      <c r="A25" s="21" t="s">
        <v>398</v>
      </c>
      <c r="B25" s="7"/>
      <c r="C25" s="7"/>
      <c r="D25" s="7"/>
      <c r="E25" s="7"/>
      <c r="F25" s="7"/>
      <c r="G25" s="7"/>
      <c r="H25" s="7">
        <v>33532</v>
      </c>
      <c r="I25" s="86">
        <f t="shared" si="0"/>
        <v>33532</v>
      </c>
    </row>
    <row r="26" spans="1:9" s="121" customFormat="1" ht="51" customHeight="1">
      <c r="A26" s="99" t="s">
        <v>202</v>
      </c>
      <c r="B26" s="92"/>
      <c r="C26" s="92"/>
      <c r="D26" s="92"/>
      <c r="E26" s="92"/>
      <c r="F26" s="92"/>
      <c r="G26" s="92"/>
      <c r="H26" s="92"/>
      <c r="I26" s="92">
        <f t="shared" si="0"/>
        <v>0</v>
      </c>
    </row>
    <row r="27" spans="1:9" s="121" customFormat="1" ht="46.5" customHeight="1">
      <c r="A27" s="99" t="s">
        <v>203</v>
      </c>
      <c r="B27" s="92"/>
      <c r="C27" s="92"/>
      <c r="D27" s="92"/>
      <c r="E27" s="92"/>
      <c r="F27" s="92"/>
      <c r="G27" s="92"/>
      <c r="H27" s="92"/>
      <c r="I27" s="92">
        <f t="shared" si="0"/>
        <v>0</v>
      </c>
    </row>
    <row r="28" spans="1:9" s="121" customFormat="1" ht="41.25" customHeight="1">
      <c r="A28" s="99" t="s">
        <v>204</v>
      </c>
      <c r="B28" s="92">
        <f aca="true" t="shared" si="2" ref="B28:H28">B29</f>
        <v>0</v>
      </c>
      <c r="C28" s="92">
        <f t="shared" si="2"/>
        <v>3213</v>
      </c>
      <c r="D28" s="92">
        <f t="shared" si="2"/>
        <v>11904</v>
      </c>
      <c r="E28" s="92">
        <f t="shared" si="2"/>
        <v>0</v>
      </c>
      <c r="F28" s="92">
        <f t="shared" si="2"/>
        <v>0</v>
      </c>
      <c r="G28" s="92">
        <f t="shared" si="2"/>
        <v>0</v>
      </c>
      <c r="H28" s="92">
        <f t="shared" si="2"/>
        <v>0</v>
      </c>
      <c r="I28" s="92">
        <f t="shared" si="0"/>
        <v>15117</v>
      </c>
    </row>
    <row r="29" spans="1:9" ht="42.75" customHeight="1">
      <c r="A29" s="21" t="s">
        <v>408</v>
      </c>
      <c r="B29" s="86"/>
      <c r="C29" s="86">
        <v>3213</v>
      </c>
      <c r="D29" s="86">
        <v>11904</v>
      </c>
      <c r="E29" s="86"/>
      <c r="F29" s="86"/>
      <c r="G29" s="86"/>
      <c r="H29" s="86"/>
      <c r="I29" s="86">
        <f t="shared" si="0"/>
        <v>15117</v>
      </c>
    </row>
    <row r="30" spans="1:9" ht="23.25" customHeight="1">
      <c r="A30" s="313" t="s">
        <v>127</v>
      </c>
      <c r="B30" s="313" t="s">
        <v>130</v>
      </c>
      <c r="C30" s="313" t="s">
        <v>272</v>
      </c>
      <c r="D30" s="315" t="s">
        <v>131</v>
      </c>
      <c r="E30" s="314" t="s">
        <v>133</v>
      </c>
      <c r="F30" s="314"/>
      <c r="G30" s="313" t="s">
        <v>59</v>
      </c>
      <c r="H30" s="313" t="s">
        <v>229</v>
      </c>
      <c r="I30" s="313" t="s">
        <v>302</v>
      </c>
    </row>
    <row r="31" spans="1:9" ht="48" customHeight="1">
      <c r="A31" s="314"/>
      <c r="B31" s="314"/>
      <c r="C31" s="314"/>
      <c r="D31" s="316"/>
      <c r="E31" s="6" t="s">
        <v>250</v>
      </c>
      <c r="F31" s="6" t="s">
        <v>251</v>
      </c>
      <c r="G31" s="314"/>
      <c r="H31" s="314"/>
      <c r="I31" s="314"/>
    </row>
    <row r="32" spans="1:9" s="121" customFormat="1" ht="18" customHeight="1">
      <c r="A32" s="99" t="s">
        <v>249</v>
      </c>
      <c r="B32" s="92"/>
      <c r="C32" s="92"/>
      <c r="D32" s="92"/>
      <c r="E32" s="92"/>
      <c r="F32" s="92"/>
      <c r="G32" s="92"/>
      <c r="H32" s="92"/>
      <c r="I32" s="92">
        <f t="shared" si="0"/>
        <v>0</v>
      </c>
    </row>
    <row r="33" spans="1:9" s="121" customFormat="1" ht="47.25" customHeight="1">
      <c r="A33" s="99" t="s">
        <v>205</v>
      </c>
      <c r="B33" s="92">
        <f>B34+B35+B36+B37+B38+B39+B40+B41+B42+B45+B46</f>
        <v>0</v>
      </c>
      <c r="C33" s="92">
        <f aca="true" t="shared" si="3" ref="C33:H33">C34+C35+C36+C37+C38+C39+C40+C41+C42+C45+C46</f>
        <v>0</v>
      </c>
      <c r="D33" s="92">
        <f t="shared" si="3"/>
        <v>3064</v>
      </c>
      <c r="E33" s="92">
        <f t="shared" si="3"/>
        <v>19049</v>
      </c>
      <c r="F33" s="92">
        <f t="shared" si="3"/>
        <v>0</v>
      </c>
      <c r="G33" s="92">
        <f t="shared" si="3"/>
        <v>3000</v>
      </c>
      <c r="H33" s="92">
        <f t="shared" si="3"/>
        <v>117782</v>
      </c>
      <c r="I33" s="92">
        <f t="shared" si="0"/>
        <v>142895</v>
      </c>
    </row>
    <row r="34" spans="1:9" ht="36.75" customHeight="1">
      <c r="A34" s="21" t="s">
        <v>279</v>
      </c>
      <c r="B34" s="86"/>
      <c r="C34" s="86"/>
      <c r="D34" s="86"/>
      <c r="E34" s="86">
        <v>5772</v>
      </c>
      <c r="F34" s="86"/>
      <c r="G34" s="86"/>
      <c r="H34" s="86"/>
      <c r="I34" s="86">
        <f t="shared" si="0"/>
        <v>5772</v>
      </c>
    </row>
    <row r="35" spans="1:9" ht="51.75" customHeight="1">
      <c r="A35" s="21" t="s">
        <v>409</v>
      </c>
      <c r="B35" s="86"/>
      <c r="C35" s="86"/>
      <c r="D35" s="86"/>
      <c r="E35" s="86">
        <v>10000</v>
      </c>
      <c r="F35" s="86"/>
      <c r="G35" s="86"/>
      <c r="H35" s="86"/>
      <c r="I35" s="86">
        <f t="shared" si="0"/>
        <v>10000</v>
      </c>
    </row>
    <row r="36" spans="1:9" ht="17.25" customHeight="1">
      <c r="A36" s="21" t="s">
        <v>280</v>
      </c>
      <c r="B36" s="86"/>
      <c r="C36" s="86"/>
      <c r="D36" s="86"/>
      <c r="E36" s="86">
        <v>3277</v>
      </c>
      <c r="F36" s="86"/>
      <c r="G36" s="86"/>
      <c r="H36" s="86"/>
      <c r="I36" s="86">
        <f t="shared" si="0"/>
        <v>3277</v>
      </c>
    </row>
    <row r="37" spans="1:9" ht="21" customHeight="1">
      <c r="A37" s="21" t="s">
        <v>237</v>
      </c>
      <c r="B37" s="86"/>
      <c r="C37" s="86"/>
      <c r="D37" s="86"/>
      <c r="E37" s="86"/>
      <c r="F37" s="86"/>
      <c r="G37" s="86">
        <v>3000</v>
      </c>
      <c r="H37" s="86"/>
      <c r="I37" s="86">
        <f t="shared" si="0"/>
        <v>3000</v>
      </c>
    </row>
    <row r="38" spans="1:9" ht="46.5" customHeight="1">
      <c r="A38" s="21" t="s">
        <v>161</v>
      </c>
      <c r="B38" s="86"/>
      <c r="C38" s="86"/>
      <c r="D38" s="86">
        <v>3064</v>
      </c>
      <c r="E38" s="86"/>
      <c r="F38" s="86"/>
      <c r="G38" s="86"/>
      <c r="H38" s="86"/>
      <c r="I38" s="86">
        <f t="shared" si="0"/>
        <v>3064</v>
      </c>
    </row>
    <row r="39" spans="1:9" ht="39.75" customHeight="1">
      <c r="A39" s="21" t="s">
        <v>194</v>
      </c>
      <c r="B39" s="86">
        <v>0</v>
      </c>
      <c r="C39" s="86">
        <v>0</v>
      </c>
      <c r="D39" s="86">
        <v>0</v>
      </c>
      <c r="E39" s="86"/>
      <c r="F39" s="86"/>
      <c r="G39" s="86"/>
      <c r="H39" s="86">
        <v>14455</v>
      </c>
      <c r="I39" s="86">
        <f t="shared" si="0"/>
        <v>14455</v>
      </c>
    </row>
    <row r="40" spans="1:9" ht="57" customHeight="1">
      <c r="A40" s="21" t="s">
        <v>356</v>
      </c>
      <c r="B40" s="86"/>
      <c r="C40" s="86"/>
      <c r="D40" s="86"/>
      <c r="E40" s="86"/>
      <c r="F40" s="86"/>
      <c r="G40" s="86"/>
      <c r="H40" s="86">
        <v>16315</v>
      </c>
      <c r="I40" s="86">
        <f t="shared" si="0"/>
        <v>16315</v>
      </c>
    </row>
    <row r="41" spans="1:9" ht="41.25" customHeight="1">
      <c r="A41" s="21" t="s">
        <v>410</v>
      </c>
      <c r="B41" s="86"/>
      <c r="C41" s="86"/>
      <c r="D41" s="86"/>
      <c r="E41" s="86"/>
      <c r="F41" s="86"/>
      <c r="G41" s="86"/>
      <c r="H41" s="86">
        <v>36119</v>
      </c>
      <c r="I41" s="86">
        <f t="shared" si="0"/>
        <v>36119</v>
      </c>
    </row>
    <row r="42" spans="1:9" ht="41.25" customHeight="1">
      <c r="A42" s="21" t="s">
        <v>411</v>
      </c>
      <c r="B42" s="86"/>
      <c r="C42" s="86"/>
      <c r="D42" s="86"/>
      <c r="E42" s="86"/>
      <c r="F42" s="86"/>
      <c r="G42" s="86"/>
      <c r="H42" s="86">
        <v>9783</v>
      </c>
      <c r="I42" s="86">
        <f t="shared" si="0"/>
        <v>9783</v>
      </c>
    </row>
    <row r="43" spans="1:9" ht="23.25" customHeight="1">
      <c r="A43" s="313" t="s">
        <v>127</v>
      </c>
      <c r="B43" s="313" t="s">
        <v>130</v>
      </c>
      <c r="C43" s="313" t="s">
        <v>272</v>
      </c>
      <c r="D43" s="315" t="s">
        <v>131</v>
      </c>
      <c r="E43" s="314" t="s">
        <v>133</v>
      </c>
      <c r="F43" s="314"/>
      <c r="G43" s="313" t="s">
        <v>59</v>
      </c>
      <c r="H43" s="313" t="s">
        <v>229</v>
      </c>
      <c r="I43" s="313" t="s">
        <v>302</v>
      </c>
    </row>
    <row r="44" spans="1:9" ht="50.25" customHeight="1">
      <c r="A44" s="314"/>
      <c r="B44" s="314"/>
      <c r="C44" s="314"/>
      <c r="D44" s="316"/>
      <c r="E44" s="6" t="s">
        <v>250</v>
      </c>
      <c r="F44" s="6" t="s">
        <v>251</v>
      </c>
      <c r="G44" s="314"/>
      <c r="H44" s="314"/>
      <c r="I44" s="314"/>
    </row>
    <row r="45" spans="1:9" ht="41.25" customHeight="1">
      <c r="A45" s="21" t="s">
        <v>412</v>
      </c>
      <c r="B45" s="86"/>
      <c r="C45" s="86"/>
      <c r="D45" s="86"/>
      <c r="E45" s="86"/>
      <c r="F45" s="86"/>
      <c r="G45" s="86"/>
      <c r="H45" s="86">
        <v>9586</v>
      </c>
      <c r="I45" s="86">
        <f t="shared" si="0"/>
        <v>9586</v>
      </c>
    </row>
    <row r="46" spans="1:9" ht="38.25" customHeight="1">
      <c r="A46" s="21" t="s">
        <v>413</v>
      </c>
      <c r="B46" s="86"/>
      <c r="C46" s="86"/>
      <c r="D46" s="86"/>
      <c r="E46" s="86"/>
      <c r="F46" s="86"/>
      <c r="G46" s="86"/>
      <c r="H46" s="86">
        <v>31524</v>
      </c>
      <c r="I46" s="86">
        <f t="shared" si="0"/>
        <v>31524</v>
      </c>
    </row>
    <row r="47" spans="1:9" s="121" customFormat="1" ht="34.5" customHeight="1">
      <c r="A47" s="99" t="s">
        <v>206</v>
      </c>
      <c r="B47" s="92"/>
      <c r="C47" s="92"/>
      <c r="D47" s="92"/>
      <c r="E47" s="92"/>
      <c r="F47" s="92"/>
      <c r="G47" s="92"/>
      <c r="H47" s="92"/>
      <c r="I47" s="92">
        <f t="shared" si="0"/>
        <v>0</v>
      </c>
    </row>
    <row r="48" spans="1:9" s="121" customFormat="1" ht="34.5" customHeight="1">
      <c r="A48" s="99" t="s">
        <v>239</v>
      </c>
      <c r="B48" s="92">
        <f aca="true" t="shared" si="4" ref="B48:H48">B49</f>
        <v>0</v>
      </c>
      <c r="C48" s="92">
        <f t="shared" si="4"/>
        <v>0</v>
      </c>
      <c r="D48" s="92">
        <f t="shared" si="4"/>
        <v>0</v>
      </c>
      <c r="E48" s="92">
        <f t="shared" si="4"/>
        <v>0</v>
      </c>
      <c r="F48" s="92">
        <f t="shared" si="4"/>
        <v>0</v>
      </c>
      <c r="G48" s="92">
        <f t="shared" si="4"/>
        <v>0</v>
      </c>
      <c r="H48" s="92">
        <f t="shared" si="4"/>
        <v>20000</v>
      </c>
      <c r="I48" s="92">
        <f t="shared" si="0"/>
        <v>20000</v>
      </c>
    </row>
    <row r="49" spans="1:9" ht="43.5" customHeight="1">
      <c r="A49" s="21" t="s">
        <v>281</v>
      </c>
      <c r="B49" s="86"/>
      <c r="C49" s="86"/>
      <c r="D49" s="86"/>
      <c r="E49" s="86"/>
      <c r="F49" s="86"/>
      <c r="G49" s="86"/>
      <c r="H49" s="86">
        <v>20000</v>
      </c>
      <c r="I49" s="7">
        <f t="shared" si="0"/>
        <v>20000</v>
      </c>
    </row>
    <row r="50" spans="1:9" s="121" customFormat="1" ht="27.75" customHeight="1">
      <c r="A50" s="99" t="s">
        <v>240</v>
      </c>
      <c r="B50" s="92">
        <f>B51</f>
        <v>0</v>
      </c>
      <c r="C50" s="92">
        <f aca="true" t="shared" si="5" ref="C50:H50">C51</f>
        <v>0</v>
      </c>
      <c r="D50" s="92">
        <f t="shared" si="5"/>
        <v>35000</v>
      </c>
      <c r="E50" s="92">
        <f t="shared" si="5"/>
        <v>0</v>
      </c>
      <c r="F50" s="92">
        <f t="shared" si="5"/>
        <v>0</v>
      </c>
      <c r="G50" s="92">
        <f t="shared" si="5"/>
        <v>0</v>
      </c>
      <c r="H50" s="92">
        <f t="shared" si="5"/>
        <v>0</v>
      </c>
      <c r="I50" s="92">
        <f t="shared" si="0"/>
        <v>35000</v>
      </c>
    </row>
    <row r="51" spans="1:9" ht="37.5" customHeight="1">
      <c r="A51" s="21" t="s">
        <v>550</v>
      </c>
      <c r="B51" s="86"/>
      <c r="C51" s="86"/>
      <c r="D51" s="94">
        <v>35000</v>
      </c>
      <c r="E51" s="86"/>
      <c r="F51" s="86"/>
      <c r="G51" s="94"/>
      <c r="H51" s="86"/>
      <c r="I51" s="7">
        <f t="shared" si="0"/>
        <v>35000</v>
      </c>
    </row>
    <row r="52" spans="1:9" s="121" customFormat="1" ht="39" customHeight="1">
      <c r="A52" s="99" t="s">
        <v>207</v>
      </c>
      <c r="B52" s="92"/>
      <c r="C52" s="92"/>
      <c r="D52" s="92"/>
      <c r="E52" s="92"/>
      <c r="F52" s="92"/>
      <c r="G52" s="93"/>
      <c r="H52" s="92"/>
      <c r="I52" s="92">
        <f t="shared" si="0"/>
        <v>0</v>
      </c>
    </row>
    <row r="53" spans="1:9" s="121" customFormat="1" ht="28.5" customHeight="1">
      <c r="A53" s="99" t="s">
        <v>241</v>
      </c>
      <c r="B53" s="92"/>
      <c r="C53" s="92"/>
      <c r="D53" s="92"/>
      <c r="E53" s="92"/>
      <c r="F53" s="92"/>
      <c r="G53" s="92"/>
      <c r="H53" s="92"/>
      <c r="I53" s="92">
        <f t="shared" si="0"/>
        <v>0</v>
      </c>
    </row>
    <row r="54" spans="1:9" s="121" customFormat="1" ht="27" customHeight="1">
      <c r="A54" s="99" t="s">
        <v>242</v>
      </c>
      <c r="B54" s="92">
        <v>0</v>
      </c>
      <c r="C54" s="92">
        <v>0</v>
      </c>
      <c r="D54" s="92">
        <v>0</v>
      </c>
      <c r="E54" s="92">
        <v>0</v>
      </c>
      <c r="F54" s="92">
        <v>0</v>
      </c>
      <c r="G54" s="92">
        <v>0</v>
      </c>
      <c r="H54" s="92">
        <v>0</v>
      </c>
      <c r="I54" s="92">
        <f t="shared" si="0"/>
        <v>0</v>
      </c>
    </row>
    <row r="55" spans="1:9" s="121" customFormat="1" ht="35.25" customHeight="1">
      <c r="A55" s="99" t="s">
        <v>208</v>
      </c>
      <c r="B55" s="92">
        <v>0</v>
      </c>
      <c r="C55" s="92">
        <v>0</v>
      </c>
      <c r="D55" s="92">
        <v>0</v>
      </c>
      <c r="E55" s="92">
        <v>0</v>
      </c>
      <c r="F55" s="92">
        <v>0</v>
      </c>
      <c r="G55" s="92">
        <v>0</v>
      </c>
      <c r="H55" s="92">
        <v>0</v>
      </c>
      <c r="I55" s="92">
        <f t="shared" si="0"/>
        <v>0</v>
      </c>
    </row>
    <row r="56" spans="1:9" s="121" customFormat="1" ht="35.25" customHeight="1">
      <c r="A56" s="99" t="s">
        <v>243</v>
      </c>
      <c r="B56" s="92">
        <v>0</v>
      </c>
      <c r="C56" s="92">
        <v>0</v>
      </c>
      <c r="D56" s="92">
        <v>0</v>
      </c>
      <c r="E56" s="92">
        <v>0</v>
      </c>
      <c r="F56" s="92">
        <v>0</v>
      </c>
      <c r="G56" s="92">
        <v>0</v>
      </c>
      <c r="H56" s="92">
        <v>0</v>
      </c>
      <c r="I56" s="92">
        <f t="shared" si="0"/>
        <v>0</v>
      </c>
    </row>
    <row r="57" spans="1:9" s="121" customFormat="1" ht="21.75" customHeight="1">
      <c r="A57" s="313" t="s">
        <v>127</v>
      </c>
      <c r="B57" s="313" t="s">
        <v>130</v>
      </c>
      <c r="C57" s="313" t="s">
        <v>272</v>
      </c>
      <c r="D57" s="315" t="s">
        <v>131</v>
      </c>
      <c r="E57" s="314" t="s">
        <v>133</v>
      </c>
      <c r="F57" s="314"/>
      <c r="G57" s="313" t="s">
        <v>59</v>
      </c>
      <c r="H57" s="313" t="s">
        <v>229</v>
      </c>
      <c r="I57" s="313" t="s">
        <v>302</v>
      </c>
    </row>
    <row r="58" spans="1:9" s="121" customFormat="1" ht="49.5" customHeight="1">
      <c r="A58" s="314"/>
      <c r="B58" s="314"/>
      <c r="C58" s="314"/>
      <c r="D58" s="316"/>
      <c r="E58" s="6" t="s">
        <v>250</v>
      </c>
      <c r="F58" s="6" t="s">
        <v>251</v>
      </c>
      <c r="G58" s="314"/>
      <c r="H58" s="314"/>
      <c r="I58" s="314"/>
    </row>
    <row r="59" spans="1:9" s="121" customFormat="1" ht="21.75" customHeight="1">
      <c r="A59" s="99" t="s">
        <v>141</v>
      </c>
      <c r="B59" s="92"/>
      <c r="C59" s="92"/>
      <c r="D59" s="92"/>
      <c r="E59" s="92"/>
      <c r="F59" s="92">
        <v>509760</v>
      </c>
      <c r="G59" s="92"/>
      <c r="H59" s="92"/>
      <c r="I59" s="92">
        <f t="shared" si="0"/>
        <v>509760</v>
      </c>
    </row>
    <row r="60" spans="1:9" s="121" customFormat="1" ht="33.75">
      <c r="A60" s="99" t="s">
        <v>209</v>
      </c>
      <c r="B60" s="92"/>
      <c r="C60" s="92"/>
      <c r="D60" s="92"/>
      <c r="E60" s="92"/>
      <c r="F60" s="92">
        <v>126000</v>
      </c>
      <c r="G60" s="92"/>
      <c r="H60" s="92"/>
      <c r="I60" s="92">
        <f t="shared" si="0"/>
        <v>126000</v>
      </c>
    </row>
    <row r="61" spans="1:9" s="121" customFormat="1" ht="12.75">
      <c r="A61" s="99" t="s">
        <v>414</v>
      </c>
      <c r="B61" s="92"/>
      <c r="C61" s="92"/>
      <c r="D61" s="92"/>
      <c r="E61" s="92">
        <f>E62</f>
        <v>81</v>
      </c>
      <c r="F61" s="92">
        <v>37500</v>
      </c>
      <c r="G61" s="92"/>
      <c r="H61" s="92"/>
      <c r="I61" s="92">
        <f t="shared" si="0"/>
        <v>37581</v>
      </c>
    </row>
    <row r="62" spans="1:9" s="121" customFormat="1" ht="27.75" customHeight="1">
      <c r="A62" s="85" t="s">
        <v>37</v>
      </c>
      <c r="B62" s="92"/>
      <c r="C62" s="92"/>
      <c r="D62" s="92"/>
      <c r="E62" s="86">
        <v>81</v>
      </c>
      <c r="F62" s="92"/>
      <c r="G62" s="92"/>
      <c r="H62" s="92"/>
      <c r="I62" s="92">
        <f t="shared" si="0"/>
        <v>81</v>
      </c>
    </row>
    <row r="63" spans="1:9" s="121" customFormat="1" ht="36" customHeight="1">
      <c r="A63" s="99" t="s">
        <v>245</v>
      </c>
      <c r="B63" s="92">
        <f aca="true" t="shared" si="6" ref="B63:H63">B64+B65</f>
        <v>0</v>
      </c>
      <c r="C63" s="92">
        <f t="shared" si="6"/>
        <v>0</v>
      </c>
      <c r="D63" s="92">
        <f t="shared" si="6"/>
        <v>0</v>
      </c>
      <c r="E63" s="92">
        <f t="shared" si="6"/>
        <v>0</v>
      </c>
      <c r="F63" s="92">
        <f t="shared" si="6"/>
        <v>2634</v>
      </c>
      <c r="G63" s="92">
        <f t="shared" si="6"/>
        <v>0</v>
      </c>
      <c r="H63" s="92">
        <f t="shared" si="6"/>
        <v>0</v>
      </c>
      <c r="I63" s="92">
        <f t="shared" si="0"/>
        <v>2634</v>
      </c>
    </row>
    <row r="64" spans="1:9" s="121" customFormat="1" ht="25.5" customHeight="1">
      <c r="A64" s="85" t="s">
        <v>36</v>
      </c>
      <c r="B64" s="92"/>
      <c r="C64" s="92"/>
      <c r="D64" s="92"/>
      <c r="E64" s="92"/>
      <c r="F64" s="86">
        <v>2400</v>
      </c>
      <c r="G64" s="92"/>
      <c r="H64" s="92"/>
      <c r="I64" s="92">
        <f t="shared" si="0"/>
        <v>2400</v>
      </c>
    </row>
    <row r="65" spans="1:9" s="121" customFormat="1" ht="27.75" customHeight="1">
      <c r="A65" s="85" t="s">
        <v>35</v>
      </c>
      <c r="B65" s="92"/>
      <c r="C65" s="92"/>
      <c r="D65" s="92"/>
      <c r="E65" s="92"/>
      <c r="F65" s="86">
        <v>234</v>
      </c>
      <c r="G65" s="92"/>
      <c r="H65" s="92"/>
      <c r="I65" s="92">
        <f t="shared" si="0"/>
        <v>234</v>
      </c>
    </row>
    <row r="66" spans="1:9" s="121" customFormat="1" ht="22.5">
      <c r="A66" s="99" t="s">
        <v>246</v>
      </c>
      <c r="B66" s="92"/>
      <c r="C66" s="92"/>
      <c r="D66" s="92"/>
      <c r="E66" s="92"/>
      <c r="F66" s="92">
        <v>20600</v>
      </c>
      <c r="G66" s="92"/>
      <c r="H66" s="92"/>
      <c r="I66" s="92">
        <f t="shared" si="0"/>
        <v>20600</v>
      </c>
    </row>
    <row r="67" spans="1:9" s="121" customFormat="1" ht="31.5" customHeight="1">
      <c r="A67" s="99" t="s">
        <v>415</v>
      </c>
      <c r="B67" s="92"/>
      <c r="C67" s="92"/>
      <c r="D67" s="92"/>
      <c r="E67" s="92"/>
      <c r="F67" s="92">
        <v>3600</v>
      </c>
      <c r="G67" s="92"/>
      <c r="H67" s="92"/>
      <c r="I67" s="92">
        <f t="shared" si="0"/>
        <v>3600</v>
      </c>
    </row>
    <row r="68" spans="1:9" s="121" customFormat="1" ht="25.5" customHeight="1">
      <c r="A68" s="99" t="s">
        <v>428</v>
      </c>
      <c r="B68" s="92"/>
      <c r="C68" s="92"/>
      <c r="D68" s="92"/>
      <c r="E68" s="92"/>
      <c r="F68" s="92">
        <v>5200</v>
      </c>
      <c r="G68" s="92"/>
      <c r="H68" s="92"/>
      <c r="I68" s="92">
        <f t="shared" si="0"/>
        <v>5200</v>
      </c>
    </row>
    <row r="69" spans="1:9" s="121" customFormat="1" ht="36" customHeight="1">
      <c r="A69" s="99" t="s">
        <v>210</v>
      </c>
      <c r="B69" s="92"/>
      <c r="C69" s="92"/>
      <c r="D69" s="92"/>
      <c r="E69" s="92"/>
      <c r="F69" s="92"/>
      <c r="G69" s="92"/>
      <c r="H69" s="92"/>
      <c r="I69" s="92">
        <f t="shared" si="0"/>
        <v>0</v>
      </c>
    </row>
    <row r="70" spans="1:9" s="121" customFormat="1" ht="58.5" customHeight="1">
      <c r="A70" s="99" t="s">
        <v>142</v>
      </c>
      <c r="B70" s="92"/>
      <c r="C70" s="92"/>
      <c r="D70" s="92"/>
      <c r="E70" s="92"/>
      <c r="F70" s="92"/>
      <c r="G70" s="92"/>
      <c r="H70" s="92"/>
      <c r="I70" s="92">
        <f t="shared" si="0"/>
        <v>0</v>
      </c>
    </row>
    <row r="71" spans="1:9" s="121" customFormat="1" ht="31.5" customHeight="1">
      <c r="A71" s="99" t="s">
        <v>222</v>
      </c>
      <c r="B71" s="92">
        <f aca="true" t="shared" si="7" ref="B71:H71">B72</f>
        <v>0</v>
      </c>
      <c r="C71" s="92">
        <f t="shared" si="7"/>
        <v>0</v>
      </c>
      <c r="D71" s="92">
        <f t="shared" si="7"/>
        <v>0</v>
      </c>
      <c r="E71" s="92">
        <f t="shared" si="7"/>
        <v>0</v>
      </c>
      <c r="F71" s="92">
        <f t="shared" si="7"/>
        <v>0</v>
      </c>
      <c r="G71" s="92">
        <f t="shared" si="7"/>
        <v>0</v>
      </c>
      <c r="H71" s="92">
        <f t="shared" si="7"/>
        <v>25800</v>
      </c>
      <c r="I71" s="92">
        <f t="shared" si="0"/>
        <v>25800</v>
      </c>
    </row>
    <row r="72" spans="1:9" ht="35.25" customHeight="1">
      <c r="A72" s="21" t="s">
        <v>282</v>
      </c>
      <c r="B72" s="86"/>
      <c r="C72" s="86"/>
      <c r="D72" s="86"/>
      <c r="E72" s="86"/>
      <c r="F72" s="86"/>
      <c r="G72" s="86"/>
      <c r="H72" s="86">
        <v>25800</v>
      </c>
      <c r="I72" s="7">
        <f t="shared" si="0"/>
        <v>25800</v>
      </c>
    </row>
    <row r="73" spans="1:9" ht="18" customHeight="1">
      <c r="A73" s="313" t="s">
        <v>127</v>
      </c>
      <c r="B73" s="313" t="s">
        <v>130</v>
      </c>
      <c r="C73" s="313" t="s">
        <v>272</v>
      </c>
      <c r="D73" s="315" t="s">
        <v>131</v>
      </c>
      <c r="E73" s="314" t="s">
        <v>133</v>
      </c>
      <c r="F73" s="314"/>
      <c r="G73" s="313" t="s">
        <v>59</v>
      </c>
      <c r="H73" s="313" t="s">
        <v>229</v>
      </c>
      <c r="I73" s="313" t="s">
        <v>302</v>
      </c>
    </row>
    <row r="74" spans="1:9" ht="51.75" customHeight="1">
      <c r="A74" s="314"/>
      <c r="B74" s="314"/>
      <c r="C74" s="314"/>
      <c r="D74" s="316"/>
      <c r="E74" s="6" t="s">
        <v>250</v>
      </c>
      <c r="F74" s="6" t="s">
        <v>251</v>
      </c>
      <c r="G74" s="314"/>
      <c r="H74" s="314"/>
      <c r="I74" s="314"/>
    </row>
    <row r="75" spans="1:9" s="121" customFormat="1" ht="52.5" customHeight="1">
      <c r="A75" s="99" t="s">
        <v>248</v>
      </c>
      <c r="B75" s="92">
        <f aca="true" t="shared" si="8" ref="B75:H75">B76</f>
        <v>0</v>
      </c>
      <c r="C75" s="92">
        <f t="shared" si="8"/>
        <v>0</v>
      </c>
      <c r="D75" s="92">
        <f t="shared" si="8"/>
        <v>2767</v>
      </c>
      <c r="E75" s="92">
        <f t="shared" si="8"/>
        <v>0</v>
      </c>
      <c r="F75" s="92">
        <f t="shared" si="8"/>
        <v>0</v>
      </c>
      <c r="G75" s="92">
        <f t="shared" si="8"/>
        <v>0</v>
      </c>
      <c r="H75" s="92">
        <f t="shared" si="8"/>
        <v>0</v>
      </c>
      <c r="I75" s="92">
        <f t="shared" si="0"/>
        <v>2767</v>
      </c>
    </row>
    <row r="76" spans="1:9" ht="26.25" customHeight="1">
      <c r="A76" s="21" t="s">
        <v>283</v>
      </c>
      <c r="B76" s="86"/>
      <c r="C76" s="86"/>
      <c r="D76" s="86">
        <v>2767</v>
      </c>
      <c r="E76" s="86"/>
      <c r="F76" s="86"/>
      <c r="G76" s="86"/>
      <c r="H76" s="86"/>
      <c r="I76" s="7">
        <f t="shared" si="0"/>
        <v>2767</v>
      </c>
    </row>
    <row r="77" spans="1:9" ht="18" customHeight="1">
      <c r="A77" s="8" t="s">
        <v>260</v>
      </c>
      <c r="B77" s="93">
        <f>B3+B5+B6+B7+B26+B27+B28+B32+B33+B47+B48+B50+B52+B53+B54+B55+B56+B59+B60+B61+B63+B66+B67+B68+B69+B70+B71+B75</f>
        <v>0</v>
      </c>
      <c r="C77" s="93">
        <f aca="true" t="shared" si="9" ref="C77:I77">C3+C5+C6+C7+C26+C27+C28+C32+C33+C47+C48+C50+C52+C53+C54+C55+C56+C59+C60+C61+C63+C66+C67+C68+C69+C70+C71+C75</f>
        <v>3213</v>
      </c>
      <c r="D77" s="93">
        <f t="shared" si="9"/>
        <v>52735</v>
      </c>
      <c r="E77" s="93">
        <f t="shared" si="9"/>
        <v>180904</v>
      </c>
      <c r="F77" s="93">
        <f t="shared" si="9"/>
        <v>705294</v>
      </c>
      <c r="G77" s="93">
        <f t="shared" si="9"/>
        <v>3000</v>
      </c>
      <c r="H77" s="93">
        <f t="shared" si="9"/>
        <v>367643</v>
      </c>
      <c r="I77" s="93">
        <f t="shared" si="9"/>
        <v>1312789</v>
      </c>
    </row>
    <row r="79" ht="12.75">
      <c r="I79" s="31"/>
    </row>
  </sheetData>
  <sheetProtection/>
  <mergeCells count="48">
    <mergeCell ref="E73:F73"/>
    <mergeCell ref="G73:G74"/>
    <mergeCell ref="H73:H74"/>
    <mergeCell ref="I73:I74"/>
    <mergeCell ref="A73:A74"/>
    <mergeCell ref="B73:B74"/>
    <mergeCell ref="C73:C74"/>
    <mergeCell ref="D73:D74"/>
    <mergeCell ref="H57:H58"/>
    <mergeCell ref="I57:I58"/>
    <mergeCell ref="A57:A58"/>
    <mergeCell ref="B57:B58"/>
    <mergeCell ref="C57:C58"/>
    <mergeCell ref="D57:D58"/>
    <mergeCell ref="A43:A44"/>
    <mergeCell ref="B43:B44"/>
    <mergeCell ref="C43:C44"/>
    <mergeCell ref="D43:D44"/>
    <mergeCell ref="E57:F57"/>
    <mergeCell ref="G57:G58"/>
    <mergeCell ref="H30:H31"/>
    <mergeCell ref="I30:I31"/>
    <mergeCell ref="D17:D18"/>
    <mergeCell ref="E43:F43"/>
    <mergeCell ref="G43:G44"/>
    <mergeCell ref="H43:H44"/>
    <mergeCell ref="I43:I44"/>
    <mergeCell ref="A30:A31"/>
    <mergeCell ref="B30:B31"/>
    <mergeCell ref="C30:C31"/>
    <mergeCell ref="D30:D31"/>
    <mergeCell ref="E30:F30"/>
    <mergeCell ref="G30:G31"/>
    <mergeCell ref="A1:A2"/>
    <mergeCell ref="B1:B2"/>
    <mergeCell ref="C1:C2"/>
    <mergeCell ref="A17:A18"/>
    <mergeCell ref="B17:B18"/>
    <mergeCell ref="C17:C18"/>
    <mergeCell ref="H1:H2"/>
    <mergeCell ref="I1:I2"/>
    <mergeCell ref="D1:D2"/>
    <mergeCell ref="E1:F1"/>
    <mergeCell ref="E17:F17"/>
    <mergeCell ref="G17:G18"/>
    <mergeCell ref="H17:H18"/>
    <mergeCell ref="G1:G2"/>
    <mergeCell ref="I17:I18"/>
  </mergeCells>
  <printOptions horizontalCentered="1" verticalCentered="1"/>
  <pageMargins left="0.7874015748031497" right="0.7874015748031497" top="0.7874015748031497" bottom="0.5905511811023623" header="0.5118110236220472" footer="0.31496062992125984"/>
  <pageSetup horizontalDpi="600" verticalDpi="600" orientation="landscape" paperSize="9" r:id="rId1"/>
  <headerFooter alignWithMargins="0">
    <oddHeader>&amp;L(ezer forintban)&amp;CKépviselő-testület által elfogadott jogszabályi előírásokból adódó kötelezettségek&amp;R6.1.2. sz. melléklet</oddHeader>
    <oddFooter>&amp;C&amp;P. oldal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J9"/>
  <sheetViews>
    <sheetView zoomScalePageLayoutView="0" workbookViewId="0" topLeftCell="A1">
      <selection activeCell="E5" sqref="E5"/>
    </sheetView>
  </sheetViews>
  <sheetFormatPr defaultColWidth="9.00390625" defaultRowHeight="12.75"/>
  <cols>
    <col min="1" max="1" width="14.875" style="5" customWidth="1"/>
    <col min="2" max="2" width="7.75390625" style="5" customWidth="1"/>
    <col min="3" max="3" width="8.625" style="5" customWidth="1"/>
    <col min="4" max="4" width="7.625" style="5" customWidth="1"/>
    <col min="5" max="5" width="8.25390625" style="5" customWidth="1"/>
    <col min="6" max="6" width="9.875" style="5" customWidth="1"/>
    <col min="7" max="7" width="14.75390625" style="5" customWidth="1"/>
    <col min="8" max="8" width="8.875" style="5" customWidth="1"/>
    <col min="9" max="9" width="7.25390625" style="5" customWidth="1"/>
    <col min="10" max="10" width="9.25390625" style="5" customWidth="1"/>
    <col min="11" max="16384" width="9.125" style="5" customWidth="1"/>
  </cols>
  <sheetData>
    <row r="1" spans="1:10" ht="11.25" customHeight="1">
      <c r="A1" s="313" t="s">
        <v>127</v>
      </c>
      <c r="B1" s="313" t="s">
        <v>130</v>
      </c>
      <c r="C1" s="313" t="s">
        <v>273</v>
      </c>
      <c r="D1" s="313" t="s">
        <v>131</v>
      </c>
      <c r="E1" s="314" t="s">
        <v>133</v>
      </c>
      <c r="F1" s="314"/>
      <c r="G1" s="314"/>
      <c r="H1" s="313" t="s">
        <v>228</v>
      </c>
      <c r="I1" s="313" t="s">
        <v>134</v>
      </c>
      <c r="J1" s="313" t="s">
        <v>302</v>
      </c>
    </row>
    <row r="2" spans="1:10" ht="47.25" customHeight="1">
      <c r="A2" s="314"/>
      <c r="B2" s="314"/>
      <c r="C2" s="314"/>
      <c r="D2" s="314"/>
      <c r="E2" s="6" t="s">
        <v>225</v>
      </c>
      <c r="F2" s="6" t="s">
        <v>226</v>
      </c>
      <c r="G2" s="6" t="s">
        <v>227</v>
      </c>
      <c r="H2" s="314"/>
      <c r="I2" s="314"/>
      <c r="J2" s="314"/>
    </row>
    <row r="3" spans="1:10" ht="35.25" customHeight="1">
      <c r="A3" s="21" t="s">
        <v>231</v>
      </c>
      <c r="B3" s="7"/>
      <c r="C3" s="7"/>
      <c r="D3" s="7">
        <v>2000</v>
      </c>
      <c r="E3" s="7"/>
      <c r="F3" s="7"/>
      <c r="G3" s="67"/>
      <c r="H3" s="67"/>
      <c r="I3" s="67"/>
      <c r="J3" s="7">
        <f>SUM(B3:I3)</f>
        <v>2000</v>
      </c>
    </row>
    <row r="4" spans="1:10" s="91" customFormat="1" ht="59.25" customHeight="1">
      <c r="A4" s="85" t="s">
        <v>202</v>
      </c>
      <c r="B4" s="86">
        <v>232440</v>
      </c>
      <c r="C4" s="86">
        <v>64933</v>
      </c>
      <c r="D4" s="86">
        <v>143958</v>
      </c>
      <c r="E4" s="86"/>
      <c r="F4" s="94">
        <f>'7.sz.mell.'!E65</f>
        <v>3469</v>
      </c>
      <c r="G4" s="86"/>
      <c r="H4" s="94">
        <f>'7.sz.mell.'!E40+'7.sz.mell.'!E41+'7.sz.mell.'!E42+'7.sz.mell.'!E43+'7.sz.mell.'!E44+'7.sz.mell.'!E45</f>
        <v>12358</v>
      </c>
      <c r="I4" s="86"/>
      <c r="J4" s="86">
        <f>SUM(B4:I4)</f>
        <v>457158</v>
      </c>
    </row>
    <row r="5" spans="1:10" s="91" customFormat="1" ht="60" customHeight="1">
      <c r="A5" s="85" t="s">
        <v>203</v>
      </c>
      <c r="B5" s="86"/>
      <c r="C5" s="86"/>
      <c r="D5" s="86"/>
      <c r="E5" s="86"/>
      <c r="F5" s="86"/>
      <c r="G5" s="86"/>
      <c r="H5" s="86"/>
      <c r="I5" s="86"/>
      <c r="J5" s="86"/>
    </row>
    <row r="6" spans="1:10" ht="33.75">
      <c r="A6" s="21" t="s">
        <v>223</v>
      </c>
      <c r="B6" s="86"/>
      <c r="C6" s="7">
        <v>1100</v>
      </c>
      <c r="D6" s="7">
        <v>2961</v>
      </c>
      <c r="E6" s="7"/>
      <c r="F6" s="7"/>
      <c r="G6" s="7"/>
      <c r="H6" s="7"/>
      <c r="I6" s="7"/>
      <c r="J6" s="7">
        <f>SUM(B6:I6)</f>
        <v>4061</v>
      </c>
    </row>
    <row r="7" spans="1:10" ht="45">
      <c r="A7" s="21" t="s">
        <v>205</v>
      </c>
      <c r="B7" s="86"/>
      <c r="C7" s="7"/>
      <c r="D7" s="7">
        <v>1000</v>
      </c>
      <c r="E7" s="7"/>
      <c r="F7" s="7"/>
      <c r="G7" s="7"/>
      <c r="H7" s="7"/>
      <c r="I7" s="7"/>
      <c r="J7" s="7">
        <f>SUM(B7:I7)</f>
        <v>1000</v>
      </c>
    </row>
    <row r="8" spans="1:10" ht="33" customHeight="1">
      <c r="A8" s="21" t="s">
        <v>224</v>
      </c>
      <c r="B8" s="86"/>
      <c r="C8" s="7"/>
      <c r="D8" s="7"/>
      <c r="E8" s="7"/>
      <c r="F8" s="67"/>
      <c r="G8" s="7"/>
      <c r="H8" s="7"/>
      <c r="I8" s="7"/>
      <c r="J8" s="7">
        <f>SUM(B8:I8)</f>
        <v>0</v>
      </c>
    </row>
    <row r="9" spans="1:10" ht="12.75" customHeight="1">
      <c r="A9" s="8" t="s">
        <v>260</v>
      </c>
      <c r="B9" s="92">
        <f aca="true" t="shared" si="0" ref="B9:I9">SUM(B3:B8)</f>
        <v>232440</v>
      </c>
      <c r="C9" s="92">
        <f t="shared" si="0"/>
        <v>66033</v>
      </c>
      <c r="D9" s="92">
        <f t="shared" si="0"/>
        <v>149919</v>
      </c>
      <c r="E9" s="92">
        <f t="shared" si="0"/>
        <v>0</v>
      </c>
      <c r="F9" s="92">
        <f t="shared" si="0"/>
        <v>3469</v>
      </c>
      <c r="G9" s="92">
        <f t="shared" si="0"/>
        <v>0</v>
      </c>
      <c r="H9" s="92">
        <f t="shared" si="0"/>
        <v>12358</v>
      </c>
      <c r="I9" s="92">
        <f t="shared" si="0"/>
        <v>0</v>
      </c>
      <c r="J9" s="92">
        <f>SUM(B9:I9)</f>
        <v>464219</v>
      </c>
    </row>
  </sheetData>
  <sheetProtection/>
  <mergeCells count="8">
    <mergeCell ref="A1:A2"/>
    <mergeCell ref="B1:B2"/>
    <mergeCell ref="C1:C2"/>
    <mergeCell ref="D1:D2"/>
    <mergeCell ref="J1:J2"/>
    <mergeCell ref="E1:G1"/>
    <mergeCell ref="H1:H2"/>
    <mergeCell ref="I1:I2"/>
  </mergeCells>
  <printOptions horizontalCentered="1"/>
  <pageMargins left="0" right="0" top="1.1811023622047245" bottom="0" header="0.31496062992125984" footer="0"/>
  <pageSetup horizontalDpi="360" verticalDpi="360" orientation="landscape" paperSize="9" r:id="rId1"/>
  <headerFooter alignWithMargins="0">
    <oddHeader>&amp;L(ezer forintban)&amp;C&amp;"Arial CE,Félkövér"
Polgármesteri hivatal kiadási előirnyzatai szakfeladatok és kiemelt előirányzatok szerinti  bontásban
&amp;R6/2. sz. melléklet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G99"/>
  <sheetViews>
    <sheetView zoomScalePageLayoutView="0" workbookViewId="0" topLeftCell="A46">
      <selection activeCell="B88" sqref="B88"/>
    </sheetView>
  </sheetViews>
  <sheetFormatPr defaultColWidth="9.00390625" defaultRowHeight="12.75"/>
  <cols>
    <col min="1" max="1" width="60.875" style="0" customWidth="1"/>
    <col min="2" max="2" width="20.25390625" style="0" customWidth="1"/>
    <col min="3" max="3" width="18.00390625" style="0" customWidth="1"/>
    <col min="4" max="4" width="10.625" style="0" customWidth="1"/>
    <col min="5" max="5" width="11.125" style="0" customWidth="1"/>
  </cols>
  <sheetData>
    <row r="1" spans="1:5" ht="68.25" customHeight="1">
      <c r="A1" s="69" t="s">
        <v>127</v>
      </c>
      <c r="B1" s="6" t="s">
        <v>431</v>
      </c>
      <c r="C1" s="6" t="s">
        <v>125</v>
      </c>
      <c r="D1" s="6" t="s">
        <v>126</v>
      </c>
      <c r="E1" s="6" t="s">
        <v>38</v>
      </c>
    </row>
    <row r="2" spans="1:5" ht="15" customHeight="1">
      <c r="A2" s="15" t="s">
        <v>98</v>
      </c>
      <c r="B2" s="10"/>
      <c r="C2" s="10"/>
      <c r="D2" s="10"/>
      <c r="E2" s="66"/>
    </row>
    <row r="3" spans="1:5" ht="12.75">
      <c r="A3" s="21" t="s">
        <v>308</v>
      </c>
      <c r="B3" s="67"/>
      <c r="C3" s="67">
        <v>1000</v>
      </c>
      <c r="D3" s="67">
        <v>5000</v>
      </c>
      <c r="E3" s="67">
        <v>6000</v>
      </c>
    </row>
    <row r="4" spans="1:5" ht="12.75">
      <c r="A4" s="21" t="s">
        <v>432</v>
      </c>
      <c r="B4" s="67"/>
      <c r="C4" s="67">
        <v>32786</v>
      </c>
      <c r="D4" s="67"/>
      <c r="E4" s="67">
        <v>32786</v>
      </c>
    </row>
    <row r="5" spans="1:5" ht="12.75">
      <c r="A5" s="21" t="s">
        <v>433</v>
      </c>
      <c r="B5" s="67"/>
      <c r="C5" s="67">
        <v>55700</v>
      </c>
      <c r="D5" s="67"/>
      <c r="E5" s="67">
        <v>55700</v>
      </c>
    </row>
    <row r="6" spans="1:5" ht="15.75" customHeight="1">
      <c r="A6" s="21" t="s">
        <v>434</v>
      </c>
      <c r="B6" s="67"/>
      <c r="C6" s="67">
        <v>53431</v>
      </c>
      <c r="D6" s="67"/>
      <c r="E6" s="67">
        <v>53431</v>
      </c>
    </row>
    <row r="7" spans="1:5" ht="12.75">
      <c r="A7" s="21" t="s">
        <v>435</v>
      </c>
      <c r="B7" s="67"/>
      <c r="C7" s="67">
        <v>19660</v>
      </c>
      <c r="D7" s="67"/>
      <c r="E7" s="67">
        <v>19660</v>
      </c>
    </row>
    <row r="8" spans="1:5" ht="12.75">
      <c r="A8" s="21" t="s">
        <v>436</v>
      </c>
      <c r="B8" s="67"/>
      <c r="C8" s="67">
        <v>3750</v>
      </c>
      <c r="D8" s="67"/>
      <c r="E8" s="67">
        <v>3750</v>
      </c>
    </row>
    <row r="9" spans="1:5" ht="12.75">
      <c r="A9" s="21" t="s">
        <v>437</v>
      </c>
      <c r="B9" s="67">
        <v>500</v>
      </c>
      <c r="C9" s="67"/>
      <c r="D9" s="67"/>
      <c r="E9" s="67">
        <v>500</v>
      </c>
    </row>
    <row r="10" spans="1:5" ht="12.75">
      <c r="A10" s="21" t="s">
        <v>438</v>
      </c>
      <c r="B10" s="67"/>
      <c r="C10" s="67">
        <v>3810</v>
      </c>
      <c r="D10" s="67"/>
      <c r="E10" s="67">
        <v>3810</v>
      </c>
    </row>
    <row r="11" spans="1:5" ht="12.75">
      <c r="A11" s="21" t="s">
        <v>188</v>
      </c>
      <c r="B11" s="67"/>
      <c r="C11" s="67">
        <v>2400</v>
      </c>
      <c r="D11" s="67"/>
      <c r="E11" s="67">
        <v>2400</v>
      </c>
    </row>
    <row r="12" spans="1:5" ht="12.75">
      <c r="A12" s="21" t="s">
        <v>189</v>
      </c>
      <c r="B12" s="67"/>
      <c r="C12" s="67">
        <v>19950</v>
      </c>
      <c r="D12" s="67"/>
      <c r="E12" s="67">
        <v>19950</v>
      </c>
    </row>
    <row r="13" spans="1:5" ht="12.75">
      <c r="A13" s="21" t="s">
        <v>439</v>
      </c>
      <c r="B13" s="67"/>
      <c r="C13" s="67">
        <v>3693</v>
      </c>
      <c r="D13" s="67">
        <v>4307</v>
      </c>
      <c r="E13" s="67">
        <v>0</v>
      </c>
    </row>
    <row r="14" spans="1:5" ht="12.75">
      <c r="A14" s="21" t="s">
        <v>441</v>
      </c>
      <c r="B14" s="67">
        <v>5403</v>
      </c>
      <c r="C14" s="67"/>
      <c r="D14" s="67"/>
      <c r="E14" s="67">
        <v>5403</v>
      </c>
    </row>
    <row r="15" spans="1:5" ht="12.75">
      <c r="A15" s="21" t="s">
        <v>442</v>
      </c>
      <c r="B15" s="67"/>
      <c r="C15" s="67">
        <v>3000</v>
      </c>
      <c r="D15" s="67"/>
      <c r="E15" s="67">
        <v>3000</v>
      </c>
    </row>
    <row r="16" spans="1:5" ht="12.75">
      <c r="A16" s="21" t="s">
        <v>401</v>
      </c>
      <c r="B16" s="67"/>
      <c r="C16" s="67">
        <v>360</v>
      </c>
      <c r="D16" s="67"/>
      <c r="E16" s="67">
        <v>360</v>
      </c>
    </row>
    <row r="17" spans="1:5" ht="12.75">
      <c r="A17" s="21" t="s">
        <v>462</v>
      </c>
      <c r="B17" s="67">
        <v>1035</v>
      </c>
      <c r="C17" s="67"/>
      <c r="D17" s="67"/>
      <c r="E17" s="67">
        <v>1035</v>
      </c>
    </row>
    <row r="18" spans="1:5" ht="12.75">
      <c r="A18" s="21" t="s">
        <v>473</v>
      </c>
      <c r="B18" s="67">
        <v>784</v>
      </c>
      <c r="C18" s="67"/>
      <c r="D18" s="67"/>
      <c r="E18" s="67">
        <v>784</v>
      </c>
    </row>
    <row r="19" spans="1:5" ht="12.75">
      <c r="A19" s="21" t="s">
        <v>402</v>
      </c>
      <c r="B19" s="67"/>
      <c r="C19" s="67"/>
      <c r="D19" s="67">
        <v>5500</v>
      </c>
      <c r="E19" s="67">
        <v>5500</v>
      </c>
    </row>
    <row r="20" spans="1:5" ht="12.75">
      <c r="A20" s="85" t="s">
        <v>463</v>
      </c>
      <c r="B20" s="67">
        <v>18913</v>
      </c>
      <c r="C20" s="67"/>
      <c r="D20" s="67"/>
      <c r="E20" s="67">
        <v>18913</v>
      </c>
    </row>
    <row r="21" spans="1:5" ht="12.75">
      <c r="A21" s="85" t="s">
        <v>464</v>
      </c>
      <c r="B21" s="67"/>
      <c r="C21" s="67"/>
      <c r="D21" s="67"/>
      <c r="E21" s="67"/>
    </row>
    <row r="22" spans="1:5" ht="12.75">
      <c r="A22" s="85" t="s">
        <v>445</v>
      </c>
      <c r="B22" s="67"/>
      <c r="C22" s="67"/>
      <c r="D22" s="67">
        <v>1000</v>
      </c>
      <c r="E22" s="67">
        <v>1000</v>
      </c>
    </row>
    <row r="23" spans="1:5" ht="45">
      <c r="A23" s="85" t="s">
        <v>446</v>
      </c>
      <c r="B23" s="67"/>
      <c r="C23" s="67"/>
      <c r="D23" s="67">
        <v>21818</v>
      </c>
      <c r="E23" s="67">
        <v>2000</v>
      </c>
    </row>
    <row r="24" spans="1:5" ht="12.75">
      <c r="A24" s="21" t="s">
        <v>447</v>
      </c>
      <c r="B24" s="67"/>
      <c r="C24" s="67"/>
      <c r="D24" s="67">
        <v>500</v>
      </c>
      <c r="E24" s="67">
        <v>500</v>
      </c>
    </row>
    <row r="25" spans="1:5" ht="12.75">
      <c r="A25" s="21" t="s">
        <v>465</v>
      </c>
      <c r="B25" s="67"/>
      <c r="C25" s="67">
        <v>233699</v>
      </c>
      <c r="D25" s="67"/>
      <c r="E25" s="67">
        <v>150000</v>
      </c>
    </row>
    <row r="26" spans="1:5" ht="12.75">
      <c r="A26" s="21" t="s">
        <v>481</v>
      </c>
      <c r="B26" s="67"/>
      <c r="C26" s="67"/>
      <c r="D26" s="67">
        <v>3000</v>
      </c>
      <c r="E26" s="67">
        <v>3000</v>
      </c>
    </row>
    <row r="27" spans="1:5" ht="12.75">
      <c r="A27" s="21" t="s">
        <v>26</v>
      </c>
      <c r="B27" s="67"/>
      <c r="C27" s="67"/>
      <c r="D27" s="67">
        <v>610</v>
      </c>
      <c r="E27" s="67">
        <v>610</v>
      </c>
    </row>
    <row r="28" spans="1:5" ht="12.75">
      <c r="A28" s="21" t="s">
        <v>28</v>
      </c>
      <c r="B28" s="67"/>
      <c r="C28" s="67"/>
      <c r="D28" s="67">
        <v>732</v>
      </c>
      <c r="E28" s="67">
        <v>732</v>
      </c>
    </row>
    <row r="29" spans="1:5" ht="12.75">
      <c r="A29" s="21" t="s">
        <v>29</v>
      </c>
      <c r="B29" s="67"/>
      <c r="C29" s="67"/>
      <c r="D29" s="67">
        <v>881</v>
      </c>
      <c r="E29" s="67">
        <v>881</v>
      </c>
    </row>
    <row r="30" spans="1:5" ht="12.75">
      <c r="A30" s="21" t="s">
        <v>33</v>
      </c>
      <c r="B30" s="67"/>
      <c r="C30" s="67"/>
      <c r="D30" s="67">
        <v>1143</v>
      </c>
      <c r="E30" s="67">
        <v>1143</v>
      </c>
    </row>
    <row r="31" spans="1:5" ht="12.75">
      <c r="A31" s="21" t="s">
        <v>27</v>
      </c>
      <c r="B31" s="67"/>
      <c r="C31" s="67"/>
      <c r="D31" s="67">
        <v>200</v>
      </c>
      <c r="E31" s="67">
        <v>200</v>
      </c>
    </row>
    <row r="32" spans="1:5" ht="12.75">
      <c r="A32" s="21" t="s">
        <v>34</v>
      </c>
      <c r="B32" s="67"/>
      <c r="C32" s="67"/>
      <c r="D32" s="67">
        <v>76</v>
      </c>
      <c r="E32" s="67">
        <v>76</v>
      </c>
    </row>
    <row r="33" spans="1:5" ht="12.75">
      <c r="A33" s="21" t="s">
        <v>30</v>
      </c>
      <c r="B33" s="67"/>
      <c r="C33" s="67"/>
      <c r="D33" s="67">
        <v>30</v>
      </c>
      <c r="E33" s="67">
        <v>30</v>
      </c>
    </row>
    <row r="34" spans="1:5" ht="12.75">
      <c r="A34" s="21" t="s">
        <v>19</v>
      </c>
      <c r="B34" s="67"/>
      <c r="C34" s="67"/>
      <c r="D34" s="67">
        <v>112</v>
      </c>
      <c r="E34" s="67">
        <v>112</v>
      </c>
    </row>
    <row r="35" spans="1:5" ht="12.75">
      <c r="A35" s="21" t="s">
        <v>20</v>
      </c>
      <c r="B35" s="67"/>
      <c r="C35" s="67"/>
      <c r="D35" s="67">
        <v>102</v>
      </c>
      <c r="E35" s="67">
        <v>102</v>
      </c>
    </row>
    <row r="36" spans="1:5" ht="12.75">
      <c r="A36" s="21" t="s">
        <v>31</v>
      </c>
      <c r="B36" s="67"/>
      <c r="C36" s="67"/>
      <c r="D36" s="67">
        <v>60</v>
      </c>
      <c r="E36" s="67">
        <v>60</v>
      </c>
    </row>
    <row r="37" spans="1:5" ht="12.75">
      <c r="A37" s="21" t="s">
        <v>21</v>
      </c>
      <c r="B37" s="67"/>
      <c r="C37" s="67"/>
      <c r="D37" s="67">
        <v>30</v>
      </c>
      <c r="E37" s="67">
        <v>30</v>
      </c>
    </row>
    <row r="38" spans="1:5" ht="12.75">
      <c r="A38" s="21" t="s">
        <v>22</v>
      </c>
      <c r="B38" s="67"/>
      <c r="C38" s="67"/>
      <c r="D38" s="67">
        <v>113</v>
      </c>
      <c r="E38" s="67">
        <v>113</v>
      </c>
    </row>
    <row r="39" spans="1:5" ht="12.75">
      <c r="A39" s="21" t="s">
        <v>482</v>
      </c>
      <c r="B39" s="67"/>
      <c r="C39" s="67"/>
      <c r="D39" s="67"/>
      <c r="E39" s="67"/>
    </row>
    <row r="40" spans="1:5" ht="12.75">
      <c r="A40" s="21" t="s">
        <v>471</v>
      </c>
      <c r="B40" s="67"/>
      <c r="C40" s="67"/>
      <c r="D40" s="67">
        <v>2000</v>
      </c>
      <c r="E40" s="67">
        <v>2000</v>
      </c>
    </row>
    <row r="41" spans="1:5" ht="12.75">
      <c r="A41" s="21" t="s">
        <v>472</v>
      </c>
      <c r="B41" s="67"/>
      <c r="C41" s="67"/>
      <c r="D41" s="67">
        <v>1858</v>
      </c>
      <c r="E41" s="67">
        <v>1858</v>
      </c>
    </row>
    <row r="42" spans="1:5" ht="12.75">
      <c r="A42" s="21" t="s">
        <v>474</v>
      </c>
      <c r="B42" s="67"/>
      <c r="C42" s="67"/>
      <c r="D42" s="67">
        <v>3500</v>
      </c>
      <c r="E42" s="67">
        <v>3500</v>
      </c>
    </row>
    <row r="43" spans="1:5" ht="12.75">
      <c r="A43" s="21" t="s">
        <v>32</v>
      </c>
      <c r="B43" s="67"/>
      <c r="C43" s="67"/>
      <c r="D43" s="67">
        <v>2000</v>
      </c>
      <c r="E43" s="67">
        <v>2000</v>
      </c>
    </row>
    <row r="44" spans="1:5" ht="12.75">
      <c r="A44" s="21" t="s">
        <v>483</v>
      </c>
      <c r="B44" s="67"/>
      <c r="C44" s="67"/>
      <c r="D44" s="67">
        <v>1000</v>
      </c>
      <c r="E44" s="67">
        <v>1000</v>
      </c>
    </row>
    <row r="45" spans="1:5" ht="22.5">
      <c r="A45" s="21" t="s">
        <v>484</v>
      </c>
      <c r="B45" s="67"/>
      <c r="C45" s="67"/>
      <c r="D45" s="67">
        <v>2000</v>
      </c>
      <c r="E45" s="67">
        <v>2000</v>
      </c>
    </row>
    <row r="46" spans="1:5" ht="12.75">
      <c r="A46" s="21" t="s">
        <v>475</v>
      </c>
      <c r="B46" s="67"/>
      <c r="C46" s="67"/>
      <c r="D46" s="67"/>
      <c r="E46" s="67"/>
    </row>
    <row r="47" spans="1:5" ht="12.75">
      <c r="A47" s="21" t="s">
        <v>476</v>
      </c>
      <c r="B47" s="67"/>
      <c r="C47" s="67"/>
      <c r="D47" s="67">
        <v>1000</v>
      </c>
      <c r="E47" s="67">
        <v>1000</v>
      </c>
    </row>
    <row r="48" spans="1:5" ht="12.75">
      <c r="A48" s="21" t="s">
        <v>477</v>
      </c>
      <c r="B48" s="67"/>
      <c r="C48" s="67"/>
      <c r="D48" s="67">
        <v>2750</v>
      </c>
      <c r="E48" s="67">
        <v>2750</v>
      </c>
    </row>
    <row r="49" spans="1:5" ht="12.75">
      <c r="A49" s="21" t="s">
        <v>23</v>
      </c>
      <c r="B49" s="67"/>
      <c r="C49" s="67"/>
      <c r="D49" s="67">
        <v>2000</v>
      </c>
      <c r="E49" s="67">
        <v>2000</v>
      </c>
    </row>
    <row r="50" spans="1:5" ht="12.75">
      <c r="A50" s="21" t="s">
        <v>24</v>
      </c>
      <c r="B50" s="67"/>
      <c r="C50" s="67"/>
      <c r="D50" s="67">
        <v>1500</v>
      </c>
      <c r="E50" s="67">
        <v>1500</v>
      </c>
    </row>
    <row r="51" spans="1:5" ht="12.75">
      <c r="A51" s="21" t="s">
        <v>25</v>
      </c>
      <c r="B51" s="67"/>
      <c r="C51" s="67"/>
      <c r="D51" s="67">
        <v>100</v>
      </c>
      <c r="E51" s="67">
        <v>100</v>
      </c>
    </row>
    <row r="52" spans="1:5" ht="12.75">
      <c r="A52" s="21" t="s">
        <v>500</v>
      </c>
      <c r="B52" s="67">
        <v>2450</v>
      </c>
      <c r="C52" s="67"/>
      <c r="D52" s="67"/>
      <c r="E52" s="67">
        <v>2450</v>
      </c>
    </row>
    <row r="53" spans="1:5" ht="12.75">
      <c r="A53" s="21" t="s">
        <v>478</v>
      </c>
      <c r="B53" s="67"/>
      <c r="C53" s="67"/>
      <c r="D53" s="67">
        <v>1500</v>
      </c>
      <c r="E53" s="67">
        <v>1500</v>
      </c>
    </row>
    <row r="54" spans="1:5" ht="12.75">
      <c r="A54" s="21" t="s">
        <v>479</v>
      </c>
      <c r="B54" s="67"/>
      <c r="C54" s="67"/>
      <c r="D54" s="67">
        <v>1000</v>
      </c>
      <c r="E54" s="67">
        <v>1000</v>
      </c>
    </row>
    <row r="55" spans="1:5" ht="12.75">
      <c r="A55" s="21" t="s">
        <v>480</v>
      </c>
      <c r="B55" s="67"/>
      <c r="C55" s="67"/>
      <c r="D55" s="67">
        <v>5000</v>
      </c>
      <c r="E55" s="67">
        <v>5000</v>
      </c>
    </row>
    <row r="56" spans="1:7" s="1" customFormat="1" ht="14.25" customHeight="1">
      <c r="A56" s="8" t="s">
        <v>118</v>
      </c>
      <c r="B56" s="68">
        <f>SUM(B3:B55)</f>
        <v>29085</v>
      </c>
      <c r="C56" s="68">
        <f>SUM(C3:C55)</f>
        <v>433239</v>
      </c>
      <c r="D56" s="68">
        <f>SUM(D3:D55)</f>
        <v>72422</v>
      </c>
      <c r="E56" s="68">
        <f>SUM(E3:E55)</f>
        <v>423229</v>
      </c>
      <c r="F56" s="82"/>
      <c r="G56" s="82"/>
    </row>
    <row r="57" spans="1:5" ht="15" customHeight="1">
      <c r="A57" s="15" t="s">
        <v>547</v>
      </c>
      <c r="B57" s="73"/>
      <c r="C57" s="73"/>
      <c r="D57" s="73"/>
      <c r="E57" s="136"/>
    </row>
    <row r="58" spans="1:5" s="56" customFormat="1" ht="13.5" customHeight="1">
      <c r="A58" s="21" t="s">
        <v>190</v>
      </c>
      <c r="B58" s="67">
        <v>5000</v>
      </c>
      <c r="C58" s="67"/>
      <c r="D58" s="67"/>
      <c r="E58" s="67">
        <v>5000</v>
      </c>
    </row>
    <row r="59" spans="1:5" ht="12.75">
      <c r="A59" s="7" t="s">
        <v>103</v>
      </c>
      <c r="B59" s="67">
        <v>500</v>
      </c>
      <c r="C59" s="67"/>
      <c r="D59" s="67"/>
      <c r="E59" s="67">
        <v>500</v>
      </c>
    </row>
    <row r="60" spans="1:5" ht="12.75">
      <c r="A60" s="7" t="s">
        <v>467</v>
      </c>
      <c r="B60" s="67">
        <v>8500</v>
      </c>
      <c r="C60" s="67"/>
      <c r="D60" s="67"/>
      <c r="E60" s="67">
        <v>8500</v>
      </c>
    </row>
    <row r="61" spans="1:5" ht="12.75">
      <c r="A61" s="86" t="s">
        <v>119</v>
      </c>
      <c r="B61" s="67"/>
      <c r="C61" s="67"/>
      <c r="D61" s="67">
        <v>1000</v>
      </c>
      <c r="E61" s="67">
        <v>1000</v>
      </c>
    </row>
    <row r="62" spans="1:5" ht="12.75">
      <c r="A62" s="7" t="s">
        <v>466</v>
      </c>
      <c r="B62" s="67"/>
      <c r="C62" s="67"/>
      <c r="D62" s="67">
        <v>3000</v>
      </c>
      <c r="E62" s="67">
        <v>3000</v>
      </c>
    </row>
    <row r="63" spans="1:5" ht="12.75">
      <c r="A63" s="7" t="s">
        <v>238</v>
      </c>
      <c r="B63" s="67">
        <v>27778</v>
      </c>
      <c r="C63" s="67"/>
      <c r="D63" s="67"/>
      <c r="E63" s="67">
        <v>0</v>
      </c>
    </row>
    <row r="64" spans="1:5" ht="12.75">
      <c r="A64" s="7" t="s">
        <v>485</v>
      </c>
      <c r="B64" s="67"/>
      <c r="C64" s="67"/>
      <c r="D64" s="67">
        <v>4000</v>
      </c>
      <c r="E64" s="67">
        <v>4000</v>
      </c>
    </row>
    <row r="65" spans="1:5" ht="12.75">
      <c r="A65" s="7" t="s">
        <v>389</v>
      </c>
      <c r="B65" s="67">
        <v>3469</v>
      </c>
      <c r="C65" s="67"/>
      <c r="D65" s="67"/>
      <c r="E65" s="67">
        <v>3469</v>
      </c>
    </row>
    <row r="66" spans="1:5" s="1" customFormat="1" ht="14.25" customHeight="1">
      <c r="A66" s="28" t="s">
        <v>548</v>
      </c>
      <c r="B66" s="68">
        <f>SUM(B58:B65)</f>
        <v>45247</v>
      </c>
      <c r="C66" s="68">
        <f>SUM(C58:C65)</f>
        <v>0</v>
      </c>
      <c r="D66" s="68">
        <f>SUM(D58:D65)</f>
        <v>8000</v>
      </c>
      <c r="E66" s="68">
        <f>SUM(E58:E65)</f>
        <v>25469</v>
      </c>
    </row>
    <row r="67" spans="1:5" s="1" customFormat="1" ht="15.75" customHeight="1">
      <c r="A67" s="74" t="s">
        <v>120</v>
      </c>
      <c r="B67" s="75"/>
      <c r="C67" s="75"/>
      <c r="D67" s="75"/>
      <c r="E67" s="137"/>
    </row>
    <row r="68" spans="1:5" ht="12.75">
      <c r="A68" s="7" t="s">
        <v>97</v>
      </c>
      <c r="B68" s="67"/>
      <c r="C68" s="67"/>
      <c r="D68" s="67">
        <v>4000</v>
      </c>
      <c r="E68" s="67">
        <v>4000</v>
      </c>
    </row>
    <row r="69" spans="1:5" ht="12.75">
      <c r="A69" s="7" t="s">
        <v>191</v>
      </c>
      <c r="B69" s="67"/>
      <c r="C69" s="67"/>
      <c r="D69" s="67">
        <v>8000</v>
      </c>
      <c r="E69" s="67">
        <v>8000</v>
      </c>
    </row>
    <row r="70" spans="1:5" ht="12.75">
      <c r="A70" s="7" t="s">
        <v>192</v>
      </c>
      <c r="B70" s="67"/>
      <c r="C70" s="67"/>
      <c r="D70" s="67">
        <v>3000</v>
      </c>
      <c r="E70" s="67">
        <v>3000</v>
      </c>
    </row>
    <row r="71" spans="1:5" ht="12.75">
      <c r="A71" s="7" t="s">
        <v>549</v>
      </c>
      <c r="B71" s="67"/>
      <c r="C71" s="67"/>
      <c r="D71" s="67">
        <v>2000</v>
      </c>
      <c r="E71" s="67">
        <v>2000</v>
      </c>
    </row>
    <row r="72" spans="1:5" ht="12.75">
      <c r="A72" s="7" t="s">
        <v>193</v>
      </c>
      <c r="B72" s="67"/>
      <c r="C72" s="94"/>
      <c r="D72" s="67">
        <v>3000</v>
      </c>
      <c r="E72" s="67">
        <v>3000</v>
      </c>
    </row>
    <row r="73" spans="1:5" ht="12.75">
      <c r="A73" s="7" t="s">
        <v>468</v>
      </c>
      <c r="B73" s="67">
        <v>3550</v>
      </c>
      <c r="C73" s="94"/>
      <c r="D73" s="67"/>
      <c r="E73" s="67">
        <v>3550</v>
      </c>
    </row>
    <row r="74" spans="1:5" ht="12.75">
      <c r="A74" s="21" t="s">
        <v>440</v>
      </c>
      <c r="B74" s="67">
        <v>15346</v>
      </c>
      <c r="C74" s="67"/>
      <c r="D74" s="67"/>
      <c r="E74" s="67">
        <v>15346</v>
      </c>
    </row>
    <row r="75" spans="1:5" ht="12.75">
      <c r="A75" s="21" t="s">
        <v>390</v>
      </c>
      <c r="B75" s="67">
        <v>4904</v>
      </c>
      <c r="C75" s="67"/>
      <c r="D75" s="67"/>
      <c r="E75" s="67">
        <v>4904</v>
      </c>
    </row>
    <row r="76" spans="1:5" ht="12.75">
      <c r="A76" s="21" t="s">
        <v>391</v>
      </c>
      <c r="B76" s="67"/>
      <c r="C76" s="67"/>
      <c r="D76" s="67">
        <v>10000</v>
      </c>
      <c r="E76" s="67">
        <v>10000</v>
      </c>
    </row>
    <row r="77" spans="1:5" ht="12.75">
      <c r="A77" s="21" t="s">
        <v>392</v>
      </c>
      <c r="B77" s="67">
        <v>80876</v>
      </c>
      <c r="C77" s="67"/>
      <c r="D77" s="67"/>
      <c r="E77" s="67">
        <v>80876</v>
      </c>
    </row>
    <row r="78" spans="1:5" ht="13.5" customHeight="1">
      <c r="A78" s="8" t="s">
        <v>121</v>
      </c>
      <c r="B78" s="68">
        <f>SUM(B68:B77)</f>
        <v>104676</v>
      </c>
      <c r="C78" s="68">
        <f>SUM(C68:C77)</f>
        <v>0</v>
      </c>
      <c r="D78" s="68">
        <f>SUM(D68:D77)</f>
        <v>30000</v>
      </c>
      <c r="E78" s="68">
        <f>SUM(E68:E77)</f>
        <v>134676</v>
      </c>
    </row>
    <row r="79" spans="1:5" ht="16.5" customHeight="1">
      <c r="A79" s="8" t="s">
        <v>459</v>
      </c>
      <c r="B79" s="94"/>
      <c r="C79" s="68"/>
      <c r="D79" s="68"/>
      <c r="E79" s="93">
        <v>0</v>
      </c>
    </row>
    <row r="80" spans="1:6" ht="14.25" customHeight="1">
      <c r="A80" s="8" t="s">
        <v>100</v>
      </c>
      <c r="B80" s="68">
        <f>B56+B66+B78+B79</f>
        <v>179008</v>
      </c>
      <c r="C80" s="68">
        <f>C56+C66+C78+C79</f>
        <v>433239</v>
      </c>
      <c r="D80" s="68">
        <f>D56+D66+D78+D79</f>
        <v>110422</v>
      </c>
      <c r="E80" s="68">
        <f>E56+E66+E78+E79</f>
        <v>583374</v>
      </c>
      <c r="F80" s="31"/>
    </row>
    <row r="81" spans="1:5" ht="12.75">
      <c r="A81" s="21" t="s">
        <v>470</v>
      </c>
      <c r="B81" s="67"/>
      <c r="C81" s="67"/>
      <c r="D81" s="67">
        <v>15000</v>
      </c>
      <c r="E81" s="67">
        <v>15000</v>
      </c>
    </row>
    <row r="82" spans="1:5" ht="12.75">
      <c r="A82" s="8" t="s">
        <v>469</v>
      </c>
      <c r="B82" s="68">
        <f>B81</f>
        <v>0</v>
      </c>
      <c r="C82" s="68">
        <f>C81</f>
        <v>0</v>
      </c>
      <c r="D82" s="68">
        <f>D81</f>
        <v>15000</v>
      </c>
      <c r="E82" s="68">
        <f>E81</f>
        <v>15000</v>
      </c>
    </row>
    <row r="83" spans="1:5" ht="12.75">
      <c r="A83" s="57"/>
      <c r="B83" s="27"/>
      <c r="C83" s="27"/>
      <c r="D83" s="27"/>
      <c r="E83" s="27"/>
    </row>
    <row r="84" spans="1:5" ht="12.75">
      <c r="A84" s="27"/>
      <c r="B84" s="27"/>
      <c r="C84" s="27"/>
      <c r="D84" s="27"/>
      <c r="E84" s="27"/>
    </row>
    <row r="85" spans="1:5" ht="12.75">
      <c r="A85" s="27"/>
      <c r="B85" s="27"/>
      <c r="C85" s="27"/>
      <c r="D85" s="27"/>
      <c r="E85" s="27"/>
    </row>
    <row r="86" spans="1:5" ht="12.75">
      <c r="A86" s="27"/>
      <c r="B86" s="27"/>
      <c r="C86" s="27"/>
      <c r="D86" s="27"/>
      <c r="E86" s="27"/>
    </row>
    <row r="87" spans="1:5" ht="12.75">
      <c r="A87" s="109"/>
      <c r="B87" s="27"/>
      <c r="C87" s="27"/>
      <c r="D87" s="27"/>
      <c r="E87" s="27"/>
    </row>
    <row r="88" spans="1:5" ht="12.75">
      <c r="A88" s="27"/>
      <c r="B88" s="27"/>
      <c r="C88" s="27"/>
      <c r="D88" s="27"/>
      <c r="E88" s="27"/>
    </row>
    <row r="89" spans="1:5" ht="12.75">
      <c r="A89" s="27"/>
      <c r="B89" s="27"/>
      <c r="C89" s="27"/>
      <c r="D89" s="27"/>
      <c r="E89" s="27"/>
    </row>
    <row r="90" spans="1:5" ht="12.75">
      <c r="A90" s="27"/>
      <c r="B90" s="27"/>
      <c r="C90" s="27"/>
      <c r="D90" s="27"/>
      <c r="E90" s="27"/>
    </row>
    <row r="91" spans="1:5" ht="12.75">
      <c r="A91" s="27"/>
      <c r="B91" s="27"/>
      <c r="C91" s="27"/>
      <c r="D91" s="27"/>
      <c r="E91" s="27"/>
    </row>
    <row r="92" spans="1:5" ht="12.75">
      <c r="A92" s="57"/>
      <c r="B92" s="57"/>
      <c r="C92" s="57"/>
      <c r="D92" s="57"/>
      <c r="E92" s="57"/>
    </row>
    <row r="93" spans="1:5" ht="12.75">
      <c r="A93" s="57"/>
      <c r="B93" s="27"/>
      <c r="C93" s="27"/>
      <c r="D93" s="27"/>
      <c r="E93" s="27"/>
    </row>
    <row r="94" spans="1:5" ht="12.75">
      <c r="A94" s="27"/>
      <c r="B94" s="27"/>
      <c r="C94" s="27"/>
      <c r="D94" s="27"/>
      <c r="E94" s="27"/>
    </row>
    <row r="95" spans="1:5" ht="12.75">
      <c r="A95" s="57"/>
      <c r="B95" s="57"/>
      <c r="C95" s="57"/>
      <c r="D95" s="57"/>
      <c r="E95" s="57"/>
    </row>
    <row r="96" spans="1:5" ht="12.75">
      <c r="A96" s="57"/>
      <c r="B96" s="57"/>
      <c r="C96" s="57"/>
      <c r="D96" s="57"/>
      <c r="E96" s="57"/>
    </row>
    <row r="97" spans="1:5" ht="12.75">
      <c r="A97" s="27"/>
      <c r="B97" s="27"/>
      <c r="C97" s="27"/>
      <c r="D97" s="27"/>
      <c r="E97" s="27"/>
    </row>
    <row r="98" spans="1:5" ht="12.75">
      <c r="A98" s="27"/>
      <c r="B98" s="27"/>
      <c r="C98" s="27"/>
      <c r="D98" s="27"/>
      <c r="E98" s="27"/>
    </row>
    <row r="99" spans="1:5" ht="12.75">
      <c r="A99" s="27"/>
      <c r="B99" s="27"/>
      <c r="C99" s="27"/>
      <c r="D99" s="27"/>
      <c r="E99" s="27"/>
    </row>
  </sheetData>
  <sheetProtection/>
  <printOptions horizontalCentered="1"/>
  <pageMargins left="0.3937007874015748" right="0.3937007874015748" top="0.5905511811023623" bottom="0.3937007874015748" header="0.11811023622047245" footer="0.11811023622047245"/>
  <pageSetup horizontalDpi="360" verticalDpi="360" orientation="landscape" paperSize="9" r:id="rId1"/>
  <headerFooter alignWithMargins="0">
    <oddHeader>&amp;L(ezer forintban)&amp;C&amp;"Arial CE,Félkövér"Önkormányzati és intézményi felhalmozási célú kiadások
2014. év
&amp;R7. sz. melléklet</oddHeader>
    <oddFooter>&amp;C&amp;P. oldal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H23"/>
  <sheetViews>
    <sheetView zoomScalePageLayoutView="0" workbookViewId="0" topLeftCell="A16">
      <selection activeCell="C3" sqref="C3"/>
    </sheetView>
  </sheetViews>
  <sheetFormatPr defaultColWidth="9.00390625" defaultRowHeight="12.75"/>
  <cols>
    <col min="1" max="1" width="39.75390625" style="286" customWidth="1"/>
    <col min="2" max="2" width="25.25390625" style="258" customWidth="1"/>
    <col min="3" max="3" width="17.25390625" style="258" customWidth="1"/>
    <col min="4" max="4" width="12.75390625" style="258" customWidth="1"/>
    <col min="5" max="5" width="12.375" style="258" customWidth="1"/>
    <col min="6" max="6" width="10.00390625" style="258" customWidth="1"/>
    <col min="7" max="7" width="10.625" style="258" customWidth="1"/>
    <col min="8" max="8" width="18.00390625" style="258" customWidth="1"/>
    <col min="9" max="16384" width="9.125" style="258" customWidth="1"/>
  </cols>
  <sheetData>
    <row r="1" spans="1:8" ht="12">
      <c r="A1" s="317" t="s">
        <v>5</v>
      </c>
      <c r="B1" s="317" t="s">
        <v>6</v>
      </c>
      <c r="C1" s="317" t="s">
        <v>10</v>
      </c>
      <c r="D1" s="278" t="s">
        <v>7</v>
      </c>
      <c r="E1" s="278" t="s">
        <v>8</v>
      </c>
      <c r="F1" s="278" t="s">
        <v>7</v>
      </c>
      <c r="G1" s="278" t="s">
        <v>8</v>
      </c>
      <c r="H1" s="317" t="s">
        <v>486</v>
      </c>
    </row>
    <row r="2" spans="1:8" ht="12">
      <c r="A2" s="318"/>
      <c r="B2" s="318"/>
      <c r="C2" s="318"/>
      <c r="D2" s="278" t="s">
        <v>309</v>
      </c>
      <c r="E2" s="278" t="s">
        <v>309</v>
      </c>
      <c r="F2" s="278" t="s">
        <v>487</v>
      </c>
      <c r="G2" s="278" t="s">
        <v>487</v>
      </c>
      <c r="H2" s="318"/>
    </row>
    <row r="3" spans="1:8" ht="54.75" customHeight="1">
      <c r="A3" s="264" t="s">
        <v>164</v>
      </c>
      <c r="B3" s="264" t="s">
        <v>9</v>
      </c>
      <c r="C3" s="279">
        <v>13709556</v>
      </c>
      <c r="D3" s="279">
        <v>13709556</v>
      </c>
      <c r="E3" s="279">
        <v>0</v>
      </c>
      <c r="F3" s="279">
        <v>0</v>
      </c>
      <c r="G3" s="279">
        <v>0</v>
      </c>
      <c r="H3" s="280" t="s">
        <v>310</v>
      </c>
    </row>
    <row r="4" spans="1:8" ht="54" customHeight="1">
      <c r="A4" s="264" t="s">
        <v>535</v>
      </c>
      <c r="B4" s="264" t="s">
        <v>353</v>
      </c>
      <c r="C4" s="262">
        <v>37491000</v>
      </c>
      <c r="D4" s="279">
        <v>14454602</v>
      </c>
      <c r="E4" s="279">
        <v>14454602</v>
      </c>
      <c r="F4" s="279">
        <v>11036498</v>
      </c>
      <c r="G4" s="279">
        <v>11036498</v>
      </c>
      <c r="H4" s="263" t="s">
        <v>354</v>
      </c>
    </row>
    <row r="5" spans="1:8" ht="40.5" customHeight="1">
      <c r="A5" s="264" t="s">
        <v>536</v>
      </c>
      <c r="B5" s="264" t="s">
        <v>353</v>
      </c>
      <c r="C5" s="279">
        <v>20468722</v>
      </c>
      <c r="D5" s="279">
        <v>13371521</v>
      </c>
      <c r="E5" s="279">
        <v>16315217</v>
      </c>
      <c r="F5" s="279">
        <v>805006</v>
      </c>
      <c r="G5" s="279">
        <v>805006</v>
      </c>
      <c r="H5" s="280" t="s">
        <v>488</v>
      </c>
    </row>
    <row r="6" spans="1:8" ht="63.75" customHeight="1">
      <c r="A6" s="281" t="s">
        <v>537</v>
      </c>
      <c r="B6" s="323" t="s">
        <v>353</v>
      </c>
      <c r="C6" s="325">
        <v>39928800</v>
      </c>
      <c r="D6" s="265">
        <v>26136600</v>
      </c>
      <c r="E6" s="265">
        <v>36118800</v>
      </c>
      <c r="F6" s="282">
        <v>0</v>
      </c>
      <c r="G6" s="282">
        <v>0</v>
      </c>
      <c r="H6" s="324" t="s">
        <v>489</v>
      </c>
    </row>
    <row r="7" spans="1:8" ht="63.75" customHeight="1">
      <c r="A7" s="281" t="s">
        <v>538</v>
      </c>
      <c r="B7" s="324"/>
      <c r="C7" s="324"/>
      <c r="D7" s="265">
        <v>3810000</v>
      </c>
      <c r="E7" s="265">
        <v>3810000</v>
      </c>
      <c r="F7" s="282">
        <v>0</v>
      </c>
      <c r="G7" s="282">
        <v>0</v>
      </c>
      <c r="H7" s="324"/>
    </row>
    <row r="8" spans="1:8" ht="63" customHeight="1">
      <c r="A8" s="281" t="s">
        <v>539</v>
      </c>
      <c r="B8" s="324" t="s">
        <v>353</v>
      </c>
      <c r="C8" s="325">
        <v>9989640</v>
      </c>
      <c r="D8" s="251">
        <v>9839640</v>
      </c>
      <c r="E8" s="251">
        <v>9783310</v>
      </c>
      <c r="F8" s="251">
        <v>0</v>
      </c>
      <c r="G8" s="251">
        <v>0</v>
      </c>
      <c r="H8" s="324" t="s">
        <v>490</v>
      </c>
    </row>
    <row r="9" spans="1:8" ht="36">
      <c r="A9" s="281" t="s">
        <v>540</v>
      </c>
      <c r="B9" s="324"/>
      <c r="C9" s="326"/>
      <c r="D9" s="251">
        <v>150000</v>
      </c>
      <c r="E9" s="251">
        <v>150000</v>
      </c>
      <c r="F9" s="251">
        <v>0</v>
      </c>
      <c r="G9" s="251">
        <v>0</v>
      </c>
      <c r="H9" s="324"/>
    </row>
    <row r="10" spans="1:8" ht="36">
      <c r="A10" s="283" t="s">
        <v>541</v>
      </c>
      <c r="B10" s="324" t="s">
        <v>353</v>
      </c>
      <c r="C10" s="326">
        <v>9992352</v>
      </c>
      <c r="D10" s="251">
        <v>9642352</v>
      </c>
      <c r="E10" s="251">
        <v>9586022</v>
      </c>
      <c r="F10" s="251">
        <v>0</v>
      </c>
      <c r="G10" s="251">
        <v>0</v>
      </c>
      <c r="H10" s="324" t="s">
        <v>490</v>
      </c>
    </row>
    <row r="11" spans="1:8" ht="36">
      <c r="A11" s="283" t="s">
        <v>542</v>
      </c>
      <c r="B11" s="324"/>
      <c r="C11" s="326"/>
      <c r="D11" s="251">
        <v>350000</v>
      </c>
      <c r="E11" s="251">
        <v>350000</v>
      </c>
      <c r="F11" s="251">
        <v>0</v>
      </c>
      <c r="G11" s="251">
        <v>0</v>
      </c>
      <c r="H11" s="324"/>
    </row>
    <row r="12" spans="1:8" ht="19.5" customHeight="1">
      <c r="A12" s="283" t="s">
        <v>543</v>
      </c>
      <c r="B12" s="282" t="s">
        <v>491</v>
      </c>
      <c r="C12" s="251">
        <v>18950000</v>
      </c>
      <c r="D12" s="251">
        <v>18950000</v>
      </c>
      <c r="E12" s="251">
        <v>19950000</v>
      </c>
      <c r="F12" s="251">
        <v>0</v>
      </c>
      <c r="G12" s="251">
        <v>0</v>
      </c>
      <c r="H12" s="282" t="s">
        <v>492</v>
      </c>
    </row>
    <row r="13" spans="1:8" ht="15.75" customHeight="1">
      <c r="A13" s="317" t="s">
        <v>5</v>
      </c>
      <c r="B13" s="317" t="s">
        <v>6</v>
      </c>
      <c r="C13" s="317" t="s">
        <v>10</v>
      </c>
      <c r="D13" s="278" t="s">
        <v>7</v>
      </c>
      <c r="E13" s="278" t="s">
        <v>8</v>
      </c>
      <c r="F13" s="278" t="s">
        <v>7</v>
      </c>
      <c r="G13" s="278" t="s">
        <v>8</v>
      </c>
      <c r="H13" s="317" t="s">
        <v>486</v>
      </c>
    </row>
    <row r="14" spans="1:8" ht="16.5" customHeight="1">
      <c r="A14" s="318"/>
      <c r="B14" s="318"/>
      <c r="C14" s="318"/>
      <c r="D14" s="278" t="s">
        <v>309</v>
      </c>
      <c r="E14" s="278" t="s">
        <v>309</v>
      </c>
      <c r="F14" s="278" t="s">
        <v>487</v>
      </c>
      <c r="G14" s="278" t="s">
        <v>487</v>
      </c>
      <c r="H14" s="318"/>
    </row>
    <row r="15" spans="1:8" ht="60">
      <c r="A15" s="283" t="s">
        <v>163</v>
      </c>
      <c r="B15" s="282" t="s">
        <v>9</v>
      </c>
      <c r="C15" s="284">
        <v>16711313</v>
      </c>
      <c r="D15" s="284">
        <v>16711313</v>
      </c>
      <c r="E15" s="251">
        <v>19660368</v>
      </c>
      <c r="F15" s="251">
        <v>0</v>
      </c>
      <c r="G15" s="251">
        <v>0</v>
      </c>
      <c r="H15" s="282" t="s">
        <v>493</v>
      </c>
    </row>
    <row r="16" spans="1:8" ht="72">
      <c r="A16" s="283" t="s">
        <v>494</v>
      </c>
      <c r="B16" s="282" t="s">
        <v>9</v>
      </c>
      <c r="C16" s="284">
        <v>45416724</v>
      </c>
      <c r="D16" s="284">
        <v>45416724</v>
      </c>
      <c r="E16" s="251">
        <v>53431440</v>
      </c>
      <c r="F16" s="251">
        <v>0</v>
      </c>
      <c r="G16" s="251">
        <v>0</v>
      </c>
      <c r="H16" s="282" t="s">
        <v>493</v>
      </c>
    </row>
    <row r="17" spans="1:8" ht="36">
      <c r="A17" s="283" t="s">
        <v>495</v>
      </c>
      <c r="B17" s="282" t="s">
        <v>9</v>
      </c>
      <c r="C17" s="284">
        <v>47345337</v>
      </c>
      <c r="D17" s="284">
        <v>47345337</v>
      </c>
      <c r="E17" s="251">
        <v>55700396</v>
      </c>
      <c r="F17" s="251">
        <v>0</v>
      </c>
      <c r="G17" s="251">
        <v>0</v>
      </c>
      <c r="H17" s="282" t="s">
        <v>493</v>
      </c>
    </row>
    <row r="18" spans="1:8" ht="36">
      <c r="A18" s="283" t="s">
        <v>496</v>
      </c>
      <c r="B18" s="282" t="s">
        <v>9</v>
      </c>
      <c r="C18" s="284">
        <v>27868307</v>
      </c>
      <c r="D18" s="284">
        <v>27868307</v>
      </c>
      <c r="E18" s="251">
        <v>32786244</v>
      </c>
      <c r="F18" s="251">
        <v>0</v>
      </c>
      <c r="G18" s="251">
        <v>0</v>
      </c>
      <c r="H18" s="282" t="s">
        <v>493</v>
      </c>
    </row>
    <row r="19" spans="1:8" ht="45.75" customHeight="1">
      <c r="A19" s="264" t="s">
        <v>544</v>
      </c>
      <c r="B19" s="317" t="s">
        <v>353</v>
      </c>
      <c r="C19" s="319">
        <v>39482330</v>
      </c>
      <c r="D19" s="279">
        <v>23071668</v>
      </c>
      <c r="E19" s="279">
        <v>31524342</v>
      </c>
      <c r="F19" s="279">
        <v>0</v>
      </c>
      <c r="G19" s="279">
        <v>0</v>
      </c>
      <c r="H19" s="321" t="s">
        <v>355</v>
      </c>
    </row>
    <row r="20" spans="1:8" ht="52.5" customHeight="1">
      <c r="A20" s="264" t="s">
        <v>545</v>
      </c>
      <c r="B20" s="318"/>
      <c r="C20" s="320"/>
      <c r="D20" s="279">
        <v>3750000</v>
      </c>
      <c r="E20" s="279">
        <v>3750000</v>
      </c>
      <c r="F20" s="279">
        <v>0</v>
      </c>
      <c r="G20" s="279">
        <v>0</v>
      </c>
      <c r="H20" s="322"/>
    </row>
    <row r="21" spans="1:8" ht="36">
      <c r="A21" s="283" t="s">
        <v>497</v>
      </c>
      <c r="B21" s="282" t="s">
        <v>9</v>
      </c>
      <c r="C21" s="251">
        <v>159714817</v>
      </c>
      <c r="D21" s="251">
        <v>5133256</v>
      </c>
      <c r="E21" s="251">
        <v>5403000</v>
      </c>
      <c r="F21" s="251">
        <v>0</v>
      </c>
      <c r="G21" s="251">
        <v>0</v>
      </c>
      <c r="H21" s="282" t="s">
        <v>498</v>
      </c>
    </row>
    <row r="22" spans="1:8" ht="74.25" customHeight="1">
      <c r="A22" s="283" t="s">
        <v>499</v>
      </c>
      <c r="B22" s="282"/>
      <c r="C22" s="251">
        <v>5024744</v>
      </c>
      <c r="D22" s="251">
        <v>5024744</v>
      </c>
      <c r="E22" s="251">
        <v>0</v>
      </c>
      <c r="F22" s="251">
        <v>0</v>
      </c>
      <c r="G22" s="251">
        <v>0</v>
      </c>
      <c r="H22" s="282"/>
    </row>
    <row r="23" spans="1:8" ht="12">
      <c r="A23" s="285"/>
      <c r="B23" s="277"/>
      <c r="C23" s="277"/>
      <c r="D23" s="277"/>
      <c r="E23" s="277"/>
      <c r="F23" s="277"/>
      <c r="G23" s="277"/>
      <c r="H23" s="277"/>
    </row>
  </sheetData>
  <sheetProtection/>
  <mergeCells count="20">
    <mergeCell ref="A13:A14"/>
    <mergeCell ref="A1:A2"/>
    <mergeCell ref="B1:B2"/>
    <mergeCell ref="C1:C2"/>
    <mergeCell ref="B8:B9"/>
    <mergeCell ref="C8:C9"/>
    <mergeCell ref="H1:H2"/>
    <mergeCell ref="B6:B7"/>
    <mergeCell ref="C6:C7"/>
    <mergeCell ref="H6:H7"/>
    <mergeCell ref="H8:H9"/>
    <mergeCell ref="B10:B11"/>
    <mergeCell ref="C10:C11"/>
    <mergeCell ref="H10:H11"/>
    <mergeCell ref="B19:B20"/>
    <mergeCell ref="C19:C20"/>
    <mergeCell ref="H19:H20"/>
    <mergeCell ref="B13:B14"/>
    <mergeCell ref="C13:C14"/>
    <mergeCell ref="H13:H14"/>
  </mergeCells>
  <printOptions horizontalCentered="1" verticalCentered="1"/>
  <pageMargins left="0" right="0" top="0.7874015748031497" bottom="0.7874015748031497" header="0.31496062992125984" footer="0.5118110236220472"/>
  <pageSetup horizontalDpi="600" verticalDpi="600" orientation="landscape" paperSize="9" r:id="rId1"/>
  <headerFooter alignWithMargins="0">
    <oddHeader>&amp;L(ezer forintban)&amp;CKomló Város Önkormányzat
2014. évi Európai Uniós projektjei&amp;R7/1. sz. melléklet</oddHeader>
    <oddFooter>&amp;C&amp;P. oldal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G20"/>
  <sheetViews>
    <sheetView zoomScalePageLayoutView="0" workbookViewId="0" topLeftCell="A10">
      <selection activeCell="D22" sqref="D22"/>
    </sheetView>
  </sheetViews>
  <sheetFormatPr defaultColWidth="9.00390625" defaultRowHeight="12.75"/>
  <cols>
    <col min="1" max="1" width="4.75390625" style="258" customWidth="1"/>
    <col min="2" max="2" width="39.375" style="276" customWidth="1"/>
    <col min="3" max="3" width="23.25390625" style="277" customWidth="1"/>
    <col min="4" max="4" width="17.00390625" style="277" customWidth="1"/>
    <col min="5" max="5" width="15.25390625" style="277" customWidth="1"/>
    <col min="6" max="6" width="14.875" style="277" customWidth="1"/>
    <col min="7" max="7" width="32.00390625" style="277" customWidth="1"/>
    <col min="8" max="16384" width="9.125" style="258" customWidth="1"/>
  </cols>
  <sheetData>
    <row r="1" spans="1:7" ht="21" customHeight="1">
      <c r="A1" s="254"/>
      <c r="B1" s="255" t="s">
        <v>501</v>
      </c>
      <c r="C1" s="255" t="s">
        <v>502</v>
      </c>
      <c r="D1" s="256" t="s">
        <v>503</v>
      </c>
      <c r="E1" s="257" t="s">
        <v>504</v>
      </c>
      <c r="F1" s="257" t="s">
        <v>505</v>
      </c>
      <c r="G1" s="257" t="s">
        <v>506</v>
      </c>
    </row>
    <row r="2" spans="1:7" ht="24">
      <c r="A2" s="259">
        <v>1</v>
      </c>
      <c r="B2" s="260" t="s">
        <v>507</v>
      </c>
      <c r="C2" s="261" t="s">
        <v>508</v>
      </c>
      <c r="D2" s="266">
        <v>38348788</v>
      </c>
      <c r="E2" s="267">
        <v>32596470</v>
      </c>
      <c r="F2" s="267">
        <v>5752</v>
      </c>
      <c r="G2" s="261" t="s">
        <v>509</v>
      </c>
    </row>
    <row r="3" spans="1:7" ht="24">
      <c r="A3" s="259">
        <v>2</v>
      </c>
      <c r="B3" s="260" t="s">
        <v>510</v>
      </c>
      <c r="C3" s="261" t="s">
        <v>508</v>
      </c>
      <c r="D3" s="266">
        <v>59544431</v>
      </c>
      <c r="E3" s="267">
        <v>50612766</v>
      </c>
      <c r="F3" s="267">
        <v>8932</v>
      </c>
      <c r="G3" s="261" t="s">
        <v>509</v>
      </c>
    </row>
    <row r="4" spans="1:7" ht="24">
      <c r="A4" s="259">
        <v>3</v>
      </c>
      <c r="B4" s="260" t="s">
        <v>511</v>
      </c>
      <c r="C4" s="261" t="s">
        <v>508</v>
      </c>
      <c r="D4" s="266">
        <v>200906240</v>
      </c>
      <c r="E4" s="267">
        <v>170770304</v>
      </c>
      <c r="F4" s="267">
        <v>30136</v>
      </c>
      <c r="G4" s="261" t="s">
        <v>509</v>
      </c>
    </row>
    <row r="5" spans="1:7" ht="48">
      <c r="A5" s="259">
        <v>4</v>
      </c>
      <c r="B5" s="260" t="s">
        <v>512</v>
      </c>
      <c r="C5" s="261" t="s">
        <v>508</v>
      </c>
      <c r="D5" s="266">
        <v>205920357</v>
      </c>
      <c r="E5" s="267">
        <v>175032303</v>
      </c>
      <c r="F5" s="267">
        <v>30888</v>
      </c>
      <c r="G5" s="261" t="s">
        <v>509</v>
      </c>
    </row>
    <row r="6" spans="1:7" ht="24">
      <c r="A6" s="259">
        <v>6</v>
      </c>
      <c r="B6" s="260" t="s">
        <v>513</v>
      </c>
      <c r="C6" s="261" t="s">
        <v>514</v>
      </c>
      <c r="D6" s="266">
        <v>43684190</v>
      </c>
      <c r="E6" s="267">
        <v>37131561</v>
      </c>
      <c r="F6" s="267">
        <v>6553</v>
      </c>
      <c r="G6" s="268" t="s">
        <v>515</v>
      </c>
    </row>
    <row r="7" spans="1:7" ht="48">
      <c r="A7" s="259">
        <v>7</v>
      </c>
      <c r="B7" s="260" t="s">
        <v>516</v>
      </c>
      <c r="C7" s="261" t="s">
        <v>517</v>
      </c>
      <c r="D7" s="266">
        <v>8188400</v>
      </c>
      <c r="E7" s="267">
        <v>6960140</v>
      </c>
      <c r="F7" s="267">
        <v>1228</v>
      </c>
      <c r="G7" s="268" t="s">
        <v>515</v>
      </c>
    </row>
    <row r="8" spans="1:7" ht="36">
      <c r="A8" s="259">
        <v>8</v>
      </c>
      <c r="B8" s="260" t="s">
        <v>518</v>
      </c>
      <c r="C8" s="261" t="s">
        <v>517</v>
      </c>
      <c r="D8" s="266">
        <v>55700396</v>
      </c>
      <c r="E8" s="267">
        <v>47345337</v>
      </c>
      <c r="F8" s="267">
        <v>8355</v>
      </c>
      <c r="G8" s="268" t="s">
        <v>515</v>
      </c>
    </row>
    <row r="9" spans="1:7" ht="36">
      <c r="A9" s="259">
        <v>9</v>
      </c>
      <c r="B9" s="260" t="s">
        <v>519</v>
      </c>
      <c r="C9" s="261" t="s">
        <v>517</v>
      </c>
      <c r="D9" s="266">
        <v>45129119</v>
      </c>
      <c r="E9" s="267">
        <v>38359751</v>
      </c>
      <c r="F9" s="267">
        <v>6769</v>
      </c>
      <c r="G9" s="268" t="s">
        <v>515</v>
      </c>
    </row>
    <row r="10" spans="1:7" ht="36">
      <c r="A10" s="259">
        <v>10</v>
      </c>
      <c r="B10" s="260" t="s">
        <v>520</v>
      </c>
      <c r="C10" s="261" t="s">
        <v>521</v>
      </c>
      <c r="D10" s="266">
        <v>16106825</v>
      </c>
      <c r="E10" s="267">
        <v>13690801</v>
      </c>
      <c r="F10" s="267">
        <v>2416</v>
      </c>
      <c r="G10" s="268" t="s">
        <v>515</v>
      </c>
    </row>
    <row r="11" spans="1:7" ht="24">
      <c r="A11" s="259">
        <v>11</v>
      </c>
      <c r="B11" s="260" t="s">
        <v>522</v>
      </c>
      <c r="C11" s="261" t="s">
        <v>508</v>
      </c>
      <c r="D11" s="266">
        <v>200000000</v>
      </c>
      <c r="E11" s="267">
        <v>200000000</v>
      </c>
      <c r="F11" s="267">
        <v>0</v>
      </c>
      <c r="G11" s="268" t="s">
        <v>523</v>
      </c>
    </row>
    <row r="12" spans="1:7" ht="36">
      <c r="A12" s="259">
        <v>12</v>
      </c>
      <c r="B12" s="269" t="s">
        <v>524</v>
      </c>
      <c r="C12" s="268" t="s">
        <v>508</v>
      </c>
      <c r="D12" s="270">
        <v>14994785</v>
      </c>
      <c r="E12" s="270">
        <v>14994785</v>
      </c>
      <c r="F12" s="270">
        <v>0</v>
      </c>
      <c r="G12" s="261" t="s">
        <v>525</v>
      </c>
    </row>
    <row r="13" spans="1:7" ht="48">
      <c r="A13" s="259">
        <v>14</v>
      </c>
      <c r="B13" s="269" t="s">
        <v>526</v>
      </c>
      <c r="C13" s="268" t="s">
        <v>508</v>
      </c>
      <c r="D13" s="270">
        <v>95586424</v>
      </c>
      <c r="E13" s="270">
        <v>95586424</v>
      </c>
      <c r="F13" s="270">
        <v>0</v>
      </c>
      <c r="G13" s="261" t="s">
        <v>527</v>
      </c>
    </row>
    <row r="14" spans="1:7" ht="24">
      <c r="A14" s="259">
        <v>16</v>
      </c>
      <c r="B14" s="269" t="s">
        <v>528</v>
      </c>
      <c r="C14" s="268" t="s">
        <v>508</v>
      </c>
      <c r="D14" s="270">
        <v>406467202</v>
      </c>
      <c r="E14" s="270">
        <v>406467202</v>
      </c>
      <c r="F14" s="270">
        <v>0</v>
      </c>
      <c r="G14" s="261" t="s">
        <v>529</v>
      </c>
    </row>
    <row r="15" spans="1:7" ht="24">
      <c r="A15" s="259">
        <v>18</v>
      </c>
      <c r="B15" s="269" t="s">
        <v>530</v>
      </c>
      <c r="C15" s="261" t="s">
        <v>531</v>
      </c>
      <c r="D15" s="270">
        <v>67200000</v>
      </c>
      <c r="E15" s="270">
        <v>63840000</v>
      </c>
      <c r="F15" s="270">
        <v>3360</v>
      </c>
      <c r="G15" s="261" t="s">
        <v>515</v>
      </c>
    </row>
    <row r="16" spans="1:7" ht="36">
      <c r="A16" s="259">
        <v>19</v>
      </c>
      <c r="B16" s="269" t="s">
        <v>532</v>
      </c>
      <c r="C16" s="268" t="s">
        <v>508</v>
      </c>
      <c r="D16" s="270">
        <v>879934842</v>
      </c>
      <c r="E16" s="270">
        <v>765156387</v>
      </c>
      <c r="F16" s="270">
        <v>114778</v>
      </c>
      <c r="G16" s="261" t="s">
        <v>515</v>
      </c>
    </row>
    <row r="17" spans="1:7" ht="22.5" customHeight="1">
      <c r="A17" s="254"/>
      <c r="B17" s="255" t="s">
        <v>501</v>
      </c>
      <c r="C17" s="255" t="s">
        <v>502</v>
      </c>
      <c r="D17" s="256" t="s">
        <v>503</v>
      </c>
      <c r="E17" s="257" t="s">
        <v>504</v>
      </c>
      <c r="F17" s="257" t="s">
        <v>505</v>
      </c>
      <c r="G17" s="257" t="s">
        <v>506</v>
      </c>
    </row>
    <row r="18" spans="1:7" s="275" customFormat="1" ht="48">
      <c r="A18" s="271">
        <v>20</v>
      </c>
      <c r="B18" s="272" t="s">
        <v>533</v>
      </c>
      <c r="C18" s="273" t="s">
        <v>508</v>
      </c>
      <c r="D18" s="274">
        <v>48064013</v>
      </c>
      <c r="E18" s="274">
        <v>40854411</v>
      </c>
      <c r="F18" s="274">
        <v>7209602</v>
      </c>
      <c r="G18" s="273" t="s">
        <v>515</v>
      </c>
    </row>
    <row r="19" spans="1:7" ht="24">
      <c r="A19" s="271">
        <v>21</v>
      </c>
      <c r="B19" s="272" t="s">
        <v>534</v>
      </c>
      <c r="C19" s="273" t="s">
        <v>508</v>
      </c>
      <c r="D19" s="274">
        <v>143836000</v>
      </c>
      <c r="E19" s="274">
        <v>143836000</v>
      </c>
      <c r="F19" s="274">
        <v>0</v>
      </c>
      <c r="G19" s="273" t="s">
        <v>515</v>
      </c>
    </row>
    <row r="20" spans="1:7" ht="24">
      <c r="A20" s="271">
        <v>22</v>
      </c>
      <c r="B20" s="272" t="s">
        <v>388</v>
      </c>
      <c r="C20" s="273" t="s">
        <v>508</v>
      </c>
      <c r="D20" s="274">
        <v>21862180</v>
      </c>
      <c r="E20" s="274">
        <v>17489743</v>
      </c>
      <c r="F20" s="274">
        <v>4732437</v>
      </c>
      <c r="G20" s="273" t="s">
        <v>515</v>
      </c>
    </row>
  </sheetData>
  <sheetProtection/>
  <printOptions/>
  <pageMargins left="0" right="0" top="0.7874015748031497" bottom="0.3937007874015748" header="0.11811023622047245" footer="0.31496062992125984"/>
  <pageSetup horizontalDpi="600" verticalDpi="600" orientation="landscape" paperSize="9" r:id="rId1"/>
  <headerFooter alignWithMargins="0">
    <oddHeader>&amp;CBenyújtott elbírálás alatt lévő pályázatok
2014.&amp;R7/2. sz. melléklet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I22"/>
  <sheetViews>
    <sheetView zoomScalePageLayoutView="0" workbookViewId="0" topLeftCell="A1">
      <selection activeCell="B24" sqref="B24"/>
    </sheetView>
  </sheetViews>
  <sheetFormatPr defaultColWidth="9.00390625" defaultRowHeight="12.75"/>
  <cols>
    <col min="1" max="1" width="20.875" style="0" customWidth="1"/>
    <col min="2" max="2" width="15.375" style="0" bestFit="1" customWidth="1"/>
    <col min="3" max="3" width="24.375" style="0" bestFit="1" customWidth="1"/>
    <col min="8" max="8" width="9.75390625" style="0" customWidth="1"/>
  </cols>
  <sheetData>
    <row r="1" spans="1:6" ht="24" customHeight="1">
      <c r="A1" s="150" t="s">
        <v>288</v>
      </c>
      <c r="B1" s="150" t="s">
        <v>289</v>
      </c>
      <c r="C1" s="150" t="s">
        <v>290</v>
      </c>
      <c r="D1" s="150" t="s">
        <v>291</v>
      </c>
      <c r="E1" s="150" t="s">
        <v>292</v>
      </c>
      <c r="F1" s="150" t="s">
        <v>260</v>
      </c>
    </row>
    <row r="2" spans="1:6" ht="22.5" customHeight="1">
      <c r="A2" s="17" t="s">
        <v>293</v>
      </c>
      <c r="B2" s="17" t="s">
        <v>399</v>
      </c>
      <c r="C2" s="16" t="s">
        <v>299</v>
      </c>
      <c r="D2" s="161">
        <v>0</v>
      </c>
      <c r="E2" s="3">
        <v>55556</v>
      </c>
      <c r="F2" s="3">
        <v>55556</v>
      </c>
    </row>
    <row r="3" spans="1:6" ht="20.25" customHeight="1">
      <c r="A3" s="17"/>
      <c r="B3" s="3" t="s">
        <v>300</v>
      </c>
      <c r="C3" s="18" t="s">
        <v>298</v>
      </c>
      <c r="D3" s="161">
        <v>0</v>
      </c>
      <c r="E3" s="3">
        <v>27776</v>
      </c>
      <c r="F3" s="3">
        <f>D3+E3</f>
        <v>27776</v>
      </c>
    </row>
    <row r="4" spans="1:6" ht="24.75" customHeight="1">
      <c r="A4" s="3" t="s">
        <v>294</v>
      </c>
      <c r="B4" s="3" t="s">
        <v>399</v>
      </c>
      <c r="C4" s="3" t="s">
        <v>295</v>
      </c>
      <c r="D4" s="3">
        <v>0</v>
      </c>
      <c r="E4" s="3">
        <v>37826</v>
      </c>
      <c r="F4" s="3">
        <v>37826</v>
      </c>
    </row>
    <row r="5" spans="1:6" ht="39" customHeight="1">
      <c r="A5" s="4" t="s">
        <v>296</v>
      </c>
      <c r="B5" s="3" t="s">
        <v>399</v>
      </c>
      <c r="C5" s="3" t="s">
        <v>297</v>
      </c>
      <c r="D5" s="3">
        <v>6000</v>
      </c>
      <c r="E5" s="3">
        <v>0</v>
      </c>
      <c r="F5" s="3">
        <v>6000</v>
      </c>
    </row>
    <row r="6" spans="1:6" ht="26.25" customHeight="1">
      <c r="A6" s="90" t="s">
        <v>137</v>
      </c>
      <c r="B6" s="90"/>
      <c r="C6" s="90"/>
      <c r="D6" s="90">
        <f>SUM(D2:D5)</f>
        <v>6000</v>
      </c>
      <c r="E6" s="90">
        <f>SUM(E2:E5)</f>
        <v>121158</v>
      </c>
      <c r="F6" s="90">
        <f>SUM(F2:F5)</f>
        <v>127158</v>
      </c>
    </row>
    <row r="9" ht="12.75">
      <c r="E9" s="27"/>
    </row>
    <row r="10" spans="1:9" ht="18.75" customHeight="1">
      <c r="A10" s="27"/>
      <c r="B10" s="27"/>
      <c r="C10" s="27"/>
      <c r="D10" s="27"/>
      <c r="E10" s="27"/>
      <c r="F10" s="27"/>
      <c r="G10" s="27"/>
      <c r="H10" s="27"/>
      <c r="I10" s="27"/>
    </row>
    <row r="11" spans="1:9" ht="18.75" customHeight="1">
      <c r="A11" s="27"/>
      <c r="B11" s="70"/>
      <c r="C11" s="70"/>
      <c r="D11" s="70"/>
      <c r="E11" s="70"/>
      <c r="F11" s="70"/>
      <c r="G11" s="70"/>
      <c r="H11" s="70"/>
      <c r="I11" s="70"/>
    </row>
    <row r="12" spans="1:9" ht="18.75" customHeight="1">
      <c r="A12" s="27"/>
      <c r="B12" s="70"/>
      <c r="C12" s="70"/>
      <c r="D12" s="70"/>
      <c r="E12" s="70"/>
      <c r="F12" s="70"/>
      <c r="G12" s="70"/>
      <c r="H12" s="70"/>
      <c r="I12" s="70"/>
    </row>
    <row r="13" spans="1:9" ht="19.5" customHeight="1">
      <c r="A13" s="27"/>
      <c r="B13" s="151"/>
      <c r="C13" s="151"/>
      <c r="D13" s="151"/>
      <c r="E13" s="151"/>
      <c r="F13" s="151"/>
      <c r="G13" s="151"/>
      <c r="H13" s="151"/>
      <c r="I13" s="151"/>
    </row>
    <row r="14" spans="1:9" ht="18" customHeight="1">
      <c r="A14" s="27"/>
      <c r="B14" s="152"/>
      <c r="C14" s="327"/>
      <c r="D14" s="328"/>
      <c r="E14" s="328"/>
      <c r="F14" s="327"/>
      <c r="G14" s="328"/>
      <c r="H14" s="328"/>
      <c r="I14" s="153"/>
    </row>
    <row r="15" spans="1:9" ht="15">
      <c r="A15" s="27"/>
      <c r="B15" s="27"/>
      <c r="C15" s="27"/>
      <c r="D15" s="27"/>
      <c r="E15" s="27"/>
      <c r="F15" s="27"/>
      <c r="G15" s="27"/>
      <c r="H15" s="27"/>
      <c r="I15" s="154"/>
    </row>
    <row r="16" spans="1:9" ht="15.75">
      <c r="A16" s="155"/>
      <c r="B16" s="27"/>
      <c r="C16" s="27"/>
      <c r="D16" s="27"/>
      <c r="E16" s="27"/>
      <c r="F16" s="27"/>
      <c r="G16" s="156"/>
      <c r="H16" s="27"/>
      <c r="I16" s="154"/>
    </row>
    <row r="17" spans="1:9" ht="15">
      <c r="A17" s="27"/>
      <c r="B17" s="27"/>
      <c r="C17" s="27"/>
      <c r="D17" s="27"/>
      <c r="E17" s="27"/>
      <c r="F17" s="27"/>
      <c r="G17" s="156"/>
      <c r="H17" s="27"/>
      <c r="I17" s="154"/>
    </row>
    <row r="18" spans="1:9" ht="15">
      <c r="A18" s="157"/>
      <c r="B18" s="119"/>
      <c r="C18" s="70"/>
      <c r="D18" s="158"/>
      <c r="E18" s="27"/>
      <c r="F18" s="27"/>
      <c r="G18" s="159"/>
      <c r="H18" s="27"/>
      <c r="I18" s="159"/>
    </row>
    <row r="19" spans="1:9" ht="14.25">
      <c r="A19" s="119"/>
      <c r="B19" s="119"/>
      <c r="C19" s="70"/>
      <c r="D19" s="70"/>
      <c r="E19" s="27"/>
      <c r="F19" s="27"/>
      <c r="G19" s="27"/>
      <c r="H19" s="27"/>
      <c r="I19" s="27"/>
    </row>
    <row r="20" spans="1:9" ht="12.75">
      <c r="A20" s="27"/>
      <c r="B20" s="27"/>
      <c r="C20" s="27"/>
      <c r="D20" s="27"/>
      <c r="E20" s="27"/>
      <c r="F20" s="27"/>
      <c r="G20" s="27"/>
      <c r="H20" s="27"/>
      <c r="I20" s="27"/>
    </row>
    <row r="21" spans="1:9" ht="12.75">
      <c r="A21" s="27"/>
      <c r="B21" s="27"/>
      <c r="C21" s="160"/>
      <c r="D21" s="27"/>
      <c r="E21" s="27"/>
      <c r="F21" s="27"/>
      <c r="G21" s="27"/>
      <c r="H21" s="27"/>
      <c r="I21" s="27"/>
    </row>
    <row r="22" spans="1:9" ht="12.75">
      <c r="A22" s="27"/>
      <c r="B22" s="27"/>
      <c r="C22" s="27"/>
      <c r="D22" s="27"/>
      <c r="E22" s="27"/>
      <c r="F22" s="27"/>
      <c r="G22" s="27"/>
      <c r="H22" s="27"/>
      <c r="I22" s="27"/>
    </row>
  </sheetData>
  <sheetProtection/>
  <mergeCells count="2">
    <mergeCell ref="C14:E14"/>
    <mergeCell ref="F14:H14"/>
  </mergeCells>
  <printOptions horizontalCentered="1"/>
  <pageMargins left="0.5905511811023623" right="0.1968503937007874" top="2.7559055118110236" bottom="0.984251968503937" header="1.1023622047244095" footer="0.5118110236220472"/>
  <pageSetup horizontalDpi="360" verticalDpi="360" orientation="portrait" paperSize="9" r:id="rId1"/>
  <headerFooter alignWithMargins="0">
    <oddHeader>&amp;C&amp;"Arial CE,Félkövér"
Tárgyéven túlnyúló kötelezettségvállalás testületi döntések alapján
(ezer forintban)&amp;R8. sz. melléklet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G415"/>
  <sheetViews>
    <sheetView zoomScalePageLayoutView="0" workbookViewId="0" topLeftCell="A4">
      <selection activeCell="E10" sqref="E10"/>
    </sheetView>
  </sheetViews>
  <sheetFormatPr defaultColWidth="9.00390625" defaultRowHeight="12.75"/>
  <cols>
    <col min="1" max="1" width="7.875" style="175" customWidth="1"/>
    <col min="2" max="2" width="12.625" style="181" customWidth="1"/>
    <col min="3" max="3" width="50.375" style="97" bestFit="1" customWidth="1"/>
    <col min="4" max="4" width="12.375" style="97" customWidth="1"/>
    <col min="5" max="5" width="11.625" style="97" customWidth="1"/>
    <col min="6" max="6" width="9.625" style="5" bestFit="1" customWidth="1"/>
    <col min="7" max="7" width="10.875" style="5" bestFit="1" customWidth="1"/>
    <col min="8" max="16384" width="9.125" style="5" customWidth="1"/>
  </cols>
  <sheetData>
    <row r="1" spans="1:5" ht="58.5" customHeight="1">
      <c r="A1" s="145" t="s">
        <v>145</v>
      </c>
      <c r="B1" s="170" t="s">
        <v>73</v>
      </c>
      <c r="C1" s="194" t="s">
        <v>255</v>
      </c>
      <c r="D1" s="195"/>
      <c r="E1" s="98" t="s">
        <v>74</v>
      </c>
    </row>
    <row r="2" spans="1:5" ht="24" customHeight="1">
      <c r="A2" s="184"/>
      <c r="B2" s="185"/>
      <c r="C2" s="186" t="s">
        <v>75</v>
      </c>
      <c r="D2" s="187"/>
      <c r="E2" s="188"/>
    </row>
    <row r="3" spans="1:5" ht="25.5" customHeight="1">
      <c r="A3" s="175">
        <v>1</v>
      </c>
      <c r="B3" s="177" t="s">
        <v>87</v>
      </c>
      <c r="C3" s="189" t="s">
        <v>90</v>
      </c>
      <c r="D3" s="190"/>
      <c r="E3" s="171">
        <v>252999200</v>
      </c>
    </row>
    <row r="4" spans="2:5" ht="25.5" customHeight="1">
      <c r="B4" s="177" t="s">
        <v>88</v>
      </c>
      <c r="C4" s="189" t="s">
        <v>91</v>
      </c>
      <c r="D4" s="190"/>
      <c r="E4" s="171">
        <v>98467450</v>
      </c>
    </row>
    <row r="5" spans="2:5" ht="25.5" customHeight="1">
      <c r="B5" s="177" t="s">
        <v>89</v>
      </c>
      <c r="C5" s="189" t="s">
        <v>146</v>
      </c>
      <c r="D5" s="190"/>
      <c r="E5" s="171">
        <v>69465600</v>
      </c>
    </row>
    <row r="6" spans="2:5" ht="12.75" customHeight="1">
      <c r="B6" s="177" t="s">
        <v>259</v>
      </c>
      <c r="C6" s="329" t="s">
        <v>156</v>
      </c>
      <c r="D6" s="330"/>
      <c r="E6" s="173">
        <f>E3+E4+E5</f>
        <v>420932250</v>
      </c>
    </row>
    <row r="7" spans="1:5" ht="27" customHeight="1">
      <c r="A7" s="175">
        <v>2</v>
      </c>
      <c r="B7" s="177" t="s">
        <v>77</v>
      </c>
      <c r="C7" s="189" t="s">
        <v>149</v>
      </c>
      <c r="D7" s="190"/>
      <c r="E7" s="171">
        <f>E8+E9</f>
        <v>296595680</v>
      </c>
    </row>
    <row r="8" spans="1:5" ht="18" customHeight="1">
      <c r="A8" s="291"/>
      <c r="B8" s="288"/>
      <c r="C8" s="189" t="s">
        <v>147</v>
      </c>
      <c r="D8" s="190"/>
      <c r="E8" s="171">
        <v>223395680</v>
      </c>
    </row>
    <row r="9" spans="1:5" ht="14.25" customHeight="1">
      <c r="A9" s="290"/>
      <c r="B9" s="289"/>
      <c r="C9" s="189" t="s">
        <v>151</v>
      </c>
      <c r="D9" s="190"/>
      <c r="E9" s="171">
        <v>73200000</v>
      </c>
    </row>
    <row r="10" spans="2:5" ht="18" customHeight="1">
      <c r="B10" s="177" t="s">
        <v>78</v>
      </c>
      <c r="C10" s="189" t="s">
        <v>150</v>
      </c>
      <c r="D10" s="190"/>
      <c r="E10" s="171">
        <v>36437334</v>
      </c>
    </row>
    <row r="11" spans="2:5" ht="26.25" customHeight="1">
      <c r="B11" s="177" t="s">
        <v>261</v>
      </c>
      <c r="C11" s="331" t="s">
        <v>152</v>
      </c>
      <c r="D11" s="332"/>
      <c r="E11" s="173">
        <f>E7+E10</f>
        <v>333033014</v>
      </c>
    </row>
    <row r="12" spans="1:5" ht="26.25" customHeight="1">
      <c r="A12" s="175">
        <v>3</v>
      </c>
      <c r="B12" s="177" t="s">
        <v>79</v>
      </c>
      <c r="C12" s="189" t="s">
        <v>153</v>
      </c>
      <c r="D12" s="190"/>
      <c r="E12" s="171">
        <v>90672520</v>
      </c>
    </row>
    <row r="13" spans="2:5" ht="26.25" customHeight="1">
      <c r="B13" s="177" t="s">
        <v>148</v>
      </c>
      <c r="C13" s="189" t="s">
        <v>154</v>
      </c>
      <c r="D13" s="190"/>
      <c r="E13" s="171">
        <v>163389400</v>
      </c>
    </row>
    <row r="14" spans="2:5" ht="26.25" customHeight="1">
      <c r="B14" s="177" t="s">
        <v>167</v>
      </c>
      <c r="C14" s="189" t="s">
        <v>168</v>
      </c>
      <c r="D14" s="190"/>
      <c r="E14" s="171">
        <v>58947840</v>
      </c>
    </row>
    <row r="15" spans="2:5" ht="26.25" customHeight="1">
      <c r="B15" s="177" t="s">
        <v>169</v>
      </c>
      <c r="C15" s="189" t="s">
        <v>170</v>
      </c>
      <c r="D15" s="190"/>
      <c r="E15" s="171">
        <v>73989955</v>
      </c>
    </row>
    <row r="16" spans="2:5" ht="23.25" customHeight="1">
      <c r="B16" s="177" t="s">
        <v>262</v>
      </c>
      <c r="C16" s="331" t="s">
        <v>155</v>
      </c>
      <c r="D16" s="332"/>
      <c r="E16" s="173">
        <f>E12+E13+E14+E15</f>
        <v>386999715</v>
      </c>
    </row>
    <row r="17" spans="1:5" ht="14.25" customHeight="1">
      <c r="A17" s="175" t="s">
        <v>76</v>
      </c>
      <c r="B17" s="177" t="s">
        <v>81</v>
      </c>
      <c r="C17" s="9" t="s">
        <v>80</v>
      </c>
      <c r="D17" s="136"/>
      <c r="E17" s="67">
        <v>29329920</v>
      </c>
    </row>
    <row r="18" spans="1:5" ht="14.25" customHeight="1">
      <c r="A18" s="193"/>
      <c r="B18" s="192"/>
      <c r="C18" s="186" t="s">
        <v>82</v>
      </c>
      <c r="D18" s="187"/>
      <c r="E18" s="190"/>
    </row>
    <row r="19" spans="1:5" ht="15" customHeight="1">
      <c r="A19" s="176">
        <v>5</v>
      </c>
      <c r="B19" s="177" t="s">
        <v>140</v>
      </c>
      <c r="C19" s="189" t="s">
        <v>83</v>
      </c>
      <c r="D19" s="190"/>
      <c r="E19" s="171">
        <v>8209400</v>
      </c>
    </row>
    <row r="20" spans="1:5" ht="15" customHeight="1">
      <c r="A20" s="176"/>
      <c r="B20" s="177" t="s">
        <v>159</v>
      </c>
      <c r="C20" s="189" t="s">
        <v>157</v>
      </c>
      <c r="D20" s="190"/>
      <c r="E20" s="171">
        <v>9600000</v>
      </c>
    </row>
    <row r="21" spans="2:5" ht="14.25" customHeight="1">
      <c r="B21" s="177" t="s">
        <v>84</v>
      </c>
      <c r="C21" s="189" t="s">
        <v>85</v>
      </c>
      <c r="D21" s="190"/>
      <c r="E21" s="171">
        <v>4514550</v>
      </c>
    </row>
    <row r="22" spans="2:5" ht="24.75" customHeight="1">
      <c r="B22" s="177"/>
      <c r="C22" s="331" t="s">
        <v>158</v>
      </c>
      <c r="D22" s="333"/>
      <c r="E22" s="173">
        <f>E19+E20+E21</f>
        <v>22323950</v>
      </c>
    </row>
    <row r="23" spans="1:5" ht="25.5" customHeight="1">
      <c r="A23" s="176"/>
      <c r="B23" s="179"/>
      <c r="C23" s="191" t="s">
        <v>86</v>
      </c>
      <c r="D23" s="183"/>
      <c r="E23" s="173">
        <f>E6+E11+E16+E17+E22</f>
        <v>1192618849</v>
      </c>
    </row>
    <row r="24" spans="1:5" ht="17.25" customHeight="1">
      <c r="A24" s="209"/>
      <c r="B24" s="206"/>
      <c r="C24" s="207"/>
      <c r="D24" s="208"/>
      <c r="E24" s="208"/>
    </row>
    <row r="25" spans="1:5" ht="18.75" customHeight="1">
      <c r="A25" s="196"/>
      <c r="B25" s="178"/>
      <c r="C25" s="148"/>
      <c r="D25" s="197"/>
      <c r="E25" s="172"/>
    </row>
    <row r="26" spans="1:5" ht="18" customHeight="1">
      <c r="A26" s="196"/>
      <c r="B26" s="178"/>
      <c r="C26" s="76"/>
      <c r="D26" s="172"/>
      <c r="E26" s="172"/>
    </row>
    <row r="27" spans="1:5" ht="24" customHeight="1">
      <c r="A27" s="196"/>
      <c r="B27" s="178"/>
      <c r="C27" s="76"/>
      <c r="D27" s="172"/>
      <c r="E27" s="172"/>
    </row>
    <row r="28" spans="1:5" ht="18.75" customHeight="1">
      <c r="A28" s="196"/>
      <c r="B28" s="178"/>
      <c r="C28" s="76"/>
      <c r="D28" s="172"/>
      <c r="E28" s="172"/>
    </row>
    <row r="29" spans="1:5" ht="24" customHeight="1">
      <c r="A29" s="196"/>
      <c r="B29" s="178"/>
      <c r="C29" s="148"/>
      <c r="D29" s="197"/>
      <c r="E29" s="172"/>
    </row>
    <row r="30" spans="1:5" ht="24" customHeight="1">
      <c r="A30" s="196"/>
      <c r="B30" s="178"/>
      <c r="C30" s="76"/>
      <c r="D30" s="172"/>
      <c r="E30" s="172"/>
    </row>
    <row r="31" spans="1:5" ht="27" customHeight="1">
      <c r="A31" s="196"/>
      <c r="B31" s="178"/>
      <c r="C31" s="76"/>
      <c r="D31" s="172"/>
      <c r="E31" s="172"/>
    </row>
    <row r="32" spans="1:5" ht="23.25" customHeight="1">
      <c r="A32" s="196"/>
      <c r="B32" s="178"/>
      <c r="C32" s="76"/>
      <c r="D32" s="172"/>
      <c r="E32" s="172"/>
    </row>
    <row r="33" spans="1:5" ht="19.5" customHeight="1">
      <c r="A33" s="196"/>
      <c r="B33" s="178"/>
      <c r="C33" s="76"/>
      <c r="D33" s="172"/>
      <c r="E33" s="172"/>
    </row>
    <row r="34" spans="1:5" ht="24" customHeight="1">
      <c r="A34" s="196"/>
      <c r="B34" s="178"/>
      <c r="C34" s="76"/>
      <c r="D34" s="172"/>
      <c r="E34" s="172"/>
    </row>
    <row r="35" spans="1:5" ht="25.5" customHeight="1">
      <c r="A35" s="196"/>
      <c r="B35" s="178"/>
      <c r="C35" s="76"/>
      <c r="D35" s="172"/>
      <c r="E35" s="172"/>
    </row>
    <row r="36" spans="1:5" ht="25.5" customHeight="1">
      <c r="A36" s="196"/>
      <c r="B36" s="178"/>
      <c r="C36" s="76"/>
      <c r="D36" s="172"/>
      <c r="E36" s="172"/>
    </row>
    <row r="37" spans="1:5" ht="25.5" customHeight="1">
      <c r="A37" s="196"/>
      <c r="B37" s="178"/>
      <c r="C37" s="146"/>
      <c r="D37" s="182"/>
      <c r="E37" s="172"/>
    </row>
    <row r="38" spans="1:5" ht="25.5" customHeight="1">
      <c r="A38" s="196"/>
      <c r="B38" s="178"/>
      <c r="C38" s="146"/>
      <c r="D38" s="182"/>
      <c r="E38" s="172"/>
    </row>
    <row r="39" spans="1:5" ht="25.5" customHeight="1">
      <c r="A39" s="196"/>
      <c r="B39" s="178"/>
      <c r="C39" s="146"/>
      <c r="D39" s="182"/>
      <c r="E39" s="172"/>
    </row>
    <row r="40" spans="1:5" ht="51.75" customHeight="1">
      <c r="A40" s="196"/>
      <c r="B40" s="198"/>
      <c r="C40" s="167"/>
      <c r="D40" s="199"/>
      <c r="E40" s="200"/>
    </row>
    <row r="41" spans="1:5" ht="25.5" customHeight="1">
      <c r="A41" s="196"/>
      <c r="B41" s="178"/>
      <c r="C41" s="146"/>
      <c r="D41" s="182"/>
      <c r="E41" s="172"/>
    </row>
    <row r="42" spans="1:5" ht="22.5" customHeight="1">
      <c r="A42" s="196"/>
      <c r="B42" s="178"/>
      <c r="C42" s="76"/>
      <c r="D42" s="172"/>
      <c r="E42" s="172"/>
    </row>
    <row r="43" spans="1:5" ht="18.75" customHeight="1">
      <c r="A43" s="196"/>
      <c r="B43" s="178"/>
      <c r="C43" s="76"/>
      <c r="D43" s="172"/>
      <c r="E43" s="172"/>
    </row>
    <row r="44" spans="1:5" ht="24.75" customHeight="1">
      <c r="A44" s="196"/>
      <c r="B44" s="178"/>
      <c r="C44" s="148"/>
      <c r="D44" s="197"/>
      <c r="E44" s="172"/>
    </row>
    <row r="45" spans="1:5" ht="22.5" customHeight="1">
      <c r="A45" s="196"/>
      <c r="B45" s="201"/>
      <c r="C45" s="148"/>
      <c r="D45" s="197"/>
      <c r="E45" s="197"/>
    </row>
    <row r="46" spans="1:5" ht="18.75" customHeight="1">
      <c r="A46" s="196"/>
      <c r="B46" s="201"/>
      <c r="C46" s="148"/>
      <c r="D46" s="197"/>
      <c r="E46" s="197"/>
    </row>
    <row r="47" spans="1:5" ht="17.25" customHeight="1">
      <c r="A47" s="196"/>
      <c r="B47" s="201"/>
      <c r="C47" s="148"/>
      <c r="D47" s="197"/>
      <c r="E47" s="197"/>
    </row>
    <row r="48" spans="1:5" ht="17.25" customHeight="1">
      <c r="A48" s="196"/>
      <c r="B48" s="201"/>
      <c r="C48" s="148"/>
      <c r="D48" s="197"/>
      <c r="E48" s="197"/>
    </row>
    <row r="49" spans="1:5" ht="24.75" customHeight="1">
      <c r="A49" s="196"/>
      <c r="B49" s="201"/>
      <c r="C49" s="148"/>
      <c r="D49" s="197"/>
      <c r="E49" s="197"/>
    </row>
    <row r="50" spans="1:5" ht="24.75" customHeight="1">
      <c r="A50" s="196"/>
      <c r="B50" s="201"/>
      <c r="C50" s="146"/>
      <c r="D50" s="182"/>
      <c r="E50" s="197"/>
    </row>
    <row r="51" spans="1:7" s="91" customFormat="1" ht="34.5" customHeight="1">
      <c r="A51" s="202"/>
      <c r="B51" s="203"/>
      <c r="C51" s="146"/>
      <c r="D51" s="182"/>
      <c r="E51" s="182"/>
      <c r="G51" s="96"/>
    </row>
    <row r="52" spans="1:5" ht="47.25" customHeight="1">
      <c r="A52" s="196"/>
      <c r="B52" s="178"/>
      <c r="C52" s="146"/>
      <c r="D52" s="182"/>
      <c r="E52" s="182"/>
    </row>
    <row r="53" spans="1:6" ht="38.25" customHeight="1">
      <c r="A53" s="196"/>
      <c r="B53" s="178"/>
      <c r="C53" s="146"/>
      <c r="D53" s="182"/>
      <c r="E53" s="182"/>
      <c r="F53" s="97"/>
    </row>
    <row r="54" spans="1:5" ht="34.5" customHeight="1">
      <c r="A54" s="196"/>
      <c r="B54" s="178"/>
      <c r="C54" s="146"/>
      <c r="D54" s="182"/>
      <c r="E54" s="182"/>
    </row>
    <row r="55" spans="1:7" ht="21.75" customHeight="1">
      <c r="A55" s="196"/>
      <c r="B55" s="178"/>
      <c r="C55" s="146"/>
      <c r="D55" s="182"/>
      <c r="E55" s="182"/>
      <c r="G55" s="97"/>
    </row>
    <row r="56" spans="1:5" ht="15" customHeight="1">
      <c r="A56" s="196"/>
      <c r="B56" s="180"/>
      <c r="C56" s="147"/>
      <c r="D56" s="147"/>
      <c r="E56" s="174"/>
    </row>
    <row r="57" spans="1:5" ht="39" customHeight="1">
      <c r="A57" s="196"/>
      <c r="B57" s="180"/>
      <c r="C57" s="147"/>
      <c r="D57" s="147"/>
      <c r="E57" s="174"/>
    </row>
    <row r="58" spans="1:5" ht="11.25">
      <c r="A58" s="196"/>
      <c r="B58" s="180"/>
      <c r="C58" s="147"/>
      <c r="D58" s="147"/>
      <c r="E58" s="174"/>
    </row>
    <row r="59" spans="1:5" ht="15" customHeight="1">
      <c r="A59" s="196"/>
      <c r="B59" s="180"/>
      <c r="C59" s="147"/>
      <c r="D59" s="147"/>
      <c r="E59" s="174"/>
    </row>
    <row r="60" spans="1:5" ht="11.25">
      <c r="A60" s="196"/>
      <c r="B60" s="204"/>
      <c r="C60" s="174"/>
      <c r="D60" s="174"/>
      <c r="E60" s="174"/>
    </row>
    <row r="61" spans="1:5" ht="11.25">
      <c r="A61" s="196"/>
      <c r="B61" s="204"/>
      <c r="C61" s="174"/>
      <c r="D61" s="174"/>
      <c r="E61" s="174"/>
    </row>
    <row r="62" spans="1:5" ht="11.25">
      <c r="A62" s="196"/>
      <c r="B62" s="204"/>
      <c r="C62" s="174"/>
      <c r="D62" s="174"/>
      <c r="E62" s="174"/>
    </row>
    <row r="63" spans="1:5" ht="11.25">
      <c r="A63" s="196"/>
      <c r="B63" s="204"/>
      <c r="C63" s="174"/>
      <c r="D63" s="174"/>
      <c r="E63" s="174"/>
    </row>
    <row r="64" spans="1:5" ht="11.25">
      <c r="A64" s="196"/>
      <c r="B64" s="204"/>
      <c r="C64" s="174"/>
      <c r="D64" s="174"/>
      <c r="E64" s="174"/>
    </row>
    <row r="65" spans="1:5" ht="11.25">
      <c r="A65" s="196"/>
      <c r="B65" s="205"/>
      <c r="C65" s="174"/>
      <c r="D65" s="174"/>
      <c r="E65" s="174"/>
    </row>
    <row r="66" spans="1:5" ht="11.25">
      <c r="A66" s="196"/>
      <c r="B66" s="205"/>
      <c r="C66" s="174"/>
      <c r="D66" s="174"/>
      <c r="E66" s="174"/>
    </row>
    <row r="67" spans="1:5" ht="11.25">
      <c r="A67" s="196"/>
      <c r="B67" s="205"/>
      <c r="C67" s="174"/>
      <c r="D67" s="174"/>
      <c r="E67" s="174"/>
    </row>
    <row r="68" spans="1:5" ht="11.25">
      <c r="A68" s="196"/>
      <c r="B68" s="205"/>
      <c r="C68" s="174"/>
      <c r="D68" s="174"/>
      <c r="E68" s="174"/>
    </row>
    <row r="69" spans="1:5" ht="11.25">
      <c r="A69" s="196"/>
      <c r="B69" s="205"/>
      <c r="C69" s="174"/>
      <c r="D69" s="174"/>
      <c r="E69" s="174"/>
    </row>
    <row r="70" spans="1:5" ht="11.25">
      <c r="A70" s="196"/>
      <c r="B70" s="205"/>
      <c r="C70" s="174"/>
      <c r="D70" s="174"/>
      <c r="E70" s="174"/>
    </row>
    <row r="71" spans="1:5" ht="11.25">
      <c r="A71" s="196"/>
      <c r="B71" s="205"/>
      <c r="C71" s="174"/>
      <c r="D71" s="174"/>
      <c r="E71" s="174"/>
    </row>
    <row r="72" spans="1:5" ht="11.25">
      <c r="A72" s="196"/>
      <c r="B72" s="205"/>
      <c r="C72" s="174"/>
      <c r="D72" s="174"/>
      <c r="E72" s="174"/>
    </row>
    <row r="73" spans="1:5" ht="11.25">
      <c r="A73" s="196"/>
      <c r="B73" s="205"/>
      <c r="C73" s="174"/>
      <c r="D73" s="174"/>
      <c r="E73" s="174"/>
    </row>
    <row r="74" spans="1:5" ht="11.25">
      <c r="A74" s="196"/>
      <c r="B74" s="205"/>
      <c r="C74" s="174"/>
      <c r="D74" s="174"/>
      <c r="E74" s="174"/>
    </row>
    <row r="75" spans="1:5" ht="11.25">
      <c r="A75" s="196"/>
      <c r="B75" s="205"/>
      <c r="C75" s="174"/>
      <c r="D75" s="174"/>
      <c r="E75" s="174"/>
    </row>
    <row r="76" spans="1:5" ht="11.25">
      <c r="A76" s="196"/>
      <c r="B76" s="205"/>
      <c r="C76" s="174"/>
      <c r="D76" s="174"/>
      <c r="E76" s="174"/>
    </row>
    <row r="77" spans="1:5" ht="11.25">
      <c r="A77" s="196"/>
      <c r="B77" s="205"/>
      <c r="C77" s="174"/>
      <c r="D77" s="174"/>
      <c r="E77" s="174"/>
    </row>
    <row r="78" spans="1:5" ht="11.25">
      <c r="A78" s="196"/>
      <c r="B78" s="205"/>
      <c r="C78" s="174"/>
      <c r="D78" s="174"/>
      <c r="E78" s="174"/>
    </row>
    <row r="79" spans="1:5" ht="11.25">
      <c r="A79" s="196"/>
      <c r="B79" s="205"/>
      <c r="C79" s="174"/>
      <c r="D79" s="174"/>
      <c r="E79" s="174"/>
    </row>
    <row r="80" spans="1:5" ht="11.25">
      <c r="A80" s="196"/>
      <c r="B80" s="205"/>
      <c r="C80" s="174"/>
      <c r="D80" s="174"/>
      <c r="E80" s="174"/>
    </row>
    <row r="81" ht="11.25">
      <c r="A81" s="196"/>
    </row>
    <row r="82" ht="11.25">
      <c r="A82" s="196"/>
    </row>
    <row r="83" ht="11.25">
      <c r="A83" s="196"/>
    </row>
    <row r="84" ht="11.25">
      <c r="A84" s="196"/>
    </row>
    <row r="85" ht="11.25">
      <c r="A85" s="196"/>
    </row>
    <row r="86" ht="11.25">
      <c r="A86" s="196"/>
    </row>
    <row r="87" ht="11.25">
      <c r="A87" s="196"/>
    </row>
    <row r="88" ht="11.25">
      <c r="A88" s="196"/>
    </row>
    <row r="89" ht="11.25">
      <c r="A89" s="196"/>
    </row>
    <row r="90" ht="11.25">
      <c r="A90" s="196"/>
    </row>
    <row r="91" ht="11.25">
      <c r="A91" s="196"/>
    </row>
    <row r="92" ht="11.25">
      <c r="A92" s="196"/>
    </row>
    <row r="93" ht="11.25">
      <c r="A93" s="196"/>
    </row>
    <row r="94" ht="11.25">
      <c r="A94" s="196"/>
    </row>
    <row r="95" ht="11.25">
      <c r="A95" s="196"/>
    </row>
    <row r="96" ht="11.25">
      <c r="A96" s="196"/>
    </row>
    <row r="97" ht="11.25">
      <c r="A97" s="196"/>
    </row>
    <row r="98" ht="11.25">
      <c r="A98" s="196"/>
    </row>
    <row r="99" ht="11.25">
      <c r="A99" s="196"/>
    </row>
    <row r="100" ht="11.25">
      <c r="A100" s="196"/>
    </row>
    <row r="101" ht="11.25">
      <c r="A101" s="196"/>
    </row>
    <row r="102" ht="11.25">
      <c r="A102" s="196"/>
    </row>
    <row r="103" ht="11.25">
      <c r="A103" s="196"/>
    </row>
    <row r="104" ht="11.25">
      <c r="A104" s="196"/>
    </row>
    <row r="105" ht="11.25">
      <c r="A105" s="196"/>
    </row>
    <row r="106" ht="11.25">
      <c r="A106" s="196"/>
    </row>
    <row r="107" spans="1:2" ht="11.25">
      <c r="A107" s="196"/>
      <c r="B107" s="205"/>
    </row>
    <row r="108" ht="11.25">
      <c r="A108" s="196"/>
    </row>
    <row r="109" ht="11.25">
      <c r="A109" s="196"/>
    </row>
    <row r="110" ht="11.25">
      <c r="A110" s="196"/>
    </row>
    <row r="111" ht="11.25">
      <c r="A111" s="196"/>
    </row>
    <row r="112" ht="11.25">
      <c r="A112" s="196"/>
    </row>
    <row r="113" ht="11.25">
      <c r="A113" s="196"/>
    </row>
    <row r="114" ht="11.25">
      <c r="A114" s="196"/>
    </row>
    <row r="115" ht="11.25">
      <c r="A115" s="196"/>
    </row>
    <row r="116" ht="11.25">
      <c r="A116" s="196"/>
    </row>
    <row r="117" ht="11.25">
      <c r="A117" s="196"/>
    </row>
    <row r="118" ht="11.25">
      <c r="A118" s="196"/>
    </row>
    <row r="119" ht="11.25">
      <c r="A119" s="196"/>
    </row>
    <row r="120" ht="11.25">
      <c r="A120" s="196"/>
    </row>
    <row r="121" ht="11.25">
      <c r="A121" s="196"/>
    </row>
    <row r="122" ht="11.25">
      <c r="A122" s="196"/>
    </row>
    <row r="123" ht="11.25">
      <c r="A123" s="196"/>
    </row>
    <row r="124" ht="11.25">
      <c r="A124" s="196"/>
    </row>
    <row r="125" ht="11.25">
      <c r="A125" s="196"/>
    </row>
    <row r="126" ht="11.25">
      <c r="A126" s="196"/>
    </row>
    <row r="127" ht="11.25">
      <c r="A127" s="196"/>
    </row>
    <row r="128" ht="11.25">
      <c r="A128" s="196"/>
    </row>
    <row r="129" ht="11.25">
      <c r="A129" s="196"/>
    </row>
    <row r="130" ht="11.25">
      <c r="A130" s="196"/>
    </row>
    <row r="131" ht="11.25">
      <c r="A131" s="196"/>
    </row>
    <row r="132" ht="11.25">
      <c r="A132" s="196"/>
    </row>
    <row r="133" ht="11.25">
      <c r="A133" s="196"/>
    </row>
    <row r="134" ht="11.25">
      <c r="A134" s="196"/>
    </row>
    <row r="135" ht="11.25">
      <c r="A135" s="196"/>
    </row>
    <row r="136" ht="11.25">
      <c r="A136" s="196"/>
    </row>
    <row r="137" ht="11.25">
      <c r="A137" s="196"/>
    </row>
    <row r="138" ht="11.25">
      <c r="A138" s="196"/>
    </row>
    <row r="139" ht="11.25">
      <c r="A139" s="196"/>
    </row>
    <row r="140" ht="11.25">
      <c r="A140" s="196"/>
    </row>
    <row r="141" ht="11.25">
      <c r="A141" s="196"/>
    </row>
    <row r="142" ht="11.25">
      <c r="A142" s="196"/>
    </row>
    <row r="143" ht="11.25">
      <c r="A143" s="196"/>
    </row>
    <row r="144" ht="11.25">
      <c r="A144" s="196"/>
    </row>
    <row r="145" ht="11.25">
      <c r="A145" s="196"/>
    </row>
    <row r="146" ht="11.25">
      <c r="A146" s="196"/>
    </row>
    <row r="147" ht="11.25">
      <c r="A147" s="196"/>
    </row>
    <row r="148" ht="11.25">
      <c r="A148" s="196"/>
    </row>
    <row r="149" ht="11.25">
      <c r="A149" s="196"/>
    </row>
    <row r="150" ht="11.25">
      <c r="A150" s="196"/>
    </row>
    <row r="151" ht="11.25">
      <c r="A151" s="196"/>
    </row>
    <row r="152" ht="11.25">
      <c r="A152" s="196"/>
    </row>
    <row r="153" ht="11.25">
      <c r="A153" s="196"/>
    </row>
    <row r="154" ht="11.25">
      <c r="A154" s="196"/>
    </row>
    <row r="155" ht="11.25">
      <c r="A155" s="196"/>
    </row>
    <row r="156" ht="11.25">
      <c r="A156" s="196"/>
    </row>
    <row r="157" ht="11.25">
      <c r="A157" s="196"/>
    </row>
    <row r="158" ht="11.25">
      <c r="A158" s="196"/>
    </row>
    <row r="159" ht="11.25">
      <c r="A159" s="196"/>
    </row>
    <row r="160" ht="11.25">
      <c r="A160" s="196"/>
    </row>
    <row r="161" ht="11.25">
      <c r="A161" s="196"/>
    </row>
    <row r="162" ht="11.25">
      <c r="A162" s="196"/>
    </row>
    <row r="163" ht="11.25">
      <c r="A163" s="196"/>
    </row>
    <row r="164" ht="11.25">
      <c r="A164" s="196"/>
    </row>
    <row r="165" ht="11.25">
      <c r="A165" s="196"/>
    </row>
    <row r="166" ht="11.25">
      <c r="A166" s="196"/>
    </row>
    <row r="167" ht="11.25">
      <c r="A167" s="196"/>
    </row>
    <row r="168" ht="11.25">
      <c r="A168" s="196"/>
    </row>
    <row r="169" ht="11.25">
      <c r="A169" s="196"/>
    </row>
    <row r="170" ht="11.25">
      <c r="A170" s="196"/>
    </row>
    <row r="171" ht="11.25">
      <c r="A171" s="196"/>
    </row>
    <row r="172" ht="11.25">
      <c r="A172" s="196"/>
    </row>
    <row r="173" ht="11.25">
      <c r="A173" s="196"/>
    </row>
    <row r="174" ht="11.25">
      <c r="A174" s="196"/>
    </row>
    <row r="175" ht="11.25">
      <c r="A175" s="196"/>
    </row>
    <row r="176" ht="11.25">
      <c r="A176" s="196"/>
    </row>
    <row r="177" ht="11.25">
      <c r="A177" s="196"/>
    </row>
    <row r="178" ht="11.25">
      <c r="A178" s="196"/>
    </row>
    <row r="179" ht="11.25">
      <c r="A179" s="196"/>
    </row>
    <row r="180" ht="11.25">
      <c r="A180" s="196"/>
    </row>
    <row r="181" ht="11.25">
      <c r="A181" s="196"/>
    </row>
    <row r="182" ht="11.25">
      <c r="A182" s="196"/>
    </row>
    <row r="183" ht="11.25">
      <c r="A183" s="196"/>
    </row>
    <row r="184" ht="11.25">
      <c r="A184" s="196"/>
    </row>
    <row r="185" ht="11.25">
      <c r="A185" s="196"/>
    </row>
    <row r="186" ht="11.25">
      <c r="A186" s="196"/>
    </row>
    <row r="187" ht="11.25">
      <c r="A187" s="196"/>
    </row>
    <row r="188" ht="11.25">
      <c r="A188" s="196"/>
    </row>
    <row r="189" ht="11.25">
      <c r="A189" s="196"/>
    </row>
    <row r="190" ht="11.25">
      <c r="A190" s="196"/>
    </row>
    <row r="191" ht="11.25">
      <c r="A191" s="196"/>
    </row>
    <row r="192" ht="11.25">
      <c r="A192" s="196"/>
    </row>
    <row r="193" ht="11.25">
      <c r="A193" s="196"/>
    </row>
    <row r="194" ht="11.25">
      <c r="A194" s="196"/>
    </row>
    <row r="195" ht="11.25">
      <c r="A195" s="196"/>
    </row>
    <row r="196" ht="11.25">
      <c r="A196" s="196"/>
    </row>
    <row r="197" ht="11.25">
      <c r="A197" s="196"/>
    </row>
    <row r="198" ht="11.25">
      <c r="A198" s="196"/>
    </row>
    <row r="199" ht="11.25">
      <c r="A199" s="196"/>
    </row>
    <row r="200" ht="11.25">
      <c r="A200" s="196"/>
    </row>
    <row r="201" ht="11.25">
      <c r="A201" s="196"/>
    </row>
    <row r="202" ht="11.25">
      <c r="A202" s="196"/>
    </row>
    <row r="203" ht="11.25">
      <c r="A203" s="196"/>
    </row>
    <row r="204" ht="11.25">
      <c r="A204" s="196"/>
    </row>
    <row r="205" ht="11.25">
      <c r="A205" s="196"/>
    </row>
    <row r="206" ht="11.25">
      <c r="A206" s="196"/>
    </row>
    <row r="207" ht="11.25">
      <c r="A207" s="196"/>
    </row>
    <row r="208" ht="11.25">
      <c r="A208" s="196"/>
    </row>
    <row r="209" ht="11.25">
      <c r="A209" s="196"/>
    </row>
    <row r="210" ht="11.25">
      <c r="A210" s="196"/>
    </row>
    <row r="211" ht="11.25">
      <c r="A211" s="196"/>
    </row>
    <row r="212" ht="11.25">
      <c r="A212" s="196"/>
    </row>
    <row r="213" ht="11.25">
      <c r="A213" s="196"/>
    </row>
    <row r="214" ht="11.25">
      <c r="A214" s="196"/>
    </row>
    <row r="215" ht="11.25">
      <c r="A215" s="196"/>
    </row>
    <row r="216" ht="11.25">
      <c r="A216" s="196"/>
    </row>
    <row r="217" ht="11.25">
      <c r="A217" s="196"/>
    </row>
    <row r="218" ht="11.25">
      <c r="A218" s="196"/>
    </row>
    <row r="219" ht="11.25">
      <c r="A219" s="196"/>
    </row>
    <row r="220" ht="11.25">
      <c r="A220" s="290"/>
    </row>
    <row r="415" ht="11.25">
      <c r="B415" s="205"/>
    </row>
  </sheetData>
  <sheetProtection/>
  <mergeCells count="4">
    <mergeCell ref="C6:D6"/>
    <mergeCell ref="C11:D11"/>
    <mergeCell ref="C16:D16"/>
    <mergeCell ref="C22:D22"/>
  </mergeCells>
  <printOptions horizontalCentered="1" verticalCentered="1"/>
  <pageMargins left="0.1968503937007874" right="0.1968503937007874" top="0.984251968503937" bottom="0.7874015748031497" header="0.11811023622047245" footer="0.1968503937007874"/>
  <pageSetup horizontalDpi="360" verticalDpi="360" orientation="portrait" paperSize="9" r:id="rId1"/>
  <headerFooter alignWithMargins="0">
    <oddHeader>&amp;C&amp;9K I M U T A T Á S
Komló Város Önkormányzat  2014. évi normatív hozzájárulásairól, 
normatív kötött felhasználású támogatásairól,
 valamint az SZJA bevételeiről
(költségvetési tv. 2.,3. sz. mellékletei alapján)
&amp;R9. sz. melléklet</oddHeader>
    <oddFooter>&amp;C&amp;P. oldal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13"/>
  <sheetViews>
    <sheetView zoomScalePageLayoutView="0" workbookViewId="0" topLeftCell="A1">
      <selection activeCell="H13" sqref="H13"/>
    </sheetView>
  </sheetViews>
  <sheetFormatPr defaultColWidth="9.00390625" defaultRowHeight="12.75"/>
  <cols>
    <col min="1" max="1" width="3.875" style="0" customWidth="1"/>
    <col min="2" max="2" width="36.75390625" style="0" bestFit="1" customWidth="1"/>
    <col min="3" max="3" width="10.375" style="0" customWidth="1"/>
    <col min="4" max="4" width="13.75390625" style="0" customWidth="1"/>
    <col min="5" max="5" width="4.25390625" style="0" customWidth="1"/>
    <col min="6" max="6" width="31.375" style="0" bestFit="1" customWidth="1"/>
    <col min="7" max="7" width="10.75390625" style="0" customWidth="1"/>
    <col min="8" max="8" width="12.75390625" style="0" customWidth="1"/>
  </cols>
  <sheetData>
    <row r="1" spans="1:8" ht="28.5" customHeight="1">
      <c r="A1" s="298" t="s">
        <v>379</v>
      </c>
      <c r="B1" s="299"/>
      <c r="C1" s="300"/>
      <c r="D1" s="54" t="s">
        <v>380</v>
      </c>
      <c r="E1" s="298" t="s">
        <v>381</v>
      </c>
      <c r="F1" s="299"/>
      <c r="G1" s="300"/>
      <c r="H1" s="54" t="s">
        <v>380</v>
      </c>
    </row>
    <row r="2" spans="1:8" ht="26.25" customHeight="1">
      <c r="A2" s="18">
        <v>1</v>
      </c>
      <c r="B2" s="24" t="s">
        <v>357</v>
      </c>
      <c r="C2" s="25"/>
      <c r="D2" s="20">
        <f>'4.sz.mell.'!D5</f>
        <v>169927</v>
      </c>
      <c r="E2" s="16">
        <v>1</v>
      </c>
      <c r="F2" s="12" t="s">
        <v>358</v>
      </c>
      <c r="G2" s="13"/>
      <c r="H2" s="20">
        <f>G3+G4+G6+G7</f>
        <v>1980941</v>
      </c>
    </row>
    <row r="3" spans="1:9" ht="22.5" customHeight="1">
      <c r="A3" s="16">
        <v>2</v>
      </c>
      <c r="B3" t="s">
        <v>305</v>
      </c>
      <c r="D3" s="20">
        <f>C4+C5+C6+C7</f>
        <v>722350</v>
      </c>
      <c r="E3" s="17"/>
      <c r="F3" s="3" t="s">
        <v>420</v>
      </c>
      <c r="G3" s="71">
        <f>'5.sz.mell.'!C12</f>
        <v>822392</v>
      </c>
      <c r="H3" s="3"/>
      <c r="I3" s="31"/>
    </row>
    <row r="4" spans="1:8" ht="26.25" customHeight="1">
      <c r="A4" s="17"/>
      <c r="B4" s="3" t="s">
        <v>400</v>
      </c>
      <c r="C4" s="62">
        <f>'4.sz.mell.'!C12</f>
        <v>674000</v>
      </c>
      <c r="D4" s="3"/>
      <c r="E4" s="17"/>
      <c r="F4" s="165" t="s">
        <v>3</v>
      </c>
      <c r="G4" s="105">
        <f>'5.sz.mell.'!D12</f>
        <v>236073</v>
      </c>
      <c r="H4" s="16"/>
    </row>
    <row r="5" spans="1:8" ht="29.25" customHeight="1">
      <c r="A5" s="17"/>
      <c r="B5" s="4" t="s">
        <v>92</v>
      </c>
      <c r="C5" s="62">
        <f>'4.sz.mell.'!C13+'4.sz.mell.'!C15+'4.sz.mell.'!C16+'4.sz.mell.'!C17+'4.sz.mell.'!C18</f>
        <v>9350</v>
      </c>
      <c r="D5" s="3"/>
      <c r="E5" s="17"/>
      <c r="F5" s="18"/>
      <c r="G5" s="106"/>
      <c r="H5" s="18"/>
    </row>
    <row r="6" spans="1:8" ht="21.75" customHeight="1">
      <c r="A6" s="17"/>
      <c r="B6" s="16" t="s">
        <v>419</v>
      </c>
      <c r="C6" s="62">
        <f>'4.sz.mell.'!C14</f>
        <v>39000</v>
      </c>
      <c r="D6" s="16"/>
      <c r="E6" s="17"/>
      <c r="F6" s="16" t="s">
        <v>460</v>
      </c>
      <c r="G6" s="105">
        <f>'5.sz.mell.'!E12-'3.sz.mell.'!G7</f>
        <v>922476</v>
      </c>
      <c r="H6" s="16"/>
    </row>
    <row r="7" spans="1:8" ht="24.75" customHeight="1">
      <c r="A7" s="18"/>
      <c r="B7" s="18"/>
      <c r="C7" s="63"/>
      <c r="D7" s="18"/>
      <c r="E7" s="18"/>
      <c r="F7" s="18" t="s">
        <v>461</v>
      </c>
      <c r="G7" s="106"/>
      <c r="H7" s="18"/>
    </row>
    <row r="8" spans="1:8" ht="23.25" customHeight="1">
      <c r="A8" s="3">
        <v>3</v>
      </c>
      <c r="B8" s="12" t="s">
        <v>61</v>
      </c>
      <c r="C8" s="14"/>
      <c r="D8" s="62">
        <f>'4.sz.mell.'!C41</f>
        <v>1900981</v>
      </c>
      <c r="E8" s="16">
        <v>2</v>
      </c>
      <c r="F8" s="22" t="s">
        <v>301</v>
      </c>
      <c r="G8" s="23"/>
      <c r="H8" s="62">
        <f>'5.sz.mell.'!H12+'5.sz.mell.'!J12</f>
        <v>886198</v>
      </c>
    </row>
    <row r="9" spans="1:8" ht="23.25" customHeight="1">
      <c r="A9" s="3">
        <v>4</v>
      </c>
      <c r="B9" s="12" t="s">
        <v>371</v>
      </c>
      <c r="C9" s="14"/>
      <c r="D9" s="62">
        <f>'4.sz.mell.'!D47</f>
        <v>181308</v>
      </c>
      <c r="E9" s="17"/>
      <c r="F9" s="24" t="s">
        <v>96</v>
      </c>
      <c r="G9" s="26"/>
      <c r="H9" s="18"/>
    </row>
    <row r="10" spans="1:8" ht="27" customHeight="1">
      <c r="A10" s="3">
        <v>5</v>
      </c>
      <c r="B10" s="77" t="s">
        <v>123</v>
      </c>
      <c r="C10" s="14"/>
      <c r="D10" s="62">
        <f>'4.sz.mell.'!D58</f>
        <v>3000</v>
      </c>
      <c r="E10" s="3">
        <v>3</v>
      </c>
      <c r="F10" s="24" t="s">
        <v>122</v>
      </c>
      <c r="G10" s="26"/>
      <c r="H10" s="17">
        <f>'5.sz.mell.'!M12</f>
        <v>3000</v>
      </c>
    </row>
    <row r="11" spans="1:9" ht="22.5" customHeight="1">
      <c r="A11" s="3">
        <v>6</v>
      </c>
      <c r="B11" s="12" t="s">
        <v>372</v>
      </c>
      <c r="C11" s="14"/>
      <c r="D11" s="62">
        <f>'4.sz.mell.'!C60+'4.sz.mell.'!C62</f>
        <v>286216</v>
      </c>
      <c r="E11" s="3">
        <v>4</v>
      </c>
      <c r="F11" s="12" t="s">
        <v>136</v>
      </c>
      <c r="G11" s="14"/>
      <c r="H11" s="62">
        <f>'5.sz.mell.'!N12</f>
        <v>393643</v>
      </c>
      <c r="I11" s="31"/>
    </row>
    <row r="12" spans="1:9" ht="27" customHeight="1">
      <c r="A12" s="16">
        <v>7</v>
      </c>
      <c r="B12" s="77" t="s">
        <v>373</v>
      </c>
      <c r="C12" s="14"/>
      <c r="D12" s="62">
        <f>H13-D2-D3-D8-D9-D10-D11</f>
        <v>0</v>
      </c>
      <c r="E12" s="18">
        <v>5</v>
      </c>
      <c r="F12" s="24" t="s">
        <v>429</v>
      </c>
      <c r="G12" s="26"/>
      <c r="H12" s="62">
        <v>0</v>
      </c>
      <c r="I12" s="31"/>
    </row>
    <row r="13" spans="1:10" ht="30.75" customHeight="1">
      <c r="A13" s="35"/>
      <c r="B13" s="53" t="s">
        <v>386</v>
      </c>
      <c r="C13" s="36"/>
      <c r="D13" s="60">
        <f>D2+D3+D8+D9+D10+D11+D12</f>
        <v>3263782</v>
      </c>
      <c r="E13" s="35"/>
      <c r="F13" s="53" t="s">
        <v>387</v>
      </c>
      <c r="G13" s="40"/>
      <c r="H13" s="60">
        <f>H2+H8+H10+H11+H12</f>
        <v>3263782</v>
      </c>
      <c r="J13" s="31"/>
    </row>
  </sheetData>
  <sheetProtection/>
  <mergeCells count="2">
    <mergeCell ref="A1:C1"/>
    <mergeCell ref="E1:G1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360" verticalDpi="360" orientation="landscape" paperSize="9" r:id="rId1"/>
  <headerFooter alignWithMargins="0">
    <oddHeader>&amp;L(ezer forintban)&amp;C&amp;"Arial CE,Félkövér"&amp;11Komló Város Önkormányzat és intézményei
működtetési célú bevételeinek és kiadásainak összesített
m é r l e g e
2014. évben
&amp;R2. sz. melléklet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J97"/>
  <sheetViews>
    <sheetView zoomScalePageLayoutView="0" workbookViewId="0" topLeftCell="A1">
      <selection activeCell="A14" sqref="A14"/>
    </sheetView>
  </sheetViews>
  <sheetFormatPr defaultColWidth="9.00390625" defaultRowHeight="12.75"/>
  <cols>
    <col min="1" max="1" width="33.75390625" style="0" customWidth="1"/>
    <col min="2" max="2" width="12.125" style="0" customWidth="1"/>
    <col min="3" max="3" width="11.375" style="0" customWidth="1"/>
    <col min="4" max="4" width="17.25390625" style="0" customWidth="1"/>
    <col min="5" max="5" width="14.25390625" style="0" customWidth="1"/>
    <col min="6" max="6" width="14.00390625" style="0" customWidth="1"/>
    <col min="7" max="7" width="14.625" style="0" customWidth="1"/>
    <col min="8" max="8" width="16.625" style="0" customWidth="1"/>
    <col min="9" max="9" width="9.625" style="0" customWidth="1"/>
    <col min="10" max="10" width="11.25390625" style="0" customWidth="1"/>
  </cols>
  <sheetData>
    <row r="1" spans="1:8" ht="63" customHeight="1">
      <c r="A1" s="334" t="s">
        <v>12</v>
      </c>
      <c r="B1" s="2" t="s">
        <v>102</v>
      </c>
      <c r="C1" s="2" t="s">
        <v>378</v>
      </c>
      <c r="D1" s="2" t="s">
        <v>113</v>
      </c>
      <c r="E1" s="2" t="s">
        <v>65</v>
      </c>
      <c r="F1" s="2" t="s">
        <v>13</v>
      </c>
      <c r="G1" s="2" t="s">
        <v>11</v>
      </c>
      <c r="H1" s="2" t="s">
        <v>253</v>
      </c>
    </row>
    <row r="2" spans="1:8" ht="18.75" customHeight="1">
      <c r="A2" s="334"/>
      <c r="B2" s="19">
        <v>1</v>
      </c>
      <c r="C2" s="19">
        <v>2</v>
      </c>
      <c r="D2" s="19">
        <v>3</v>
      </c>
      <c r="E2" s="19">
        <v>4</v>
      </c>
      <c r="F2" s="19">
        <v>5</v>
      </c>
      <c r="G2" s="19">
        <v>6</v>
      </c>
      <c r="H2" s="19">
        <v>9</v>
      </c>
    </row>
    <row r="3" spans="1:8" ht="15" customHeight="1">
      <c r="A3" s="3" t="s">
        <v>68</v>
      </c>
      <c r="B3" s="20">
        <v>469728</v>
      </c>
      <c r="C3" s="20">
        <v>25539</v>
      </c>
      <c r="D3" s="20">
        <v>333033</v>
      </c>
      <c r="E3" s="20">
        <v>0</v>
      </c>
      <c r="F3" s="20">
        <f>B3-C3-D3-E3</f>
        <v>111156</v>
      </c>
      <c r="G3" s="132">
        <f>F3/B3</f>
        <v>0.23663907623135091</v>
      </c>
      <c r="H3" s="120">
        <f>B3-C3-E3</f>
        <v>444189</v>
      </c>
    </row>
    <row r="4" spans="1:8" ht="25.5">
      <c r="A4" s="4" t="s">
        <v>109</v>
      </c>
      <c r="B4" s="20">
        <v>73825</v>
      </c>
      <c r="C4" s="20">
        <v>10893</v>
      </c>
      <c r="D4" s="20">
        <v>20950</v>
      </c>
      <c r="E4" s="20">
        <v>0</v>
      </c>
      <c r="F4" s="20">
        <f>B4-C4-D4-E4</f>
        <v>41982</v>
      </c>
      <c r="G4" s="132">
        <f aca="true" t="shared" si="0" ref="G4:G12">F4/B4</f>
        <v>0.568669150016932</v>
      </c>
      <c r="H4" s="120">
        <f aca="true" t="shared" si="1" ref="H4:H12">B4-C4-E4</f>
        <v>62932</v>
      </c>
    </row>
    <row r="5" spans="1:8" ht="16.5" customHeight="1">
      <c r="A5" s="130" t="s">
        <v>111</v>
      </c>
      <c r="B5" s="131">
        <v>32319</v>
      </c>
      <c r="C5" s="131">
        <v>7240</v>
      </c>
      <c r="D5" s="131">
        <v>8380</v>
      </c>
      <c r="E5" s="131">
        <v>0</v>
      </c>
      <c r="F5" s="20">
        <f>B5-C5-D5-E5</f>
        <v>16699</v>
      </c>
      <c r="G5" s="132">
        <f t="shared" si="0"/>
        <v>0.5166929669853646</v>
      </c>
      <c r="H5" s="120">
        <f t="shared" si="1"/>
        <v>25079</v>
      </c>
    </row>
    <row r="6" spans="1:8" ht="16.5" customHeight="1">
      <c r="A6" s="3" t="s">
        <v>254</v>
      </c>
      <c r="B6" s="20">
        <v>427393</v>
      </c>
      <c r="C6" s="20">
        <v>35861</v>
      </c>
      <c r="D6" s="20">
        <v>125288</v>
      </c>
      <c r="E6" s="20">
        <v>0</v>
      </c>
      <c r="F6" s="20">
        <f>B6-C6-D6-E6</f>
        <v>266244</v>
      </c>
      <c r="G6" s="132">
        <f t="shared" si="0"/>
        <v>0.6229489018303996</v>
      </c>
      <c r="H6" s="120">
        <f t="shared" si="1"/>
        <v>391532</v>
      </c>
    </row>
    <row r="7" spans="1:8" s="121" customFormat="1" ht="15.75" customHeight="1">
      <c r="A7" s="90" t="s">
        <v>260</v>
      </c>
      <c r="B7" s="120">
        <f>B3+B4+B5+B6</f>
        <v>1003265</v>
      </c>
      <c r="C7" s="120">
        <f>C3+C4+C5+C6</f>
        <v>79533</v>
      </c>
      <c r="D7" s="120">
        <f>D3+D4+D5+D6</f>
        <v>487651</v>
      </c>
      <c r="E7" s="120">
        <f>E3+E4+E5+E6</f>
        <v>0</v>
      </c>
      <c r="F7" s="120">
        <f aca="true" t="shared" si="2" ref="F7:F12">B7-C7-D7-E7</f>
        <v>436081</v>
      </c>
      <c r="G7" s="132">
        <f t="shared" si="0"/>
        <v>0.4346618291278974</v>
      </c>
      <c r="H7" s="120">
        <f t="shared" si="1"/>
        <v>923732</v>
      </c>
    </row>
    <row r="8" spans="1:8" ht="16.5" customHeight="1">
      <c r="A8" s="3" t="s">
        <v>256</v>
      </c>
      <c r="B8" s="20">
        <v>276659</v>
      </c>
      <c r="C8" s="20">
        <v>79894</v>
      </c>
      <c r="D8" s="20">
        <v>98467</v>
      </c>
      <c r="E8" s="20">
        <v>0</v>
      </c>
      <c r="F8" s="131">
        <f t="shared" si="2"/>
        <v>98298</v>
      </c>
      <c r="G8" s="132">
        <f t="shared" si="0"/>
        <v>0.35530382167216684</v>
      </c>
      <c r="H8" s="120">
        <f t="shared" si="1"/>
        <v>196765</v>
      </c>
    </row>
    <row r="9" spans="1:10" s="1" customFormat="1" ht="15.75" customHeight="1">
      <c r="A9" s="130" t="s">
        <v>171</v>
      </c>
      <c r="B9" s="131">
        <v>448392</v>
      </c>
      <c r="C9" s="131">
        <v>5000</v>
      </c>
      <c r="D9" s="131">
        <v>252999</v>
      </c>
      <c r="E9" s="131">
        <v>0</v>
      </c>
      <c r="F9" s="131">
        <f t="shared" si="2"/>
        <v>190393</v>
      </c>
      <c r="G9" s="132">
        <f t="shared" si="0"/>
        <v>0.4246128387660797</v>
      </c>
      <c r="H9" s="120">
        <f t="shared" si="1"/>
        <v>443392</v>
      </c>
      <c r="I9"/>
      <c r="J9"/>
    </row>
    <row r="10" spans="1:8" s="121" customFormat="1" ht="17.25" customHeight="1">
      <c r="A10" s="90" t="s">
        <v>112</v>
      </c>
      <c r="B10" s="120">
        <f>B7+B8+B9</f>
        <v>1728316</v>
      </c>
      <c r="C10" s="120">
        <f>C7+C8+C9</f>
        <v>164427</v>
      </c>
      <c r="D10" s="120">
        <f>D7+D8+D9</f>
        <v>839117</v>
      </c>
      <c r="E10" s="120">
        <f>E7+E8+E9</f>
        <v>0</v>
      </c>
      <c r="F10" s="120">
        <f t="shared" si="2"/>
        <v>724772</v>
      </c>
      <c r="G10" s="132">
        <f t="shared" si="0"/>
        <v>0.419351553766788</v>
      </c>
      <c r="H10" s="120">
        <f t="shared" si="1"/>
        <v>1563889</v>
      </c>
    </row>
    <row r="11" spans="1:8" ht="16.5" customHeight="1">
      <c r="A11" s="3" t="s">
        <v>286</v>
      </c>
      <c r="B11" s="20">
        <f>B12-B7-B8-B9</f>
        <v>1535466</v>
      </c>
      <c r="C11" s="20">
        <f>'4.sz.mell.'!D4+'4.sz.mell.'!D6</f>
        <v>727850</v>
      </c>
      <c r="D11" s="20">
        <v>353500</v>
      </c>
      <c r="E11" s="20">
        <v>44705</v>
      </c>
      <c r="F11" s="120">
        <f t="shared" si="2"/>
        <v>409411</v>
      </c>
      <c r="G11" s="132">
        <f t="shared" si="0"/>
        <v>0.26663631757394823</v>
      </c>
      <c r="H11" s="120">
        <f t="shared" si="1"/>
        <v>762911</v>
      </c>
    </row>
    <row r="12" spans="1:8" s="121" customFormat="1" ht="17.25" customHeight="1">
      <c r="A12" s="90" t="s">
        <v>116</v>
      </c>
      <c r="B12" s="120">
        <f>'2.sz.mell.bázis'!H13</f>
        <v>3263782</v>
      </c>
      <c r="C12" s="120">
        <f>C10+C11</f>
        <v>892277</v>
      </c>
      <c r="D12" s="120">
        <f>D10+D11</f>
        <v>1192617</v>
      </c>
      <c r="E12" s="120">
        <f>E10+E11</f>
        <v>44705</v>
      </c>
      <c r="F12" s="120">
        <f t="shared" si="2"/>
        <v>1134183</v>
      </c>
      <c r="G12" s="132">
        <f t="shared" si="0"/>
        <v>0.3475057464009545</v>
      </c>
      <c r="H12" s="120">
        <f t="shared" si="1"/>
        <v>2326800</v>
      </c>
    </row>
    <row r="13" spans="1:8" ht="12.75">
      <c r="A13" s="57"/>
      <c r="B13" s="83"/>
      <c r="C13" s="83"/>
      <c r="D13" s="83"/>
      <c r="E13" s="83"/>
      <c r="F13" s="83"/>
      <c r="G13" s="133"/>
      <c r="H13" s="134"/>
    </row>
    <row r="19" spans="1:10" s="1" customFormat="1" ht="12.75">
      <c r="A19"/>
      <c r="B19" s="31"/>
      <c r="C19"/>
      <c r="D19"/>
      <c r="E19"/>
      <c r="F19"/>
      <c r="G19"/>
      <c r="H19"/>
      <c r="I19"/>
      <c r="J19"/>
    </row>
    <row r="20" spans="1:10" s="1" customFormat="1" ht="12.75">
      <c r="A20"/>
      <c r="B20"/>
      <c r="C20"/>
      <c r="D20"/>
      <c r="E20"/>
      <c r="F20"/>
      <c r="G20"/>
      <c r="H20"/>
      <c r="I20"/>
      <c r="J20"/>
    </row>
    <row r="44" ht="24" customHeight="1"/>
    <row r="45" ht="26.25" customHeight="1"/>
    <row r="64" spans="1:10" s="1" customFormat="1" ht="12.75">
      <c r="A64"/>
      <c r="B64"/>
      <c r="C64"/>
      <c r="D64"/>
      <c r="E64"/>
      <c r="F64"/>
      <c r="G64"/>
      <c r="H64"/>
      <c r="I64"/>
      <c r="J64"/>
    </row>
    <row r="79" ht="24.75" customHeight="1"/>
    <row r="95" spans="5:7" ht="12.75">
      <c r="E95" s="31"/>
      <c r="F95" s="31"/>
      <c r="G95" s="31"/>
    </row>
    <row r="96" spans="5:7" ht="12.75">
      <c r="E96" s="31"/>
      <c r="F96" s="31"/>
      <c r="G96" s="31"/>
    </row>
    <row r="97" spans="5:7" ht="12.75">
      <c r="E97" s="31"/>
      <c r="F97" s="31"/>
      <c r="G97" s="31"/>
    </row>
  </sheetData>
  <sheetProtection/>
  <mergeCells count="1">
    <mergeCell ref="A1:A2"/>
  </mergeCells>
  <printOptions horizontalCentered="1" verticalCentered="1"/>
  <pageMargins left="0.5905511811023623" right="0.5905511811023623" top="0.7874015748031497" bottom="0.7874015748031497" header="0.31496062992125984" footer="0.5118110236220472"/>
  <pageSetup horizontalDpi="360" verticalDpi="360" orientation="landscape" paperSize="9" r:id="rId1"/>
  <headerFooter alignWithMargins="0">
    <oddHeader>&amp;L
(ezer forintban)&amp;C&amp;"Arial CE,Félkövér"
K I M U T A T Á S
Komló Város Önkormányzat és intézményei 2014. évi állami támogatáson felüli önkormányzati támogatás,
 valamint a költségvetési támogatás összegeiről&amp;R
10. sz. melléklet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3:J55"/>
  <sheetViews>
    <sheetView zoomScalePageLayoutView="0" workbookViewId="0" topLeftCell="A1">
      <selection activeCell="B25" sqref="B25"/>
    </sheetView>
  </sheetViews>
  <sheetFormatPr defaultColWidth="9.00390625" defaultRowHeight="12.75"/>
  <cols>
    <col min="1" max="1" width="7.125" style="0" customWidth="1"/>
    <col min="2" max="2" width="50.125" style="0" customWidth="1"/>
    <col min="3" max="3" width="16.25390625" style="0" customWidth="1"/>
    <col min="4" max="4" width="13.375" style="0" customWidth="1"/>
    <col min="6" max="6" width="4.00390625" style="0" customWidth="1"/>
    <col min="7" max="7" width="40.625" style="0" customWidth="1"/>
    <col min="8" max="8" width="11.375" style="0" customWidth="1"/>
    <col min="9" max="9" width="12.75390625" style="0" customWidth="1"/>
    <col min="10" max="10" width="12.625" style="0" customWidth="1"/>
  </cols>
  <sheetData>
    <row r="3" spans="1:10" ht="37.5" customHeight="1">
      <c r="A3" s="336" t="s">
        <v>71</v>
      </c>
      <c r="B3" s="337"/>
      <c r="C3" s="128" t="s">
        <v>38</v>
      </c>
      <c r="D3" s="122"/>
      <c r="F3" s="335"/>
      <c r="G3" s="335"/>
      <c r="H3" s="84"/>
      <c r="I3" s="84"/>
      <c r="J3" s="84"/>
    </row>
    <row r="4" spans="1:10" ht="18" customHeight="1">
      <c r="A4" s="338" t="s">
        <v>285</v>
      </c>
      <c r="B4" s="339"/>
      <c r="C4" s="129">
        <v>26000</v>
      </c>
      <c r="D4" s="123"/>
      <c r="F4" s="57"/>
      <c r="G4" s="57"/>
      <c r="H4" s="57"/>
      <c r="I4" s="57"/>
      <c r="J4" s="27"/>
    </row>
    <row r="5" spans="1:10" ht="17.25" customHeight="1">
      <c r="A5" s="340" t="s">
        <v>260</v>
      </c>
      <c r="B5" s="330"/>
      <c r="C5" s="144">
        <f>C4</f>
        <v>26000</v>
      </c>
      <c r="D5" s="102"/>
      <c r="F5" s="27"/>
      <c r="G5" s="87"/>
      <c r="H5" s="88"/>
      <c r="I5" s="27"/>
      <c r="J5" s="109"/>
    </row>
    <row r="6" spans="1:10" ht="15.75" customHeight="1">
      <c r="A6" s="143"/>
      <c r="B6" s="143"/>
      <c r="C6" s="143"/>
      <c r="D6" s="57"/>
      <c r="F6" s="27"/>
      <c r="G6" s="57"/>
      <c r="H6" s="57"/>
      <c r="I6" s="57"/>
      <c r="J6" s="57"/>
    </row>
    <row r="7" ht="6.75" customHeight="1" hidden="1">
      <c r="D7" s="102"/>
    </row>
    <row r="8" ht="12.75">
      <c r="D8" s="27"/>
    </row>
    <row r="20" spans="1:4" ht="12.75">
      <c r="A20" s="335"/>
      <c r="B20" s="335"/>
      <c r="C20" s="84"/>
      <c r="D20" s="84"/>
    </row>
    <row r="21" spans="1:4" ht="18" customHeight="1">
      <c r="A21" s="57"/>
      <c r="B21" s="57"/>
      <c r="C21" s="57"/>
      <c r="D21" s="57"/>
    </row>
    <row r="22" spans="1:4" ht="15" customHeight="1">
      <c r="A22" s="27"/>
      <c r="B22" s="27"/>
      <c r="C22" s="27"/>
      <c r="D22" s="27"/>
    </row>
    <row r="23" spans="1:4" ht="16.5" customHeight="1">
      <c r="A23" s="27"/>
      <c r="B23" s="27"/>
      <c r="C23" s="27"/>
      <c r="D23" s="27"/>
    </row>
    <row r="24" spans="1:4" ht="15.75" customHeight="1">
      <c r="A24" s="27"/>
      <c r="B24" s="57"/>
      <c r="C24" s="57"/>
      <c r="D24" s="57"/>
    </row>
    <row r="25" spans="1:4" ht="16.5" customHeight="1">
      <c r="A25" s="57"/>
      <c r="B25" s="57"/>
      <c r="C25" s="57"/>
      <c r="D25" s="57"/>
    </row>
    <row r="26" spans="1:4" ht="15" customHeight="1">
      <c r="A26" s="27"/>
      <c r="B26" s="27"/>
      <c r="C26" s="27"/>
      <c r="D26" s="27"/>
    </row>
    <row r="27" spans="1:4" ht="15.75" customHeight="1">
      <c r="A27" s="27"/>
      <c r="B27" s="27"/>
      <c r="C27" s="27"/>
      <c r="D27" s="27"/>
    </row>
    <row r="28" spans="1:4" ht="15" customHeight="1">
      <c r="A28" s="27"/>
      <c r="B28" s="27"/>
      <c r="C28" s="27"/>
      <c r="D28" s="27"/>
    </row>
    <row r="29" spans="1:4" ht="15" customHeight="1">
      <c r="A29" s="27"/>
      <c r="B29" s="27"/>
      <c r="C29" s="27"/>
      <c r="D29" s="27"/>
    </row>
    <row r="30" spans="1:4" ht="14.25" customHeight="1">
      <c r="A30" s="27"/>
      <c r="B30" s="27"/>
      <c r="C30" s="87"/>
      <c r="D30" s="27"/>
    </row>
    <row r="31" spans="1:4" ht="16.5" customHeight="1">
      <c r="A31" s="27"/>
      <c r="B31" s="27"/>
      <c r="C31" s="87"/>
      <c r="D31" s="27"/>
    </row>
    <row r="32" spans="1:4" ht="16.5" customHeight="1">
      <c r="A32" s="27"/>
      <c r="B32" s="57"/>
      <c r="C32" s="57"/>
      <c r="D32" s="57"/>
    </row>
    <row r="33" spans="1:4" ht="18" customHeight="1">
      <c r="A33" s="57"/>
      <c r="B33" s="57"/>
      <c r="C33" s="57"/>
      <c r="D33" s="57"/>
    </row>
    <row r="34" spans="1:4" ht="15.75" customHeight="1">
      <c r="A34" s="27"/>
      <c r="B34" s="76"/>
      <c r="C34" s="27"/>
      <c r="D34" s="27"/>
    </row>
    <row r="35" spans="1:4" ht="16.5" customHeight="1">
      <c r="A35" s="27"/>
      <c r="B35" s="27"/>
      <c r="C35" s="27"/>
      <c r="D35" s="27"/>
    </row>
    <row r="36" spans="1:4" ht="16.5" customHeight="1">
      <c r="A36" s="27"/>
      <c r="B36" s="27"/>
      <c r="C36" s="27"/>
      <c r="D36" s="27"/>
    </row>
    <row r="37" spans="1:4" ht="15.75" customHeight="1">
      <c r="A37" s="27"/>
      <c r="B37" s="27"/>
      <c r="C37" s="27"/>
      <c r="D37" s="27"/>
    </row>
    <row r="38" spans="1:4" ht="12.75">
      <c r="A38" s="27"/>
      <c r="B38" s="27"/>
      <c r="C38" s="27"/>
      <c r="D38" s="27"/>
    </row>
    <row r="39" spans="1:4" ht="17.25" customHeight="1">
      <c r="A39" s="27"/>
      <c r="B39" s="88"/>
      <c r="C39" s="27"/>
      <c r="D39" s="27"/>
    </row>
    <row r="40" spans="1:4" ht="12.75">
      <c r="A40" s="27"/>
      <c r="B40" s="76"/>
      <c r="C40" s="27"/>
      <c r="D40" s="27"/>
    </row>
    <row r="41" spans="1:4" ht="12.75">
      <c r="A41" s="27"/>
      <c r="B41" s="27"/>
      <c r="C41" s="76"/>
      <c r="D41" s="27"/>
    </row>
    <row r="42" spans="1:4" ht="12.75">
      <c r="A42" s="27"/>
      <c r="B42" s="76"/>
      <c r="C42" s="88"/>
      <c r="D42" s="27"/>
    </row>
    <row r="43" spans="1:4" ht="16.5" customHeight="1">
      <c r="A43" s="27"/>
      <c r="B43" s="27"/>
      <c r="C43" s="27"/>
      <c r="D43" s="27"/>
    </row>
    <row r="44" spans="1:4" ht="17.25" customHeight="1">
      <c r="A44" s="27"/>
      <c r="B44" s="88"/>
      <c r="C44" s="27"/>
      <c r="D44" s="27"/>
    </row>
    <row r="45" spans="1:4" ht="17.25" customHeight="1">
      <c r="A45" s="27"/>
      <c r="B45" s="27"/>
      <c r="C45" s="27"/>
      <c r="D45" s="27"/>
    </row>
    <row r="46" spans="1:4" ht="19.5" customHeight="1">
      <c r="A46" s="27"/>
      <c r="B46" s="27"/>
      <c r="C46" s="27"/>
      <c r="D46" s="27"/>
    </row>
    <row r="47" spans="1:4" ht="19.5" customHeight="1">
      <c r="A47" s="27"/>
      <c r="B47" s="27"/>
      <c r="C47" s="27"/>
      <c r="D47" s="27"/>
    </row>
    <row r="48" spans="1:4" ht="21.75" customHeight="1">
      <c r="A48" s="27"/>
      <c r="B48" s="27"/>
      <c r="C48" s="27"/>
      <c r="D48" s="27"/>
    </row>
    <row r="49" spans="1:4" ht="15.75" customHeight="1">
      <c r="A49" s="27"/>
      <c r="B49" s="87"/>
      <c r="C49" s="88"/>
      <c r="D49" s="89"/>
    </row>
    <row r="50" spans="1:4" ht="16.5" customHeight="1">
      <c r="A50" s="27"/>
      <c r="B50" s="87"/>
      <c r="C50" s="88"/>
      <c r="D50" s="27"/>
    </row>
    <row r="51" spans="1:4" ht="20.25" customHeight="1">
      <c r="A51" s="27"/>
      <c r="B51" s="27"/>
      <c r="C51" s="88"/>
      <c r="D51" s="27"/>
    </row>
    <row r="52" spans="1:4" ht="12.75">
      <c r="A52" s="27"/>
      <c r="B52" s="76"/>
      <c r="C52" s="88"/>
      <c r="D52" s="27"/>
    </row>
    <row r="53" spans="1:4" ht="19.5" customHeight="1">
      <c r="A53" s="27"/>
      <c r="B53" s="27"/>
      <c r="C53" s="88"/>
      <c r="D53" s="27"/>
    </row>
    <row r="54" spans="1:4" ht="18" customHeight="1">
      <c r="A54" s="27"/>
      <c r="B54" s="57"/>
      <c r="C54" s="57"/>
      <c r="D54" s="57"/>
    </row>
    <row r="55" spans="1:4" ht="17.25" customHeight="1">
      <c r="A55" s="27"/>
      <c r="B55" s="57"/>
      <c r="C55" s="57"/>
      <c r="D55" s="57"/>
    </row>
  </sheetData>
  <sheetProtection/>
  <mergeCells count="5">
    <mergeCell ref="A20:B20"/>
    <mergeCell ref="A3:B3"/>
    <mergeCell ref="F3:G3"/>
    <mergeCell ref="A4:B4"/>
    <mergeCell ref="A5:B5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&amp;L(ezer forintban)&amp;CNem költségvetési szervek támogatási igénye
2014. év&amp;R11. sz. melléklet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3:D18"/>
  <sheetViews>
    <sheetView zoomScalePageLayoutView="0" workbookViewId="0" topLeftCell="A1">
      <selection activeCell="C20" sqref="C20"/>
    </sheetView>
  </sheetViews>
  <sheetFormatPr defaultColWidth="9.00390625" defaultRowHeight="12.75"/>
  <cols>
    <col min="1" max="1" width="9.125" style="72" customWidth="1"/>
    <col min="2" max="2" width="22.25390625" style="72" customWidth="1"/>
    <col min="3" max="3" width="25.00390625" style="72" customWidth="1"/>
    <col min="4" max="4" width="21.625" style="72" bestFit="1" customWidth="1"/>
    <col min="5" max="16384" width="9.125" style="72" customWidth="1"/>
  </cols>
  <sheetData>
    <row r="3" spans="1:4" ht="30.75" customHeight="1">
      <c r="A3" s="217" t="s">
        <v>145</v>
      </c>
      <c r="B3" s="217" t="s">
        <v>41</v>
      </c>
      <c r="C3" s="217" t="s">
        <v>39</v>
      </c>
      <c r="D3" s="217" t="s">
        <v>40</v>
      </c>
    </row>
    <row r="4" spans="1:4" ht="29.25" customHeight="1">
      <c r="A4" s="222" t="s">
        <v>42</v>
      </c>
      <c r="B4" s="219" t="s">
        <v>43</v>
      </c>
      <c r="C4" s="20">
        <v>39453</v>
      </c>
      <c r="D4" s="20">
        <v>0</v>
      </c>
    </row>
    <row r="5" spans="1:4" ht="38.25">
      <c r="A5" s="222" t="s">
        <v>44</v>
      </c>
      <c r="B5" s="219" t="s">
        <v>45</v>
      </c>
      <c r="C5" s="20">
        <v>0</v>
      </c>
      <c r="D5" s="20">
        <v>0</v>
      </c>
    </row>
    <row r="6" spans="1:4" ht="22.5" customHeight="1">
      <c r="A6" s="223" t="s">
        <v>46</v>
      </c>
      <c r="B6" s="218" t="s">
        <v>47</v>
      </c>
      <c r="C6" s="20">
        <v>380000</v>
      </c>
      <c r="D6" s="20">
        <v>17000</v>
      </c>
    </row>
    <row r="7" spans="1:4" ht="25.5">
      <c r="A7" s="224"/>
      <c r="B7" s="219" t="s">
        <v>48</v>
      </c>
      <c r="C7" s="20">
        <v>118000</v>
      </c>
      <c r="D7" s="20">
        <v>5000</v>
      </c>
    </row>
    <row r="8" spans="1:4" ht="19.5" customHeight="1">
      <c r="A8" s="224"/>
      <c r="B8" s="219" t="s">
        <v>55</v>
      </c>
      <c r="C8" s="20">
        <v>145000</v>
      </c>
      <c r="D8" s="20">
        <v>8800</v>
      </c>
    </row>
    <row r="9" spans="1:4" ht="21" customHeight="1">
      <c r="A9" s="224"/>
      <c r="B9" s="219" t="s">
        <v>49</v>
      </c>
      <c r="C9" s="20">
        <v>25500</v>
      </c>
      <c r="D9" s="20">
        <v>0</v>
      </c>
    </row>
    <row r="10" spans="1:4" ht="21.75" customHeight="1">
      <c r="A10" s="224"/>
      <c r="B10" s="219" t="s">
        <v>50</v>
      </c>
      <c r="C10" s="20">
        <v>5500</v>
      </c>
      <c r="D10" s="20">
        <v>0</v>
      </c>
    </row>
    <row r="11" spans="1:4" ht="22.5" customHeight="1">
      <c r="A11" s="224"/>
      <c r="B11" s="219" t="s">
        <v>56</v>
      </c>
      <c r="C11" s="20">
        <v>39000</v>
      </c>
      <c r="D11" s="20">
        <v>1800</v>
      </c>
    </row>
    <row r="12" spans="1:4" s="216" customFormat="1" ht="22.5" customHeight="1">
      <c r="A12" s="225"/>
      <c r="B12" s="220" t="s">
        <v>260</v>
      </c>
      <c r="C12" s="221">
        <f>C6+C7+C8+C9+C10+C11</f>
        <v>713000</v>
      </c>
      <c r="D12" s="221">
        <f>D6+D7+D8+D9+D10+D11</f>
        <v>32600</v>
      </c>
    </row>
    <row r="13" spans="1:4" ht="25.5">
      <c r="A13" s="222" t="s">
        <v>51</v>
      </c>
      <c r="B13" s="219" t="s">
        <v>52</v>
      </c>
      <c r="C13" s="20">
        <v>85228</v>
      </c>
      <c r="D13" s="20">
        <v>0</v>
      </c>
    </row>
    <row r="14" spans="1:4" ht="21" customHeight="1">
      <c r="A14" s="222" t="s">
        <v>53</v>
      </c>
      <c r="B14" s="219" t="s">
        <v>54</v>
      </c>
      <c r="C14" s="20">
        <v>3000</v>
      </c>
      <c r="D14" s="20">
        <v>0</v>
      </c>
    </row>
    <row r="15" spans="1:4" ht="22.5" customHeight="1">
      <c r="A15" s="226" t="s">
        <v>116</v>
      </c>
      <c r="B15" s="227"/>
      <c r="C15" s="120">
        <f>C4+C5+C12+C13+C14</f>
        <v>840681</v>
      </c>
      <c r="D15" s="120">
        <f>D4+D5+D12+D13+D14</f>
        <v>32600</v>
      </c>
    </row>
    <row r="17" spans="1:2" ht="12.75">
      <c r="A17" s="72" t="s">
        <v>57</v>
      </c>
      <c r="B17" s="72" t="s">
        <v>162</v>
      </c>
    </row>
    <row r="18" spans="1:2" ht="12.75">
      <c r="A18" s="72" t="s">
        <v>58</v>
      </c>
      <c r="B18" s="72" t="s">
        <v>187</v>
      </c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&amp;L(ezer forintban)&amp;CAz önkormányzat által adott közvetett támogatások
2014. év&amp;R12. sz. melléklet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N24"/>
  <sheetViews>
    <sheetView zoomScalePageLayoutView="0" workbookViewId="0" topLeftCell="A1">
      <selection activeCell="C10" sqref="C10"/>
    </sheetView>
  </sheetViews>
  <sheetFormatPr defaultColWidth="9.00390625" defaultRowHeight="12.75"/>
  <cols>
    <col min="1" max="1" width="18.00390625" style="250" customWidth="1"/>
    <col min="2" max="2" width="8.00390625" style="31" customWidth="1"/>
    <col min="3" max="3" width="7.75390625" style="31" customWidth="1"/>
    <col min="4" max="4" width="8.00390625" style="31" customWidth="1"/>
    <col min="5" max="5" width="8.25390625" style="31" customWidth="1"/>
    <col min="6" max="6" width="8.125" style="31" customWidth="1"/>
    <col min="7" max="7" width="8.00390625" style="31" customWidth="1"/>
    <col min="8" max="8" width="8.625" style="31" customWidth="1"/>
    <col min="9" max="9" width="8.375" style="31" customWidth="1"/>
    <col min="10" max="10" width="9.75390625" style="31" customWidth="1"/>
    <col min="11" max="12" width="9.125" style="31" customWidth="1"/>
    <col min="13" max="13" width="8.875" style="31" customWidth="1"/>
    <col min="14" max="14" width="9.25390625" style="31" customWidth="1"/>
    <col min="15" max="16384" width="9.125" style="31" customWidth="1"/>
  </cols>
  <sheetData>
    <row r="1" spans="1:14" ht="21" customHeight="1">
      <c r="A1" s="251" t="s">
        <v>311</v>
      </c>
      <c r="B1" s="251" t="s">
        <v>312</v>
      </c>
      <c r="C1" s="251" t="s">
        <v>313</v>
      </c>
      <c r="D1" s="251" t="s">
        <v>314</v>
      </c>
      <c r="E1" s="251" t="s">
        <v>315</v>
      </c>
      <c r="F1" s="251" t="s">
        <v>316</v>
      </c>
      <c r="G1" s="251" t="s">
        <v>317</v>
      </c>
      <c r="H1" s="251" t="s">
        <v>318</v>
      </c>
      <c r="I1" s="251" t="s">
        <v>319</v>
      </c>
      <c r="J1" s="251" t="s">
        <v>320</v>
      </c>
      <c r="K1" s="251" t="s">
        <v>321</v>
      </c>
      <c r="L1" s="251" t="s">
        <v>322</v>
      </c>
      <c r="M1" s="251" t="s">
        <v>323</v>
      </c>
      <c r="N1" s="251" t="s">
        <v>260</v>
      </c>
    </row>
    <row r="2" spans="1:14" ht="12.75">
      <c r="A2" s="247" t="s">
        <v>64</v>
      </c>
      <c r="B2" s="20">
        <v>14161</v>
      </c>
      <c r="C2" s="20">
        <v>14161</v>
      </c>
      <c r="D2" s="20">
        <v>14161</v>
      </c>
      <c r="E2" s="20">
        <v>14161</v>
      </c>
      <c r="F2" s="20">
        <v>14161</v>
      </c>
      <c r="G2" s="20">
        <v>14161</v>
      </c>
      <c r="H2" s="20">
        <v>14161</v>
      </c>
      <c r="I2" s="20">
        <v>14160</v>
      </c>
      <c r="J2" s="20">
        <v>14160</v>
      </c>
      <c r="K2" s="20">
        <v>14160</v>
      </c>
      <c r="L2" s="20">
        <v>14160</v>
      </c>
      <c r="M2" s="20">
        <v>14160</v>
      </c>
      <c r="N2" s="20">
        <f>B2+C2+D2+E2+F2+G2+H2+I2+J2+K2+L2+M2</f>
        <v>169927</v>
      </c>
    </row>
    <row r="3" spans="1:14" ht="12.75">
      <c r="A3" s="247" t="s">
        <v>183</v>
      </c>
      <c r="B3" s="20"/>
      <c r="C3" s="20">
        <f aca="true" t="shared" si="0" ref="C3:I3">C4+C5+C6+C7+C8</f>
        <v>0</v>
      </c>
      <c r="D3" s="20">
        <f t="shared" si="0"/>
        <v>358650</v>
      </c>
      <c r="E3" s="20">
        <f t="shared" si="0"/>
        <v>0</v>
      </c>
      <c r="F3" s="20">
        <f t="shared" si="0"/>
        <v>0</v>
      </c>
      <c r="G3" s="20">
        <f t="shared" si="0"/>
        <v>0</v>
      </c>
      <c r="H3" s="20">
        <f t="shared" si="0"/>
        <v>0</v>
      </c>
      <c r="I3" s="20">
        <f t="shared" si="0"/>
        <v>0</v>
      </c>
      <c r="J3" s="20">
        <f>J4+J5+J6+J7+J8</f>
        <v>358700</v>
      </c>
      <c r="K3" s="20">
        <f>K4+K5+K6+K7+K8</f>
        <v>0</v>
      </c>
      <c r="L3" s="20">
        <f>L4+L5+L6+L7+L8</f>
        <v>5000</v>
      </c>
      <c r="M3" s="20">
        <f>M4+M5+M6+M7+M8</f>
        <v>0</v>
      </c>
      <c r="N3" s="20">
        <f>B3+C3+D3+E3+F3+G3+H3+I3+J3+K3+L3+M3</f>
        <v>722350</v>
      </c>
    </row>
    <row r="4" spans="1:14" ht="24">
      <c r="A4" s="248" t="s">
        <v>324</v>
      </c>
      <c r="B4" s="20"/>
      <c r="C4" s="20"/>
      <c r="D4" s="20">
        <v>19500</v>
      </c>
      <c r="E4" s="20"/>
      <c r="F4" s="20"/>
      <c r="G4" s="20"/>
      <c r="H4" s="20"/>
      <c r="I4" s="20"/>
      <c r="J4" s="20">
        <v>19500</v>
      </c>
      <c r="K4" s="20"/>
      <c r="L4" s="20"/>
      <c r="M4" s="20"/>
      <c r="N4" s="20">
        <f>B4+C4+D4+E4+F4+G4+H4+I4+J4+K4+L4+M4</f>
        <v>39000</v>
      </c>
    </row>
    <row r="5" spans="1:14" ht="25.5" customHeight="1">
      <c r="A5" s="248" t="s">
        <v>325</v>
      </c>
      <c r="B5" s="20"/>
      <c r="C5" s="20"/>
      <c r="D5" s="20">
        <v>337000</v>
      </c>
      <c r="E5" s="20"/>
      <c r="F5" s="20"/>
      <c r="G5" s="20"/>
      <c r="H5" s="20"/>
      <c r="I5" s="20"/>
      <c r="J5" s="20">
        <v>337000</v>
      </c>
      <c r="K5" s="20"/>
      <c r="L5" s="20"/>
      <c r="M5" s="20"/>
      <c r="N5" s="20">
        <f aca="true" t="shared" si="1" ref="N5:N24">B5+C5+D5+E5+F5+G5+H5+I5+J5+K5+L5+M5</f>
        <v>674000</v>
      </c>
    </row>
    <row r="6" spans="1:14" ht="12.75">
      <c r="A6" s="246" t="s">
        <v>326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>
        <v>5000</v>
      </c>
      <c r="M6" s="20"/>
      <c r="N6" s="20">
        <f t="shared" si="1"/>
        <v>5000</v>
      </c>
    </row>
    <row r="7" spans="1:14" ht="12.75">
      <c r="A7" s="246" t="s">
        <v>327</v>
      </c>
      <c r="B7" s="20"/>
      <c r="C7" s="20"/>
      <c r="D7" s="20">
        <v>500</v>
      </c>
      <c r="E7" s="20"/>
      <c r="F7" s="20"/>
      <c r="G7" s="20"/>
      <c r="H7" s="20"/>
      <c r="I7" s="20"/>
      <c r="J7" s="20">
        <v>500</v>
      </c>
      <c r="K7" s="20"/>
      <c r="L7" s="20"/>
      <c r="M7" s="20"/>
      <c r="N7" s="20">
        <f t="shared" si="1"/>
        <v>1000</v>
      </c>
    </row>
    <row r="8" spans="1:14" ht="24">
      <c r="A8" s="248" t="s">
        <v>328</v>
      </c>
      <c r="B8" s="20"/>
      <c r="C8" s="20"/>
      <c r="D8" s="20">
        <v>1650</v>
      </c>
      <c r="E8" s="20"/>
      <c r="F8" s="20"/>
      <c r="G8" s="20"/>
      <c r="H8" s="20"/>
      <c r="I8" s="20"/>
      <c r="J8" s="20">
        <v>1700</v>
      </c>
      <c r="K8" s="20"/>
      <c r="L8" s="20"/>
      <c r="M8" s="20"/>
      <c r="N8" s="20">
        <f t="shared" si="1"/>
        <v>3350</v>
      </c>
    </row>
    <row r="9" spans="1:14" ht="24">
      <c r="A9" s="249" t="s">
        <v>184</v>
      </c>
      <c r="B9" s="20">
        <f>B10+B11+B12+B13</f>
        <v>0</v>
      </c>
      <c r="C9" s="20">
        <f aca="true" t="shared" si="2" ref="C9:J9">C10+C11+C12+C13</f>
        <v>0</v>
      </c>
      <c r="D9" s="20">
        <f t="shared" si="2"/>
        <v>23866</v>
      </c>
      <c r="E9" s="20">
        <f t="shared" si="2"/>
        <v>23866</v>
      </c>
      <c r="F9" s="20">
        <f t="shared" si="2"/>
        <v>23866</v>
      </c>
      <c r="G9" s="20">
        <f t="shared" si="2"/>
        <v>23866</v>
      </c>
      <c r="H9" s="20">
        <f t="shared" si="2"/>
        <v>30866</v>
      </c>
      <c r="I9" s="20">
        <f t="shared" si="2"/>
        <v>23866</v>
      </c>
      <c r="J9" s="20">
        <f t="shared" si="2"/>
        <v>23865</v>
      </c>
      <c r="K9" s="20">
        <f>K10+K11+K12+K13</f>
        <v>23865</v>
      </c>
      <c r="L9" s="20">
        <f>L10+L11+L12+L13</f>
        <v>30865</v>
      </c>
      <c r="M9" s="20">
        <f>M10+M11+M12+M13</f>
        <v>23865</v>
      </c>
      <c r="N9" s="20">
        <f t="shared" si="1"/>
        <v>252656</v>
      </c>
    </row>
    <row r="10" spans="1:14" ht="36">
      <c r="A10" s="248" t="s">
        <v>329</v>
      </c>
      <c r="B10" s="20"/>
      <c r="C10" s="20"/>
      <c r="D10" s="20">
        <v>448</v>
      </c>
      <c r="E10" s="20">
        <v>448</v>
      </c>
      <c r="F10" s="20">
        <v>448</v>
      </c>
      <c r="G10" s="20">
        <v>448</v>
      </c>
      <c r="H10" s="20">
        <v>448</v>
      </c>
      <c r="I10" s="20">
        <v>448</v>
      </c>
      <c r="J10" s="20">
        <v>448</v>
      </c>
      <c r="K10" s="20">
        <v>448</v>
      </c>
      <c r="L10" s="20">
        <v>448</v>
      </c>
      <c r="M10" s="20">
        <v>448</v>
      </c>
      <c r="N10" s="20">
        <f t="shared" si="1"/>
        <v>4480</v>
      </c>
    </row>
    <row r="11" spans="1:14" ht="48">
      <c r="A11" s="248" t="s">
        <v>330</v>
      </c>
      <c r="B11" s="20"/>
      <c r="C11" s="20"/>
      <c r="D11" s="20"/>
      <c r="E11" s="20"/>
      <c r="F11" s="20"/>
      <c r="G11" s="20"/>
      <c r="H11" s="20">
        <v>7000</v>
      </c>
      <c r="I11" s="20"/>
      <c r="J11" s="20"/>
      <c r="K11" s="20"/>
      <c r="L11" s="20">
        <v>7000</v>
      </c>
      <c r="M11" s="20"/>
      <c r="N11" s="20">
        <f t="shared" si="1"/>
        <v>14000</v>
      </c>
    </row>
    <row r="12" spans="1:14" ht="36">
      <c r="A12" s="248" t="s">
        <v>331</v>
      </c>
      <c r="B12" s="20"/>
      <c r="C12" s="20"/>
      <c r="D12" s="20">
        <v>14975</v>
      </c>
      <c r="E12" s="20">
        <v>14975</v>
      </c>
      <c r="F12" s="20">
        <v>14975</v>
      </c>
      <c r="G12" s="20">
        <v>14975</v>
      </c>
      <c r="H12" s="20">
        <v>14975</v>
      </c>
      <c r="I12" s="20">
        <v>14975</v>
      </c>
      <c r="J12" s="20">
        <v>14975</v>
      </c>
      <c r="K12" s="20">
        <v>14975</v>
      </c>
      <c r="L12" s="20">
        <v>14975</v>
      </c>
      <c r="M12" s="20">
        <v>14975</v>
      </c>
      <c r="N12" s="20">
        <f t="shared" si="1"/>
        <v>149750</v>
      </c>
    </row>
    <row r="13" spans="1:14" ht="36">
      <c r="A13" s="248" t="s">
        <v>332</v>
      </c>
      <c r="B13" s="20"/>
      <c r="C13" s="20"/>
      <c r="D13" s="20">
        <v>8443</v>
      </c>
      <c r="E13" s="20">
        <v>8443</v>
      </c>
      <c r="F13" s="20">
        <v>8443</v>
      </c>
      <c r="G13" s="20">
        <v>8443</v>
      </c>
      <c r="H13" s="20">
        <v>8443</v>
      </c>
      <c r="I13" s="20">
        <v>8443</v>
      </c>
      <c r="J13" s="20">
        <v>8442</v>
      </c>
      <c r="K13" s="20">
        <v>8442</v>
      </c>
      <c r="L13" s="20">
        <v>8442</v>
      </c>
      <c r="M13" s="20">
        <v>8442</v>
      </c>
      <c r="N13" s="20">
        <f t="shared" si="1"/>
        <v>84426</v>
      </c>
    </row>
    <row r="14" spans="1:14" ht="48">
      <c r="A14" s="249" t="s">
        <v>333</v>
      </c>
      <c r="B14" s="20">
        <f>B15+B16</f>
        <v>173525</v>
      </c>
      <c r="C14" s="20">
        <f aca="true" t="shared" si="3" ref="C14:M14">C15+C16</f>
        <v>173524</v>
      </c>
      <c r="D14" s="20">
        <f t="shared" si="3"/>
        <v>173524</v>
      </c>
      <c r="E14" s="20">
        <f t="shared" si="3"/>
        <v>173524</v>
      </c>
      <c r="F14" s="20">
        <f t="shared" si="3"/>
        <v>173524</v>
      </c>
      <c r="G14" s="20">
        <f t="shared" si="3"/>
        <v>173524</v>
      </c>
      <c r="H14" s="20">
        <f t="shared" si="3"/>
        <v>173524</v>
      </c>
      <c r="I14" s="20">
        <f t="shared" si="3"/>
        <v>173524</v>
      </c>
      <c r="J14" s="20">
        <f t="shared" si="3"/>
        <v>173524</v>
      </c>
      <c r="K14" s="20">
        <f t="shared" si="3"/>
        <v>173524</v>
      </c>
      <c r="L14" s="20">
        <f t="shared" si="3"/>
        <v>173524</v>
      </c>
      <c r="M14" s="20">
        <f t="shared" si="3"/>
        <v>173524</v>
      </c>
      <c r="N14" s="20">
        <f t="shared" si="1"/>
        <v>2082289</v>
      </c>
    </row>
    <row r="15" spans="1:14" ht="48">
      <c r="A15" s="248" t="s">
        <v>334</v>
      </c>
      <c r="B15" s="20">
        <v>158416</v>
      </c>
      <c r="C15" s="20">
        <v>158415</v>
      </c>
      <c r="D15" s="20">
        <v>158415</v>
      </c>
      <c r="E15" s="20">
        <v>158415</v>
      </c>
      <c r="F15" s="20">
        <v>158415</v>
      </c>
      <c r="G15" s="20">
        <v>158415</v>
      </c>
      <c r="H15" s="20">
        <v>158415</v>
      </c>
      <c r="I15" s="20">
        <v>158415</v>
      </c>
      <c r="J15" s="20">
        <v>158415</v>
      </c>
      <c r="K15" s="20">
        <v>158415</v>
      </c>
      <c r="L15" s="20">
        <v>158415</v>
      </c>
      <c r="M15" s="20">
        <v>158415</v>
      </c>
      <c r="N15" s="20">
        <f t="shared" si="1"/>
        <v>1900981</v>
      </c>
    </row>
    <row r="16" spans="1:14" ht="36">
      <c r="A16" s="248" t="s">
        <v>335</v>
      </c>
      <c r="B16" s="20">
        <v>15109</v>
      </c>
      <c r="C16" s="20">
        <v>15109</v>
      </c>
      <c r="D16" s="20">
        <v>15109</v>
      </c>
      <c r="E16" s="20">
        <v>15109</v>
      </c>
      <c r="F16" s="20">
        <v>15109</v>
      </c>
      <c r="G16" s="20">
        <v>15109</v>
      </c>
      <c r="H16" s="20">
        <v>15109</v>
      </c>
      <c r="I16" s="20">
        <v>15109</v>
      </c>
      <c r="J16" s="20">
        <v>15109</v>
      </c>
      <c r="K16" s="20">
        <v>15109</v>
      </c>
      <c r="L16" s="20">
        <v>15109</v>
      </c>
      <c r="M16" s="20">
        <v>15109</v>
      </c>
      <c r="N16" s="20">
        <f t="shared" si="1"/>
        <v>181308</v>
      </c>
    </row>
    <row r="17" spans="1:14" ht="23.25" customHeight="1">
      <c r="A17" s="251" t="s">
        <v>311</v>
      </c>
      <c r="B17" s="251" t="s">
        <v>312</v>
      </c>
      <c r="C17" s="251" t="s">
        <v>313</v>
      </c>
      <c r="D17" s="251" t="s">
        <v>314</v>
      </c>
      <c r="E17" s="251" t="s">
        <v>315</v>
      </c>
      <c r="F17" s="251" t="s">
        <v>316</v>
      </c>
      <c r="G17" s="251" t="s">
        <v>317</v>
      </c>
      <c r="H17" s="251" t="s">
        <v>318</v>
      </c>
      <c r="I17" s="251" t="s">
        <v>319</v>
      </c>
      <c r="J17" s="251" t="s">
        <v>320</v>
      </c>
      <c r="K17" s="251" t="s">
        <v>321</v>
      </c>
      <c r="L17" s="251" t="s">
        <v>322</v>
      </c>
      <c r="M17" s="251" t="s">
        <v>323</v>
      </c>
      <c r="N17" s="251" t="s">
        <v>260</v>
      </c>
    </row>
    <row r="18" spans="1:14" ht="48">
      <c r="A18" s="249" t="s">
        <v>336</v>
      </c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>
        <v>3000</v>
      </c>
      <c r="N18" s="20">
        <f t="shared" si="1"/>
        <v>3000</v>
      </c>
    </row>
    <row r="19" spans="1:14" ht="36">
      <c r="A19" s="249" t="s">
        <v>185</v>
      </c>
      <c r="B19" s="20">
        <f>B20+B21</f>
        <v>0</v>
      </c>
      <c r="C19" s="20">
        <f aca="true" t="shared" si="4" ref="C19:J19">C20+C21</f>
        <v>0</v>
      </c>
      <c r="D19" s="20">
        <f t="shared" si="4"/>
        <v>32465</v>
      </c>
      <c r="E19" s="20">
        <f t="shared" si="4"/>
        <v>32465</v>
      </c>
      <c r="F19" s="20">
        <f t="shared" si="4"/>
        <v>32465</v>
      </c>
      <c r="G19" s="20">
        <f t="shared" si="4"/>
        <v>32465</v>
      </c>
      <c r="H19" s="20">
        <f t="shared" si="4"/>
        <v>32464</v>
      </c>
      <c r="I19" s="20">
        <f t="shared" si="4"/>
        <v>32464</v>
      </c>
      <c r="J19" s="20">
        <f t="shared" si="4"/>
        <v>32463</v>
      </c>
      <c r="K19" s="20">
        <f>K20+K21</f>
        <v>32463</v>
      </c>
      <c r="L19" s="20">
        <f>L20+L21</f>
        <v>32463</v>
      </c>
      <c r="M19" s="20">
        <f>M20+M21</f>
        <v>32463</v>
      </c>
      <c r="N19" s="20">
        <f t="shared" si="1"/>
        <v>324640</v>
      </c>
    </row>
    <row r="20" spans="1:14" ht="12.75">
      <c r="A20" s="248" t="s">
        <v>337</v>
      </c>
      <c r="B20" s="20"/>
      <c r="C20" s="20"/>
      <c r="D20" s="20">
        <v>28622</v>
      </c>
      <c r="E20" s="20">
        <v>28622</v>
      </c>
      <c r="F20" s="20">
        <v>28622</v>
      </c>
      <c r="G20" s="20">
        <v>28622</v>
      </c>
      <c r="H20" s="20">
        <v>28622</v>
      </c>
      <c r="I20" s="20">
        <v>28622</v>
      </c>
      <c r="J20" s="20">
        <v>28621</v>
      </c>
      <c r="K20" s="20">
        <v>28621</v>
      </c>
      <c r="L20" s="20">
        <v>28621</v>
      </c>
      <c r="M20" s="20">
        <v>28621</v>
      </c>
      <c r="N20" s="20">
        <f t="shared" si="1"/>
        <v>286216</v>
      </c>
    </row>
    <row r="21" spans="1:14" ht="12.75">
      <c r="A21" s="248" t="s">
        <v>338</v>
      </c>
      <c r="B21" s="20"/>
      <c r="C21" s="20"/>
      <c r="D21" s="20">
        <v>3843</v>
      </c>
      <c r="E21" s="20">
        <v>3843</v>
      </c>
      <c r="F21" s="20">
        <v>3843</v>
      </c>
      <c r="G21" s="20">
        <v>3843</v>
      </c>
      <c r="H21" s="20">
        <v>3842</v>
      </c>
      <c r="I21" s="20">
        <v>3842</v>
      </c>
      <c r="J21" s="20">
        <v>3842</v>
      </c>
      <c r="K21" s="20">
        <v>3842</v>
      </c>
      <c r="L21" s="20">
        <v>3842</v>
      </c>
      <c r="M21" s="20">
        <v>3842</v>
      </c>
      <c r="N21" s="20">
        <f t="shared" si="1"/>
        <v>38424</v>
      </c>
    </row>
    <row r="22" spans="1:14" ht="60">
      <c r="A22" s="249" t="s">
        <v>339</v>
      </c>
      <c r="B22" s="20">
        <f>B2+B3+B9+B14+B18+B19</f>
        <v>187686</v>
      </c>
      <c r="C22" s="20">
        <f aca="true" t="shared" si="5" ref="C22:M22">C2+C3+C9+C14+C18+C19</f>
        <v>187685</v>
      </c>
      <c r="D22" s="20">
        <f t="shared" si="5"/>
        <v>602666</v>
      </c>
      <c r="E22" s="20">
        <f t="shared" si="5"/>
        <v>244016</v>
      </c>
      <c r="F22" s="20">
        <f t="shared" si="5"/>
        <v>244016</v>
      </c>
      <c r="G22" s="20">
        <f t="shared" si="5"/>
        <v>244016</v>
      </c>
      <c r="H22" s="20">
        <f t="shared" si="5"/>
        <v>251015</v>
      </c>
      <c r="I22" s="20">
        <f t="shared" si="5"/>
        <v>244014</v>
      </c>
      <c r="J22" s="20">
        <f>J2+J3+J9+J14+J18+J19</f>
        <v>602712</v>
      </c>
      <c r="K22" s="20">
        <f t="shared" si="5"/>
        <v>244012</v>
      </c>
      <c r="L22" s="20">
        <f t="shared" si="5"/>
        <v>256012</v>
      </c>
      <c r="M22" s="20">
        <f t="shared" si="5"/>
        <v>247012</v>
      </c>
      <c r="N22" s="20">
        <f t="shared" si="1"/>
        <v>3554862</v>
      </c>
    </row>
    <row r="23" spans="1:14" ht="12.75">
      <c r="A23" s="249" t="s">
        <v>186</v>
      </c>
      <c r="B23" s="20"/>
      <c r="C23" s="20"/>
      <c r="D23" s="20"/>
      <c r="E23" s="20"/>
      <c r="F23" s="20"/>
      <c r="G23" s="20"/>
      <c r="H23" s="20"/>
      <c r="I23" s="20">
        <v>307294</v>
      </c>
      <c r="J23" s="20"/>
      <c r="K23" s="20"/>
      <c r="L23" s="20"/>
      <c r="M23" s="20"/>
      <c r="N23" s="20">
        <f t="shared" si="1"/>
        <v>307294</v>
      </c>
    </row>
    <row r="24" spans="1:14" ht="48">
      <c r="A24" s="249" t="s">
        <v>340</v>
      </c>
      <c r="B24" s="20">
        <f>B22+B23</f>
        <v>187686</v>
      </c>
      <c r="C24" s="20">
        <f aca="true" t="shared" si="6" ref="C24:J24">C22+C23</f>
        <v>187685</v>
      </c>
      <c r="D24" s="20">
        <f t="shared" si="6"/>
        <v>602666</v>
      </c>
      <c r="E24" s="20">
        <f t="shared" si="6"/>
        <v>244016</v>
      </c>
      <c r="F24" s="20">
        <f t="shared" si="6"/>
        <v>244016</v>
      </c>
      <c r="G24" s="20">
        <f t="shared" si="6"/>
        <v>244016</v>
      </c>
      <c r="H24" s="20">
        <f t="shared" si="6"/>
        <v>251015</v>
      </c>
      <c r="I24" s="20">
        <f t="shared" si="6"/>
        <v>551308</v>
      </c>
      <c r="J24" s="20">
        <f t="shared" si="6"/>
        <v>602712</v>
      </c>
      <c r="K24" s="20">
        <f>K22+K23</f>
        <v>244012</v>
      </c>
      <c r="L24" s="20">
        <f>L22+L23</f>
        <v>256012</v>
      </c>
      <c r="M24" s="20">
        <f>M22+M23</f>
        <v>247012</v>
      </c>
      <c r="N24" s="20">
        <f t="shared" si="1"/>
        <v>3862156</v>
      </c>
    </row>
  </sheetData>
  <sheetProtection/>
  <printOptions/>
  <pageMargins left="0" right="0" top="0.984251968503937" bottom="0.984251968503937" header="0.5118110236220472" footer="0.5118110236220472"/>
  <pageSetup horizontalDpi="600" verticalDpi="600" orientation="landscape" paperSize="9" r:id="rId1"/>
  <headerFooter alignWithMargins="0">
    <oddHeader>&amp;L(ezer forintban)&amp;CKomló Város Önkormányzat és intézményei előirányzatfelhasználási ütemterve&amp;R13. sz. melléklet</oddHeader>
    <oddFooter>&amp;C&amp;P. oldal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N18"/>
  <sheetViews>
    <sheetView zoomScalePageLayoutView="0" workbookViewId="0" topLeftCell="A1">
      <selection activeCell="B3" sqref="B3"/>
    </sheetView>
  </sheetViews>
  <sheetFormatPr defaultColWidth="9.00390625" defaultRowHeight="12.75"/>
  <cols>
    <col min="1" max="1" width="16.00390625" style="31" customWidth="1"/>
    <col min="2" max="2" width="8.25390625" style="31" customWidth="1"/>
    <col min="3" max="3" width="7.875" style="31" customWidth="1"/>
    <col min="4" max="4" width="8.375" style="31" customWidth="1"/>
    <col min="5" max="5" width="8.25390625" style="31" customWidth="1"/>
    <col min="6" max="6" width="8.625" style="31" customWidth="1"/>
    <col min="7" max="7" width="9.125" style="31" customWidth="1"/>
    <col min="8" max="8" width="8.375" style="31" customWidth="1"/>
    <col min="9" max="9" width="9.125" style="31" customWidth="1"/>
    <col min="10" max="10" width="10.625" style="31" customWidth="1"/>
    <col min="11" max="16384" width="9.125" style="31" customWidth="1"/>
  </cols>
  <sheetData>
    <row r="1" spans="1:14" ht="20.25" customHeight="1">
      <c r="A1" s="252" t="s">
        <v>341</v>
      </c>
      <c r="B1" s="252" t="s">
        <v>312</v>
      </c>
      <c r="C1" s="252" t="s">
        <v>313</v>
      </c>
      <c r="D1" s="252" t="s">
        <v>314</v>
      </c>
      <c r="E1" s="252" t="s">
        <v>315</v>
      </c>
      <c r="F1" s="252" t="s">
        <v>316</v>
      </c>
      <c r="G1" s="252" t="s">
        <v>317</v>
      </c>
      <c r="H1" s="252" t="s">
        <v>318</v>
      </c>
      <c r="I1" s="252" t="s">
        <v>319</v>
      </c>
      <c r="J1" s="252" t="s">
        <v>320</v>
      </c>
      <c r="K1" s="252" t="s">
        <v>321</v>
      </c>
      <c r="L1" s="252" t="s">
        <v>322</v>
      </c>
      <c r="M1" s="252" t="s">
        <v>323</v>
      </c>
      <c r="N1" s="252" t="s">
        <v>302</v>
      </c>
    </row>
    <row r="2" spans="1:14" ht="12.75">
      <c r="A2" s="131" t="s">
        <v>342</v>
      </c>
      <c r="B2" s="20">
        <v>68533</v>
      </c>
      <c r="C2" s="20">
        <v>68533</v>
      </c>
      <c r="D2" s="20">
        <v>68533</v>
      </c>
      <c r="E2" s="20">
        <v>68533</v>
      </c>
      <c r="F2" s="20">
        <v>68533</v>
      </c>
      <c r="G2" s="20">
        <v>68533</v>
      </c>
      <c r="H2" s="20">
        <v>68533</v>
      </c>
      <c r="I2" s="20">
        <v>68533</v>
      </c>
      <c r="J2" s="20">
        <v>68532</v>
      </c>
      <c r="K2" s="20">
        <v>68532</v>
      </c>
      <c r="L2" s="20">
        <v>68532</v>
      </c>
      <c r="M2" s="20">
        <v>68532</v>
      </c>
      <c r="N2" s="20">
        <f>B2+C2+D2+E2+F2+G2+H2+I2+J2+K2+L2+M2</f>
        <v>822392</v>
      </c>
    </row>
    <row r="3" spans="1:14" ht="51">
      <c r="A3" s="253" t="s">
        <v>343</v>
      </c>
      <c r="B3" s="20">
        <v>19673</v>
      </c>
      <c r="C3" s="20">
        <v>19673</v>
      </c>
      <c r="D3" s="20">
        <v>19673</v>
      </c>
      <c r="E3" s="20">
        <v>19673</v>
      </c>
      <c r="F3" s="20">
        <v>19673</v>
      </c>
      <c r="G3" s="20">
        <v>19673</v>
      </c>
      <c r="H3" s="20">
        <v>19673</v>
      </c>
      <c r="I3" s="20">
        <v>19673</v>
      </c>
      <c r="J3" s="20">
        <v>19673</v>
      </c>
      <c r="K3" s="20">
        <v>19672</v>
      </c>
      <c r="L3" s="20">
        <v>19672</v>
      </c>
      <c r="M3" s="20">
        <v>19672</v>
      </c>
      <c r="N3" s="20">
        <f aca="true" t="shared" si="0" ref="N3:N18">B3+C3+D3+E3+F3+G3+H3+I3+J3+K3+L3+M3</f>
        <v>236073</v>
      </c>
    </row>
    <row r="4" spans="1:14" ht="12.75">
      <c r="A4" s="131" t="s">
        <v>344</v>
      </c>
      <c r="B4" s="20">
        <v>78123</v>
      </c>
      <c r="C4" s="20">
        <v>78123</v>
      </c>
      <c r="D4" s="20">
        <v>78123</v>
      </c>
      <c r="E4" s="20">
        <v>78123</v>
      </c>
      <c r="F4" s="20">
        <v>78123</v>
      </c>
      <c r="G4" s="20">
        <v>78123</v>
      </c>
      <c r="H4" s="20">
        <v>78123</v>
      </c>
      <c r="I4" s="20">
        <v>78123</v>
      </c>
      <c r="J4" s="20">
        <v>78123</v>
      </c>
      <c r="K4" s="20">
        <v>78123</v>
      </c>
      <c r="L4" s="20">
        <v>78123</v>
      </c>
      <c r="M4" s="20">
        <v>78123</v>
      </c>
      <c r="N4" s="20">
        <f t="shared" si="0"/>
        <v>937476</v>
      </c>
    </row>
    <row r="5" spans="1:14" ht="51">
      <c r="A5" s="253" t="s">
        <v>345</v>
      </c>
      <c r="B5" s="20"/>
      <c r="C5" s="20"/>
      <c r="D5" s="20">
        <v>18090</v>
      </c>
      <c r="E5" s="20">
        <v>18090</v>
      </c>
      <c r="F5" s="20">
        <v>18090</v>
      </c>
      <c r="G5" s="20">
        <v>18090</v>
      </c>
      <c r="H5" s="20">
        <v>18090</v>
      </c>
      <c r="I5" s="20">
        <v>18090</v>
      </c>
      <c r="J5" s="20">
        <v>18091</v>
      </c>
      <c r="K5" s="20">
        <v>18091</v>
      </c>
      <c r="L5" s="20">
        <v>18091</v>
      </c>
      <c r="M5" s="20">
        <v>18091</v>
      </c>
      <c r="N5" s="20">
        <f>B5+C5+D5+E5+F5+G5+H5+I5+J5+K5+L5+M5</f>
        <v>180904</v>
      </c>
    </row>
    <row r="6" spans="1:14" ht="51">
      <c r="A6" s="244" t="s">
        <v>346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>
        <f t="shared" si="0"/>
        <v>0</v>
      </c>
    </row>
    <row r="7" spans="1:14" ht="51">
      <c r="A7" s="244" t="s">
        <v>347</v>
      </c>
      <c r="B7" s="20">
        <v>58775</v>
      </c>
      <c r="C7" s="20">
        <v>58775</v>
      </c>
      <c r="D7" s="20">
        <v>58775</v>
      </c>
      <c r="E7" s="20">
        <v>58775</v>
      </c>
      <c r="F7" s="20">
        <v>58775</v>
      </c>
      <c r="G7" s="20">
        <v>58775</v>
      </c>
      <c r="H7" s="20">
        <v>58774</v>
      </c>
      <c r="I7" s="20">
        <v>58774</v>
      </c>
      <c r="J7" s="20">
        <v>58774</v>
      </c>
      <c r="K7" s="20">
        <v>58774</v>
      </c>
      <c r="L7" s="20">
        <v>58774</v>
      </c>
      <c r="M7" s="20">
        <v>58774</v>
      </c>
      <c r="N7" s="20">
        <f t="shared" si="0"/>
        <v>705294</v>
      </c>
    </row>
    <row r="8" spans="1:14" ht="25.5">
      <c r="A8" s="244" t="s">
        <v>377</v>
      </c>
      <c r="B8" s="20">
        <v>3000</v>
      </c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>
        <f t="shared" si="0"/>
        <v>3000</v>
      </c>
    </row>
    <row r="9" spans="1:14" ht="12.75">
      <c r="A9" s="244" t="s">
        <v>136</v>
      </c>
      <c r="B9" s="20"/>
      <c r="C9" s="20"/>
      <c r="D9" s="20">
        <v>39364</v>
      </c>
      <c r="E9" s="20">
        <v>39364</v>
      </c>
      <c r="F9" s="20">
        <v>39364</v>
      </c>
      <c r="G9" s="20">
        <v>39364</v>
      </c>
      <c r="H9" s="20">
        <v>39364</v>
      </c>
      <c r="I9" s="20">
        <v>39364</v>
      </c>
      <c r="J9" s="20">
        <v>39364</v>
      </c>
      <c r="K9" s="20">
        <v>39365</v>
      </c>
      <c r="L9" s="20">
        <v>39365</v>
      </c>
      <c r="M9" s="20">
        <v>39365</v>
      </c>
      <c r="N9" s="20">
        <f t="shared" si="0"/>
        <v>393643</v>
      </c>
    </row>
    <row r="10" spans="1:14" ht="12.75">
      <c r="A10" s="244" t="s">
        <v>337</v>
      </c>
      <c r="B10" s="20"/>
      <c r="C10" s="20"/>
      <c r="D10" s="20">
        <v>39364</v>
      </c>
      <c r="E10" s="20">
        <v>39364</v>
      </c>
      <c r="F10" s="20">
        <v>39364</v>
      </c>
      <c r="G10" s="20">
        <v>39364</v>
      </c>
      <c r="H10" s="20">
        <v>39364</v>
      </c>
      <c r="I10" s="20">
        <v>39364</v>
      </c>
      <c r="J10" s="20">
        <v>39364</v>
      </c>
      <c r="K10" s="20">
        <v>39365</v>
      </c>
      <c r="L10" s="20">
        <v>39365</v>
      </c>
      <c r="M10" s="20">
        <v>39365</v>
      </c>
      <c r="N10" s="20">
        <f t="shared" si="0"/>
        <v>393643</v>
      </c>
    </row>
    <row r="11" spans="1:14" ht="12.75">
      <c r="A11" s="244" t="s">
        <v>338</v>
      </c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>
        <f t="shared" si="0"/>
        <v>0</v>
      </c>
    </row>
    <row r="12" spans="1:14" ht="63.75">
      <c r="A12" s="244" t="s">
        <v>348</v>
      </c>
      <c r="B12" s="20">
        <f>B13+B14+B15</f>
        <v>0</v>
      </c>
      <c r="C12" s="20">
        <f aca="true" t="shared" si="1" ref="C12:J12">C13+C14+C15</f>
        <v>0</v>
      </c>
      <c r="D12" s="20">
        <f t="shared" si="1"/>
        <v>16014</v>
      </c>
      <c r="E12" s="20">
        <f t="shared" si="1"/>
        <v>63039</v>
      </c>
      <c r="F12" s="20">
        <f t="shared" si="1"/>
        <v>63039</v>
      </c>
      <c r="G12" s="20">
        <f t="shared" si="1"/>
        <v>63039</v>
      </c>
      <c r="H12" s="20">
        <f t="shared" si="1"/>
        <v>63040</v>
      </c>
      <c r="I12" s="20">
        <f t="shared" si="1"/>
        <v>63040</v>
      </c>
      <c r="J12" s="20">
        <f t="shared" si="1"/>
        <v>63041</v>
      </c>
      <c r="K12" s="20">
        <f>K13+K14+K15</f>
        <v>63041</v>
      </c>
      <c r="L12" s="20">
        <f>L13+L14+L15</f>
        <v>63041</v>
      </c>
      <c r="M12" s="20">
        <f>M13+M14+M15</f>
        <v>63040</v>
      </c>
      <c r="N12" s="20">
        <f t="shared" si="0"/>
        <v>583374</v>
      </c>
    </row>
    <row r="13" spans="1:14" ht="12.75">
      <c r="A13" s="244" t="s">
        <v>349</v>
      </c>
      <c r="B13" s="20"/>
      <c r="C13" s="20"/>
      <c r="D13" s="20"/>
      <c r="E13" s="20">
        <v>47025</v>
      </c>
      <c r="F13" s="20">
        <v>47025</v>
      </c>
      <c r="G13" s="20">
        <v>47025</v>
      </c>
      <c r="H13" s="20">
        <v>47025</v>
      </c>
      <c r="I13" s="20">
        <v>47025</v>
      </c>
      <c r="J13" s="20">
        <v>47026</v>
      </c>
      <c r="K13" s="20">
        <v>47026</v>
      </c>
      <c r="L13" s="20">
        <v>47026</v>
      </c>
      <c r="M13" s="20">
        <v>47026</v>
      </c>
      <c r="N13" s="20">
        <f t="shared" si="0"/>
        <v>423229</v>
      </c>
    </row>
    <row r="14" spans="1:14" ht="12.75">
      <c r="A14" s="244" t="s">
        <v>425</v>
      </c>
      <c r="B14" s="20"/>
      <c r="C14" s="20"/>
      <c r="D14" s="20">
        <v>13467</v>
      </c>
      <c r="E14" s="20">
        <v>13467</v>
      </c>
      <c r="F14" s="20">
        <v>13467</v>
      </c>
      <c r="G14" s="20">
        <v>13467</v>
      </c>
      <c r="H14" s="20">
        <v>13468</v>
      </c>
      <c r="I14" s="20">
        <v>13468</v>
      </c>
      <c r="J14" s="20">
        <v>13468</v>
      </c>
      <c r="K14" s="20">
        <v>13468</v>
      </c>
      <c r="L14" s="20">
        <v>13468</v>
      </c>
      <c r="M14" s="20">
        <v>13468</v>
      </c>
      <c r="N14" s="20">
        <f t="shared" si="0"/>
        <v>134676</v>
      </c>
    </row>
    <row r="15" spans="1:14" ht="38.25">
      <c r="A15" s="244" t="s">
        <v>430</v>
      </c>
      <c r="B15" s="20"/>
      <c r="C15" s="20"/>
      <c r="D15" s="20">
        <v>2547</v>
      </c>
      <c r="E15" s="20">
        <v>2547</v>
      </c>
      <c r="F15" s="20">
        <v>2547</v>
      </c>
      <c r="G15" s="20">
        <v>2547</v>
      </c>
      <c r="H15" s="20">
        <v>2547</v>
      </c>
      <c r="I15" s="20">
        <v>2547</v>
      </c>
      <c r="J15" s="20">
        <v>2547</v>
      </c>
      <c r="K15" s="20">
        <v>2547</v>
      </c>
      <c r="L15" s="20">
        <v>2547</v>
      </c>
      <c r="M15" s="20">
        <v>2546</v>
      </c>
      <c r="N15" s="20">
        <f>B15+C15+D15+E15+F15+G15+H15+I15+J15+K15+L15+M15</f>
        <v>25469</v>
      </c>
    </row>
    <row r="16" spans="1:14" ht="76.5">
      <c r="A16" s="244" t="s">
        <v>350</v>
      </c>
      <c r="B16" s="20">
        <f>B2+B3+B4+B5+B6+B7+B8+B9+B12</f>
        <v>228104</v>
      </c>
      <c r="C16" s="20">
        <f aca="true" t="shared" si="2" ref="C16:M16">C2+C3+C4+C5+C6+C7+C8+C9+C12</f>
        <v>225104</v>
      </c>
      <c r="D16" s="20">
        <f t="shared" si="2"/>
        <v>298572</v>
      </c>
      <c r="E16" s="20">
        <f t="shared" si="2"/>
        <v>345597</v>
      </c>
      <c r="F16" s="20">
        <f t="shared" si="2"/>
        <v>345597</v>
      </c>
      <c r="G16" s="20">
        <f t="shared" si="2"/>
        <v>345597</v>
      </c>
      <c r="H16" s="20">
        <f t="shared" si="2"/>
        <v>345597</v>
      </c>
      <c r="I16" s="20">
        <f t="shared" si="2"/>
        <v>345597</v>
      </c>
      <c r="J16" s="20">
        <f>J2+J3+J4+J5+J6+J7+J8+J9+J12</f>
        <v>345598</v>
      </c>
      <c r="K16" s="20">
        <f t="shared" si="2"/>
        <v>345598</v>
      </c>
      <c r="L16" s="20">
        <f t="shared" si="2"/>
        <v>345598</v>
      </c>
      <c r="M16" s="20">
        <f t="shared" si="2"/>
        <v>345597</v>
      </c>
      <c r="N16" s="20">
        <f t="shared" si="0"/>
        <v>3862156</v>
      </c>
    </row>
    <row r="17" spans="1:14" ht="25.5">
      <c r="A17" s="244" t="s">
        <v>351</v>
      </c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>
        <f t="shared" si="0"/>
        <v>0</v>
      </c>
    </row>
    <row r="18" spans="1:14" ht="38.25">
      <c r="A18" s="245" t="s">
        <v>352</v>
      </c>
      <c r="B18" s="20">
        <f>B16+B17</f>
        <v>228104</v>
      </c>
      <c r="C18" s="20">
        <f aca="true" t="shared" si="3" ref="C18:J18">C16+C17</f>
        <v>225104</v>
      </c>
      <c r="D18" s="20">
        <f t="shared" si="3"/>
        <v>298572</v>
      </c>
      <c r="E18" s="20">
        <f t="shared" si="3"/>
        <v>345597</v>
      </c>
      <c r="F18" s="20">
        <f t="shared" si="3"/>
        <v>345597</v>
      </c>
      <c r="G18" s="20">
        <f t="shared" si="3"/>
        <v>345597</v>
      </c>
      <c r="H18" s="20">
        <f t="shared" si="3"/>
        <v>345597</v>
      </c>
      <c r="I18" s="20">
        <f t="shared" si="3"/>
        <v>345597</v>
      </c>
      <c r="J18" s="20">
        <f t="shared" si="3"/>
        <v>345598</v>
      </c>
      <c r="K18" s="20">
        <f>K16+K17</f>
        <v>345598</v>
      </c>
      <c r="L18" s="20">
        <f>L16+L17</f>
        <v>345598</v>
      </c>
      <c r="M18" s="20">
        <f>M16+M17</f>
        <v>345597</v>
      </c>
      <c r="N18" s="20">
        <f t="shared" si="0"/>
        <v>3862156</v>
      </c>
    </row>
  </sheetData>
  <sheetProtection/>
  <printOptions/>
  <pageMargins left="0.3937007874015748" right="0.3937007874015748" top="0.984251968503937" bottom="0" header="0.5118110236220472" footer="0.5118110236220472"/>
  <pageSetup horizontalDpi="600" verticalDpi="600" orientation="landscape" paperSize="9" r:id="rId1"/>
  <headerFooter alignWithMargins="0">
    <oddHeader>&amp;L(ezer forintban)&amp;CKomló Város Önkormányzat és intézményei előirányzatfelhasználási ütemterve&amp;R13. sz. melléklet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15"/>
  <sheetViews>
    <sheetView zoomScalePageLayoutView="0" workbookViewId="0" topLeftCell="A1">
      <selection activeCell="C22" sqref="C22"/>
    </sheetView>
  </sheetViews>
  <sheetFormatPr defaultColWidth="9.00390625" defaultRowHeight="12.75"/>
  <cols>
    <col min="1" max="1" width="3.875" style="0" customWidth="1"/>
    <col min="2" max="2" width="36.75390625" style="0" bestFit="1" customWidth="1"/>
    <col min="3" max="3" width="10.375" style="0" customWidth="1"/>
    <col min="4" max="4" width="13.75390625" style="0" customWidth="1"/>
    <col min="5" max="5" width="4.25390625" style="0" customWidth="1"/>
    <col min="6" max="6" width="31.375" style="0" bestFit="1" customWidth="1"/>
    <col min="7" max="7" width="10.75390625" style="0" customWidth="1"/>
    <col min="8" max="8" width="12.75390625" style="0" customWidth="1"/>
  </cols>
  <sheetData>
    <row r="1" spans="1:8" ht="28.5" customHeight="1">
      <c r="A1" s="298" t="s">
        <v>379</v>
      </c>
      <c r="B1" s="299"/>
      <c r="C1" s="300"/>
      <c r="D1" s="54" t="s">
        <v>380</v>
      </c>
      <c r="E1" s="298" t="s">
        <v>381</v>
      </c>
      <c r="F1" s="299"/>
      <c r="G1" s="300"/>
      <c r="H1" s="54" t="s">
        <v>380</v>
      </c>
    </row>
    <row r="2" spans="1:8" ht="26.25" customHeight="1">
      <c r="A2" s="18">
        <v>1</v>
      </c>
      <c r="B2" s="24" t="s">
        <v>357</v>
      </c>
      <c r="C2" s="25"/>
      <c r="D2" s="20">
        <f>'4.sz.mell.'!D5</f>
        <v>169927</v>
      </c>
      <c r="E2" s="16">
        <v>1</v>
      </c>
      <c r="F2" s="12" t="s">
        <v>358</v>
      </c>
      <c r="G2" s="13"/>
      <c r="H2" s="20">
        <f>G3+G4+G6+G7</f>
        <v>1980941</v>
      </c>
    </row>
    <row r="3" spans="1:9" ht="22.5" customHeight="1">
      <c r="A3" s="16">
        <v>2</v>
      </c>
      <c r="B3" t="s">
        <v>305</v>
      </c>
      <c r="D3" s="20">
        <f>C4+C5+C6+C7</f>
        <v>722350</v>
      </c>
      <c r="E3" s="17"/>
      <c r="F3" s="3" t="s">
        <v>420</v>
      </c>
      <c r="G3" s="71">
        <f>'5.sz.mell.'!C12</f>
        <v>822392</v>
      </c>
      <c r="H3" s="3"/>
      <c r="I3" s="31"/>
    </row>
    <row r="4" spans="1:8" ht="26.25" customHeight="1">
      <c r="A4" s="17"/>
      <c r="B4" s="3" t="s">
        <v>400</v>
      </c>
      <c r="C4" s="62">
        <f>'4.sz.mell.'!C12</f>
        <v>674000</v>
      </c>
      <c r="D4" s="3"/>
      <c r="E4" s="17"/>
      <c r="F4" s="165" t="s">
        <v>3</v>
      </c>
      <c r="G4" s="105">
        <f>'5.sz.mell.'!D12</f>
        <v>236073</v>
      </c>
      <c r="H4" s="16"/>
    </row>
    <row r="5" spans="1:8" ht="29.25" customHeight="1">
      <c r="A5" s="17"/>
      <c r="B5" s="4" t="s">
        <v>92</v>
      </c>
      <c r="C5" s="62">
        <f>'4.sz.mell.'!C13+'4.sz.mell.'!C15+'4.sz.mell.'!C16+'4.sz.mell.'!C17+'4.sz.mell.'!C18</f>
        <v>9350</v>
      </c>
      <c r="D5" s="3"/>
      <c r="E5" s="17"/>
      <c r="F5" s="18"/>
      <c r="G5" s="106"/>
      <c r="H5" s="18"/>
    </row>
    <row r="6" spans="1:8" ht="21.75" customHeight="1">
      <c r="A6" s="17"/>
      <c r="B6" s="16" t="s">
        <v>419</v>
      </c>
      <c r="C6" s="62">
        <f>'4.sz.mell.'!C14</f>
        <v>39000</v>
      </c>
      <c r="D6" s="16"/>
      <c r="E6" s="17"/>
      <c r="F6" s="16" t="s">
        <v>421</v>
      </c>
      <c r="G6" s="105">
        <f>'5.sz.mell.'!E12-'3.sz.mell.'!G7</f>
        <v>922476</v>
      </c>
      <c r="H6" s="16"/>
    </row>
    <row r="7" spans="1:8" ht="24.75" customHeight="1">
      <c r="A7" s="18"/>
      <c r="B7" s="18"/>
      <c r="C7" s="63"/>
      <c r="D7" s="18"/>
      <c r="E7" s="18"/>
      <c r="F7" s="18"/>
      <c r="G7" s="106"/>
      <c r="H7" s="18"/>
    </row>
    <row r="8" spans="1:8" ht="23.25" customHeight="1">
      <c r="A8" s="3">
        <v>3</v>
      </c>
      <c r="B8" s="12" t="s">
        <v>61</v>
      </c>
      <c r="C8" s="14"/>
      <c r="D8" s="62">
        <f>'4.sz.mell.'!C41</f>
        <v>1900981</v>
      </c>
      <c r="E8" s="16">
        <v>2</v>
      </c>
      <c r="F8" s="22" t="s">
        <v>301</v>
      </c>
      <c r="G8" s="23"/>
      <c r="H8" s="62">
        <f>'5.sz.mell.'!H12+'5.sz.mell.'!J12</f>
        <v>886198</v>
      </c>
    </row>
    <row r="9" spans="1:8" ht="23.25" customHeight="1">
      <c r="A9" s="3">
        <v>4</v>
      </c>
      <c r="B9" s="12" t="s">
        <v>371</v>
      </c>
      <c r="C9" s="14"/>
      <c r="D9" s="62">
        <f>'4.sz.mell.'!D47</f>
        <v>181308</v>
      </c>
      <c r="E9" s="17"/>
      <c r="F9" s="24" t="s">
        <v>96</v>
      </c>
      <c r="G9" s="26"/>
      <c r="H9" s="18"/>
    </row>
    <row r="10" spans="1:8" ht="27" customHeight="1">
      <c r="A10" s="3">
        <v>5</v>
      </c>
      <c r="B10" s="77" t="s">
        <v>123</v>
      </c>
      <c r="C10" s="14"/>
      <c r="D10" s="62">
        <f>'4.sz.mell.'!D58</f>
        <v>3000</v>
      </c>
      <c r="E10" s="3">
        <v>3</v>
      </c>
      <c r="F10" s="24" t="s">
        <v>122</v>
      </c>
      <c r="G10" s="26"/>
      <c r="H10" s="17">
        <f>'2.sz.mell.bázis'!H10</f>
        <v>3000</v>
      </c>
    </row>
    <row r="11" spans="1:9" ht="22.5" customHeight="1">
      <c r="A11" s="3">
        <v>6</v>
      </c>
      <c r="B11" s="12" t="s">
        <v>372</v>
      </c>
      <c r="C11" s="14"/>
      <c r="D11" s="62">
        <f>'4.sz.mell.'!C60+'4.sz.mell.'!C62</f>
        <v>286216</v>
      </c>
      <c r="E11" s="3">
        <v>4</v>
      </c>
      <c r="F11" s="12" t="s">
        <v>136</v>
      </c>
      <c r="G11" s="14"/>
      <c r="H11" s="62">
        <f>'2.sz.mell.bázis'!H11</f>
        <v>393643</v>
      </c>
      <c r="I11" s="31"/>
    </row>
    <row r="12" spans="1:9" s="121" customFormat="1" ht="27" customHeight="1">
      <c r="A12" s="233"/>
      <c r="B12" s="234" t="s">
        <v>174</v>
      </c>
      <c r="C12" s="235"/>
      <c r="D12" s="236">
        <f>D2+D3+D8+D9+D10+D11</f>
        <v>3263782</v>
      </c>
      <c r="E12" s="233"/>
      <c r="F12" s="237" t="s">
        <v>175</v>
      </c>
      <c r="G12" s="238"/>
      <c r="H12" s="236">
        <f>H2+H8+H10+H11</f>
        <v>3263782</v>
      </c>
      <c r="I12" s="239"/>
    </row>
    <row r="13" spans="1:9" ht="27" customHeight="1">
      <c r="A13" s="16">
        <v>7</v>
      </c>
      <c r="B13" s="232" t="s">
        <v>176</v>
      </c>
      <c r="C13" s="13"/>
      <c r="D13" s="62">
        <f>D12-H12</f>
        <v>0</v>
      </c>
      <c r="E13" s="16"/>
      <c r="F13" s="301"/>
      <c r="G13" s="302"/>
      <c r="H13" s="62"/>
      <c r="I13" s="31"/>
    </row>
    <row r="14" spans="1:9" ht="27" customHeight="1">
      <c r="A14" s="3">
        <v>8</v>
      </c>
      <c r="B14" s="232" t="s">
        <v>177</v>
      </c>
      <c r="C14" s="13"/>
      <c r="D14" s="62">
        <v>0</v>
      </c>
      <c r="E14" s="18"/>
      <c r="F14" s="24"/>
      <c r="G14" s="26"/>
      <c r="H14" s="63"/>
      <c r="I14" s="31"/>
    </row>
    <row r="15" spans="1:10" ht="30.75" customHeight="1">
      <c r="A15" s="35"/>
      <c r="B15" s="53" t="s">
        <v>260</v>
      </c>
      <c r="C15" s="36"/>
      <c r="D15" s="60">
        <f>D12+D14</f>
        <v>3263782</v>
      </c>
      <c r="E15" s="35"/>
      <c r="F15" s="53" t="s">
        <v>260</v>
      </c>
      <c r="G15" s="40"/>
      <c r="H15" s="60">
        <f>H12+H13</f>
        <v>3263782</v>
      </c>
      <c r="J15" s="31"/>
    </row>
  </sheetData>
  <sheetProtection/>
  <mergeCells count="3">
    <mergeCell ref="A1:C1"/>
    <mergeCell ref="E1:G1"/>
    <mergeCell ref="F13:G13"/>
  </mergeCells>
  <printOptions horizontalCentered="1"/>
  <pageMargins left="0.7874015748031497" right="0.7874015748031497" top="1.3779527559055118" bottom="0.984251968503937" header="0.5118110236220472" footer="0.5118110236220472"/>
  <pageSetup horizontalDpi="600" verticalDpi="600" orientation="landscape" paperSize="9" r:id="rId1"/>
  <headerFooter alignWithMargins="0">
    <oddHeader>&amp;L(ezer forintban)&amp;CKomló város működési célú bevételeinek és kiadásainak 
összesített mérlege Áht. szerinti bontásban
2014. év&amp;R2/a. sz. melléklet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16"/>
  <sheetViews>
    <sheetView zoomScalePageLayoutView="0" workbookViewId="0" topLeftCell="A1">
      <selection activeCell="F20" sqref="F20"/>
    </sheetView>
  </sheetViews>
  <sheetFormatPr defaultColWidth="9.00390625" defaultRowHeight="12.75"/>
  <cols>
    <col min="1" max="1" width="4.375" style="0" customWidth="1"/>
    <col min="2" max="2" width="45.00390625" style="0" bestFit="1" customWidth="1"/>
    <col min="4" max="4" width="11.625" style="0" customWidth="1"/>
    <col min="5" max="5" width="4.25390625" style="0" customWidth="1"/>
    <col min="6" max="6" width="32.375" style="0" customWidth="1"/>
    <col min="7" max="7" width="9.125" style="31" customWidth="1"/>
    <col min="8" max="8" width="10.25390625" style="31" customWidth="1"/>
  </cols>
  <sheetData>
    <row r="1" spans="1:8" ht="35.25" customHeight="1">
      <c r="A1" s="303" t="s">
        <v>379</v>
      </c>
      <c r="B1" s="303"/>
      <c r="C1" s="303"/>
      <c r="D1" s="54" t="s">
        <v>380</v>
      </c>
      <c r="E1" s="304" t="s">
        <v>381</v>
      </c>
      <c r="F1" s="304"/>
      <c r="G1" s="304"/>
      <c r="H1" s="61" t="s">
        <v>380</v>
      </c>
    </row>
    <row r="2" spans="1:8" ht="24.75" customHeight="1">
      <c r="A2" s="17">
        <v>1</v>
      </c>
      <c r="B2" s="12" t="s">
        <v>67</v>
      </c>
      <c r="C2" s="13"/>
      <c r="D2" s="20">
        <f>C3+C4+C5+C6+C7</f>
        <v>241692</v>
      </c>
      <c r="E2" s="16">
        <v>1</v>
      </c>
      <c r="F2" s="12" t="s">
        <v>382</v>
      </c>
      <c r="G2" s="32"/>
      <c r="H2" s="20">
        <f>G3+G4+G5+G6+G7</f>
        <v>598374</v>
      </c>
    </row>
    <row r="3" spans="1:8" ht="25.5" customHeight="1">
      <c r="A3" s="17"/>
      <c r="B3" s="4" t="s">
        <v>374</v>
      </c>
      <c r="C3" s="20">
        <f>'4.sz.mell.'!C20</f>
        <v>4480</v>
      </c>
      <c r="D3" s="3"/>
      <c r="E3" s="17"/>
      <c r="F3" s="3" t="s">
        <v>383</v>
      </c>
      <c r="G3" s="20">
        <f>'7.sz.mell.'!E56</f>
        <v>423229</v>
      </c>
      <c r="H3" s="20"/>
    </row>
    <row r="4" spans="1:8" ht="25.5" customHeight="1">
      <c r="A4" s="17"/>
      <c r="B4" s="3" t="s">
        <v>93</v>
      </c>
      <c r="C4" s="20">
        <f>'4.sz.mell.'!C23</f>
        <v>14000</v>
      </c>
      <c r="D4" s="3"/>
      <c r="E4" s="17"/>
      <c r="F4" s="18" t="s">
        <v>430</v>
      </c>
      <c r="G4" s="63">
        <f>'7.sz.mell.'!E66</f>
        <v>25469</v>
      </c>
      <c r="H4" s="63"/>
    </row>
    <row r="5" spans="1:8" ht="24.75" customHeight="1">
      <c r="A5" s="17"/>
      <c r="B5" s="4" t="s">
        <v>375</v>
      </c>
      <c r="C5" s="20">
        <f>'4.sz.mell.'!C38</f>
        <v>138786</v>
      </c>
      <c r="D5" s="3"/>
      <c r="E5" s="17"/>
      <c r="F5" s="3" t="s">
        <v>384</v>
      </c>
      <c r="G5" s="20">
        <f>'7.sz.mell.'!E78</f>
        <v>134676</v>
      </c>
      <c r="H5" s="20"/>
    </row>
    <row r="6" spans="1:8" ht="24.75" customHeight="1">
      <c r="A6" s="18"/>
      <c r="B6" s="4" t="s">
        <v>139</v>
      </c>
      <c r="C6" s="20">
        <f>'4.sz.mell.'!C39</f>
        <v>84426</v>
      </c>
      <c r="D6" s="3"/>
      <c r="E6" s="17"/>
      <c r="F6" s="3" t="s">
        <v>385</v>
      </c>
      <c r="G6" s="20">
        <f>'7.sz.mell.'!E79</f>
        <v>0</v>
      </c>
      <c r="H6" s="20"/>
    </row>
    <row r="7" spans="1:8" ht="39.75" customHeight="1">
      <c r="A7" s="18">
        <v>2</v>
      </c>
      <c r="B7" s="142" t="s">
        <v>372</v>
      </c>
      <c r="C7" s="32"/>
      <c r="D7" s="104">
        <f>'4.sz.mell.'!C61+'4.sz.mell.'!C63</f>
        <v>38424</v>
      </c>
      <c r="E7" s="18"/>
      <c r="F7" s="165" t="s">
        <v>72</v>
      </c>
      <c r="G7" s="62">
        <f>'7.sz.mell.'!E82</f>
        <v>15000</v>
      </c>
      <c r="H7" s="62"/>
    </row>
    <row r="8" spans="1:8" ht="25.5" customHeight="1">
      <c r="A8" s="3">
        <v>3</v>
      </c>
      <c r="B8" s="77" t="s">
        <v>62</v>
      </c>
      <c r="C8" s="14"/>
      <c r="D8" s="20">
        <f>'4.sz.mell.'!C46</f>
        <v>10964</v>
      </c>
      <c r="E8" s="22"/>
      <c r="F8" s="22"/>
      <c r="G8" s="297"/>
      <c r="H8" s="243"/>
    </row>
    <row r="9" spans="1:8" ht="25.5" customHeight="1">
      <c r="A9" s="18">
        <v>4</v>
      </c>
      <c r="B9" s="25" t="s">
        <v>373</v>
      </c>
      <c r="C9" s="26"/>
      <c r="D9" s="104">
        <f>H10-D2-D7-D8</f>
        <v>307294</v>
      </c>
      <c r="E9" s="102"/>
      <c r="F9" s="212"/>
      <c r="G9" s="156"/>
      <c r="H9" s="103"/>
    </row>
    <row r="10" spans="1:9" ht="24.75" customHeight="1">
      <c r="A10" s="55"/>
      <c r="B10" s="53" t="s">
        <v>386</v>
      </c>
      <c r="C10" s="52"/>
      <c r="D10" s="60">
        <f>H10</f>
        <v>598374</v>
      </c>
      <c r="E10" s="55"/>
      <c r="F10" s="53" t="s">
        <v>387</v>
      </c>
      <c r="G10" s="64"/>
      <c r="H10" s="60">
        <f>H2+H8</f>
        <v>598374</v>
      </c>
      <c r="I10" s="31"/>
    </row>
    <row r="12" ht="12.75">
      <c r="D12" s="31"/>
    </row>
    <row r="14" ht="12.75">
      <c r="C14" s="31"/>
    </row>
    <row r="16" ht="12.75">
      <c r="C16" s="31"/>
    </row>
  </sheetData>
  <sheetProtection/>
  <mergeCells count="2">
    <mergeCell ref="A1:C1"/>
    <mergeCell ref="E1:G1"/>
  </mergeCells>
  <printOptions horizontalCentered="1" verticalCentered="1"/>
  <pageMargins left="0.7874015748031497" right="0.7874015748031497" top="1.3779527559055118" bottom="0.984251968503937" header="0.5118110236220472" footer="0.5118110236220472"/>
  <pageSetup horizontalDpi="360" verticalDpi="360" orientation="landscape" paperSize="9" r:id="rId1"/>
  <headerFooter alignWithMargins="0">
    <oddHeader>&amp;C&amp;"Arial CE,Félkövér"Komló Város Önkormányzat és intézményei
fejlesztési bevételeinek és kiadásainak összesített
m é r l e g e
2014. évben
(ezer forintban)&amp;R3. sz. melléklet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17"/>
  <sheetViews>
    <sheetView zoomScalePageLayoutView="0" workbookViewId="0" topLeftCell="A1">
      <selection activeCell="B20" sqref="B20"/>
    </sheetView>
  </sheetViews>
  <sheetFormatPr defaultColWidth="9.00390625" defaultRowHeight="12.75"/>
  <cols>
    <col min="1" max="1" width="4.375" style="0" customWidth="1"/>
    <col min="2" max="2" width="45.00390625" style="0" bestFit="1" customWidth="1"/>
    <col min="4" max="4" width="11.625" style="0" customWidth="1"/>
    <col min="5" max="5" width="4.25390625" style="0" customWidth="1"/>
    <col min="6" max="6" width="32.375" style="0" customWidth="1"/>
    <col min="7" max="7" width="9.125" style="31" customWidth="1"/>
    <col min="8" max="8" width="10.25390625" style="31" customWidth="1"/>
  </cols>
  <sheetData>
    <row r="1" spans="1:8" ht="35.25" customHeight="1">
      <c r="A1" s="303" t="s">
        <v>379</v>
      </c>
      <c r="B1" s="303"/>
      <c r="C1" s="303"/>
      <c r="D1" s="54" t="s">
        <v>380</v>
      </c>
      <c r="E1" s="304" t="s">
        <v>381</v>
      </c>
      <c r="F1" s="304"/>
      <c r="G1" s="304"/>
      <c r="H1" s="61" t="s">
        <v>380</v>
      </c>
    </row>
    <row r="2" spans="1:8" ht="27.75" customHeight="1">
      <c r="A2" s="17">
        <v>1</v>
      </c>
      <c r="B2" s="12" t="s">
        <v>67</v>
      </c>
      <c r="C2" s="13"/>
      <c r="D2" s="20">
        <f>C3+C4+C5+C6+C7</f>
        <v>241692</v>
      </c>
      <c r="E2" s="16">
        <v>1</v>
      </c>
      <c r="F2" s="77" t="s">
        <v>180</v>
      </c>
      <c r="G2" s="32"/>
      <c r="H2" s="20">
        <f>G3+G4+G5+G6+G7</f>
        <v>598374</v>
      </c>
    </row>
    <row r="3" spans="1:8" ht="25.5" customHeight="1">
      <c r="A3" s="17"/>
      <c r="B3" s="4" t="s">
        <v>374</v>
      </c>
      <c r="C3" s="20">
        <f>'4.sz.mell.'!C20</f>
        <v>4480</v>
      </c>
      <c r="D3" s="3"/>
      <c r="E3" s="17"/>
      <c r="F3" s="3" t="s">
        <v>383</v>
      </c>
      <c r="G3" s="20">
        <f>'3.sz.mell.'!G3</f>
        <v>423229</v>
      </c>
      <c r="H3" s="20"/>
    </row>
    <row r="4" spans="1:8" ht="25.5" customHeight="1">
      <c r="A4" s="17"/>
      <c r="B4" s="3" t="s">
        <v>93</v>
      </c>
      <c r="C4" s="20">
        <f>'4.sz.mell.'!C23</f>
        <v>14000</v>
      </c>
      <c r="D4" s="3"/>
      <c r="E4" s="17"/>
      <c r="F4" s="18" t="s">
        <v>430</v>
      </c>
      <c r="G4" s="63">
        <f>'3.sz.mell.'!G4</f>
        <v>25469</v>
      </c>
      <c r="H4" s="63"/>
    </row>
    <row r="5" spans="1:8" ht="24.75" customHeight="1">
      <c r="A5" s="17"/>
      <c r="B5" s="4" t="s">
        <v>178</v>
      </c>
      <c r="C5" s="20">
        <f>'4.sz.mell.'!C38</f>
        <v>138786</v>
      </c>
      <c r="D5" s="3"/>
      <c r="E5" s="17"/>
      <c r="F5" s="3" t="s">
        <v>384</v>
      </c>
      <c r="G5" s="20">
        <f>'3.sz.mell.'!G5</f>
        <v>134676</v>
      </c>
      <c r="H5" s="20"/>
    </row>
    <row r="6" spans="1:8" ht="24.75" customHeight="1">
      <c r="A6" s="18"/>
      <c r="B6" s="4" t="s">
        <v>179</v>
      </c>
      <c r="C6" s="20">
        <f>'4.sz.mell.'!C39</f>
        <v>84426</v>
      </c>
      <c r="D6" s="3"/>
      <c r="E6" s="17"/>
      <c r="F6" s="3"/>
      <c r="G6" s="20"/>
      <c r="H6" s="20"/>
    </row>
    <row r="7" spans="1:8" ht="39.75" customHeight="1">
      <c r="A7" s="18">
        <v>2</v>
      </c>
      <c r="B7" s="142" t="s">
        <v>372</v>
      </c>
      <c r="C7" s="32"/>
      <c r="D7" s="104">
        <f>'4.sz.mell.'!C61+'4.sz.mell.'!C63</f>
        <v>38424</v>
      </c>
      <c r="E7" s="17"/>
      <c r="F7" s="165" t="s">
        <v>72</v>
      </c>
      <c r="G7" s="62">
        <f>'3.sz.mell.'!G7</f>
        <v>15000</v>
      </c>
      <c r="H7" s="62"/>
    </row>
    <row r="8" spans="1:8" ht="25.5" customHeight="1">
      <c r="A8" s="3">
        <v>3</v>
      </c>
      <c r="B8" s="77" t="s">
        <v>62</v>
      </c>
      <c r="C8" s="14"/>
      <c r="D8" s="20">
        <f>'4.sz.mell.'!C46</f>
        <v>10964</v>
      </c>
      <c r="E8" s="18"/>
      <c r="F8" s="18"/>
      <c r="G8" s="104"/>
      <c r="H8" s="63"/>
    </row>
    <row r="9" spans="1:8" s="121" customFormat="1" ht="27" customHeight="1">
      <c r="A9" s="240"/>
      <c r="B9" s="237" t="s">
        <v>181</v>
      </c>
      <c r="C9" s="237"/>
      <c r="D9" s="120">
        <f>D2+D7+D8</f>
        <v>291080</v>
      </c>
      <c r="E9" s="233"/>
      <c r="F9" s="234" t="s">
        <v>182</v>
      </c>
      <c r="G9" s="242"/>
      <c r="H9" s="241">
        <f>H2</f>
        <v>598374</v>
      </c>
    </row>
    <row r="10" spans="1:8" ht="27" customHeight="1">
      <c r="A10" s="3">
        <v>4</v>
      </c>
      <c r="B10" s="25" t="s">
        <v>166</v>
      </c>
      <c r="C10" s="25"/>
      <c r="D10" s="63">
        <f>H9-D9</f>
        <v>307294</v>
      </c>
      <c r="E10" s="18"/>
      <c r="F10" s="124"/>
      <c r="G10" s="243"/>
      <c r="H10" s="243"/>
    </row>
    <row r="11" spans="1:9" ht="24.75" customHeight="1">
      <c r="A11" s="55"/>
      <c r="B11" s="53" t="s">
        <v>260</v>
      </c>
      <c r="C11" s="53"/>
      <c r="D11" s="60">
        <f>D9+D10</f>
        <v>598374</v>
      </c>
      <c r="E11" s="55"/>
      <c r="F11" s="53" t="s">
        <v>260</v>
      </c>
      <c r="G11" s="64"/>
      <c r="H11" s="60">
        <f>H9+H10</f>
        <v>598374</v>
      </c>
      <c r="I11" s="31"/>
    </row>
    <row r="13" ht="12.75">
      <c r="D13" s="31"/>
    </row>
    <row r="15" ht="12.75">
      <c r="C15" s="31"/>
    </row>
    <row r="17" ht="12.75">
      <c r="C17" s="31"/>
    </row>
  </sheetData>
  <sheetProtection/>
  <mergeCells count="2">
    <mergeCell ref="A1:C1"/>
    <mergeCell ref="E1:G1"/>
  </mergeCells>
  <printOptions verticalCentered="1"/>
  <pageMargins left="0.7874015748031497" right="0.7874015748031497" top="0.7874015748031497" bottom="0.3937007874015748" header="0.31496062992125984" footer="0.5118110236220472"/>
  <pageSetup horizontalDpi="600" verticalDpi="600" orientation="landscape" paperSize="9" r:id="rId1"/>
  <headerFooter alignWithMargins="0">
    <oddHeader>&amp;L(ezer forintban)&amp;CKomló város 2014. évi fejlesztési bevételeinek és kiadásainak
összesített mérlege Áht. szerinti bontásban&amp;R3/a. sz. melléklet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E68"/>
  <sheetViews>
    <sheetView zoomScalePageLayoutView="0" workbookViewId="0" topLeftCell="A49">
      <selection activeCell="E45" sqref="E45"/>
    </sheetView>
  </sheetViews>
  <sheetFormatPr defaultColWidth="9.00390625" defaultRowHeight="12.75" customHeight="1"/>
  <cols>
    <col min="1" max="1" width="4.25390625" style="5" customWidth="1"/>
    <col min="2" max="2" width="63.75390625" style="5" bestFit="1" customWidth="1"/>
    <col min="3" max="4" width="9.125" style="97" customWidth="1"/>
    <col min="5" max="16384" width="9.125" style="5" customWidth="1"/>
  </cols>
  <sheetData>
    <row r="1" spans="1:4" ht="12.75" customHeight="1">
      <c r="A1" s="7">
        <v>1</v>
      </c>
      <c r="B1" s="8" t="s">
        <v>144</v>
      </c>
      <c r="C1" s="113"/>
      <c r="D1" s="68">
        <v>159427</v>
      </c>
    </row>
    <row r="2" spans="1:4" ht="12.75" customHeight="1">
      <c r="A2" s="30">
        <v>2</v>
      </c>
      <c r="B2" s="8" t="s">
        <v>304</v>
      </c>
      <c r="C2" s="113"/>
      <c r="D2" s="68">
        <v>5000</v>
      </c>
    </row>
    <row r="3" spans="1:4" ht="12.75" customHeight="1">
      <c r="A3" s="30"/>
      <c r="B3" s="8" t="s">
        <v>0</v>
      </c>
      <c r="C3" s="113"/>
      <c r="D3" s="68">
        <f>D1+D2</f>
        <v>164427</v>
      </c>
    </row>
    <row r="4" spans="1:4" ht="12.75" customHeight="1">
      <c r="A4" s="30">
        <v>3</v>
      </c>
      <c r="B4" s="8" t="s">
        <v>143</v>
      </c>
      <c r="C4" s="113"/>
      <c r="D4" s="68">
        <v>5500</v>
      </c>
    </row>
    <row r="5" spans="1:4" ht="12.75" customHeight="1">
      <c r="A5" s="30"/>
      <c r="B5" s="8" t="s">
        <v>307</v>
      </c>
      <c r="C5" s="113"/>
      <c r="D5" s="68">
        <f>D3+D4</f>
        <v>169927</v>
      </c>
    </row>
    <row r="6" spans="1:4" ht="12.75" customHeight="1">
      <c r="A6" s="30">
        <v>4</v>
      </c>
      <c r="B6" s="8" t="s">
        <v>1</v>
      </c>
      <c r="C6" s="113"/>
      <c r="D6" s="68">
        <f>C12+C13+C14+C15+C16+C17+C18</f>
        <v>722350</v>
      </c>
    </row>
    <row r="7" spans="1:4" ht="12.75" customHeight="1">
      <c r="A7" s="107"/>
      <c r="B7" s="7" t="s">
        <v>360</v>
      </c>
      <c r="C7" s="67">
        <v>380000</v>
      </c>
      <c r="D7" s="67"/>
    </row>
    <row r="8" spans="1:4" ht="12.75" customHeight="1">
      <c r="A8" s="107"/>
      <c r="B8" s="7" t="s">
        <v>361</v>
      </c>
      <c r="C8" s="67">
        <v>145000</v>
      </c>
      <c r="D8" s="67"/>
    </row>
    <row r="9" spans="1:4" ht="12.75" customHeight="1">
      <c r="A9" s="107"/>
      <c r="B9" s="7" t="s">
        <v>362</v>
      </c>
      <c r="C9" s="67">
        <v>118000</v>
      </c>
      <c r="D9" s="67"/>
    </row>
    <row r="10" spans="1:4" ht="12.75" customHeight="1">
      <c r="A10" s="107"/>
      <c r="B10" s="7" t="s">
        <v>69</v>
      </c>
      <c r="C10" s="67">
        <v>25500</v>
      </c>
      <c r="D10" s="67"/>
    </row>
    <row r="11" spans="1:4" ht="12.75" customHeight="1">
      <c r="A11" s="107"/>
      <c r="B11" s="7" t="s">
        <v>363</v>
      </c>
      <c r="C11" s="67">
        <v>5500</v>
      </c>
      <c r="D11" s="67"/>
    </row>
    <row r="12" spans="1:4" ht="12.75" customHeight="1">
      <c r="A12" s="107"/>
      <c r="B12" s="110" t="s">
        <v>364</v>
      </c>
      <c r="C12" s="111">
        <f>C7+C8+C9+C10+C11</f>
        <v>674000</v>
      </c>
      <c r="D12" s="67"/>
    </row>
    <row r="13" spans="1:4" ht="12.75" customHeight="1">
      <c r="A13" s="107"/>
      <c r="B13" s="110" t="s">
        <v>99</v>
      </c>
      <c r="C13" s="111">
        <v>5000</v>
      </c>
      <c r="D13" s="67"/>
    </row>
    <row r="14" spans="1:4" ht="12.75" customHeight="1">
      <c r="A14" s="107"/>
      <c r="B14" s="110" t="s">
        <v>365</v>
      </c>
      <c r="C14" s="111">
        <v>39000</v>
      </c>
      <c r="D14" s="67"/>
    </row>
    <row r="15" spans="1:4" ht="12.75" customHeight="1">
      <c r="A15" s="107"/>
      <c r="B15" s="110" t="s">
        <v>105</v>
      </c>
      <c r="C15" s="111">
        <v>50</v>
      </c>
      <c r="D15" s="67"/>
    </row>
    <row r="16" spans="1:4" ht="12.75" customHeight="1">
      <c r="A16" s="107"/>
      <c r="B16" s="110" t="s">
        <v>160</v>
      </c>
      <c r="C16" s="111">
        <v>3300</v>
      </c>
      <c r="D16" s="67"/>
    </row>
    <row r="17" spans="1:4" ht="12.75" customHeight="1">
      <c r="A17" s="107"/>
      <c r="B17" s="114" t="s">
        <v>306</v>
      </c>
      <c r="C17" s="115">
        <v>500</v>
      </c>
      <c r="D17" s="67"/>
    </row>
    <row r="18" spans="1:4" ht="12.75" customHeight="1">
      <c r="A18" s="107"/>
      <c r="B18" s="114" t="s">
        <v>104</v>
      </c>
      <c r="C18" s="115">
        <v>500</v>
      </c>
      <c r="D18" s="67"/>
    </row>
    <row r="19" spans="1:4" ht="12.75" customHeight="1">
      <c r="A19" s="30">
        <v>5</v>
      </c>
      <c r="B19" s="8" t="s">
        <v>366</v>
      </c>
      <c r="C19" s="113"/>
      <c r="D19" s="68">
        <f>C20+C23+C38+C39</f>
        <v>241692</v>
      </c>
    </row>
    <row r="20" spans="1:4" ht="12.75" customHeight="1">
      <c r="A20" s="107"/>
      <c r="B20" s="114" t="s">
        <v>367</v>
      </c>
      <c r="C20" s="115">
        <f>C21+C22</f>
        <v>4480</v>
      </c>
      <c r="D20" s="67"/>
    </row>
    <row r="21" spans="1:4" ht="12.75" customHeight="1">
      <c r="A21" s="107"/>
      <c r="B21" s="7" t="s">
        <v>173</v>
      </c>
      <c r="C21" s="67">
        <v>0</v>
      </c>
      <c r="D21" s="67"/>
    </row>
    <row r="22" spans="1:4" ht="12.75" customHeight="1">
      <c r="A22" s="107"/>
      <c r="B22" s="7" t="s">
        <v>368</v>
      </c>
      <c r="C22" s="67">
        <v>4480</v>
      </c>
      <c r="D22" s="67"/>
    </row>
    <row r="23" spans="1:4" ht="14.25" customHeight="1">
      <c r="A23" s="107"/>
      <c r="B23" s="108" t="s">
        <v>138</v>
      </c>
      <c r="C23" s="111">
        <v>14000</v>
      </c>
      <c r="D23" s="67"/>
    </row>
    <row r="24" spans="1:4" ht="12.75" customHeight="1">
      <c r="A24" s="107"/>
      <c r="B24" s="8" t="s">
        <v>369</v>
      </c>
      <c r="C24" s="112"/>
      <c r="D24" s="67"/>
    </row>
    <row r="25" spans="1:4" ht="12.75" customHeight="1">
      <c r="A25" s="107"/>
      <c r="B25" s="7" t="s">
        <v>211</v>
      </c>
      <c r="C25" s="67">
        <v>3810</v>
      </c>
      <c r="D25" s="67"/>
    </row>
    <row r="26" spans="1:4" ht="26.25" customHeight="1">
      <c r="A26" s="107"/>
      <c r="B26" s="21" t="s">
        <v>212</v>
      </c>
      <c r="C26" s="67">
        <v>150</v>
      </c>
      <c r="D26" s="67"/>
    </row>
    <row r="27" spans="1:4" ht="24.75" customHeight="1">
      <c r="A27" s="107"/>
      <c r="B27" s="21" t="s">
        <v>213</v>
      </c>
      <c r="C27" s="67">
        <v>350</v>
      </c>
      <c r="D27" s="67"/>
    </row>
    <row r="28" spans="1:4" ht="12.75" customHeight="1">
      <c r="A28" s="107"/>
      <c r="B28" s="7" t="s">
        <v>214</v>
      </c>
      <c r="C28" s="67">
        <v>18950</v>
      </c>
      <c r="D28" s="67"/>
    </row>
    <row r="29" spans="1:4" ht="25.5" customHeight="1">
      <c r="A29" s="107"/>
      <c r="B29" s="21" t="s">
        <v>215</v>
      </c>
      <c r="C29" s="67">
        <v>16711</v>
      </c>
      <c r="D29" s="67"/>
    </row>
    <row r="30" spans="1:4" ht="27" customHeight="1">
      <c r="A30" s="107"/>
      <c r="B30" s="21" t="s">
        <v>216</v>
      </c>
      <c r="C30" s="287">
        <v>45417</v>
      </c>
      <c r="D30" s="67"/>
    </row>
    <row r="31" spans="1:4" ht="12.75" customHeight="1">
      <c r="A31" s="107"/>
      <c r="B31" s="168" t="s">
        <v>217</v>
      </c>
      <c r="C31" s="67">
        <v>47345</v>
      </c>
      <c r="D31" s="67"/>
    </row>
    <row r="32" spans="1:4" ht="12.75" customHeight="1">
      <c r="A32" s="107"/>
      <c r="B32" s="168" t="s">
        <v>218</v>
      </c>
      <c r="C32" s="67">
        <v>27868</v>
      </c>
      <c r="D32" s="67"/>
    </row>
    <row r="33" spans="1:4" ht="24" customHeight="1">
      <c r="A33" s="107"/>
      <c r="B33" s="21" t="s">
        <v>219</v>
      </c>
      <c r="C33" s="67">
        <v>3750</v>
      </c>
      <c r="D33" s="67"/>
    </row>
    <row r="34" spans="1:4" ht="24.75" customHeight="1">
      <c r="A34" s="107"/>
      <c r="B34" s="21" t="s">
        <v>220</v>
      </c>
      <c r="C34" s="67">
        <v>5133</v>
      </c>
      <c r="D34" s="67"/>
    </row>
    <row r="35" spans="1:5" ht="25.5" customHeight="1">
      <c r="A35" s="107"/>
      <c r="B35" s="21" t="s">
        <v>221</v>
      </c>
      <c r="C35" s="67">
        <v>5025</v>
      </c>
      <c r="D35" s="67"/>
      <c r="E35" s="97"/>
    </row>
    <row r="36" spans="1:5" ht="25.5" customHeight="1">
      <c r="A36" s="107"/>
      <c r="B36" s="21" t="s">
        <v>18</v>
      </c>
      <c r="C36" s="67">
        <v>2194</v>
      </c>
      <c r="D36" s="67"/>
      <c r="E36" s="97"/>
    </row>
    <row r="37" spans="1:5" ht="25.5" customHeight="1">
      <c r="A37" s="107"/>
      <c r="B37" s="21" t="s">
        <v>418</v>
      </c>
      <c r="C37" s="67">
        <v>7500</v>
      </c>
      <c r="D37" s="67"/>
      <c r="E37" s="97"/>
    </row>
    <row r="38" spans="1:4" ht="12.75" customHeight="1">
      <c r="A38" s="107"/>
      <c r="B38" s="110" t="s">
        <v>260</v>
      </c>
      <c r="C38" s="111">
        <f>C25+C26+C27+C28+C29+C31+C32+C33+C34+C35+C36+C37</f>
        <v>138786</v>
      </c>
      <c r="D38" s="67"/>
    </row>
    <row r="39" spans="1:4" ht="12.75" customHeight="1">
      <c r="A39" s="107"/>
      <c r="B39" s="114" t="s">
        <v>139</v>
      </c>
      <c r="C39" s="115">
        <v>84426</v>
      </c>
      <c r="D39" s="67"/>
    </row>
    <row r="40" spans="1:4" ht="12.75" customHeight="1">
      <c r="A40" s="30">
        <v>6</v>
      </c>
      <c r="B40" s="8" t="s">
        <v>370</v>
      </c>
      <c r="C40" s="113"/>
      <c r="D40" s="68">
        <f>C41+C46</f>
        <v>1911945</v>
      </c>
    </row>
    <row r="41" spans="1:5" ht="12.75" customHeight="1">
      <c r="A41" s="107"/>
      <c r="B41" s="114" t="s">
        <v>60</v>
      </c>
      <c r="C41" s="228">
        <f>C42+C43+C44+C45</f>
        <v>1900981</v>
      </c>
      <c r="D41" s="68"/>
      <c r="E41" s="97"/>
    </row>
    <row r="42" spans="1:4" ht="12.75" customHeight="1">
      <c r="A42" s="107"/>
      <c r="B42" s="86" t="s">
        <v>546</v>
      </c>
      <c r="C42" s="95">
        <v>1170295</v>
      </c>
      <c r="D42" s="68"/>
    </row>
    <row r="43" spans="1:4" ht="21.75" customHeight="1">
      <c r="A43" s="107"/>
      <c r="B43" s="164" t="s">
        <v>106</v>
      </c>
      <c r="C43" s="95">
        <v>546948</v>
      </c>
      <c r="D43" s="68"/>
    </row>
    <row r="44" spans="1:4" ht="13.5" customHeight="1">
      <c r="A44" s="107"/>
      <c r="B44" s="85" t="s">
        <v>201</v>
      </c>
      <c r="C44" s="95">
        <v>22324</v>
      </c>
      <c r="D44" s="68"/>
    </row>
    <row r="45" spans="1:4" ht="24.75" customHeight="1">
      <c r="A45" s="107"/>
      <c r="B45" s="85" t="s">
        <v>135</v>
      </c>
      <c r="C45" s="95">
        <v>161414</v>
      </c>
      <c r="D45" s="68"/>
    </row>
    <row r="46" spans="1:4" ht="24.75" customHeight="1">
      <c r="A46" s="107"/>
      <c r="B46" s="294" t="s">
        <v>165</v>
      </c>
      <c r="C46" s="295">
        <v>10964</v>
      </c>
      <c r="D46" s="68"/>
    </row>
    <row r="47" spans="1:4" ht="12.75" customHeight="1">
      <c r="A47" s="30">
        <v>7</v>
      </c>
      <c r="B47" s="8" t="s">
        <v>371</v>
      </c>
      <c r="C47" s="113"/>
      <c r="D47" s="68">
        <f>C48+C49+C50+C51+C52+C53+C54+C55+C56+C57</f>
        <v>181308</v>
      </c>
    </row>
    <row r="48" spans="1:4" ht="12.75" customHeight="1">
      <c r="A48" s="107"/>
      <c r="B48" s="7" t="s">
        <v>107</v>
      </c>
      <c r="C48" s="67">
        <v>44705</v>
      </c>
      <c r="D48" s="67"/>
    </row>
    <row r="49" spans="1:4" ht="20.25" customHeight="1">
      <c r="A49" s="107"/>
      <c r="B49" s="139" t="s">
        <v>195</v>
      </c>
      <c r="C49" s="67">
        <v>16375</v>
      </c>
      <c r="D49" s="67"/>
    </row>
    <row r="50" spans="1:4" ht="15" customHeight="1">
      <c r="A50" s="107"/>
      <c r="B50" s="21" t="s">
        <v>196</v>
      </c>
      <c r="C50" s="67">
        <v>10000</v>
      </c>
      <c r="D50" s="67"/>
    </row>
    <row r="51" spans="1:4" ht="25.5" customHeight="1">
      <c r="A51" s="107"/>
      <c r="B51" s="21" t="s">
        <v>452</v>
      </c>
      <c r="C51" s="67">
        <v>13710</v>
      </c>
      <c r="D51" s="67"/>
    </row>
    <row r="52" spans="1:4" ht="14.25" customHeight="1">
      <c r="A52" s="107"/>
      <c r="B52" s="169" t="s">
        <v>453</v>
      </c>
      <c r="C52" s="67">
        <v>14455</v>
      </c>
      <c r="D52" s="67"/>
    </row>
    <row r="53" spans="1:4" ht="14.25" customHeight="1">
      <c r="A53" s="107"/>
      <c r="B53" s="169" t="s">
        <v>454</v>
      </c>
      <c r="C53" s="67">
        <v>13372</v>
      </c>
      <c r="D53" s="67"/>
    </row>
    <row r="54" spans="1:4" ht="25.5" customHeight="1">
      <c r="A54" s="107"/>
      <c r="B54" s="169" t="s">
        <v>455</v>
      </c>
      <c r="C54" s="67">
        <v>26137</v>
      </c>
      <c r="D54" s="67"/>
    </row>
    <row r="55" spans="1:4" ht="21.75" customHeight="1">
      <c r="A55" s="107"/>
      <c r="B55" s="210" t="s">
        <v>456</v>
      </c>
      <c r="C55" s="67">
        <v>9840</v>
      </c>
      <c r="D55" s="67"/>
    </row>
    <row r="56" spans="1:4" ht="23.25" customHeight="1">
      <c r="A56" s="107"/>
      <c r="B56" s="169" t="s">
        <v>457</v>
      </c>
      <c r="C56" s="67">
        <v>9642</v>
      </c>
      <c r="D56" s="67"/>
    </row>
    <row r="57" spans="1:4" ht="24.75" customHeight="1">
      <c r="A57" s="107"/>
      <c r="B57" s="169" t="s">
        <v>458</v>
      </c>
      <c r="C57" s="67">
        <v>23072</v>
      </c>
      <c r="D57" s="67"/>
    </row>
    <row r="58" spans="1:4" ht="17.25" customHeight="1">
      <c r="A58" s="7">
        <v>8</v>
      </c>
      <c r="B58" s="99" t="s">
        <v>70</v>
      </c>
      <c r="C58" s="67"/>
      <c r="D58" s="93">
        <v>3000</v>
      </c>
    </row>
    <row r="59" spans="1:4" ht="12.75" customHeight="1">
      <c r="A59" s="7">
        <v>9</v>
      </c>
      <c r="B59" s="8" t="s">
        <v>372</v>
      </c>
      <c r="C59" s="113"/>
      <c r="D59" s="68">
        <f>C60+C61+C62+C63</f>
        <v>324640</v>
      </c>
    </row>
    <row r="60" spans="1:4" ht="12.75" customHeight="1">
      <c r="A60" s="30"/>
      <c r="B60" s="138" t="s">
        <v>395</v>
      </c>
      <c r="C60" s="211">
        <v>252684</v>
      </c>
      <c r="D60" s="68"/>
    </row>
    <row r="61" spans="1:4" ht="12.75" customHeight="1">
      <c r="A61" s="29"/>
      <c r="B61" s="138" t="s">
        <v>394</v>
      </c>
      <c r="C61" s="211">
        <v>34955</v>
      </c>
      <c r="D61" s="68"/>
    </row>
    <row r="62" spans="1:4" ht="12.75" customHeight="1">
      <c r="A62" s="107"/>
      <c r="B62" s="138" t="s">
        <v>396</v>
      </c>
      <c r="C62" s="211">
        <v>33532</v>
      </c>
      <c r="D62" s="68"/>
    </row>
    <row r="63" spans="1:4" ht="12.75" customHeight="1">
      <c r="A63" s="107"/>
      <c r="B63" s="138" t="s">
        <v>397</v>
      </c>
      <c r="C63" s="211">
        <v>3469</v>
      </c>
      <c r="D63" s="68"/>
    </row>
    <row r="64" spans="1:4" ht="12.75" customHeight="1">
      <c r="A64" s="30"/>
      <c r="B64" s="11" t="s">
        <v>14</v>
      </c>
      <c r="C64" s="113"/>
      <c r="D64" s="68">
        <f>D4+D6+D19+D40+D47+D58+D59</f>
        <v>3390435</v>
      </c>
    </row>
    <row r="65" spans="1:4" ht="12.75" customHeight="1">
      <c r="A65" s="107"/>
      <c r="B65" s="11" t="s">
        <v>15</v>
      </c>
      <c r="C65" s="113"/>
      <c r="D65" s="68">
        <f>D64+D3</f>
        <v>3554862</v>
      </c>
    </row>
    <row r="66" spans="1:4" ht="12.75" customHeight="1">
      <c r="A66" s="107"/>
      <c r="B66" s="11" t="s">
        <v>2</v>
      </c>
      <c r="C66" s="113"/>
      <c r="D66" s="68">
        <f>D68-D65</f>
        <v>307294</v>
      </c>
    </row>
    <row r="67" spans="1:5" s="117" customFormat="1" ht="12.75" customHeight="1">
      <c r="A67" s="162"/>
      <c r="B67" s="116" t="s">
        <v>16</v>
      </c>
      <c r="C67" s="118"/>
      <c r="D67" s="93">
        <f>D68-D3</f>
        <v>3697729</v>
      </c>
      <c r="E67" s="296"/>
    </row>
    <row r="68" spans="1:4" ht="12.75" customHeight="1">
      <c r="A68" s="29"/>
      <c r="B68" s="135" t="s">
        <v>17</v>
      </c>
      <c r="C68" s="112"/>
      <c r="D68" s="93">
        <f>'5.sz.mell.'!O12</f>
        <v>3862156</v>
      </c>
    </row>
  </sheetData>
  <sheetProtection/>
  <printOptions horizontalCentered="1" verticalCentered="1"/>
  <pageMargins left="0.3937007874015748" right="0.3937007874015748" top="0.5905511811023623" bottom="0" header="0.31496062992125984" footer="0.31496062992125984"/>
  <pageSetup horizontalDpi="360" verticalDpi="360" orientation="portrait" paperSize="9" r:id="rId1"/>
  <headerFooter alignWithMargins="0">
    <oddHeader>&amp;L&amp;8(ezer forintban)&amp;C&amp;"Arial CE,Félkövér"Komló Város Önkormányzat és intézményei
 bevételei 2014. év
&amp;R4. sz. melléklet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U15"/>
  <sheetViews>
    <sheetView zoomScalePageLayoutView="0" workbookViewId="0" topLeftCell="A1">
      <selection activeCell="I22" sqref="I22"/>
    </sheetView>
  </sheetViews>
  <sheetFormatPr defaultColWidth="9.00390625" defaultRowHeight="12.75"/>
  <cols>
    <col min="1" max="1" width="14.625" style="5" customWidth="1"/>
    <col min="2" max="2" width="3.75390625" style="5" customWidth="1"/>
    <col min="3" max="3" width="7.625" style="5" customWidth="1"/>
    <col min="4" max="4" width="7.75390625" style="5" customWidth="1"/>
    <col min="5" max="5" width="7.125" style="5" customWidth="1"/>
    <col min="6" max="6" width="8.125" style="5" customWidth="1"/>
    <col min="7" max="7" width="7.25390625" style="5" customWidth="1"/>
    <col min="8" max="8" width="9.00390625" style="5" customWidth="1"/>
    <col min="9" max="9" width="8.25390625" style="5" customWidth="1"/>
    <col min="10" max="11" width="8.125" style="5" customWidth="1"/>
    <col min="12" max="12" width="6.75390625" style="5" customWidth="1"/>
    <col min="13" max="13" width="8.125" style="5" customWidth="1"/>
    <col min="14" max="15" width="7.625" style="5" customWidth="1"/>
    <col min="16" max="16" width="28.875" style="5" customWidth="1"/>
    <col min="17" max="17" width="7.625" style="5" customWidth="1"/>
    <col min="18" max="18" width="14.625" style="5" customWidth="1"/>
    <col min="19" max="19" width="12.25390625" style="5" customWidth="1"/>
    <col min="20" max="16384" width="9.125" style="5" customWidth="1"/>
  </cols>
  <sheetData>
    <row r="1" spans="1:21" s="101" customFormat="1" ht="11.25" customHeight="1">
      <c r="A1" s="305" t="s">
        <v>128</v>
      </c>
      <c r="B1" s="305" t="s">
        <v>287</v>
      </c>
      <c r="C1" s="306" t="s">
        <v>129</v>
      </c>
      <c r="D1" s="306"/>
      <c r="E1" s="306"/>
      <c r="F1" s="306"/>
      <c r="G1" s="305" t="s">
        <v>132</v>
      </c>
      <c r="H1" s="307" t="s">
        <v>133</v>
      </c>
      <c r="I1" s="307"/>
      <c r="J1" s="307"/>
      <c r="K1" s="305" t="s">
        <v>228</v>
      </c>
      <c r="L1" s="305" t="s">
        <v>134</v>
      </c>
      <c r="M1" s="305" t="s">
        <v>266</v>
      </c>
      <c r="N1" s="310" t="s">
        <v>451</v>
      </c>
      <c r="O1" s="308" t="s">
        <v>263</v>
      </c>
      <c r="P1" s="305" t="s">
        <v>128</v>
      </c>
      <c r="Q1" s="305" t="s">
        <v>287</v>
      </c>
      <c r="R1" s="305" t="s">
        <v>64</v>
      </c>
      <c r="S1" s="305" t="s">
        <v>63</v>
      </c>
      <c r="T1" s="305" t="s">
        <v>117</v>
      </c>
      <c r="U1" s="305" t="s">
        <v>303</v>
      </c>
    </row>
    <row r="2" spans="1:21" s="101" customFormat="1" ht="48.75">
      <c r="A2" s="305"/>
      <c r="B2" s="305"/>
      <c r="C2" s="100" t="s">
        <v>130</v>
      </c>
      <c r="D2" s="100" t="s">
        <v>4</v>
      </c>
      <c r="E2" s="100" t="s">
        <v>131</v>
      </c>
      <c r="F2" s="100" t="s">
        <v>269</v>
      </c>
      <c r="G2" s="305"/>
      <c r="H2" s="100" t="s">
        <v>264</v>
      </c>
      <c r="I2" s="100" t="s">
        <v>268</v>
      </c>
      <c r="J2" s="100" t="s">
        <v>265</v>
      </c>
      <c r="K2" s="305"/>
      <c r="L2" s="305"/>
      <c r="M2" s="305"/>
      <c r="N2" s="311"/>
      <c r="O2" s="309"/>
      <c r="P2" s="305"/>
      <c r="Q2" s="305"/>
      <c r="R2" s="305"/>
      <c r="S2" s="305"/>
      <c r="T2" s="305"/>
      <c r="U2" s="305"/>
    </row>
    <row r="3" spans="1:21" ht="23.25" customHeight="1">
      <c r="A3" s="21" t="s">
        <v>68</v>
      </c>
      <c r="B3" s="7">
        <v>1</v>
      </c>
      <c r="C3" s="7">
        <f>'5.a.sz.mell.'!C3+'5.b.sz.mell.'!C3</f>
        <v>281811</v>
      </c>
      <c r="D3" s="7">
        <f>'5.a.sz.mell.'!D3+'5.b.sz.mell.'!D3</f>
        <v>79069</v>
      </c>
      <c r="E3" s="7">
        <f>'5.a.sz.mell.'!E3+'5.b.sz.mell.'!E3</f>
        <v>108848</v>
      </c>
      <c r="F3" s="7">
        <f>'5.a.sz.mell.'!F3+'5.b.sz.mell.'!F3</f>
        <v>0</v>
      </c>
      <c r="G3" s="8">
        <f aca="true" t="shared" si="0" ref="G3:G9">SUM(C3:F3)</f>
        <v>469728</v>
      </c>
      <c r="H3" s="7">
        <f>'5.a.sz.mell.'!H3+'5.b.sz.mell.'!H3</f>
        <v>0</v>
      </c>
      <c r="I3" s="7">
        <f>'5.a.sz.mell.'!I3+'5.b.sz.mell.'!I3</f>
        <v>0</v>
      </c>
      <c r="J3" s="7">
        <f>'5.a.sz.mell.'!J3+'5.b.sz.mell.'!J3</f>
        <v>0</v>
      </c>
      <c r="K3" s="7">
        <f>'5.a.sz.mell.'!K3+'5.b.sz.mell.'!K3</f>
        <v>2000</v>
      </c>
      <c r="L3" s="7">
        <f>'5.a.sz.mell.'!L3+'5.b.sz.mell.'!L3</f>
        <v>0</v>
      </c>
      <c r="M3" s="7">
        <f>'5.a.sz.mell.'!M3+'5.b.sz.mell.'!M3</f>
        <v>0</v>
      </c>
      <c r="N3" s="7">
        <f>'5.a.sz.mell.'!N3+'5.b.sz.mell.'!N3</f>
        <v>0</v>
      </c>
      <c r="O3" s="78">
        <f aca="true" t="shared" si="1" ref="O3:O9">G3+H3+I3+J3+K3+L3+M3+N3</f>
        <v>471728</v>
      </c>
      <c r="P3" s="7" t="s">
        <v>68</v>
      </c>
      <c r="Q3" s="7">
        <v>1</v>
      </c>
      <c r="R3" s="7">
        <v>25539</v>
      </c>
      <c r="S3" s="7"/>
      <c r="T3" s="7">
        <v>108</v>
      </c>
      <c r="U3" s="7"/>
    </row>
    <row r="4" spans="1:21" ht="30" customHeight="1">
      <c r="A4" s="139" t="s">
        <v>109</v>
      </c>
      <c r="B4" s="7">
        <v>2</v>
      </c>
      <c r="C4" s="7">
        <f>'5.a.sz.mell.'!C4+'5.b.sz.mell.'!C4</f>
        <v>30377</v>
      </c>
      <c r="D4" s="7">
        <f>'5.a.sz.mell.'!D4+'5.b.sz.mell.'!D4</f>
        <v>7905</v>
      </c>
      <c r="E4" s="7">
        <f>'5.a.sz.mell.'!E4+'5.b.sz.mell.'!E4</f>
        <v>35543</v>
      </c>
      <c r="F4" s="7">
        <f>'5.a.sz.mell.'!F4+'5.b.sz.mell.'!F4</f>
        <v>0</v>
      </c>
      <c r="G4" s="8">
        <f t="shared" si="0"/>
        <v>73825</v>
      </c>
      <c r="H4" s="7">
        <f>'5.a.sz.mell.'!H4+'5.b.sz.mell.'!H4</f>
        <v>0</v>
      </c>
      <c r="I4" s="7">
        <f>'5.a.sz.mell.'!I4+'5.b.sz.mell.'!I4</f>
        <v>0</v>
      </c>
      <c r="J4" s="7">
        <f>'5.a.sz.mell.'!J4+'5.b.sz.mell.'!J4</f>
        <v>0</v>
      </c>
      <c r="K4" s="7">
        <f>'5.a.sz.mell.'!K4+'5.b.sz.mell.'!K4</f>
        <v>54931</v>
      </c>
      <c r="L4" s="7">
        <f>'5.a.sz.mell.'!L4+'5.b.sz.mell.'!L4</f>
        <v>0</v>
      </c>
      <c r="M4" s="7">
        <f>'5.a.sz.mell.'!M4+'5.b.sz.mell.'!M4</f>
        <v>0</v>
      </c>
      <c r="N4" s="7">
        <f>'5.a.sz.mell.'!N4+'5.b.sz.mell.'!N4</f>
        <v>0</v>
      </c>
      <c r="O4" s="78">
        <f t="shared" si="1"/>
        <v>128756</v>
      </c>
      <c r="P4" s="21" t="s">
        <v>199</v>
      </c>
      <c r="Q4" s="7">
        <v>2</v>
      </c>
      <c r="R4" s="7">
        <v>10893</v>
      </c>
      <c r="S4" s="7"/>
      <c r="T4" s="7">
        <v>16</v>
      </c>
      <c r="U4" s="7"/>
    </row>
    <row r="5" spans="1:21" ht="25.5" customHeight="1">
      <c r="A5" s="139" t="s">
        <v>110</v>
      </c>
      <c r="B5" s="7">
        <v>3</v>
      </c>
      <c r="C5" s="7">
        <f>'5.a.sz.mell.'!C5+'5.b.sz.mell.'!C5</f>
        <v>17078</v>
      </c>
      <c r="D5" s="7">
        <f>'5.a.sz.mell.'!D5+'5.b.sz.mell.'!D5</f>
        <v>4401</v>
      </c>
      <c r="E5" s="7">
        <f>'5.a.sz.mell.'!E5+'5.b.sz.mell.'!E5</f>
        <v>10840</v>
      </c>
      <c r="F5" s="7">
        <f>'5.a.sz.mell.'!F5+'5.b.sz.mell.'!F5</f>
        <v>0</v>
      </c>
      <c r="G5" s="8">
        <f t="shared" si="0"/>
        <v>32319</v>
      </c>
      <c r="H5" s="7">
        <f>'5.a.sz.mell.'!H5+'5.b.sz.mell.'!H5</f>
        <v>0</v>
      </c>
      <c r="I5" s="7">
        <f>'5.a.sz.mell.'!I5+'5.b.sz.mell.'!I5</f>
        <v>0</v>
      </c>
      <c r="J5" s="7">
        <f>'5.a.sz.mell.'!J5+'5.b.sz.mell.'!J5</f>
        <v>0</v>
      </c>
      <c r="K5" s="7">
        <f>'5.a.sz.mell.'!K5+'5.b.sz.mell.'!K5</f>
        <v>19760</v>
      </c>
      <c r="L5" s="7">
        <f>'5.a.sz.mell.'!L5+'5.b.sz.mell.'!L5</f>
        <v>0</v>
      </c>
      <c r="M5" s="7">
        <f>'5.a.sz.mell.'!M5+'5.b.sz.mell.'!M5</f>
        <v>0</v>
      </c>
      <c r="N5" s="7">
        <f>'5.a.sz.mell.'!N5+'5.b.sz.mell.'!N5</f>
        <v>0</v>
      </c>
      <c r="O5" s="78">
        <f t="shared" si="1"/>
        <v>52079</v>
      </c>
      <c r="P5" s="21" t="s">
        <v>200</v>
      </c>
      <c r="Q5" s="7">
        <v>3</v>
      </c>
      <c r="R5" s="7">
        <v>7240</v>
      </c>
      <c r="S5" s="7"/>
      <c r="T5" s="7">
        <v>7</v>
      </c>
      <c r="U5" s="7"/>
    </row>
    <row r="6" spans="1:21" ht="18.75" customHeight="1">
      <c r="A6" s="140" t="s">
        <v>254</v>
      </c>
      <c r="B6" s="7">
        <v>4</v>
      </c>
      <c r="C6" s="7">
        <f>'5.a.sz.mell.'!C6+'5.b.sz.mell.'!C6</f>
        <v>139281</v>
      </c>
      <c r="D6" s="7">
        <f>'5.a.sz.mell.'!D6+'5.b.sz.mell.'!D6</f>
        <v>41357</v>
      </c>
      <c r="E6" s="7">
        <f>'5.a.sz.mell.'!E6+'5.b.sz.mell.'!E6</f>
        <v>246755</v>
      </c>
      <c r="F6" s="7">
        <f>'5.a.sz.mell.'!F6+'5.b.sz.mell.'!F6</f>
        <v>0</v>
      </c>
      <c r="G6" s="8">
        <f t="shared" si="0"/>
        <v>427393</v>
      </c>
      <c r="H6" s="7">
        <f>'5.a.sz.mell.'!H6+'5.b.sz.mell.'!H6</f>
        <v>0</v>
      </c>
      <c r="I6" s="7">
        <f>'5.a.sz.mell.'!I6+'5.b.sz.mell.'!I6</f>
        <v>0</v>
      </c>
      <c r="J6" s="7">
        <f>'5.a.sz.mell.'!J6+'5.b.sz.mell.'!J6</f>
        <v>0</v>
      </c>
      <c r="K6" s="7">
        <f>'5.a.sz.mell.'!K6+'5.b.sz.mell.'!K6</f>
        <v>2750</v>
      </c>
      <c r="L6" s="7">
        <f>'5.a.sz.mell.'!L6+'5.b.sz.mell.'!L6</f>
        <v>3000</v>
      </c>
      <c r="M6" s="7">
        <f>'5.a.sz.mell.'!M6+'5.b.sz.mell.'!M6</f>
        <v>0</v>
      </c>
      <c r="N6" s="7">
        <f>'5.a.sz.mell.'!N6+'5.b.sz.mell.'!N6</f>
        <v>0</v>
      </c>
      <c r="O6" s="78">
        <f t="shared" si="1"/>
        <v>433143</v>
      </c>
      <c r="P6" s="7" t="s">
        <v>254</v>
      </c>
      <c r="Q6" s="7">
        <v>4</v>
      </c>
      <c r="R6" s="7">
        <v>35861</v>
      </c>
      <c r="S6" s="7"/>
      <c r="T6" s="7">
        <v>79</v>
      </c>
      <c r="U6" s="7"/>
    </row>
    <row r="7" spans="1:21" ht="19.5" customHeight="1">
      <c r="A7" s="141" t="s">
        <v>114</v>
      </c>
      <c r="B7" s="8"/>
      <c r="C7" s="8">
        <f aca="true" t="shared" si="2" ref="C7:O7">+C3+C4+C5+C6</f>
        <v>468547</v>
      </c>
      <c r="D7" s="8">
        <f t="shared" si="2"/>
        <v>132732</v>
      </c>
      <c r="E7" s="8">
        <f t="shared" si="2"/>
        <v>401986</v>
      </c>
      <c r="F7" s="8">
        <f t="shared" si="2"/>
        <v>0</v>
      </c>
      <c r="G7" s="8">
        <f t="shared" si="2"/>
        <v>1003265</v>
      </c>
      <c r="H7" s="8">
        <f t="shared" si="2"/>
        <v>0</v>
      </c>
      <c r="I7" s="8">
        <f t="shared" si="2"/>
        <v>0</v>
      </c>
      <c r="J7" s="8">
        <f t="shared" si="2"/>
        <v>0</v>
      </c>
      <c r="K7" s="8">
        <f t="shared" si="2"/>
        <v>79441</v>
      </c>
      <c r="L7" s="8">
        <f t="shared" si="2"/>
        <v>3000</v>
      </c>
      <c r="M7" s="8">
        <f t="shared" si="2"/>
        <v>0</v>
      </c>
      <c r="N7" s="8">
        <f t="shared" si="2"/>
        <v>0</v>
      </c>
      <c r="O7" s="8">
        <f t="shared" si="2"/>
        <v>1085706</v>
      </c>
      <c r="P7" s="8" t="s">
        <v>115</v>
      </c>
      <c r="Q7" s="8"/>
      <c r="R7" s="8">
        <f>R3+R4+R5+R6</f>
        <v>79533</v>
      </c>
      <c r="S7" s="8">
        <f>S3+S4+S5+S6</f>
        <v>0</v>
      </c>
      <c r="T7" s="8">
        <f>T3+T4+T5+T6</f>
        <v>210</v>
      </c>
      <c r="U7" s="8">
        <f>U3+U4+U5+U6</f>
        <v>0</v>
      </c>
    </row>
    <row r="8" spans="1:21" ht="16.5" customHeight="1">
      <c r="A8" s="140" t="s">
        <v>256</v>
      </c>
      <c r="B8" s="7">
        <v>5</v>
      </c>
      <c r="C8" s="7">
        <f>'5.a.sz.mell.'!C8+'5.b.sz.mell.'!C8</f>
        <v>53681</v>
      </c>
      <c r="D8" s="7">
        <f>'5.a.sz.mell.'!D8+'5.b.sz.mell.'!D8</f>
        <v>13526</v>
      </c>
      <c r="E8" s="7">
        <f>'5.a.sz.mell.'!E8+'5.b.sz.mell.'!E8</f>
        <v>209452</v>
      </c>
      <c r="F8" s="7">
        <f>'5.a.sz.mell.'!F8+'5.b.sz.mell.'!F8</f>
        <v>0</v>
      </c>
      <c r="G8" s="8">
        <f t="shared" si="0"/>
        <v>276659</v>
      </c>
      <c r="H8" s="7">
        <f>'5.a.sz.mell.'!H8+'5.b.sz.mell.'!H8</f>
        <v>0</v>
      </c>
      <c r="I8" s="7">
        <f>'5.a.sz.mell.'!I8+'5.b.sz.mell.'!I8</f>
        <v>0</v>
      </c>
      <c r="J8" s="7">
        <f>'5.a.sz.mell.'!J8+'5.b.sz.mell.'!J8</f>
        <v>0</v>
      </c>
      <c r="K8" s="7">
        <f>'5.a.sz.mell.'!K8+'5.b.sz.mell.'!K8</f>
        <v>1000</v>
      </c>
      <c r="L8" s="7">
        <f>'5.a.sz.mell.'!L8+'5.b.sz.mell.'!L8</f>
        <v>8000</v>
      </c>
      <c r="M8" s="7">
        <f>'5.a.sz.mell.'!M8+'5.b.sz.mell.'!M8</f>
        <v>0</v>
      </c>
      <c r="N8" s="7">
        <f>'5.a.sz.mell.'!N8+'5.b.sz.mell.'!N8</f>
        <v>0</v>
      </c>
      <c r="O8" s="78">
        <f t="shared" si="1"/>
        <v>285659</v>
      </c>
      <c r="P8" s="7" t="s">
        <v>256</v>
      </c>
      <c r="Q8" s="7">
        <v>5</v>
      </c>
      <c r="R8" s="7">
        <v>79894</v>
      </c>
      <c r="S8" s="7">
        <v>0</v>
      </c>
      <c r="T8" s="7">
        <v>30</v>
      </c>
      <c r="U8" s="7">
        <v>800</v>
      </c>
    </row>
    <row r="9" spans="1:21" ht="16.5" customHeight="1">
      <c r="A9" s="140" t="s">
        <v>448</v>
      </c>
      <c r="B9" s="7">
        <v>6</v>
      </c>
      <c r="C9" s="7">
        <f>'6.2.sz.melléklet'!B9</f>
        <v>232440</v>
      </c>
      <c r="D9" s="7">
        <f>'6.2.sz.melléklet'!C9</f>
        <v>66033</v>
      </c>
      <c r="E9" s="7">
        <f>'6.2.sz.melléklet'!D9</f>
        <v>149919</v>
      </c>
      <c r="F9" s="7">
        <v>0</v>
      </c>
      <c r="G9" s="8">
        <f t="shared" si="0"/>
        <v>448392</v>
      </c>
      <c r="H9" s="7">
        <f>'6.2.sz.melléklet'!E9</f>
        <v>0</v>
      </c>
      <c r="I9" s="7">
        <f>'6.2.sz.melléklet'!F9</f>
        <v>3469</v>
      </c>
      <c r="J9" s="7">
        <f>'6.2.sz.melléklet'!G9</f>
        <v>0</v>
      </c>
      <c r="K9" s="7">
        <f>'6.2.sz.melléklet'!H9</f>
        <v>12358</v>
      </c>
      <c r="L9" s="7">
        <f>'6.2.sz.melléklet'!I9</f>
        <v>0</v>
      </c>
      <c r="M9" s="7">
        <v>0</v>
      </c>
      <c r="N9" s="7">
        <v>0</v>
      </c>
      <c r="O9" s="78">
        <f t="shared" si="1"/>
        <v>464219</v>
      </c>
      <c r="P9" s="7" t="s">
        <v>448</v>
      </c>
      <c r="Q9" s="7">
        <v>6</v>
      </c>
      <c r="R9" s="7">
        <v>5000</v>
      </c>
      <c r="S9" s="7">
        <v>0</v>
      </c>
      <c r="T9" s="7">
        <v>76.5</v>
      </c>
      <c r="U9" s="7"/>
    </row>
    <row r="10" spans="1:21" ht="18" customHeight="1">
      <c r="A10" s="163" t="s">
        <v>197</v>
      </c>
      <c r="B10" s="8"/>
      <c r="C10" s="8">
        <f aca="true" t="shared" si="3" ref="C10:H10">C7+C8+C9</f>
        <v>754668</v>
      </c>
      <c r="D10" s="8">
        <f t="shared" si="3"/>
        <v>212291</v>
      </c>
      <c r="E10" s="8">
        <f t="shared" si="3"/>
        <v>761357</v>
      </c>
      <c r="F10" s="8">
        <f t="shared" si="3"/>
        <v>0</v>
      </c>
      <c r="G10" s="8">
        <f t="shared" si="3"/>
        <v>1728316</v>
      </c>
      <c r="H10" s="8">
        <f t="shared" si="3"/>
        <v>0</v>
      </c>
      <c r="I10" s="8">
        <f aca="true" t="shared" si="4" ref="I10:N10">I7+I8+I9</f>
        <v>3469</v>
      </c>
      <c r="J10" s="8">
        <f t="shared" si="4"/>
        <v>0</v>
      </c>
      <c r="K10" s="8">
        <f t="shared" si="4"/>
        <v>92799</v>
      </c>
      <c r="L10" s="8">
        <f t="shared" si="4"/>
        <v>11000</v>
      </c>
      <c r="M10" s="8">
        <f t="shared" si="4"/>
        <v>0</v>
      </c>
      <c r="N10" s="8">
        <f t="shared" si="4"/>
        <v>0</v>
      </c>
      <c r="O10" s="8">
        <f>O7+O8+O9</f>
        <v>1835584</v>
      </c>
      <c r="P10" s="8" t="s">
        <v>112</v>
      </c>
      <c r="Q10" s="8"/>
      <c r="R10" s="8">
        <f>R7+R8+R9</f>
        <v>164427</v>
      </c>
      <c r="S10" s="8">
        <f>S7+S8+S9</f>
        <v>0</v>
      </c>
      <c r="T10" s="8">
        <f>T7+T8+T9</f>
        <v>316.5</v>
      </c>
      <c r="U10" s="8">
        <f>U7+U8+U9</f>
        <v>800</v>
      </c>
    </row>
    <row r="11" spans="1:21" ht="16.5" customHeight="1">
      <c r="A11" s="7" t="s">
        <v>286</v>
      </c>
      <c r="B11" s="7">
        <v>7</v>
      </c>
      <c r="C11" s="7">
        <f>'6.1.sz.melléklet'!B33</f>
        <v>67724</v>
      </c>
      <c r="D11" s="7">
        <f>'6.1.sz.melléklet'!C33</f>
        <v>23782</v>
      </c>
      <c r="E11" s="7">
        <f>'6.1.sz.melléklet'!D33</f>
        <v>176119</v>
      </c>
      <c r="F11" s="7">
        <v>0</v>
      </c>
      <c r="G11" s="8">
        <f>C11+D11+E11+F11</f>
        <v>267625</v>
      </c>
      <c r="H11" s="7">
        <f>'6.1.sz.melléklet'!E33</f>
        <v>180904</v>
      </c>
      <c r="I11" s="67">
        <f>I12-I10</f>
        <v>22000</v>
      </c>
      <c r="J11" s="7">
        <f>'6.1.sz.melléklet'!F33</f>
        <v>705294</v>
      </c>
      <c r="K11" s="67">
        <f>K12-K10</f>
        <v>330430</v>
      </c>
      <c r="L11" s="67">
        <f>L12-L10</f>
        <v>123676</v>
      </c>
      <c r="M11" s="7">
        <f>'6.1.sz.melléklet'!G33</f>
        <v>3000</v>
      </c>
      <c r="N11" s="7">
        <f>'6.1.sz.melléklet'!H33</f>
        <v>393643</v>
      </c>
      <c r="O11" s="8">
        <f>G11+H11+I11+J11+K11+L11+M11+N11</f>
        <v>2026572</v>
      </c>
      <c r="P11" s="7" t="s">
        <v>286</v>
      </c>
      <c r="Q11" s="7">
        <v>7</v>
      </c>
      <c r="R11" s="7">
        <v>5500</v>
      </c>
      <c r="S11" s="7">
        <v>44705</v>
      </c>
      <c r="T11" s="7">
        <v>19</v>
      </c>
      <c r="U11" s="7"/>
    </row>
    <row r="12" spans="1:21" ht="17.25" customHeight="1">
      <c r="A12" s="92" t="s">
        <v>450</v>
      </c>
      <c r="B12" s="7"/>
      <c r="C12" s="92">
        <f>C10+C11</f>
        <v>822392</v>
      </c>
      <c r="D12" s="92">
        <f aca="true" t="shared" si="5" ref="D12:J12">D10+D11</f>
        <v>236073</v>
      </c>
      <c r="E12" s="92">
        <f t="shared" si="5"/>
        <v>937476</v>
      </c>
      <c r="F12" s="92">
        <f t="shared" si="5"/>
        <v>0</v>
      </c>
      <c r="G12" s="92">
        <f t="shared" si="5"/>
        <v>1995941</v>
      </c>
      <c r="H12" s="92">
        <f t="shared" si="5"/>
        <v>180904</v>
      </c>
      <c r="I12" s="93">
        <f>'7.sz.mell.'!E66</f>
        <v>25469</v>
      </c>
      <c r="J12" s="92">
        <f t="shared" si="5"/>
        <v>705294</v>
      </c>
      <c r="K12" s="93">
        <f>'7.sz.mell.'!E56</f>
        <v>423229</v>
      </c>
      <c r="L12" s="93">
        <f>'7.sz.mell.'!E78</f>
        <v>134676</v>
      </c>
      <c r="M12" s="92">
        <f>M10+M11</f>
        <v>3000</v>
      </c>
      <c r="N12" s="92">
        <f>N10+N11</f>
        <v>393643</v>
      </c>
      <c r="O12" s="92">
        <f>O10+O11</f>
        <v>3862156</v>
      </c>
      <c r="P12" s="92" t="s">
        <v>449</v>
      </c>
      <c r="Q12" s="7"/>
      <c r="R12" s="92">
        <f>R10+R11</f>
        <v>169927</v>
      </c>
      <c r="S12" s="92">
        <f>S10+S11</f>
        <v>44705</v>
      </c>
      <c r="T12" s="92">
        <f>T10+T11</f>
        <v>335.5</v>
      </c>
      <c r="U12" s="92">
        <f>U10+U11</f>
        <v>800</v>
      </c>
    </row>
    <row r="15" ht="11.25">
      <c r="S15" s="5" t="s">
        <v>258</v>
      </c>
    </row>
  </sheetData>
  <sheetProtection/>
  <mergeCells count="16">
    <mergeCell ref="H1:J1"/>
    <mergeCell ref="O1:O2"/>
    <mergeCell ref="K1:K2"/>
    <mergeCell ref="L1:L2"/>
    <mergeCell ref="M1:M2"/>
    <mergeCell ref="N1:N2"/>
    <mergeCell ref="A1:A2"/>
    <mergeCell ref="B1:B2"/>
    <mergeCell ref="C1:F1"/>
    <mergeCell ref="G1:G2"/>
    <mergeCell ref="U1:U2"/>
    <mergeCell ref="R1:R2"/>
    <mergeCell ref="P1:P2"/>
    <mergeCell ref="Q1:Q2"/>
    <mergeCell ref="T1:T2"/>
    <mergeCell ref="S1:S2"/>
  </mergeCells>
  <printOptions horizontalCentered="1" verticalCentered="1"/>
  <pageMargins left="0.1968503937007874" right="0.1968503937007874" top="0.984251968503937" bottom="0.984251968503937" header="0.5118110236220472" footer="0.5118110236220472"/>
  <pageSetup horizontalDpi="360" verticalDpi="360" orientation="landscape" paperSize="9" r:id="rId1"/>
  <headerFooter alignWithMargins="0">
    <oddHeader>&amp;LKöteles és nem köteles feladatok együtt&amp;C&amp;"Arial CE,Félkövér"Komló Város Önkormányzat és intézményei
 2014. évi előirányzata
(ezer forintban)&amp;R5. sz. melléklet</oddHeader>
    <oddFooter>&amp;C&amp;P. oldal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U15"/>
  <sheetViews>
    <sheetView zoomScalePageLayoutView="0" workbookViewId="0" topLeftCell="A1">
      <selection activeCell="I12" sqref="I12"/>
    </sheetView>
  </sheetViews>
  <sheetFormatPr defaultColWidth="9.00390625" defaultRowHeight="12.75"/>
  <cols>
    <col min="1" max="1" width="14.625" style="5" customWidth="1"/>
    <col min="2" max="2" width="3.75390625" style="5" customWidth="1"/>
    <col min="3" max="3" width="7.625" style="5" customWidth="1"/>
    <col min="4" max="4" width="7.75390625" style="5" customWidth="1"/>
    <col min="5" max="5" width="7.125" style="5" customWidth="1"/>
    <col min="6" max="6" width="8.125" style="5" customWidth="1"/>
    <col min="7" max="7" width="7.25390625" style="5" customWidth="1"/>
    <col min="8" max="8" width="8.375" style="5" customWidth="1"/>
    <col min="9" max="10" width="7.375" style="5" customWidth="1"/>
    <col min="11" max="11" width="7.25390625" style="5" customWidth="1"/>
    <col min="12" max="12" width="6.00390625" style="5" customWidth="1"/>
    <col min="13" max="13" width="6.875" style="5" customWidth="1"/>
    <col min="14" max="14" width="7.375" style="5" customWidth="1"/>
    <col min="15" max="15" width="7.625" style="5" customWidth="1"/>
    <col min="16" max="16" width="28.875" style="5" customWidth="1"/>
    <col min="17" max="17" width="7.625" style="5" customWidth="1"/>
    <col min="18" max="18" width="14.625" style="5" customWidth="1"/>
    <col min="19" max="19" width="12.25390625" style="5" customWidth="1"/>
    <col min="20" max="16384" width="9.125" style="5" customWidth="1"/>
  </cols>
  <sheetData>
    <row r="1" spans="1:21" s="101" customFormat="1" ht="11.25" customHeight="1">
      <c r="A1" s="305" t="s">
        <v>128</v>
      </c>
      <c r="B1" s="305" t="s">
        <v>287</v>
      </c>
      <c r="C1" s="306" t="s">
        <v>129</v>
      </c>
      <c r="D1" s="306"/>
      <c r="E1" s="306"/>
      <c r="F1" s="306"/>
      <c r="G1" s="305" t="s">
        <v>132</v>
      </c>
      <c r="H1" s="307" t="s">
        <v>133</v>
      </c>
      <c r="I1" s="307"/>
      <c r="J1" s="307"/>
      <c r="K1" s="305" t="s">
        <v>228</v>
      </c>
      <c r="L1" s="305" t="s">
        <v>134</v>
      </c>
      <c r="M1" s="305" t="s">
        <v>266</v>
      </c>
      <c r="N1" s="310" t="s">
        <v>267</v>
      </c>
      <c r="O1" s="308" t="s">
        <v>263</v>
      </c>
      <c r="P1" s="312"/>
      <c r="Q1" s="312"/>
      <c r="R1" s="312"/>
      <c r="S1" s="312"/>
      <c r="T1" s="312"/>
      <c r="U1" s="312"/>
    </row>
    <row r="2" spans="1:21" s="101" customFormat="1" ht="48.75">
      <c r="A2" s="305"/>
      <c r="B2" s="305"/>
      <c r="C2" s="100" t="s">
        <v>130</v>
      </c>
      <c r="D2" s="100" t="s">
        <v>4</v>
      </c>
      <c r="E2" s="100" t="s">
        <v>131</v>
      </c>
      <c r="F2" s="100" t="s">
        <v>269</v>
      </c>
      <c r="G2" s="305"/>
      <c r="H2" s="100" t="s">
        <v>264</v>
      </c>
      <c r="I2" s="100" t="s">
        <v>268</v>
      </c>
      <c r="J2" s="100" t="s">
        <v>265</v>
      </c>
      <c r="K2" s="305"/>
      <c r="L2" s="305"/>
      <c r="M2" s="305"/>
      <c r="N2" s="311"/>
      <c r="O2" s="309"/>
      <c r="P2" s="312"/>
      <c r="Q2" s="312"/>
      <c r="R2" s="312"/>
      <c r="S2" s="312"/>
      <c r="T2" s="312"/>
      <c r="U2" s="312"/>
    </row>
    <row r="3" spans="1:21" ht="23.25" customHeight="1">
      <c r="A3" s="21" t="s">
        <v>68</v>
      </c>
      <c r="B3" s="7">
        <v>1</v>
      </c>
      <c r="C3" s="7">
        <v>281811</v>
      </c>
      <c r="D3" s="7">
        <v>79069</v>
      </c>
      <c r="E3" s="7">
        <v>108848</v>
      </c>
      <c r="F3" s="7">
        <v>0</v>
      </c>
      <c r="G3" s="8">
        <f aca="true" t="shared" si="0" ref="G3:G9">SUM(C3:F3)</f>
        <v>469728</v>
      </c>
      <c r="H3" s="7">
        <v>0</v>
      </c>
      <c r="I3" s="7">
        <v>0</v>
      </c>
      <c r="J3" s="7">
        <v>0</v>
      </c>
      <c r="K3" s="7">
        <v>2000</v>
      </c>
      <c r="L3" s="7">
        <v>0</v>
      </c>
      <c r="M3" s="7">
        <v>0</v>
      </c>
      <c r="N3" s="7">
        <v>0</v>
      </c>
      <c r="O3" s="78">
        <f aca="true" t="shared" si="1" ref="O3:O9">G3+H3+I3+J3+K3+L3+M3+N3</f>
        <v>471728</v>
      </c>
      <c r="P3" s="229"/>
      <c r="Q3" s="229"/>
      <c r="R3" s="229"/>
      <c r="S3" s="229"/>
      <c r="T3" s="229"/>
      <c r="U3" s="229"/>
    </row>
    <row r="4" spans="1:21" ht="30" customHeight="1">
      <c r="A4" s="139" t="s">
        <v>109</v>
      </c>
      <c r="B4" s="7">
        <v>2</v>
      </c>
      <c r="C4" s="7">
        <v>30377</v>
      </c>
      <c r="D4" s="7">
        <v>7905</v>
      </c>
      <c r="E4" s="7">
        <v>35543</v>
      </c>
      <c r="F4" s="7">
        <v>0</v>
      </c>
      <c r="G4" s="8">
        <f t="shared" si="0"/>
        <v>73825</v>
      </c>
      <c r="H4" s="7">
        <v>0</v>
      </c>
      <c r="I4" s="7">
        <v>0</v>
      </c>
      <c r="J4" s="7">
        <v>0</v>
      </c>
      <c r="K4" s="7">
        <v>54931</v>
      </c>
      <c r="L4" s="7">
        <v>0</v>
      </c>
      <c r="M4" s="7">
        <v>0</v>
      </c>
      <c r="N4" s="7">
        <v>0</v>
      </c>
      <c r="O4" s="78">
        <f t="shared" si="1"/>
        <v>128756</v>
      </c>
      <c r="P4" s="76"/>
      <c r="Q4" s="229"/>
      <c r="R4" s="229"/>
      <c r="S4" s="229"/>
      <c r="T4" s="229"/>
      <c r="U4" s="229"/>
    </row>
    <row r="5" spans="1:21" ht="25.5" customHeight="1">
      <c r="A5" s="139" t="s">
        <v>110</v>
      </c>
      <c r="B5" s="7">
        <v>3</v>
      </c>
      <c r="C5" s="7">
        <v>17078</v>
      </c>
      <c r="D5" s="7">
        <v>4401</v>
      </c>
      <c r="E5" s="7">
        <v>10840</v>
      </c>
      <c r="F5" s="7">
        <v>0</v>
      </c>
      <c r="G5" s="8">
        <f t="shared" si="0"/>
        <v>32319</v>
      </c>
      <c r="H5" s="7">
        <v>0</v>
      </c>
      <c r="I5" s="7">
        <v>0</v>
      </c>
      <c r="J5" s="7">
        <v>0</v>
      </c>
      <c r="K5" s="67">
        <v>19760</v>
      </c>
      <c r="L5" s="7">
        <v>0</v>
      </c>
      <c r="M5" s="7">
        <v>0</v>
      </c>
      <c r="N5" s="7">
        <v>0</v>
      </c>
      <c r="O5" s="78">
        <f t="shared" si="1"/>
        <v>52079</v>
      </c>
      <c r="P5" s="76"/>
      <c r="Q5" s="229"/>
      <c r="R5" s="229"/>
      <c r="S5" s="229"/>
      <c r="T5" s="229"/>
      <c r="U5" s="229"/>
    </row>
    <row r="6" spans="1:21" ht="18.75" customHeight="1">
      <c r="A6" s="140" t="s">
        <v>254</v>
      </c>
      <c r="B6" s="7">
        <v>4</v>
      </c>
      <c r="C6" s="7">
        <v>139281</v>
      </c>
      <c r="D6" s="7">
        <v>41357</v>
      </c>
      <c r="E6" s="7">
        <v>246755</v>
      </c>
      <c r="F6" s="7">
        <v>0</v>
      </c>
      <c r="G6" s="8">
        <f t="shared" si="0"/>
        <v>427393</v>
      </c>
      <c r="H6" s="7">
        <v>0</v>
      </c>
      <c r="I6" s="7">
        <v>0</v>
      </c>
      <c r="J6" s="7">
        <v>0</v>
      </c>
      <c r="K6" s="7">
        <v>2750</v>
      </c>
      <c r="L6" s="67">
        <v>3000</v>
      </c>
      <c r="M6" s="7">
        <v>0</v>
      </c>
      <c r="N6" s="7">
        <v>0</v>
      </c>
      <c r="O6" s="78">
        <f t="shared" si="1"/>
        <v>433143</v>
      </c>
      <c r="P6" s="229"/>
      <c r="Q6" s="229"/>
      <c r="R6" s="229"/>
      <c r="S6" s="229"/>
      <c r="T6" s="229"/>
      <c r="U6" s="229"/>
    </row>
    <row r="7" spans="1:21" ht="19.5" customHeight="1">
      <c r="A7" s="141" t="s">
        <v>114</v>
      </c>
      <c r="B7" s="8"/>
      <c r="C7" s="8">
        <f aca="true" t="shared" si="2" ref="C7:O7">+C3+C4+C5+C6</f>
        <v>468547</v>
      </c>
      <c r="D7" s="8">
        <f t="shared" si="2"/>
        <v>132732</v>
      </c>
      <c r="E7" s="8">
        <f t="shared" si="2"/>
        <v>401986</v>
      </c>
      <c r="F7" s="8">
        <f t="shared" si="2"/>
        <v>0</v>
      </c>
      <c r="G7" s="8">
        <f t="shared" si="2"/>
        <v>1003265</v>
      </c>
      <c r="H7" s="8">
        <f t="shared" si="2"/>
        <v>0</v>
      </c>
      <c r="I7" s="8">
        <f t="shared" si="2"/>
        <v>0</v>
      </c>
      <c r="J7" s="8">
        <f t="shared" si="2"/>
        <v>0</v>
      </c>
      <c r="K7" s="8">
        <f t="shared" si="2"/>
        <v>79441</v>
      </c>
      <c r="L7" s="8">
        <f t="shared" si="2"/>
        <v>3000</v>
      </c>
      <c r="M7" s="8">
        <f t="shared" si="2"/>
        <v>0</v>
      </c>
      <c r="N7" s="8">
        <f t="shared" si="2"/>
        <v>0</v>
      </c>
      <c r="O7" s="8">
        <f t="shared" si="2"/>
        <v>1085706</v>
      </c>
      <c r="P7" s="230"/>
      <c r="Q7" s="230"/>
      <c r="R7" s="230"/>
      <c r="S7" s="230"/>
      <c r="T7" s="230"/>
      <c r="U7" s="230"/>
    </row>
    <row r="8" spans="1:21" ht="16.5" customHeight="1">
      <c r="A8" s="140" t="s">
        <v>256</v>
      </c>
      <c r="B8" s="7">
        <v>5</v>
      </c>
      <c r="C8" s="7">
        <v>52225</v>
      </c>
      <c r="D8" s="7">
        <v>13186</v>
      </c>
      <c r="E8" s="7">
        <v>199134</v>
      </c>
      <c r="F8" s="7">
        <v>0</v>
      </c>
      <c r="G8" s="8">
        <f t="shared" si="0"/>
        <v>264545</v>
      </c>
      <c r="H8" s="7">
        <v>0</v>
      </c>
      <c r="I8" s="7">
        <v>0</v>
      </c>
      <c r="J8" s="7">
        <v>0</v>
      </c>
      <c r="K8" s="7">
        <v>1000</v>
      </c>
      <c r="L8" s="67">
        <f>'7.sz.mell.'!E69</f>
        <v>8000</v>
      </c>
      <c r="M8" s="7">
        <v>0</v>
      </c>
      <c r="N8" s="7">
        <v>0</v>
      </c>
      <c r="O8" s="78">
        <f t="shared" si="1"/>
        <v>273545</v>
      </c>
      <c r="P8" s="229"/>
      <c r="Q8" s="229"/>
      <c r="R8" s="229"/>
      <c r="S8" s="229"/>
      <c r="T8" s="229"/>
      <c r="U8" s="229"/>
    </row>
    <row r="9" spans="1:21" ht="16.5" customHeight="1">
      <c r="A9" s="140" t="s">
        <v>448</v>
      </c>
      <c r="B9" s="7">
        <v>7</v>
      </c>
      <c r="C9" s="7">
        <v>92976</v>
      </c>
      <c r="D9" s="7">
        <v>25973</v>
      </c>
      <c r="E9" s="7">
        <v>57583</v>
      </c>
      <c r="F9" s="7">
        <v>0</v>
      </c>
      <c r="G9" s="8">
        <f t="shared" si="0"/>
        <v>176532</v>
      </c>
      <c r="H9" s="7">
        <f>'6.2.sz.melléklet'!E9</f>
        <v>0</v>
      </c>
      <c r="I9" s="7">
        <v>0</v>
      </c>
      <c r="J9" s="7">
        <f>'6.2.sz.melléklet'!G9</f>
        <v>0</v>
      </c>
      <c r="K9" s="7">
        <v>12358</v>
      </c>
      <c r="L9" s="7">
        <f>'6.2.sz.melléklet'!I9</f>
        <v>0</v>
      </c>
      <c r="M9" s="7">
        <v>0</v>
      </c>
      <c r="N9" s="7">
        <v>0</v>
      </c>
      <c r="O9" s="78">
        <f t="shared" si="1"/>
        <v>188890</v>
      </c>
      <c r="P9" s="229"/>
      <c r="Q9" s="229"/>
      <c r="R9" s="229"/>
      <c r="S9" s="229"/>
      <c r="T9" s="229"/>
      <c r="U9" s="229"/>
    </row>
    <row r="10" spans="1:21" ht="18" customHeight="1">
      <c r="A10" s="163" t="s">
        <v>197</v>
      </c>
      <c r="B10" s="8"/>
      <c r="C10" s="8">
        <f aca="true" t="shared" si="3" ref="C10:O10">C7+C8+C9</f>
        <v>613748</v>
      </c>
      <c r="D10" s="8">
        <f t="shared" si="3"/>
        <v>171891</v>
      </c>
      <c r="E10" s="8">
        <f t="shared" si="3"/>
        <v>658703</v>
      </c>
      <c r="F10" s="8">
        <f t="shared" si="3"/>
        <v>0</v>
      </c>
      <c r="G10" s="8">
        <f t="shared" si="3"/>
        <v>1444342</v>
      </c>
      <c r="H10" s="8">
        <f t="shared" si="3"/>
        <v>0</v>
      </c>
      <c r="I10" s="8">
        <f t="shared" si="3"/>
        <v>0</v>
      </c>
      <c r="J10" s="8">
        <f t="shared" si="3"/>
        <v>0</v>
      </c>
      <c r="K10" s="8">
        <f t="shared" si="3"/>
        <v>92799</v>
      </c>
      <c r="L10" s="8">
        <f t="shared" si="3"/>
        <v>11000</v>
      </c>
      <c r="M10" s="8">
        <f t="shared" si="3"/>
        <v>0</v>
      </c>
      <c r="N10" s="8">
        <f t="shared" si="3"/>
        <v>0</v>
      </c>
      <c r="O10" s="8">
        <f t="shared" si="3"/>
        <v>1548141</v>
      </c>
      <c r="P10" s="230"/>
      <c r="Q10" s="230"/>
      <c r="R10" s="230"/>
      <c r="S10" s="230"/>
      <c r="T10" s="230"/>
      <c r="U10" s="230"/>
    </row>
    <row r="11" spans="1:21" ht="16.5" customHeight="1">
      <c r="A11" s="7" t="s">
        <v>286</v>
      </c>
      <c r="B11" s="7">
        <v>8</v>
      </c>
      <c r="C11" s="7">
        <v>61289</v>
      </c>
      <c r="D11" s="7">
        <v>15161</v>
      </c>
      <c r="E11" s="7">
        <v>145047</v>
      </c>
      <c r="F11" s="7">
        <v>0</v>
      </c>
      <c r="G11" s="8">
        <f>C11+D11+E11+F11</f>
        <v>221497</v>
      </c>
      <c r="H11" s="7">
        <v>175673</v>
      </c>
      <c r="I11" s="7">
        <v>21500</v>
      </c>
      <c r="J11" s="7">
        <v>705294</v>
      </c>
      <c r="K11" s="7">
        <v>306530</v>
      </c>
      <c r="L11" s="7">
        <v>123676</v>
      </c>
      <c r="M11" s="7">
        <v>0</v>
      </c>
      <c r="N11" s="7">
        <v>354538</v>
      </c>
      <c r="O11" s="8">
        <f>G11+H11+I11+J11+K11+L11+M11+N11</f>
        <v>1908708</v>
      </c>
      <c r="P11" s="229"/>
      <c r="Q11" s="229"/>
      <c r="R11" s="229"/>
      <c r="S11" s="229"/>
      <c r="T11" s="229"/>
      <c r="U11" s="229"/>
    </row>
    <row r="12" spans="1:21" ht="17.25" customHeight="1">
      <c r="A12" s="92" t="s">
        <v>198</v>
      </c>
      <c r="B12" s="7"/>
      <c r="C12" s="92">
        <f>C10+C11</f>
        <v>675037</v>
      </c>
      <c r="D12" s="92">
        <f aca="true" t="shared" si="4" ref="D12:O12">D10+D11</f>
        <v>187052</v>
      </c>
      <c r="E12" s="92">
        <f t="shared" si="4"/>
        <v>803750</v>
      </c>
      <c r="F12" s="92">
        <f t="shared" si="4"/>
        <v>0</v>
      </c>
      <c r="G12" s="92">
        <f t="shared" si="4"/>
        <v>1665839</v>
      </c>
      <c r="H12" s="92">
        <f t="shared" si="4"/>
        <v>175673</v>
      </c>
      <c r="I12" s="92">
        <f t="shared" si="4"/>
        <v>21500</v>
      </c>
      <c r="J12" s="92">
        <f t="shared" si="4"/>
        <v>705294</v>
      </c>
      <c r="K12" s="92">
        <f t="shared" si="4"/>
        <v>399329</v>
      </c>
      <c r="L12" s="92">
        <f t="shared" si="4"/>
        <v>134676</v>
      </c>
      <c r="M12" s="92">
        <f t="shared" si="4"/>
        <v>0</v>
      </c>
      <c r="N12" s="92">
        <f t="shared" si="4"/>
        <v>354538</v>
      </c>
      <c r="O12" s="92">
        <f t="shared" si="4"/>
        <v>3456849</v>
      </c>
      <c r="P12" s="231"/>
      <c r="Q12" s="229"/>
      <c r="R12" s="231"/>
      <c r="S12" s="231"/>
      <c r="T12" s="231"/>
      <c r="U12" s="231"/>
    </row>
    <row r="13" spans="16:21" ht="11.25">
      <c r="P13" s="229"/>
      <c r="Q13" s="229"/>
      <c r="R13" s="229"/>
      <c r="S13" s="229"/>
      <c r="T13" s="229"/>
      <c r="U13" s="229"/>
    </row>
    <row r="14" spans="16:21" ht="11.25">
      <c r="P14" s="229"/>
      <c r="Q14" s="229"/>
      <c r="R14" s="229"/>
      <c r="S14" s="229"/>
      <c r="T14" s="229"/>
      <c r="U14" s="229"/>
    </row>
    <row r="15" spans="16:21" ht="11.25">
      <c r="P15" s="229"/>
      <c r="Q15" s="229"/>
      <c r="R15" s="229"/>
      <c r="S15" s="229"/>
      <c r="T15" s="229"/>
      <c r="U15" s="229"/>
    </row>
  </sheetData>
  <sheetProtection/>
  <mergeCells count="16">
    <mergeCell ref="S1:S2"/>
    <mergeCell ref="T1:T2"/>
    <mergeCell ref="U1:U2"/>
    <mergeCell ref="P1:P2"/>
    <mergeCell ref="Q1:Q2"/>
    <mergeCell ref="R1:R2"/>
    <mergeCell ref="A1:A2"/>
    <mergeCell ref="B1:B2"/>
    <mergeCell ref="C1:F1"/>
    <mergeCell ref="G1:G2"/>
    <mergeCell ref="N1:N2"/>
    <mergeCell ref="O1:O2"/>
    <mergeCell ref="H1:J1"/>
    <mergeCell ref="K1:K2"/>
    <mergeCell ref="L1:L2"/>
    <mergeCell ref="M1:M2"/>
  </mergeCells>
  <printOptions/>
  <pageMargins left="0.7874015748031497" right="0.7874015748031497" top="1.5748031496062993" bottom="0.5905511811023623" header="0.5118110236220472" footer="0.5118110236220472"/>
  <pageSetup horizontalDpi="600" verticalDpi="600" orientation="landscape" paperSize="9" r:id="rId1"/>
  <headerFooter alignWithMargins="0">
    <oddHeader>&amp;LKöteles feladatok&amp;CKomló Város Önkormányzat és intézményei 
2013. évi előirányzata
(ezer forintban)&amp;R5/a. sz. melléklet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U15"/>
  <sheetViews>
    <sheetView zoomScalePageLayoutView="0" workbookViewId="0" topLeftCell="A1">
      <selection activeCell="O11" sqref="O11"/>
    </sheetView>
  </sheetViews>
  <sheetFormatPr defaultColWidth="9.00390625" defaultRowHeight="12.75"/>
  <cols>
    <col min="1" max="1" width="14.625" style="5" customWidth="1"/>
    <col min="2" max="2" width="3.75390625" style="5" customWidth="1"/>
    <col min="3" max="3" width="7.625" style="5" customWidth="1"/>
    <col min="4" max="4" width="7.75390625" style="5" customWidth="1"/>
    <col min="5" max="5" width="7.125" style="5" customWidth="1"/>
    <col min="6" max="6" width="8.125" style="5" customWidth="1"/>
    <col min="7" max="7" width="7.25390625" style="5" customWidth="1"/>
    <col min="8" max="8" width="8.375" style="5" customWidth="1"/>
    <col min="9" max="10" width="7.375" style="5" customWidth="1"/>
    <col min="11" max="11" width="7.25390625" style="5" customWidth="1"/>
    <col min="12" max="12" width="6.00390625" style="5" customWidth="1"/>
    <col min="13" max="13" width="6.875" style="5" customWidth="1"/>
    <col min="14" max="14" width="7.375" style="5" customWidth="1"/>
    <col min="15" max="15" width="7.625" style="5" customWidth="1"/>
    <col min="16" max="16" width="28.875" style="5" customWidth="1"/>
    <col min="17" max="17" width="7.625" style="5" customWidth="1"/>
    <col min="18" max="18" width="14.625" style="5" customWidth="1"/>
    <col min="19" max="19" width="12.25390625" style="5" customWidth="1"/>
    <col min="20" max="16384" width="9.125" style="5" customWidth="1"/>
  </cols>
  <sheetData>
    <row r="1" spans="1:21" s="101" customFormat="1" ht="11.25" customHeight="1">
      <c r="A1" s="305" t="s">
        <v>128</v>
      </c>
      <c r="B1" s="305" t="s">
        <v>287</v>
      </c>
      <c r="C1" s="306" t="s">
        <v>129</v>
      </c>
      <c r="D1" s="306"/>
      <c r="E1" s="306"/>
      <c r="F1" s="306"/>
      <c r="G1" s="305" t="s">
        <v>132</v>
      </c>
      <c r="H1" s="307" t="s">
        <v>133</v>
      </c>
      <c r="I1" s="307"/>
      <c r="J1" s="307"/>
      <c r="K1" s="305" t="s">
        <v>228</v>
      </c>
      <c r="L1" s="305" t="s">
        <v>134</v>
      </c>
      <c r="M1" s="305" t="s">
        <v>266</v>
      </c>
      <c r="N1" s="310" t="s">
        <v>267</v>
      </c>
      <c r="O1" s="308" t="s">
        <v>263</v>
      </c>
      <c r="P1" s="312"/>
      <c r="Q1" s="312"/>
      <c r="R1" s="312"/>
      <c r="S1" s="312"/>
      <c r="T1" s="312"/>
      <c r="U1" s="312"/>
    </row>
    <row r="2" spans="1:21" s="101" customFormat="1" ht="48.75">
      <c r="A2" s="305"/>
      <c r="B2" s="305"/>
      <c r="C2" s="100" t="s">
        <v>130</v>
      </c>
      <c r="D2" s="100" t="s">
        <v>4</v>
      </c>
      <c r="E2" s="100" t="s">
        <v>131</v>
      </c>
      <c r="F2" s="100" t="s">
        <v>269</v>
      </c>
      <c r="G2" s="305"/>
      <c r="H2" s="100" t="s">
        <v>264</v>
      </c>
      <c r="I2" s="100" t="s">
        <v>268</v>
      </c>
      <c r="J2" s="100" t="s">
        <v>265</v>
      </c>
      <c r="K2" s="305"/>
      <c r="L2" s="305"/>
      <c r="M2" s="305"/>
      <c r="N2" s="311"/>
      <c r="O2" s="309"/>
      <c r="P2" s="312"/>
      <c r="Q2" s="312"/>
      <c r="R2" s="312"/>
      <c r="S2" s="312"/>
      <c r="T2" s="312"/>
      <c r="U2" s="312"/>
    </row>
    <row r="3" spans="1:21" ht="23.25" customHeight="1">
      <c r="A3" s="21" t="s">
        <v>68</v>
      </c>
      <c r="B3" s="7">
        <v>1</v>
      </c>
      <c r="C3" s="7">
        <v>0</v>
      </c>
      <c r="D3" s="7">
        <v>0</v>
      </c>
      <c r="E3" s="7">
        <v>0</v>
      </c>
      <c r="F3" s="7">
        <v>0</v>
      </c>
      <c r="G3" s="8">
        <f aca="true" t="shared" si="0" ref="G3:G9">SUM(C3:F3)</f>
        <v>0</v>
      </c>
      <c r="H3" s="7">
        <v>0</v>
      </c>
      <c r="I3" s="7">
        <v>0</v>
      </c>
      <c r="J3" s="7">
        <v>0</v>
      </c>
      <c r="K3" s="7">
        <v>0</v>
      </c>
      <c r="L3" s="7">
        <v>0</v>
      </c>
      <c r="M3" s="7">
        <v>0</v>
      </c>
      <c r="N3" s="7">
        <v>0</v>
      </c>
      <c r="O3" s="78">
        <f aca="true" t="shared" si="1" ref="O3:O9">G3+H3+I3+J3+K3+L3+M3+N3</f>
        <v>0</v>
      </c>
      <c r="P3" s="229"/>
      <c r="Q3" s="229"/>
      <c r="R3" s="229"/>
      <c r="S3" s="229"/>
      <c r="T3" s="229"/>
      <c r="U3" s="229"/>
    </row>
    <row r="4" spans="1:21" ht="30" customHeight="1">
      <c r="A4" s="139" t="s">
        <v>109</v>
      </c>
      <c r="B4" s="7">
        <v>2</v>
      </c>
      <c r="C4" s="7">
        <v>0</v>
      </c>
      <c r="D4" s="7">
        <v>0</v>
      </c>
      <c r="E4" s="7">
        <v>0</v>
      </c>
      <c r="F4" s="7">
        <v>0</v>
      </c>
      <c r="G4" s="8">
        <f t="shared" si="0"/>
        <v>0</v>
      </c>
      <c r="H4" s="7">
        <v>0</v>
      </c>
      <c r="I4" s="7">
        <v>0</v>
      </c>
      <c r="J4" s="7">
        <v>0</v>
      </c>
      <c r="K4" s="7">
        <v>0</v>
      </c>
      <c r="L4" s="7">
        <v>0</v>
      </c>
      <c r="M4" s="7">
        <v>0</v>
      </c>
      <c r="N4" s="7">
        <v>0</v>
      </c>
      <c r="O4" s="78">
        <f t="shared" si="1"/>
        <v>0</v>
      </c>
      <c r="P4" s="76"/>
      <c r="Q4" s="229"/>
      <c r="R4" s="229"/>
      <c r="S4" s="229"/>
      <c r="T4" s="229"/>
      <c r="U4" s="229"/>
    </row>
    <row r="5" spans="1:21" ht="25.5" customHeight="1">
      <c r="A5" s="139" t="s">
        <v>110</v>
      </c>
      <c r="B5" s="7">
        <v>3</v>
      </c>
      <c r="C5" s="7">
        <v>0</v>
      </c>
      <c r="D5" s="7">
        <v>0</v>
      </c>
      <c r="E5" s="7">
        <v>0</v>
      </c>
      <c r="F5" s="7">
        <v>0</v>
      </c>
      <c r="G5" s="8">
        <f t="shared" si="0"/>
        <v>0</v>
      </c>
      <c r="H5" s="7">
        <v>0</v>
      </c>
      <c r="I5" s="7">
        <v>0</v>
      </c>
      <c r="J5" s="7">
        <v>0</v>
      </c>
      <c r="K5" s="67">
        <v>0</v>
      </c>
      <c r="L5" s="7">
        <v>0</v>
      </c>
      <c r="M5" s="7">
        <v>0</v>
      </c>
      <c r="N5" s="7">
        <v>0</v>
      </c>
      <c r="O5" s="78">
        <f t="shared" si="1"/>
        <v>0</v>
      </c>
      <c r="P5" s="76"/>
      <c r="Q5" s="229"/>
      <c r="R5" s="229"/>
      <c r="S5" s="229"/>
      <c r="T5" s="229"/>
      <c r="U5" s="229"/>
    </row>
    <row r="6" spans="1:21" ht="18.75" customHeight="1">
      <c r="A6" s="140" t="s">
        <v>254</v>
      </c>
      <c r="B6" s="7">
        <v>4</v>
      </c>
      <c r="C6" s="7">
        <v>0</v>
      </c>
      <c r="D6" s="7">
        <v>0</v>
      </c>
      <c r="E6" s="7">
        <v>0</v>
      </c>
      <c r="F6" s="7">
        <v>0</v>
      </c>
      <c r="G6" s="8">
        <f t="shared" si="0"/>
        <v>0</v>
      </c>
      <c r="H6" s="7">
        <v>0</v>
      </c>
      <c r="I6" s="7">
        <v>0</v>
      </c>
      <c r="J6" s="7">
        <v>0</v>
      </c>
      <c r="K6" s="7">
        <v>0</v>
      </c>
      <c r="L6" s="67">
        <v>0</v>
      </c>
      <c r="M6" s="7">
        <v>0</v>
      </c>
      <c r="N6" s="7">
        <v>0</v>
      </c>
      <c r="O6" s="78">
        <f t="shared" si="1"/>
        <v>0</v>
      </c>
      <c r="P6" s="229"/>
      <c r="Q6" s="229"/>
      <c r="R6" s="229"/>
      <c r="S6" s="229"/>
      <c r="T6" s="229"/>
      <c r="U6" s="229"/>
    </row>
    <row r="7" spans="1:21" ht="19.5" customHeight="1">
      <c r="A7" s="141" t="s">
        <v>114</v>
      </c>
      <c r="B7" s="8"/>
      <c r="C7" s="8">
        <f aca="true" t="shared" si="2" ref="C7:O7">+C3+C4+C5+C6</f>
        <v>0</v>
      </c>
      <c r="D7" s="8">
        <f t="shared" si="2"/>
        <v>0</v>
      </c>
      <c r="E7" s="8">
        <f t="shared" si="2"/>
        <v>0</v>
      </c>
      <c r="F7" s="8">
        <f t="shared" si="2"/>
        <v>0</v>
      </c>
      <c r="G7" s="8">
        <f t="shared" si="2"/>
        <v>0</v>
      </c>
      <c r="H7" s="8">
        <f t="shared" si="2"/>
        <v>0</v>
      </c>
      <c r="I7" s="8">
        <f t="shared" si="2"/>
        <v>0</v>
      </c>
      <c r="J7" s="8">
        <f t="shared" si="2"/>
        <v>0</v>
      </c>
      <c r="K7" s="8">
        <f t="shared" si="2"/>
        <v>0</v>
      </c>
      <c r="L7" s="8">
        <f t="shared" si="2"/>
        <v>0</v>
      </c>
      <c r="M7" s="8">
        <f t="shared" si="2"/>
        <v>0</v>
      </c>
      <c r="N7" s="8">
        <f t="shared" si="2"/>
        <v>0</v>
      </c>
      <c r="O7" s="8">
        <f t="shared" si="2"/>
        <v>0</v>
      </c>
      <c r="P7" s="230"/>
      <c r="Q7" s="230"/>
      <c r="R7" s="230"/>
      <c r="S7" s="230"/>
      <c r="T7" s="230"/>
      <c r="U7" s="230"/>
    </row>
    <row r="8" spans="1:21" ht="16.5" customHeight="1">
      <c r="A8" s="140" t="s">
        <v>256</v>
      </c>
      <c r="B8" s="7">
        <v>5</v>
      </c>
      <c r="C8" s="7">
        <v>1456</v>
      </c>
      <c r="D8" s="7">
        <v>340</v>
      </c>
      <c r="E8" s="7">
        <v>10318</v>
      </c>
      <c r="F8" s="7">
        <v>0</v>
      </c>
      <c r="G8" s="8">
        <f t="shared" si="0"/>
        <v>12114</v>
      </c>
      <c r="H8" s="7">
        <v>0</v>
      </c>
      <c r="I8" s="7">
        <v>0</v>
      </c>
      <c r="J8" s="7">
        <v>0</v>
      </c>
      <c r="K8" s="7">
        <v>0</v>
      </c>
      <c r="L8" s="67">
        <v>0</v>
      </c>
      <c r="M8" s="7">
        <v>0</v>
      </c>
      <c r="N8" s="7">
        <v>0</v>
      </c>
      <c r="O8" s="78">
        <f t="shared" si="1"/>
        <v>12114</v>
      </c>
      <c r="P8" s="229"/>
      <c r="Q8" s="229"/>
      <c r="R8" s="229"/>
      <c r="S8" s="229"/>
      <c r="T8" s="229"/>
      <c r="U8" s="229"/>
    </row>
    <row r="9" spans="1:21" ht="16.5" customHeight="1">
      <c r="A9" s="140" t="s">
        <v>172</v>
      </c>
      <c r="B9" s="7">
        <v>6</v>
      </c>
      <c r="C9" s="7">
        <v>0</v>
      </c>
      <c r="D9" s="7">
        <v>1100</v>
      </c>
      <c r="E9" s="7">
        <v>5961</v>
      </c>
      <c r="F9" s="7">
        <v>0</v>
      </c>
      <c r="G9" s="8">
        <f t="shared" si="0"/>
        <v>7061</v>
      </c>
      <c r="H9" s="7">
        <f>'6.2.sz.melléklet'!E9</f>
        <v>0</v>
      </c>
      <c r="I9" s="7">
        <f>'6.2.sz.melléklet'!F9</f>
        <v>3469</v>
      </c>
      <c r="J9" s="7">
        <f>'6.2.sz.melléklet'!G9</f>
        <v>0</v>
      </c>
      <c r="K9" s="7">
        <v>0</v>
      </c>
      <c r="L9" s="7">
        <f>'6.2.sz.melléklet'!I9</f>
        <v>0</v>
      </c>
      <c r="M9" s="7">
        <v>0</v>
      </c>
      <c r="N9" s="7">
        <v>0</v>
      </c>
      <c r="O9" s="78">
        <f t="shared" si="1"/>
        <v>10530</v>
      </c>
      <c r="P9" s="229"/>
      <c r="Q9" s="229"/>
      <c r="R9" s="229"/>
      <c r="S9" s="229"/>
      <c r="T9" s="229"/>
      <c r="U9" s="229"/>
    </row>
    <row r="10" spans="1:21" ht="18" customHeight="1">
      <c r="A10" s="163" t="s">
        <v>197</v>
      </c>
      <c r="B10" s="8"/>
      <c r="C10" s="8">
        <f>C7+C8+C9</f>
        <v>1456</v>
      </c>
      <c r="D10" s="8">
        <f aca="true" t="shared" si="3" ref="D10:N10">D7+D8+D9</f>
        <v>1440</v>
      </c>
      <c r="E10" s="8">
        <f t="shared" si="3"/>
        <v>16279</v>
      </c>
      <c r="F10" s="8">
        <f t="shared" si="3"/>
        <v>0</v>
      </c>
      <c r="G10" s="8">
        <f t="shared" si="3"/>
        <v>19175</v>
      </c>
      <c r="H10" s="8">
        <f t="shared" si="3"/>
        <v>0</v>
      </c>
      <c r="I10" s="8">
        <f t="shared" si="3"/>
        <v>3469</v>
      </c>
      <c r="J10" s="8">
        <f t="shared" si="3"/>
        <v>0</v>
      </c>
      <c r="K10" s="8">
        <f t="shared" si="3"/>
        <v>0</v>
      </c>
      <c r="L10" s="8">
        <f t="shared" si="3"/>
        <v>0</v>
      </c>
      <c r="M10" s="8">
        <f t="shared" si="3"/>
        <v>0</v>
      </c>
      <c r="N10" s="8">
        <f t="shared" si="3"/>
        <v>0</v>
      </c>
      <c r="O10" s="8">
        <f>O7+O8+O9</f>
        <v>22644</v>
      </c>
      <c r="P10" s="230"/>
      <c r="Q10" s="230"/>
      <c r="R10" s="230"/>
      <c r="S10" s="230"/>
      <c r="T10" s="230"/>
      <c r="U10" s="230"/>
    </row>
    <row r="11" spans="1:21" ht="16.5" customHeight="1">
      <c r="A11" s="7" t="s">
        <v>286</v>
      </c>
      <c r="B11" s="7">
        <v>7</v>
      </c>
      <c r="C11" s="7">
        <v>2435</v>
      </c>
      <c r="D11" s="7">
        <v>7188</v>
      </c>
      <c r="E11" s="7">
        <v>25763</v>
      </c>
      <c r="F11" s="7">
        <v>0</v>
      </c>
      <c r="G11" s="8">
        <f>C11+D11+E11+F11</f>
        <v>35386</v>
      </c>
      <c r="H11" s="7">
        <v>5231</v>
      </c>
      <c r="I11" s="7">
        <v>500</v>
      </c>
      <c r="J11" s="7">
        <v>0</v>
      </c>
      <c r="K11" s="7">
        <v>23900</v>
      </c>
      <c r="L11" s="7">
        <v>0</v>
      </c>
      <c r="M11" s="7">
        <v>3000</v>
      </c>
      <c r="N11" s="7">
        <v>39105</v>
      </c>
      <c r="O11" s="8">
        <f>G11+H11+I11+J11+K11+L11+M11+N11</f>
        <v>107122</v>
      </c>
      <c r="P11" s="229"/>
      <c r="Q11" s="229"/>
      <c r="R11" s="229"/>
      <c r="S11" s="229"/>
      <c r="T11" s="229"/>
      <c r="U11" s="229"/>
    </row>
    <row r="12" spans="1:21" ht="17.25" customHeight="1">
      <c r="A12" s="92" t="s">
        <v>198</v>
      </c>
      <c r="B12" s="7"/>
      <c r="C12" s="92">
        <f>C10+C11</f>
        <v>3891</v>
      </c>
      <c r="D12" s="92">
        <f aca="true" t="shared" si="4" ref="D12:O12">D10+D11</f>
        <v>8628</v>
      </c>
      <c r="E12" s="92">
        <f t="shared" si="4"/>
        <v>42042</v>
      </c>
      <c r="F12" s="92">
        <f t="shared" si="4"/>
        <v>0</v>
      </c>
      <c r="G12" s="92">
        <f t="shared" si="4"/>
        <v>54561</v>
      </c>
      <c r="H12" s="92">
        <f t="shared" si="4"/>
        <v>5231</v>
      </c>
      <c r="I12" s="92">
        <f t="shared" si="4"/>
        <v>3969</v>
      </c>
      <c r="J12" s="92">
        <f t="shared" si="4"/>
        <v>0</v>
      </c>
      <c r="K12" s="92">
        <f t="shared" si="4"/>
        <v>23900</v>
      </c>
      <c r="L12" s="92">
        <f t="shared" si="4"/>
        <v>0</v>
      </c>
      <c r="M12" s="92">
        <f t="shared" si="4"/>
        <v>3000</v>
      </c>
      <c r="N12" s="92">
        <f t="shared" si="4"/>
        <v>39105</v>
      </c>
      <c r="O12" s="92">
        <f t="shared" si="4"/>
        <v>129766</v>
      </c>
      <c r="P12" s="231"/>
      <c r="Q12" s="229"/>
      <c r="R12" s="231"/>
      <c r="S12" s="231"/>
      <c r="T12" s="231"/>
      <c r="U12" s="231"/>
    </row>
    <row r="13" spans="16:21" ht="11.25">
      <c r="P13" s="229"/>
      <c r="Q13" s="229"/>
      <c r="R13" s="229"/>
      <c r="S13" s="229"/>
      <c r="T13" s="229"/>
      <c r="U13" s="229"/>
    </row>
    <row r="14" spans="16:21" ht="11.25">
      <c r="P14" s="229"/>
      <c r="Q14" s="229"/>
      <c r="R14" s="229"/>
      <c r="S14" s="229"/>
      <c r="T14" s="229"/>
      <c r="U14" s="229"/>
    </row>
    <row r="15" spans="16:21" ht="11.25">
      <c r="P15" s="229"/>
      <c r="Q15" s="229"/>
      <c r="R15" s="229"/>
      <c r="S15" s="229"/>
      <c r="T15" s="229"/>
      <c r="U15" s="229"/>
    </row>
  </sheetData>
  <sheetProtection/>
  <mergeCells count="16">
    <mergeCell ref="S1:S2"/>
    <mergeCell ref="T1:T2"/>
    <mergeCell ref="U1:U2"/>
    <mergeCell ref="P1:P2"/>
    <mergeCell ref="Q1:Q2"/>
    <mergeCell ref="R1:R2"/>
    <mergeCell ref="A1:A2"/>
    <mergeCell ref="B1:B2"/>
    <mergeCell ref="C1:F1"/>
    <mergeCell ref="G1:G2"/>
    <mergeCell ref="N1:N2"/>
    <mergeCell ref="O1:O2"/>
    <mergeCell ref="H1:J1"/>
    <mergeCell ref="K1:K2"/>
    <mergeCell ref="L1:L2"/>
    <mergeCell ref="M1:M2"/>
  </mergeCells>
  <printOptions/>
  <pageMargins left="0.5905511811023623" right="0.5905511811023623" top="1.5748031496062993" bottom="0.984251968503937" header="0.5118110236220472" footer="0.5118110236220472"/>
  <pageSetup horizontalDpi="600" verticalDpi="600" orientation="landscape" paperSize="9" r:id="rId1"/>
  <headerFooter alignWithMargins="0">
    <oddHeader>&amp;LNem köteles feladatok&amp;CKomló Város Önkormányzat és intézményei
2013. évi előirányzata
(ezer forintban)&amp;R5/b. sz. melléklet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Komló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2002. évi költségvetés táblái</dc:title>
  <dc:subject>2002. évi költségvetés táblái</dc:subject>
  <dc:creator>Polgármesteri Hivatal</dc:creator>
  <cp:keywords/>
  <dc:description/>
  <cp:lastModifiedBy>User4</cp:lastModifiedBy>
  <cp:lastPrinted>2014-03-05T12:46:18Z</cp:lastPrinted>
  <dcterms:created xsi:type="dcterms:W3CDTF">2002-01-04T07:43:44Z</dcterms:created>
  <dcterms:modified xsi:type="dcterms:W3CDTF">2014-03-31T08:33:16Z</dcterms:modified>
  <cp:category/>
  <cp:version/>
  <cp:contentType/>
  <cp:contentStatus/>
</cp:coreProperties>
</file>