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KÖH\Markóc\testületi ülések\2019\2019-05-28\"/>
    </mc:Choice>
  </mc:AlternateContent>
  <xr:revisionPtr revIDLastSave="0" documentId="13_ncr:1_{FE6B10B4-C7A9-4229-81CD-79FDBBA6FCE2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ÖSSZEFÜGGÉSEK" sheetId="1" r:id="rId1"/>
    <sheet name="1.sz.mell." sheetId="2" r:id="rId2"/>
    <sheet name="2.1.sz.mell" sheetId="3" r:id="rId3"/>
    <sheet name="2.2.sz.mell" sheetId="4" r:id="rId4"/>
    <sheet name="ELLENŐRZÉS-1.sz.2.1.sz.2.2.sz." sheetId="5" r:id="rId5"/>
    <sheet name="3.sz.mell." sheetId="6" r:id="rId6"/>
    <sheet name="4.sz.mell." sheetId="7" r:id="rId7"/>
  </sheets>
  <externalReferences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7" l="1"/>
  <c r="I27" i="3" l="1"/>
  <c r="D37" i="5" s="1"/>
  <c r="A34" i="5"/>
  <c r="A28" i="5"/>
  <c r="A22" i="5"/>
  <c r="D20" i="5"/>
  <c r="B20" i="5"/>
  <c r="A16" i="5"/>
  <c r="A10" i="5"/>
  <c r="A4" i="5"/>
  <c r="I17" i="4"/>
  <c r="I31" i="4" s="1"/>
  <c r="I18" i="3"/>
  <c r="E28" i="3"/>
  <c r="E27" i="3"/>
  <c r="D19" i="5" s="1"/>
  <c r="E17" i="4"/>
  <c r="E18" i="3"/>
  <c r="D18" i="5" s="1"/>
  <c r="E108" i="2"/>
  <c r="E122" i="2"/>
  <c r="D108" i="2"/>
  <c r="D92" i="2"/>
  <c r="E92" i="2"/>
  <c r="E71" i="2"/>
  <c r="E34" i="2"/>
  <c r="E27" i="2"/>
  <c r="D27" i="2"/>
  <c r="E20" i="2"/>
  <c r="E61" i="2" s="1"/>
  <c r="B18" i="5" s="1"/>
  <c r="E18" i="5" s="1"/>
  <c r="E13" i="2"/>
  <c r="E6" i="2"/>
  <c r="F24" i="7"/>
  <c r="E24" i="7"/>
  <c r="D24" i="7"/>
  <c r="B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24" i="7" s="1"/>
  <c r="G3" i="7"/>
  <c r="F3" i="7"/>
  <c r="E3" i="7"/>
  <c r="D3" i="7"/>
  <c r="F24" i="6"/>
  <c r="E24" i="6"/>
  <c r="D24" i="6"/>
  <c r="B24" i="6"/>
  <c r="G23" i="6"/>
  <c r="G22" i="6"/>
  <c r="G21" i="6"/>
  <c r="G20" i="6"/>
  <c r="G19" i="6"/>
  <c r="G18" i="6"/>
  <c r="G17" i="6"/>
  <c r="G16" i="6"/>
  <c r="G15" i="6"/>
  <c r="G14" i="6"/>
  <c r="G13" i="6"/>
  <c r="G24" i="6" s="1"/>
  <c r="G12" i="6"/>
  <c r="H1" i="6"/>
  <c r="I33" i="4"/>
  <c r="H33" i="4"/>
  <c r="G33" i="4"/>
  <c r="E33" i="4"/>
  <c r="D33" i="4"/>
  <c r="C33" i="4"/>
  <c r="H30" i="4"/>
  <c r="G30" i="4"/>
  <c r="D24" i="4"/>
  <c r="C24" i="4"/>
  <c r="D18" i="4"/>
  <c r="C18" i="4"/>
  <c r="C30" i="4" s="1"/>
  <c r="H17" i="4"/>
  <c r="H31" i="4" s="1"/>
  <c r="G17" i="4"/>
  <c r="D17" i="4"/>
  <c r="C17" i="4"/>
  <c r="C32" i="4" s="1"/>
  <c r="H4" i="4"/>
  <c r="G4" i="4"/>
  <c r="D4" i="4"/>
  <c r="C4" i="4"/>
  <c r="J1" i="4"/>
  <c r="H27" i="3"/>
  <c r="D31" i="5" s="1"/>
  <c r="G27" i="3"/>
  <c r="D25" i="5" s="1"/>
  <c r="D27" i="3"/>
  <c r="C27" i="3"/>
  <c r="C28" i="3" s="1"/>
  <c r="D24" i="3"/>
  <c r="C24" i="3"/>
  <c r="H18" i="3"/>
  <c r="H28" i="3" s="1"/>
  <c r="D32" i="5" s="1"/>
  <c r="G18" i="3"/>
  <c r="C29" i="3" s="1"/>
  <c r="D18" i="3"/>
  <c r="D12" i="5" s="1"/>
  <c r="C18" i="3"/>
  <c r="D4" i="3"/>
  <c r="H4" i="3" s="1"/>
  <c r="C4" i="3"/>
  <c r="G4" i="3" s="1"/>
  <c r="J1" i="3"/>
  <c r="E140" i="2"/>
  <c r="D140" i="2"/>
  <c r="C140" i="2"/>
  <c r="E135" i="2"/>
  <c r="D135" i="2"/>
  <c r="C135" i="2"/>
  <c r="E130" i="2"/>
  <c r="D130" i="2"/>
  <c r="C130" i="2"/>
  <c r="E126" i="2"/>
  <c r="D126" i="2"/>
  <c r="D145" i="2" s="1"/>
  <c r="B31" i="5" s="1"/>
  <c r="C126" i="2"/>
  <c r="D122" i="2"/>
  <c r="C122" i="2"/>
  <c r="E125" i="2"/>
  <c r="B36" i="5" s="1"/>
  <c r="C108" i="2"/>
  <c r="D125" i="2"/>
  <c r="B30" i="5" s="1"/>
  <c r="C92" i="2"/>
  <c r="C125" i="2" s="1"/>
  <c r="B24" i="5" s="1"/>
  <c r="C89" i="2"/>
  <c r="E84" i="2"/>
  <c r="D78" i="2"/>
  <c r="C78" i="2"/>
  <c r="D74" i="2"/>
  <c r="C74" i="2"/>
  <c r="D71" i="2"/>
  <c r="C71" i="2"/>
  <c r="C84" i="2" s="1"/>
  <c r="B7" i="5" s="1"/>
  <c r="D66" i="2"/>
  <c r="C66" i="2"/>
  <c r="D62" i="2"/>
  <c r="C62" i="2"/>
  <c r="D56" i="2"/>
  <c r="C56" i="2"/>
  <c r="D51" i="2"/>
  <c r="C51" i="2"/>
  <c r="D45" i="2"/>
  <c r="C45" i="2"/>
  <c r="D34" i="2"/>
  <c r="C34" i="2"/>
  <c r="C27" i="2"/>
  <c r="D20" i="2"/>
  <c r="C20" i="2"/>
  <c r="D13" i="2"/>
  <c r="C13" i="2"/>
  <c r="D6" i="2"/>
  <c r="C6" i="2"/>
  <c r="A34" i="1"/>
  <c r="A28" i="1"/>
  <c r="A22" i="1"/>
  <c r="A16" i="1"/>
  <c r="A10" i="1"/>
  <c r="E31" i="5" l="1"/>
  <c r="E19" i="5"/>
  <c r="C61" i="2"/>
  <c r="B6" i="5" s="1"/>
  <c r="G29" i="3"/>
  <c r="E145" i="2"/>
  <c r="B37" i="5" s="1"/>
  <c r="E37" i="5" s="1"/>
  <c r="D7" i="5"/>
  <c r="E7" i="5" s="1"/>
  <c r="C145" i="2"/>
  <c r="B25" i="5" s="1"/>
  <c r="E25" i="5" s="1"/>
  <c r="E29" i="3"/>
  <c r="D24" i="5"/>
  <c r="B19" i="5"/>
  <c r="D6" i="5"/>
  <c r="G32" i="4"/>
  <c r="E20" i="5"/>
  <c r="D36" i="5"/>
  <c r="E36" i="5" s="1"/>
  <c r="I28" i="3"/>
  <c r="D38" i="5" s="1"/>
  <c r="D30" i="5"/>
  <c r="E30" i="5" s="1"/>
  <c r="E24" i="5"/>
  <c r="D30" i="4"/>
  <c r="D31" i="4" s="1"/>
  <c r="D32" i="4"/>
  <c r="H29" i="3"/>
  <c r="D146" i="2"/>
  <c r="B32" i="5" s="1"/>
  <c r="E32" i="5" s="1"/>
  <c r="D84" i="2"/>
  <c r="D85" i="2"/>
  <c r="B14" i="5" s="1"/>
  <c r="D61" i="2"/>
  <c r="H32" i="4"/>
  <c r="C31" i="4"/>
  <c r="D8" i="5" s="1"/>
  <c r="E8" i="5" s="1"/>
  <c r="G31" i="4"/>
  <c r="C30" i="3"/>
  <c r="D28" i="3"/>
  <c r="D29" i="3"/>
  <c r="G28" i="3"/>
  <c r="C150" i="2"/>
  <c r="C85" i="2"/>
  <c r="B8" i="5" s="1"/>
  <c r="E146" i="2"/>
  <c r="B38" i="5" s="1"/>
  <c r="E150" i="2"/>
  <c r="E85" i="2"/>
  <c r="C151" i="2" l="1"/>
  <c r="C146" i="2"/>
  <c r="B26" i="5" s="1"/>
  <c r="D150" i="2"/>
  <c r="B12" i="5"/>
  <c r="E12" i="5" s="1"/>
  <c r="E151" i="2"/>
  <c r="D151" i="2"/>
  <c r="B13" i="5"/>
  <c r="E13" i="5" s="1"/>
  <c r="E38" i="5"/>
  <c r="D14" i="5"/>
  <c r="G30" i="3"/>
  <c r="D26" i="5"/>
  <c r="E14" i="5"/>
  <c r="E6" i="5"/>
  <c r="D13" i="5"/>
  <c r="H30" i="3"/>
  <c r="D30" i="3"/>
  <c r="E26" i="5" l="1"/>
</calcChain>
</file>

<file path=xl/sharedStrings.xml><?xml version="1.0" encoding="utf-8"?>
<sst xmlns="http://schemas.openxmlformats.org/spreadsheetml/2006/main" count="581" uniqueCount="405">
  <si>
    <t>Költségvetési rendelet űrlapjainak összefüggései: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</si>
  <si>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</si>
  <si>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</si>
  <si>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</si>
  <si>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</si>
  <si>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</si>
  <si>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</si>
  <si>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</si>
  <si>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2.1. számú melléklet D. oszlop 13. sor + 2.2. számú melléklet D. oszlop 12. sor</t>
  </si>
  <si>
    <t>1. sz. melléklet Bevételek táblázat D. oszlop 16 sora =</t>
  </si>
  <si>
    <t>2.1. számú melléklet D. oszlop 22. sor + 2.2. számú melléklet D. oszlop 25. sor</t>
  </si>
  <si>
    <t>1. sz. melléklet Bevételek táblázat D. oszlop 17 sora =</t>
  </si>
  <si>
    <t>2.1. számú melléklet D. oszlop 23. sor + 2.2. számú melléklet D. oszlop 26. sor</t>
  </si>
  <si>
    <t>1. sz. melléklet Bevételek táblázat E. oszlop 9 sora =</t>
  </si>
  <si>
    <t>2.1. számú melléklet E. oszlop 13. sor + 2.2. számú melléklet E. oszlop 12. sor</t>
  </si>
  <si>
    <t>1. sz. melléklet Bevételek táblázat E. oszlop 16 sora =</t>
  </si>
  <si>
    <t>2.1. számú melléklet E. oszlop 22. sor + 2.2. számú melléklet E. oszlop 25. sor</t>
  </si>
  <si>
    <t>1. sz. melléklet Bevételek táblázat E. oszlop 17 sora =</t>
  </si>
  <si>
    <t>2.1. számú melléklet E. oszlop 23. sor + 2.2. számú melléklet E. oszlop 26. sor</t>
  </si>
  <si>
    <t>1. sz. melléklet Kiadások táblázat C. oszlop 4 sora =</t>
  </si>
  <si>
    <t>2.1. számú melléklet G. oszlop 13. sor + 2.2. számú melléklet G. oszlop 12. sor</t>
  </si>
  <si>
    <t>1. sz. melléklet Kiadások táblázat C. oszlop 9 sora =</t>
  </si>
  <si>
    <t>2.1. számú melléklet G. oszlop 22. sor + 2.2. számú melléklet G. oszlop 25. sor</t>
  </si>
  <si>
    <t>1. sz. melléklet Kiadások táblázat C. oszlop 10 sora =</t>
  </si>
  <si>
    <t>2.1. számú melléklet G. oszlop 23. sor + 2.2. számú melléklet G. oszlop 26. sor</t>
  </si>
  <si>
    <t>1. sz. melléklet Kiadások táblázat D. oszlop 4 sora =</t>
  </si>
  <si>
    <t>2.1. számú melléklet H. oszlop 13. sor + 2.2. számú melléklet H. oszlop 12. sor</t>
  </si>
  <si>
    <t>1. sz. melléklet Kiadások táblázat D. oszlop 9 sora =</t>
  </si>
  <si>
    <t>2.1. számú melléklet H. oszlop 22. sor + 2.2. számú melléklet H. oszlop 25. sor</t>
  </si>
  <si>
    <t>1. sz. melléklet Kiadások táblázat D. oszlop 10 sora =</t>
  </si>
  <si>
    <t>2.1. számú melléklet H. oszlop 23. sor + 2.2. számú melléklet H. oszlop 26. sor</t>
  </si>
  <si>
    <t>1. sz. melléklet Kiadások táblázat E. oszlop 4 sora =</t>
  </si>
  <si>
    <t>2.1. számú melléklet I. oszlop 13. sor + 2.2. számú melléklet I. oszlop 12. sor</t>
  </si>
  <si>
    <t>1. sz. melléklet Kiadások táblázat E. oszlop 9 sora =</t>
  </si>
  <si>
    <t>2.1. számú melléklet I. oszlop 22. sor + 2.2. számú melléklet I. oszlop 25. sor</t>
  </si>
  <si>
    <t>1. sz. melléklet Kiadások táblázat E. oszlop 10 sora =</t>
  </si>
  <si>
    <t>2.1. számú melléklet I. oszlop 23. sor + 2.2. számú melléklet I. oszlop 26. sor</t>
  </si>
  <si>
    <t>2018. évi eredeti előirányzat BEVÉTELEK</t>
  </si>
  <si>
    <t>B E V É T E L E K</t>
  </si>
  <si>
    <t>1. sz. táblázat</t>
  </si>
  <si>
    <t>Ft-ban</t>
  </si>
  <si>
    <t>Sor-
szám</t>
  </si>
  <si>
    <t>Bevételi jogcím</t>
  </si>
  <si>
    <t>2018. évi</t>
  </si>
  <si>
    <t>Eredeti előirányzat</t>
  </si>
  <si>
    <t>Módosított előirányzat</t>
  </si>
  <si>
    <t>Tény</t>
  </si>
  <si>
    <t>A</t>
  </si>
  <si>
    <t>B</t>
  </si>
  <si>
    <t>C</t>
  </si>
  <si>
    <t>D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</si>
  <si>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</si>
  <si>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</si>
  <si>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</si>
  <si>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</si>
  <si>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</si>
  <si>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</si>
  <si>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</si>
  <si>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</si>
  <si>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</si>
  <si>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</si>
  <si>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</si>
  <si>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</si>
  <si>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</si>
  <si>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</si>
  <si>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</si>
  <si>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</si>
  <si>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</si>
  <si>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</si>
  <si>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</si>
  <si>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</si>
  <si>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</si>
  <si>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</si>
  <si>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</si>
  <si>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</si>
  <si>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</si>
  <si>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</si>
  <si>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</si>
  <si>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</si>
  <si>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</si>
  <si>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</si>
  <si>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</si>
  <si>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</si>
  <si>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</si>
  <si>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</si>
  <si>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</si>
  <si>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</si>
  <si>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</si>
  <si>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</si>
  <si>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</si>
  <si>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</si>
  <si>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</si>
  <si>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</si>
  <si>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</si>
  <si>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</si>
  <si>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</si>
  <si>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</si>
  <si>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</si>
  <si>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</si>
  <si>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</si>
  <si>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</si>
  <si>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</si>
  <si>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</si>
  <si>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</si>
  <si>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</si>
  <si>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</si>
  <si>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</si>
  <si>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</si>
  <si>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</si>
  <si>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</si>
  <si>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</si>
  <si>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</si>
  <si>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</si>
  <si>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</si>
  <si>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</si>
  <si>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</si>
  <si>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</si>
  <si>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</si>
  <si>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</si>
  <si>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</si>
  <si>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</si>
  <si>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</si>
  <si>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</si>
  <si>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</si>
  <si>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</si>
  <si>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</si>
  <si>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</si>
  <si>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</si>
  <si>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</si>
  <si>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</si>
  <si>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</si>
  <si>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</si>
  <si>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</si>
  <si>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</si>
  <si>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</si>
  <si>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</si>
  <si>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</si>
  <si>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</si>
  <si>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</si>
  <si>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</si>
  <si>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</si>
  <si>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</si>
  <si>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</si>
  <si>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</si>
  <si>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</si>
  <si>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</si>
  <si>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</si>
  <si>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</si>
  <si>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</si>
  <si>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</si>
  <si>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</si>
  <si>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</si>
  <si>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</si>
  <si>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</si>
  <si>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</si>
  <si>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</si>
  <si>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</si>
  <si>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</si>
  <si>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</si>
  <si>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</si>
  <si>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</si>
  <si>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</si>
  <si>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</si>
  <si>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</si>
  <si>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</si>
  <si>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</si>
  <si>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</si>
  <si>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</si>
  <si>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</si>
  <si>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</si>
  <si>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</si>
  <si>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</si>
  <si>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</si>
  <si>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</si>
  <si>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</si>
  <si>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</si>
  <si>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</si>
  <si>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</si>
  <si>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</si>
  <si>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</si>
  <si>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</si>
  <si>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</si>
  <si>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</si>
  <si>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</si>
  <si>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</si>
  <si>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</si>
  <si>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</si>
  <si>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</si>
  <si>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</si>
  <si>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</si>
  <si>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</si>
  <si>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</si>
  <si>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</si>
  <si>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</si>
  <si>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</si>
  <si>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</si>
  <si>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</si>
  <si>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</si>
  <si>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</si>
  <si>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</si>
  <si>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</si>
  <si>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</si>
  <si>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</si>
  <si>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</si>
  <si>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</si>
  <si>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</si>
  <si>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</si>
  <si>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</si>
  <si>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</si>
  <si>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</si>
  <si>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</si>
  <si>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</si>
  <si>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</si>
  <si>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Ezer forintban</t>
  </si>
  <si>
    <t>Kiadási jogcím</t>
  </si>
  <si>
    <t>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</si>
  <si>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</si>
  <si>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</si>
  <si>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</si>
  <si>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</si>
  <si>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</si>
  <si>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</si>
  <si>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</si>
  <si>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</si>
  <si>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</si>
  <si>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</si>
  <si>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</si>
  <si>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</si>
  <si>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</si>
  <si>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</si>
  <si>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</si>
  <si>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</si>
  <si>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</si>
  <si>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</si>
  <si>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</si>
  <si>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</si>
  <si>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</si>
  <si>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</si>
  <si>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</si>
  <si>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</si>
  <si>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</si>
  <si>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</si>
  <si>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</si>
  <si>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</si>
  <si>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</si>
  <si>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</si>
  <si>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</si>
  <si>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</si>
  <si>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</si>
  <si>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</si>
  <si>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</si>
  <si>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</si>
  <si>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</si>
  <si>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</si>
  <si>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</si>
  <si>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</si>
  <si>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</si>
  <si>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</si>
  <si>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</si>
  <si>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</si>
  <si>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</si>
  <si>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</si>
  <si>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</si>
  <si>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</si>
  <si>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</si>
  <si>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</si>
  <si>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</si>
  <si>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</si>
  <si>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</si>
  <si>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</si>
  <si>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</si>
  <si>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</si>
  <si>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</si>
  <si>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</si>
  <si>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</si>
  <si>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</si>
  <si>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</si>
  <si>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</si>
  <si>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</si>
  <si>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</si>
  <si>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</si>
  <si>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</si>
  <si>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</si>
  <si>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</si>
  <si>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</si>
  <si>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</si>
  <si>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</si>
  <si>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</si>
  <si>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</si>
  <si>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</si>
  <si>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</si>
  <si>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</si>
  <si>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</si>
  <si>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</si>
  <si>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</si>
  <si>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</si>
  <si>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</si>
  <si>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</si>
  <si>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F</t>
  </si>
  <si>
    <t>G</t>
  </si>
  <si>
    <t>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</si>
  <si>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</si>
  <si>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</si>
  <si>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</si>
  <si>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</si>
  <si>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</si>
  <si>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</si>
  <si>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</si>
  <si>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</si>
  <si>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</si>
  <si>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Felhalmozási célú támogatás államháztartáson belülről</t>
  </si>
  <si>
    <t>Működési bevétel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</si>
  <si>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</si>
  <si>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</si>
  <si>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</si>
  <si>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</si>
  <si>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</si>
  <si>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</si>
  <si>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</si>
  <si>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</si>
  <si>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</si>
  <si>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</si>
  <si>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</si>
  <si>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</si>
  <si>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</si>
  <si>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</si>
  <si>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</si>
  <si>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</si>
  <si>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</si>
  <si>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</si>
  <si>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</si>
  <si>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</si>
  <si>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</si>
  <si>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</si>
  <si>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</si>
  <si>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</si>
  <si>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</si>
  <si>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</si>
  <si>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</si>
  <si>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</si>
  <si>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Áh. Belüli megelőlegezések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</si>
  <si>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</si>
  <si>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</si>
  <si>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</si>
  <si>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</si>
  <si>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</si>
  <si>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</si>
  <si>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</si>
  <si>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</si>
  <si>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</si>
  <si>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</si>
  <si>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</si>
  <si>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</si>
  <si>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</si>
  <si>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</si>
  <si>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</si>
  <si>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</si>
  <si>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</si>
  <si>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</si>
  <si>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</si>
  <si>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</si>
  <si>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</si>
  <si>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</si>
  <si>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</si>
  <si>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</si>
  <si>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</si>
  <si>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</si>
  <si>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</si>
  <si>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</si>
  <si>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</si>
  <si>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</si>
  <si>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</si>
  <si>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</si>
  <si>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</si>
  <si>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</si>
  <si>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</si>
  <si>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</si>
  <si>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</si>
  <si>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</si>
  <si>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</si>
  <si>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</si>
  <si>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</si>
  <si>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</si>
  <si>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</si>
  <si>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</si>
  <si>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</si>
  <si>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ELTÉRÉS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</si>
  <si>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</si>
  <si>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</si>
  <si>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</si>
  <si>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</si>
  <si>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 2018.XII.31</t>
  </si>
  <si>
    <t>2018.évi módosított előírányzat</t>
  </si>
  <si>
    <t>2018. évi teljesítés</t>
  </si>
  <si>
    <t>Összes teljesítés 2018. dec. 31-ig</t>
  </si>
  <si>
    <t>G=(D+F)</t>
  </si>
  <si>
    <t>Pályázat keretében megvalósuló traktor beszerzés</t>
  </si>
  <si>
    <t>Közmunka program keretében megvalosúló tárgyi eszköz beszerzés</t>
  </si>
  <si>
    <t>egyéb beruházás</t>
  </si>
  <si>
    <t>ÖSSZESEN:</t>
  </si>
  <si>
    <t>Felújítási kiadások előirányzata felújításonként</t>
  </si>
  <si>
    <t>Felújítás  megnevezése</t>
  </si>
  <si>
    <t>épületfelújítás</t>
  </si>
  <si>
    <t>Egyéb felhalmozási célú támogatások államháztartáson kívülre</t>
  </si>
  <si>
    <t>Egyéb felhalmozási célú támogatások államháztartáson belülre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</si>
</sst>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12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1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9"/>
      <name val="Times New Roman CE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lightHorizontal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6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7" fillId="0" borderId="0" xfId="1" applyFill="1" applyProtection="1"/>
    <xf numFmtId="164" fontId="9" fillId="0" borderId="1" xfId="1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right" vertical="center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0" fontId="13" fillId="0" borderId="8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4" fillId="0" borderId="0" xfId="1" applyFont="1" applyFill="1" applyProtection="1"/>
    <xf numFmtId="0" fontId="13" fillId="0" borderId="8" xfId="1" applyFont="1" applyFill="1" applyBorder="1" applyAlignment="1" applyProtection="1">
      <alignment horizontal="left" vertical="center" wrapText="1" indent="1"/>
    </xf>
    <xf numFmtId="0" fontId="13" fillId="0" borderId="9" xfId="1" applyFont="1" applyFill="1" applyBorder="1" applyAlignment="1" applyProtection="1">
      <alignment horizontal="left" vertical="center" wrapText="1" indent="1"/>
    </xf>
    <xf numFmtId="164" fontId="13" fillId="0" borderId="9" xfId="1" applyNumberFormat="1" applyFont="1" applyFill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49" fontId="14" fillId="0" borderId="11" xfId="1" applyNumberFormat="1" applyFont="1" applyFill="1" applyBorder="1" applyAlignment="1" applyProtection="1">
      <alignment horizontal="left" vertical="center" wrapText="1" indent="1"/>
    </xf>
    <xf numFmtId="0" fontId="16" fillId="0" borderId="12" xfId="0" applyFont="1" applyBorder="1" applyAlignment="1" applyProtection="1">
      <alignment horizontal="left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4" xfId="1" applyNumberFormat="1" applyFont="1" applyFill="1" applyBorder="1" applyAlignment="1" applyProtection="1">
      <alignment horizontal="left" vertical="center" wrapText="1" indent="1"/>
    </xf>
    <xf numFmtId="0" fontId="16" fillId="0" borderId="15" xfId="0" applyFont="1" applyBorder="1" applyAlignment="1" applyProtection="1">
      <alignment horizontal="left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1" applyNumberFormat="1" applyFont="1" applyFill="1" applyBorder="1" applyAlignment="1" applyProtection="1">
      <alignment horizontal="left" vertical="center" wrapText="1" indent="1"/>
    </xf>
    <xf numFmtId="0" fontId="16" fillId="0" borderId="18" xfId="0" applyFont="1" applyBorder="1" applyAlignment="1" applyProtection="1">
      <alignment horizontal="left" wrapText="1" indent="1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9" xfId="0" applyFont="1" applyBorder="1" applyAlignment="1" applyProtection="1">
      <alignment horizontal="left" vertical="center" wrapText="1" indent="1"/>
    </xf>
    <xf numFmtId="0" fontId="16" fillId="0" borderId="18" xfId="0" applyFont="1" applyBorder="1" applyAlignment="1" applyProtection="1">
      <alignment horizontal="left" vertical="center" wrapText="1" indent="1"/>
    </xf>
    <xf numFmtId="164" fontId="18" fillId="0" borderId="9" xfId="1" applyNumberFormat="1" applyFont="1" applyFill="1" applyBorder="1" applyAlignment="1" applyProtection="1">
      <alignment horizontal="right" vertical="center" wrapText="1" indent="1"/>
    </xf>
    <xf numFmtId="164" fontId="18" fillId="0" borderId="10" xfId="1" applyNumberFormat="1" applyFont="1" applyFill="1" applyBorder="1" applyAlignment="1" applyProtection="1">
      <alignment horizontal="righ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</xf>
    <xf numFmtId="164" fontId="1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8" xfId="0" applyFont="1" applyBorder="1" applyAlignment="1" applyProtection="1">
      <alignment vertical="center" wrapText="1"/>
    </xf>
    <xf numFmtId="0" fontId="16" fillId="0" borderId="18" xfId="0" applyFont="1" applyBorder="1" applyAlignment="1" applyProtection="1">
      <alignment vertical="center" wrapText="1"/>
    </xf>
    <xf numFmtId="0" fontId="16" fillId="0" borderId="11" xfId="0" applyFont="1" applyBorder="1" applyAlignment="1" applyProtection="1">
      <alignment wrapText="1"/>
    </xf>
    <xf numFmtId="0" fontId="16" fillId="0" borderId="14" xfId="0" applyFont="1" applyBorder="1" applyAlignment="1" applyProtection="1">
      <alignment wrapText="1"/>
    </xf>
    <xf numFmtId="0" fontId="16" fillId="0" borderId="17" xfId="0" applyFont="1" applyBorder="1" applyAlignment="1" applyProtection="1">
      <alignment vertical="center" wrapText="1"/>
    </xf>
    <xf numFmtId="164" fontId="13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9" xfId="0" applyFont="1" applyBorder="1" applyAlignment="1" applyProtection="1">
      <alignment vertical="center" wrapText="1"/>
    </xf>
    <xf numFmtId="0" fontId="17" fillId="0" borderId="20" xfId="0" applyFont="1" applyBorder="1" applyAlignment="1" applyProtection="1">
      <alignment vertical="center" wrapText="1"/>
    </xf>
    <xf numFmtId="0" fontId="17" fillId="0" borderId="21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left" vertical="center" wrapText="1" indent="1"/>
    </xf>
    <xf numFmtId="164" fontId="12" fillId="0" borderId="0" xfId="1" applyNumberFormat="1" applyFont="1" applyFill="1" applyBorder="1" applyAlignment="1" applyProtection="1">
      <alignment horizontal="right" vertical="center" wrapText="1" indent="1"/>
    </xf>
    <xf numFmtId="164" fontId="9" fillId="0" borderId="1" xfId="1" applyNumberFormat="1" applyFont="1" applyFill="1" applyBorder="1" applyAlignment="1" applyProtection="1"/>
    <xf numFmtId="0" fontId="10" fillId="0" borderId="1" xfId="0" applyFont="1" applyFill="1" applyBorder="1" applyAlignment="1" applyProtection="1">
      <alignment horizontal="right"/>
    </xf>
    <xf numFmtId="0" fontId="7" fillId="0" borderId="0" xfId="1" applyFill="1" applyAlignment="1" applyProtection="1"/>
    <xf numFmtId="0" fontId="13" fillId="0" borderId="22" xfId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13" fillId="0" borderId="24" xfId="1" applyFont="1" applyFill="1" applyBorder="1" applyAlignment="1" applyProtection="1">
      <alignment vertical="center" wrapText="1"/>
    </xf>
    <xf numFmtId="164" fontId="13" fillId="0" borderId="24" xfId="1" applyNumberFormat="1" applyFont="1" applyFill="1" applyBorder="1" applyAlignment="1" applyProtection="1">
      <alignment horizontal="right" vertical="center" wrapText="1" indent="1"/>
    </xf>
    <xf numFmtId="49" fontId="14" fillId="0" borderId="2" xfId="1" applyNumberFormat="1" applyFont="1" applyFill="1" applyBorder="1" applyAlignment="1" applyProtection="1">
      <alignment horizontal="left" vertical="center" wrapText="1" indent="1"/>
    </xf>
    <xf numFmtId="0" fontId="14" fillId="0" borderId="3" xfId="1" applyFont="1" applyFill="1" applyBorder="1" applyAlignment="1" applyProtection="1">
      <alignment horizontal="left" vertical="center" wrapText="1" indent="1"/>
    </xf>
    <xf numFmtId="164" fontId="1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5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0" fontId="14" fillId="0" borderId="0" xfId="1" applyFont="1" applyFill="1" applyBorder="1" applyAlignment="1" applyProtection="1">
      <alignment horizontal="left" vertical="center" wrapText="1" indent="1"/>
    </xf>
    <xf numFmtId="0" fontId="14" fillId="0" borderId="15" xfId="1" applyFont="1" applyFill="1" applyBorder="1" applyAlignment="1" applyProtection="1">
      <alignment horizontal="left" indent="6"/>
    </xf>
    <xf numFmtId="0" fontId="14" fillId="0" borderId="15" xfId="1" applyFont="1" applyFill="1" applyBorder="1" applyAlignment="1" applyProtection="1">
      <alignment horizontal="left" vertical="center" wrapText="1" indent="6"/>
    </xf>
    <xf numFmtId="49" fontId="14" fillId="0" borderId="27" xfId="1" applyNumberFormat="1" applyFont="1" applyFill="1" applyBorder="1" applyAlignment="1" applyProtection="1">
      <alignment horizontal="left" vertical="center" wrapText="1" indent="1"/>
    </xf>
    <xf numFmtId="0" fontId="14" fillId="0" borderId="18" xfId="1" applyFont="1" applyFill="1" applyBorder="1" applyAlignment="1" applyProtection="1">
      <alignment horizontal="left" vertical="center" wrapText="1" indent="6"/>
    </xf>
    <xf numFmtId="49" fontId="14" fillId="0" borderId="5" xfId="1" applyNumberFormat="1" applyFont="1" applyFill="1" applyBorder="1" applyAlignment="1" applyProtection="1">
      <alignment horizontal="left" vertical="center" wrapText="1" indent="1"/>
    </xf>
    <xf numFmtId="0" fontId="14" fillId="0" borderId="6" xfId="1" applyFont="1" applyFill="1" applyBorder="1" applyAlignment="1" applyProtection="1">
      <alignment horizontal="left" vertical="center" wrapText="1" indent="6"/>
    </xf>
    <xf numFmtId="164" fontId="14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9" xfId="1" applyFont="1" applyFill="1" applyBorder="1" applyAlignment="1" applyProtection="1">
      <alignment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0" fontId="16" fillId="0" borderId="15" xfId="0" applyFont="1" applyBorder="1" applyAlignment="1" applyProtection="1">
      <alignment horizontal="left" vertical="center" wrapText="1" indent="1"/>
    </xf>
    <xf numFmtId="0" fontId="14" fillId="0" borderId="12" xfId="1" applyFont="1" applyFill="1" applyBorder="1" applyAlignment="1" applyProtection="1">
      <alignment horizontal="left" vertical="center" wrapText="1" indent="6"/>
    </xf>
    <xf numFmtId="0" fontId="7" fillId="0" borderId="0" xfId="1" applyFill="1" applyAlignment="1" applyProtection="1">
      <alignment horizontal="left" vertical="center" indent="1"/>
    </xf>
    <xf numFmtId="0" fontId="18" fillId="0" borderId="9" xfId="1" applyFont="1" applyFill="1" applyBorder="1" applyAlignment="1" applyProtection="1">
      <alignment horizontal="left" vertical="center" wrapText="1" indent="1"/>
    </xf>
    <xf numFmtId="0" fontId="14" fillId="0" borderId="12" xfId="1" applyFont="1" applyFill="1" applyBorder="1" applyAlignment="1" applyProtection="1">
      <alignment horizontal="left" vertical="center" wrapText="1" indent="1"/>
    </xf>
    <xf numFmtId="0" fontId="14" fillId="0" borderId="29" xfId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Border="1" applyAlignment="1" applyProtection="1">
      <alignment horizontal="right" vertical="center" wrapText="1" indent="1"/>
    </xf>
    <xf numFmtId="164" fontId="17" fillId="0" borderId="10" xfId="0" applyNumberFormat="1" applyFont="1" applyBorder="1" applyAlignment="1" applyProtection="1">
      <alignment horizontal="right" vertical="center" wrapText="1" indent="1"/>
    </xf>
    <xf numFmtId="0" fontId="21" fillId="0" borderId="0" xfId="1" applyFont="1" applyFill="1" applyProtection="1"/>
    <xf numFmtId="0" fontId="3" fillId="0" borderId="0" xfId="1" applyFont="1" applyFill="1" applyProtection="1"/>
    <xf numFmtId="164" fontId="20" fillId="0" borderId="9" xfId="0" quotePrefix="1" applyNumberFormat="1" applyFont="1" applyBorder="1" applyAlignment="1" applyProtection="1">
      <alignment horizontal="right" vertical="center" wrapText="1" indent="1"/>
    </xf>
    <xf numFmtId="164" fontId="20" fillId="0" borderId="10" xfId="0" quotePrefix="1" applyNumberFormat="1" applyFont="1" applyBorder="1" applyAlignment="1" applyProtection="1">
      <alignment horizontal="right" vertical="center" wrapText="1" indent="1"/>
    </xf>
    <xf numFmtId="0" fontId="17" fillId="0" borderId="20" xfId="0" applyFont="1" applyBorder="1" applyAlignment="1" applyProtection="1">
      <alignment horizontal="left" vertical="center" wrapText="1" indent="1"/>
    </xf>
    <xf numFmtId="0" fontId="20" fillId="0" borderId="21" xfId="0" applyFont="1" applyBorder="1" applyAlignment="1" applyProtection="1">
      <alignment horizontal="left" vertical="center" wrapText="1" indent="1"/>
    </xf>
    <xf numFmtId="0" fontId="7" fillId="0" borderId="0" xfId="1" applyFont="1" applyFill="1" applyProtection="1"/>
    <xf numFmtId="0" fontId="7" fillId="0" borderId="0" xfId="1" applyFont="1" applyFill="1" applyAlignment="1" applyProtection="1">
      <alignment horizontal="right" vertical="center" indent="1"/>
    </xf>
    <xf numFmtId="164" fontId="9" fillId="0" borderId="1" xfId="1" applyNumberFormat="1" applyFont="1" applyFill="1" applyBorder="1" applyAlignment="1" applyProtection="1">
      <alignment horizontal="left" vertical="center"/>
    </xf>
    <xf numFmtId="164" fontId="13" fillId="0" borderId="22" xfId="1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vertical="center" wrapText="1"/>
    </xf>
    <xf numFmtId="164" fontId="8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right" vertical="center"/>
    </xf>
    <xf numFmtId="164" fontId="11" fillId="0" borderId="8" xfId="0" applyNumberFormat="1" applyFont="1" applyFill="1" applyBorder="1" applyAlignment="1" applyProtection="1">
      <alignment horizontal="centerContinuous" vertical="center" wrapText="1"/>
    </xf>
    <xf numFmtId="164" fontId="11" fillId="0" borderId="9" xfId="0" applyNumberFormat="1" applyFont="1" applyFill="1" applyBorder="1" applyAlignment="1" applyProtection="1">
      <alignment horizontal="centerContinuous" vertical="center" wrapText="1"/>
    </xf>
    <xf numFmtId="164" fontId="11" fillId="0" borderId="22" xfId="0" applyNumberFormat="1" applyFont="1" applyFill="1" applyBorder="1" applyAlignment="1" applyProtection="1">
      <alignment horizontal="centerContinuous" vertical="center" wrapText="1"/>
    </xf>
    <xf numFmtId="164" fontId="11" fillId="0" borderId="8" xfId="0" applyNumberFormat="1" applyFont="1" applyFill="1" applyBorder="1" applyAlignment="1" applyProtection="1">
      <alignment horizontal="center" vertical="center" wrapText="1"/>
    </xf>
    <xf numFmtId="164" fontId="11" fillId="0" borderId="9" xfId="0" applyNumberFormat="1" applyFont="1" applyFill="1" applyBorder="1" applyAlignment="1" applyProtection="1">
      <alignment horizontal="center" vertical="center" wrapText="1"/>
    </xf>
    <xf numFmtId="164" fontId="11" fillId="0" borderId="32" xfId="0" applyNumberFormat="1" applyFont="1" applyFill="1" applyBorder="1" applyAlignment="1" applyProtection="1">
      <alignment horizontal="center" vertical="center" wrapText="1"/>
    </xf>
    <xf numFmtId="164" fontId="11" fillId="0" borderId="22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18" fillId="0" borderId="33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9" xfId="0" applyNumberFormat="1" applyFont="1" applyFill="1" applyBorder="1" applyAlignment="1" applyProtection="1">
      <alignment horizontal="center" vertical="center" wrapText="1"/>
    </xf>
    <xf numFmtId="164" fontId="18" fillId="0" borderId="22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14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ill="1" applyBorder="1" applyAlignment="1" applyProtection="1">
      <alignment horizontal="left" vertical="center" wrapText="1" indent="1"/>
    </xf>
    <xf numFmtId="164" fontId="14" fillId="0" borderId="14" xfId="0" applyNumberFormat="1" applyFont="1" applyFill="1" applyBorder="1" applyAlignment="1" applyProtection="1">
      <alignment horizontal="left" vertical="center" wrapText="1" indent="1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0" applyNumberFormat="1" applyFont="1" applyFill="1" applyBorder="1" applyAlignment="1" applyProtection="1">
      <alignment horizontal="left" vertical="center" wrapText="1" indent="1"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3" xfId="0" applyNumberFormat="1" applyFon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right" vertical="center" wrapText="1" indent="1"/>
    </xf>
    <xf numFmtId="164" fontId="25" fillId="0" borderId="41" xfId="0" applyNumberFormat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left" vertical="center" wrapText="1" indent="1"/>
    </xf>
    <xf numFmtId="164" fontId="26" fillId="0" borderId="29" xfId="0" applyNumberFormat="1" applyFont="1" applyFill="1" applyBorder="1" applyAlignment="1" applyProtection="1">
      <alignment horizontal="right" vertical="center" wrapText="1" indent="1"/>
    </xf>
    <xf numFmtId="164" fontId="19" fillId="0" borderId="14" xfId="0" applyNumberFormat="1" applyFont="1" applyFill="1" applyBorder="1" applyAlignment="1" applyProtection="1">
      <alignment horizontal="left" vertical="center" wrapText="1" indent="1"/>
    </xf>
    <xf numFmtId="164" fontId="1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6" xfId="0" applyNumberFormat="1" applyFont="1" applyFill="1" applyBorder="1" applyAlignment="1" applyProtection="1">
      <alignment horizontal="left" vertical="center" wrapText="1" indent="1"/>
    </xf>
    <xf numFmtId="164" fontId="1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5" xfId="0" applyNumberFormat="1" applyFont="1" applyFill="1" applyBorder="1" applyAlignment="1" applyProtection="1">
      <alignment horizontal="righ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right" vertical="center" wrapText="1" indent="1"/>
    </xf>
    <xf numFmtId="164" fontId="24" fillId="0" borderId="10" xfId="0" applyNumberFormat="1" applyFont="1" applyFill="1" applyBorder="1" applyAlignment="1" applyProtection="1">
      <alignment horizontal="right" vertical="center" wrapText="1" indent="1"/>
    </xf>
    <xf numFmtId="164" fontId="14" fillId="0" borderId="14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9" fillId="0" borderId="14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4" fillId="0" borderId="14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41" xfId="0" applyNumberForma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left" vertical="center" wrapText="1" indent="1"/>
    </xf>
    <xf numFmtId="164" fontId="18" fillId="0" borderId="22" xfId="0" applyNumberFormat="1" applyFont="1" applyFill="1" applyBorder="1" applyAlignment="1" applyProtection="1">
      <alignment horizontal="righ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left" vertical="center" wrapText="1" indent="2"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5" xfId="0" applyNumberFormat="1" applyFont="1" applyFill="1" applyBorder="1" applyAlignment="1" applyProtection="1">
      <alignment horizontal="left" vertical="center" wrapText="1" indent="2"/>
    </xf>
    <xf numFmtId="164" fontId="26" fillId="0" borderId="15" xfId="0" applyNumberFormat="1" applyFont="1" applyFill="1" applyBorder="1" applyAlignment="1" applyProtection="1">
      <alignment horizontal="left" vertical="center" wrapText="1" indent="1"/>
    </xf>
    <xf numFmtId="164" fontId="19" fillId="0" borderId="11" xfId="0" applyNumberFormat="1" applyFont="1" applyFill="1" applyBorder="1" applyAlignment="1" applyProtection="1">
      <alignment horizontal="left" vertical="center" wrapText="1" indent="1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 indent="2"/>
    </xf>
    <xf numFmtId="164" fontId="14" fillId="0" borderId="17" xfId="0" applyNumberFormat="1" applyFont="1" applyFill="1" applyBorder="1" applyAlignment="1" applyProtection="1">
      <alignment horizontal="left" vertical="center" wrapText="1" indent="2"/>
    </xf>
    <xf numFmtId="164" fontId="24" fillId="0" borderId="22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Alignment="1" applyProtection="1">
      <alignment horizontal="center"/>
    </xf>
    <xf numFmtId="3" fontId="2" fillId="0" borderId="0" xfId="0" applyNumberFormat="1" applyFont="1" applyFill="1" applyAlignment="1" applyProtection="1">
      <alignment horizontal="right" indent="1"/>
    </xf>
    <xf numFmtId="0" fontId="2" fillId="0" borderId="0" xfId="0" applyFont="1" applyFill="1" applyAlignment="1" applyProtection="1">
      <alignment horizontal="right" indent="1"/>
    </xf>
    <xf numFmtId="3" fontId="12" fillId="0" borderId="0" xfId="0" applyNumberFormat="1" applyFont="1" applyFill="1" applyAlignment="1" applyProtection="1">
      <alignment horizontal="right" indent="1"/>
    </xf>
    <xf numFmtId="0" fontId="6" fillId="0" borderId="0" xfId="0" applyFont="1" applyFill="1" applyProtection="1"/>
    <xf numFmtId="0" fontId="0" fillId="0" borderId="0" xfId="0" applyFill="1" applyProtection="1"/>
    <xf numFmtId="164" fontId="0" fillId="0" borderId="0" xfId="0" applyNumberFormat="1" applyFill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center" vertical="center" wrapText="1"/>
    </xf>
    <xf numFmtId="164" fontId="13" fillId="0" borderId="21" xfId="0" applyNumberFormat="1" applyFont="1" applyFill="1" applyBorder="1" applyAlignment="1" applyProtection="1">
      <alignment horizontal="center" vertical="center" wrapText="1"/>
    </xf>
    <xf numFmtId="164" fontId="13" fillId="0" borderId="45" xfId="0" applyNumberFormat="1" applyFont="1" applyFill="1" applyBorder="1" applyAlignment="1" applyProtection="1">
      <alignment horizontal="center" vertical="center" wrapText="1"/>
    </xf>
    <xf numFmtId="164" fontId="13" fillId="0" borderId="46" xfId="0" applyNumberFormat="1" applyFont="1" applyFill="1" applyBorder="1" applyAlignment="1" applyProtection="1">
      <alignment horizontal="center" vertical="center" wrapText="1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9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 wrapText="1"/>
    </xf>
    <xf numFmtId="164" fontId="0" fillId="0" borderId="27" xfId="0" applyNumberFormat="1" applyFill="1" applyBorder="1" applyAlignment="1" applyProtection="1">
      <alignment horizontal="left" vertical="center" wrapText="1"/>
      <protection locked="0"/>
    </xf>
    <xf numFmtId="164" fontId="14" fillId="0" borderId="18" xfId="0" applyNumberFormat="1" applyFont="1" applyFill="1" applyBorder="1" applyAlignment="1" applyProtection="1">
      <alignment vertical="center" wrapText="1"/>
      <protection locked="0"/>
    </xf>
    <xf numFmtId="1" fontId="14" fillId="0" borderId="18" xfId="0" applyNumberFormat="1" applyFont="1" applyFill="1" applyBorder="1" applyAlignment="1" applyProtection="1">
      <alignment vertical="center" wrapText="1"/>
      <protection locked="0"/>
    </xf>
    <xf numFmtId="164" fontId="14" fillId="0" borderId="47" xfId="0" applyNumberFormat="1" applyFont="1" applyFill="1" applyBorder="1" applyAlignment="1" applyProtection="1">
      <alignment vertical="center" wrapTex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/>
    </xf>
    <xf numFmtId="164" fontId="13" fillId="0" borderId="9" xfId="0" applyNumberFormat="1" applyFont="1" applyFill="1" applyBorder="1" applyAlignment="1" applyProtection="1">
      <alignment vertical="center" wrapText="1"/>
    </xf>
    <xf numFmtId="164" fontId="13" fillId="2" borderId="9" xfId="0" applyNumberFormat="1" applyFont="1" applyFill="1" applyBorder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vertical="center" wrapText="1"/>
    </xf>
    <xf numFmtId="164" fontId="2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22" fillId="0" borderId="0" xfId="0" applyNumberFormat="1" applyFont="1" applyFill="1" applyAlignment="1" applyProtection="1">
      <alignment textRotation="180" wrapText="1"/>
      <protection locked="0"/>
    </xf>
    <xf numFmtId="164" fontId="2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quotePrefix="1" applyNumberFormat="1" applyFont="1" applyFill="1" applyBorder="1" applyAlignment="1" applyProtection="1">
      <alignment vertical="center" wrapText="1"/>
      <protection locked="0"/>
    </xf>
    <xf numFmtId="164" fontId="28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0" xfId="0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/>
    </xf>
    <xf numFmtId="164" fontId="12" fillId="0" borderId="4" xfId="1" applyNumberFormat="1" applyFont="1" applyFill="1" applyBorder="1" applyAlignment="1" applyProtection="1">
      <alignment horizontal="center" vertical="center"/>
    </xf>
    <xf numFmtId="164" fontId="22" fillId="0" borderId="0" xfId="0" applyNumberFormat="1" applyFont="1" applyFill="1" applyAlignment="1" applyProtection="1">
      <alignment horizontal="center" textRotation="180" wrapText="1"/>
    </xf>
    <xf numFmtId="164" fontId="12" fillId="0" borderId="30" xfId="0" applyNumberFormat="1" applyFont="1" applyFill="1" applyBorder="1" applyAlignment="1" applyProtection="1">
      <alignment horizontal="center" vertical="center" wrapText="1"/>
    </xf>
    <xf numFmtId="164" fontId="12" fillId="0" borderId="31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textRotation="180" wrapText="1"/>
      <protection locked="0"/>
    </xf>
    <xf numFmtId="164" fontId="12" fillId="0" borderId="42" xfId="0" applyNumberFormat="1" applyFont="1" applyFill="1" applyBorder="1" applyAlignment="1" applyProtection="1">
      <alignment horizontal="center" vertical="center" wrapText="1"/>
    </xf>
    <xf numFmtId="164" fontId="12" fillId="0" borderId="43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 applyProtection="1">
      <alignment horizontal="center" textRotation="180" wrapText="1"/>
      <protection locked="0"/>
    </xf>
    <xf numFmtId="164" fontId="10" fillId="0" borderId="1" xfId="0" applyNumberFormat="1" applyFont="1" applyFill="1" applyBorder="1" applyAlignment="1" applyProtection="1">
      <alignment horizontal="right" wrapText="1"/>
    </xf>
    <xf numFmtId="164" fontId="22" fillId="0" borderId="0" xfId="0" applyNumberFormat="1" applyFont="1" applyFill="1" applyAlignment="1">
      <alignment horizontal="center" textRotation="180" wrapText="1"/>
    </xf>
  </cellXfs>
  <cellStyles count="2">
    <cellStyle name="Normál" xfId="0" builtinId="0"/>
    <cellStyle name="Normál_KVRENMUNKA" xfId="1" xr:uid="{00000000-0005-0000-0000-000001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M\z&#225;rsz&#225;mad&#225;s2018\2018.&#233;vi%20m&#243;dos&#237;tott%20k&#246;lts&#233;gvet&#233;s%20mell.Mark&#243;c%20m&#225;sol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br\Bogd&#225;sa%20z&#225;rsz&#225;mad&#225;s\2018.&#233;vi%20m&#243;dos&#237;tott%20k&#246;lts&#233;gvet&#233;s%20mell.Bogd&#225;s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NZUGY\Desktop\Z&#225;rsz&#225;mad&#225;s\Bogd&#225;sa%202017&#233;vi%20z&#225;rsz&#225;mad&#225;sa\2016.&#233;vi%20z&#225;rsz&#225;m.%20mell.bogd&#225;sa%20j&#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1.sz.2.2.sz."/>
      <sheetName val="3.sz.mell."/>
      <sheetName val="4.sz.mell."/>
      <sheetName val="Munka1"/>
    </sheetNames>
    <sheetDataSet>
      <sheetData sheetId="0" refreshError="1">
        <row r="4">
          <cell r="A4" t="str">
            <v>2014. évi eredeti előirányzat BEVÉTELEK</v>
          </cell>
        </row>
      </sheetData>
      <sheetData sheetId="1" refreshError="1">
        <row r="3">
          <cell r="C3" t="str">
            <v>2018. évi</v>
          </cell>
        </row>
      </sheetData>
      <sheetData sheetId="2" refreshError="1">
        <row r="4">
          <cell r="C4" t="str">
            <v>2018. évi eredeti előirányzat</v>
          </cell>
          <cell r="D4" t="str">
            <v>2018. évi módosított előirányzat</v>
          </cell>
        </row>
      </sheetData>
      <sheetData sheetId="3" refreshError="1"/>
      <sheetData sheetId="4" refreshError="1"/>
      <sheetData sheetId="5" refreshError="1">
        <row r="3">
          <cell r="D3" t="str">
            <v>Felhasználás 2018.XII.31</v>
          </cell>
          <cell r="E3" t="str">
            <v>2018.évi módosított előírányzat</v>
          </cell>
          <cell r="F3" t="str">
            <v>2018. évi teljesítés</v>
          </cell>
          <cell r="G3" t="str">
            <v>Összes teljesítés 2018. dec. 31-ig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1.sz.2.2.sz."/>
      <sheetName val="3.sz.mell."/>
      <sheetName val="4.sz.mell."/>
      <sheetName val="Munka1"/>
    </sheetNames>
    <sheetDataSet>
      <sheetData sheetId="0">
        <row r="4">
          <cell r="A4" t="str">
            <v>2014. évi eredeti előirányzat BEVÉTELEK</v>
          </cell>
        </row>
        <row r="10">
          <cell r="A10" t="str">
            <v>2014. évi módosított előirányzat BEVÉTELEK</v>
          </cell>
        </row>
        <row r="16">
          <cell r="A16" t="str">
            <v>2014. évi teljesítés BEVÉTELEK</v>
          </cell>
        </row>
        <row r="22">
          <cell r="A22" t="str">
            <v>2014. évi eredeti előirányzat KIADÁSOK</v>
          </cell>
        </row>
        <row r="28">
          <cell r="A28" t="str">
            <v>2014. évi módosított előirányzat KIADÁSOK</v>
          </cell>
        </row>
        <row r="34">
          <cell r="A34" t="str">
            <v>2014. évi teljesítés KIADÁSOK</v>
          </cell>
        </row>
      </sheetData>
      <sheetData sheetId="1">
        <row r="85">
          <cell r="E85">
            <v>76549278</v>
          </cell>
        </row>
      </sheetData>
      <sheetData sheetId="2">
        <row r="28">
          <cell r="E28">
            <v>75221687</v>
          </cell>
        </row>
      </sheetData>
      <sheetData sheetId="3">
        <row r="31">
          <cell r="E31">
            <v>1327591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1. tájékoztató tábla"/>
      <sheetName val="2. tájékoztató tábla"/>
      <sheetName val="3. tájékoztató tábla"/>
      <sheetName val="4. tájékoztató tábla"/>
      <sheetName val="5. tájékoztató tábla"/>
      <sheetName val="6.1. tájékoztató tábla"/>
      <sheetName val="6.2. tájékoztató tábla"/>
      <sheetName val="7. tájékoztató tábla"/>
      <sheetName val="8. tájékoztató tábla"/>
      <sheetName val="Munka1"/>
    </sheetNames>
    <sheetDataSet>
      <sheetData sheetId="0" refreshError="1">
        <row r="4">
          <cell r="A4" t="str">
            <v>2014.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opLeftCell="A37" workbookViewId="0">
      <selection activeCell="A10" sqref="A10"/>
    </sheetView>
  </sheetViews>
  <sheetFormatPr defaultRowHeight="14.4" x14ac:dyDescent="0.3"/>
  <cols>
    <col min="1" max="1" width="39.6640625" style="2" customWidth="1"/>
    <col min="2" max="2" width="56.6640625" style="2" customWidth="1"/>
    <col min="3" max="256" width="9.109375" style="2"/>
    <col min="257" max="257" width="39.6640625" style="2" customWidth="1"/>
    <col min="258" max="258" width="56.6640625" style="2" customWidth="1"/>
    <col min="259" max="512" width="9.109375" style="2"/>
    <col min="513" max="513" width="39.6640625" style="2" customWidth="1"/>
    <col min="514" max="514" width="56.6640625" style="2" customWidth="1"/>
    <col min="515" max="768" width="9.109375" style="2"/>
    <col min="769" max="769" width="39.6640625" style="2" customWidth="1"/>
    <col min="770" max="770" width="56.6640625" style="2" customWidth="1"/>
    <col min="771" max="1024" width="9.109375" style="2"/>
    <col min="1025" max="1025" width="39.6640625" style="2" customWidth="1"/>
    <col min="1026" max="1026" width="56.6640625" style="2" customWidth="1"/>
    <col min="1027" max="1280" width="9.109375" style="2"/>
    <col min="1281" max="1281" width="39.6640625" style="2" customWidth="1"/>
    <col min="1282" max="1282" width="56.6640625" style="2" customWidth="1"/>
    <col min="1283" max="1536" width="9.109375" style="2"/>
    <col min="1537" max="1537" width="39.6640625" style="2" customWidth="1"/>
    <col min="1538" max="1538" width="56.6640625" style="2" customWidth="1"/>
    <col min="1539" max="1792" width="9.109375" style="2"/>
    <col min="1793" max="1793" width="39.6640625" style="2" customWidth="1"/>
    <col min="1794" max="1794" width="56.6640625" style="2" customWidth="1"/>
    <col min="1795" max="2048" width="9.109375" style="2"/>
    <col min="2049" max="2049" width="39.6640625" style="2" customWidth="1"/>
    <col min="2050" max="2050" width="56.6640625" style="2" customWidth="1"/>
    <col min="2051" max="2304" width="9.109375" style="2"/>
    <col min="2305" max="2305" width="39.6640625" style="2" customWidth="1"/>
    <col min="2306" max="2306" width="56.6640625" style="2" customWidth="1"/>
    <col min="2307" max="2560" width="9.109375" style="2"/>
    <col min="2561" max="2561" width="39.6640625" style="2" customWidth="1"/>
    <col min="2562" max="2562" width="56.6640625" style="2" customWidth="1"/>
    <col min="2563" max="2816" width="9.109375" style="2"/>
    <col min="2817" max="2817" width="39.6640625" style="2" customWidth="1"/>
    <col min="2818" max="2818" width="56.6640625" style="2" customWidth="1"/>
    <col min="2819" max="3072" width="9.109375" style="2"/>
    <col min="3073" max="3073" width="39.6640625" style="2" customWidth="1"/>
    <col min="3074" max="3074" width="56.6640625" style="2" customWidth="1"/>
    <col min="3075" max="3328" width="9.109375" style="2"/>
    <col min="3329" max="3329" width="39.6640625" style="2" customWidth="1"/>
    <col min="3330" max="3330" width="56.6640625" style="2" customWidth="1"/>
    <col min="3331" max="3584" width="9.109375" style="2"/>
    <col min="3585" max="3585" width="39.6640625" style="2" customWidth="1"/>
    <col min="3586" max="3586" width="56.6640625" style="2" customWidth="1"/>
    <col min="3587" max="3840" width="9.109375" style="2"/>
    <col min="3841" max="3841" width="39.6640625" style="2" customWidth="1"/>
    <col min="3842" max="3842" width="56.6640625" style="2" customWidth="1"/>
    <col min="3843" max="4096" width="9.109375" style="2"/>
    <col min="4097" max="4097" width="39.6640625" style="2" customWidth="1"/>
    <col min="4098" max="4098" width="56.6640625" style="2" customWidth="1"/>
    <col min="4099" max="4352" width="9.109375" style="2"/>
    <col min="4353" max="4353" width="39.6640625" style="2" customWidth="1"/>
    <col min="4354" max="4354" width="56.6640625" style="2" customWidth="1"/>
    <col min="4355" max="4608" width="9.109375" style="2"/>
    <col min="4609" max="4609" width="39.6640625" style="2" customWidth="1"/>
    <col min="4610" max="4610" width="56.6640625" style="2" customWidth="1"/>
    <col min="4611" max="4864" width="9.109375" style="2"/>
    <col min="4865" max="4865" width="39.6640625" style="2" customWidth="1"/>
    <col min="4866" max="4866" width="56.6640625" style="2" customWidth="1"/>
    <col min="4867" max="5120" width="9.109375" style="2"/>
    <col min="5121" max="5121" width="39.6640625" style="2" customWidth="1"/>
    <col min="5122" max="5122" width="56.6640625" style="2" customWidth="1"/>
    <col min="5123" max="5376" width="9.109375" style="2"/>
    <col min="5377" max="5377" width="39.6640625" style="2" customWidth="1"/>
    <col min="5378" max="5378" width="56.6640625" style="2" customWidth="1"/>
    <col min="5379" max="5632" width="9.109375" style="2"/>
    <col min="5633" max="5633" width="39.6640625" style="2" customWidth="1"/>
    <col min="5634" max="5634" width="56.6640625" style="2" customWidth="1"/>
    <col min="5635" max="5888" width="9.109375" style="2"/>
    <col min="5889" max="5889" width="39.6640625" style="2" customWidth="1"/>
    <col min="5890" max="5890" width="56.6640625" style="2" customWidth="1"/>
    <col min="5891" max="6144" width="9.109375" style="2"/>
    <col min="6145" max="6145" width="39.6640625" style="2" customWidth="1"/>
    <col min="6146" max="6146" width="56.6640625" style="2" customWidth="1"/>
    <col min="6147" max="6400" width="9.109375" style="2"/>
    <col min="6401" max="6401" width="39.6640625" style="2" customWidth="1"/>
    <col min="6402" max="6402" width="56.6640625" style="2" customWidth="1"/>
    <col min="6403" max="6656" width="9.109375" style="2"/>
    <col min="6657" max="6657" width="39.6640625" style="2" customWidth="1"/>
    <col min="6658" max="6658" width="56.6640625" style="2" customWidth="1"/>
    <col min="6659" max="6912" width="9.109375" style="2"/>
    <col min="6913" max="6913" width="39.6640625" style="2" customWidth="1"/>
    <col min="6914" max="6914" width="56.6640625" style="2" customWidth="1"/>
    <col min="6915" max="7168" width="9.109375" style="2"/>
    <col min="7169" max="7169" width="39.6640625" style="2" customWidth="1"/>
    <col min="7170" max="7170" width="56.6640625" style="2" customWidth="1"/>
    <col min="7171" max="7424" width="9.109375" style="2"/>
    <col min="7425" max="7425" width="39.6640625" style="2" customWidth="1"/>
    <col min="7426" max="7426" width="56.6640625" style="2" customWidth="1"/>
    <col min="7427" max="7680" width="9.109375" style="2"/>
    <col min="7681" max="7681" width="39.6640625" style="2" customWidth="1"/>
    <col min="7682" max="7682" width="56.6640625" style="2" customWidth="1"/>
    <col min="7683" max="7936" width="9.109375" style="2"/>
    <col min="7937" max="7937" width="39.6640625" style="2" customWidth="1"/>
    <col min="7938" max="7938" width="56.6640625" style="2" customWidth="1"/>
    <col min="7939" max="8192" width="9.109375" style="2"/>
    <col min="8193" max="8193" width="39.6640625" style="2" customWidth="1"/>
    <col min="8194" max="8194" width="56.6640625" style="2" customWidth="1"/>
    <col min="8195" max="8448" width="9.109375" style="2"/>
    <col min="8449" max="8449" width="39.6640625" style="2" customWidth="1"/>
    <col min="8450" max="8450" width="56.6640625" style="2" customWidth="1"/>
    <col min="8451" max="8704" width="9.109375" style="2"/>
    <col min="8705" max="8705" width="39.6640625" style="2" customWidth="1"/>
    <col min="8706" max="8706" width="56.6640625" style="2" customWidth="1"/>
    <col min="8707" max="8960" width="9.109375" style="2"/>
    <col min="8961" max="8961" width="39.6640625" style="2" customWidth="1"/>
    <col min="8962" max="8962" width="56.6640625" style="2" customWidth="1"/>
    <col min="8963" max="9216" width="9.109375" style="2"/>
    <col min="9217" max="9217" width="39.6640625" style="2" customWidth="1"/>
    <col min="9218" max="9218" width="56.6640625" style="2" customWidth="1"/>
    <col min="9219" max="9472" width="9.109375" style="2"/>
    <col min="9473" max="9473" width="39.6640625" style="2" customWidth="1"/>
    <col min="9474" max="9474" width="56.6640625" style="2" customWidth="1"/>
    <col min="9475" max="9728" width="9.109375" style="2"/>
    <col min="9729" max="9729" width="39.6640625" style="2" customWidth="1"/>
    <col min="9730" max="9730" width="56.6640625" style="2" customWidth="1"/>
    <col min="9731" max="9984" width="9.109375" style="2"/>
    <col min="9985" max="9985" width="39.6640625" style="2" customWidth="1"/>
    <col min="9986" max="9986" width="56.6640625" style="2" customWidth="1"/>
    <col min="9987" max="10240" width="9.109375" style="2"/>
    <col min="10241" max="10241" width="39.6640625" style="2" customWidth="1"/>
    <col min="10242" max="10242" width="56.6640625" style="2" customWidth="1"/>
    <col min="10243" max="10496" width="9.109375" style="2"/>
    <col min="10497" max="10497" width="39.6640625" style="2" customWidth="1"/>
    <col min="10498" max="10498" width="56.6640625" style="2" customWidth="1"/>
    <col min="10499" max="10752" width="9.109375" style="2"/>
    <col min="10753" max="10753" width="39.6640625" style="2" customWidth="1"/>
    <col min="10754" max="10754" width="56.6640625" style="2" customWidth="1"/>
    <col min="10755" max="11008" width="9.109375" style="2"/>
    <col min="11009" max="11009" width="39.6640625" style="2" customWidth="1"/>
    <col min="11010" max="11010" width="56.6640625" style="2" customWidth="1"/>
    <col min="11011" max="11264" width="9.109375" style="2"/>
    <col min="11265" max="11265" width="39.6640625" style="2" customWidth="1"/>
    <col min="11266" max="11266" width="56.6640625" style="2" customWidth="1"/>
    <col min="11267" max="11520" width="9.109375" style="2"/>
    <col min="11521" max="11521" width="39.6640625" style="2" customWidth="1"/>
    <col min="11522" max="11522" width="56.6640625" style="2" customWidth="1"/>
    <col min="11523" max="11776" width="9.109375" style="2"/>
    <col min="11777" max="11777" width="39.6640625" style="2" customWidth="1"/>
    <col min="11778" max="11778" width="56.6640625" style="2" customWidth="1"/>
    <col min="11779" max="12032" width="9.109375" style="2"/>
    <col min="12033" max="12033" width="39.6640625" style="2" customWidth="1"/>
    <col min="12034" max="12034" width="56.6640625" style="2" customWidth="1"/>
    <col min="12035" max="12288" width="9.109375" style="2"/>
    <col min="12289" max="12289" width="39.6640625" style="2" customWidth="1"/>
    <col min="12290" max="12290" width="56.6640625" style="2" customWidth="1"/>
    <col min="12291" max="12544" width="9.109375" style="2"/>
    <col min="12545" max="12545" width="39.6640625" style="2" customWidth="1"/>
    <col min="12546" max="12546" width="56.6640625" style="2" customWidth="1"/>
    <col min="12547" max="12800" width="9.109375" style="2"/>
    <col min="12801" max="12801" width="39.6640625" style="2" customWidth="1"/>
    <col min="12802" max="12802" width="56.6640625" style="2" customWidth="1"/>
    <col min="12803" max="13056" width="9.109375" style="2"/>
    <col min="13057" max="13057" width="39.6640625" style="2" customWidth="1"/>
    <col min="13058" max="13058" width="56.6640625" style="2" customWidth="1"/>
    <col min="13059" max="13312" width="9.109375" style="2"/>
    <col min="13313" max="13313" width="39.6640625" style="2" customWidth="1"/>
    <col min="13314" max="13314" width="56.6640625" style="2" customWidth="1"/>
    <col min="13315" max="13568" width="9.109375" style="2"/>
    <col min="13569" max="13569" width="39.6640625" style="2" customWidth="1"/>
    <col min="13570" max="13570" width="56.6640625" style="2" customWidth="1"/>
    <col min="13571" max="13824" width="9.109375" style="2"/>
    <col min="13825" max="13825" width="39.6640625" style="2" customWidth="1"/>
    <col min="13826" max="13826" width="56.6640625" style="2" customWidth="1"/>
    <col min="13827" max="14080" width="9.109375" style="2"/>
    <col min="14081" max="14081" width="39.6640625" style="2" customWidth="1"/>
    <col min="14082" max="14082" width="56.6640625" style="2" customWidth="1"/>
    <col min="14083" max="14336" width="9.109375" style="2"/>
    <col min="14337" max="14337" width="39.6640625" style="2" customWidth="1"/>
    <col min="14338" max="14338" width="56.6640625" style="2" customWidth="1"/>
    <col min="14339" max="14592" width="9.109375" style="2"/>
    <col min="14593" max="14593" width="39.6640625" style="2" customWidth="1"/>
    <col min="14594" max="14594" width="56.6640625" style="2" customWidth="1"/>
    <col min="14595" max="14848" width="9.109375" style="2"/>
    <col min="14849" max="14849" width="39.6640625" style="2" customWidth="1"/>
    <col min="14850" max="14850" width="56.6640625" style="2" customWidth="1"/>
    <col min="14851" max="15104" width="9.109375" style="2"/>
    <col min="15105" max="15105" width="39.6640625" style="2" customWidth="1"/>
    <col min="15106" max="15106" width="56.6640625" style="2" customWidth="1"/>
    <col min="15107" max="15360" width="9.109375" style="2"/>
    <col min="15361" max="15361" width="39.6640625" style="2" customWidth="1"/>
    <col min="15362" max="15362" width="56.6640625" style="2" customWidth="1"/>
    <col min="15363" max="15616" width="9.109375" style="2"/>
    <col min="15617" max="15617" width="39.6640625" style="2" customWidth="1"/>
    <col min="15618" max="15618" width="56.6640625" style="2" customWidth="1"/>
    <col min="15619" max="15872" width="9.109375" style="2"/>
    <col min="15873" max="15873" width="39.6640625" style="2" customWidth="1"/>
    <col min="15874" max="15874" width="56.6640625" style="2" customWidth="1"/>
    <col min="15875" max="16128" width="9.109375" style="2"/>
    <col min="16129" max="16129" width="39.6640625" style="2" customWidth="1"/>
    <col min="16130" max="16130" width="56.6640625" style="2" customWidth="1"/>
    <col min="16131" max="16384" width="9.109375" style="2"/>
  </cols>
  <sheetData>
    <row r="1" spans="1:2" ht="17.399999999999999" x14ac:dyDescent="0.3">
      <c r="A1" s="1" t="s">
        <v>0</v>
      </c>
    </row>
    <row r="3" spans="1:2" x14ac:dyDescent="0.3">
      <c r="A3" s="3"/>
      <c r="B3" s="3"/>
    </row>
    <row r="4" spans="1:2" ht="15.6" x14ac:dyDescent="0.3">
      <c r="A4" s="4" t="s">
        <v>37</v>
      </c>
      <c r="B4" s="5"/>
    </row>
    <row r="5" spans="1:2" s="6" customFormat="1" ht="13.2" x14ac:dyDescent="0.25">
      <c r="A5" s="3"/>
      <c r="B5" s="3"/>
    </row>
    <row r="6" spans="1:2" x14ac:dyDescent="0.3">
      <c r="A6" s="3" t="s">
        <v>1</v>
      </c>
      <c r="B6" s="3" t="s">
        <v>2</v>
      </c>
    </row>
    <row r="7" spans="1:2" x14ac:dyDescent="0.3">
      <c r="A7" s="3" t="s">
        <v>3</v>
      </c>
      <c r="B7" s="3" t="s">
        <v>4</v>
      </c>
    </row>
    <row r="8" spans="1:2" x14ac:dyDescent="0.3">
      <c r="A8" s="3" t="s">
        <v>5</v>
      </c>
      <c r="B8" s="3" t="s">
        <v>6</v>
      </c>
    </row>
    <row r="9" spans="1:2" x14ac:dyDescent="0.3">
      <c r="A9" s="3"/>
      <c r="B9" s="3"/>
    </row>
    <row r="10" spans="1:2" ht="15.6" x14ac:dyDescent="0.3">
      <c r="A10" s="4" t="str">
        <f>+CONCATENATE(LEFT(A4,4),". évi módosított előirányzat BEVÉTELEK")</f>
        <v>2018. évi módosított előirányzat BEVÉTELEK</v>
      </c>
      <c r="B10" s="5"/>
    </row>
    <row r="11" spans="1:2" x14ac:dyDescent="0.3">
      <c r="A11" s="3"/>
      <c r="B11" s="3"/>
    </row>
    <row r="12" spans="1:2" s="6" customFormat="1" ht="13.2" x14ac:dyDescent="0.25">
      <c r="A12" s="3" t="s">
        <v>7</v>
      </c>
      <c r="B12" s="3" t="s">
        <v>8</v>
      </c>
    </row>
    <row r="13" spans="1:2" x14ac:dyDescent="0.3">
      <c r="A13" s="3" t="s">
        <v>9</v>
      </c>
      <c r="B13" s="3" t="s">
        <v>10</v>
      </c>
    </row>
    <row r="14" spans="1:2" x14ac:dyDescent="0.3">
      <c r="A14" s="3" t="s">
        <v>11</v>
      </c>
      <c r="B14" s="3" t="s">
        <v>12</v>
      </c>
    </row>
    <row r="15" spans="1:2" x14ac:dyDescent="0.3">
      <c r="A15" s="3"/>
      <c r="B15" s="3"/>
    </row>
    <row r="16" spans="1:2" x14ac:dyDescent="0.3">
      <c r="A16" s="7" t="str">
        <f>+CONCATENATE(LEFT(A4,4),". évi teljesítés BEVÉTELEK")</f>
        <v>2018. évi teljesítés BEVÉTELEK</v>
      </c>
      <c r="B16" s="5"/>
    </row>
    <row r="17" spans="1:2" x14ac:dyDescent="0.3">
      <c r="A17" s="3"/>
      <c r="B17" s="3"/>
    </row>
    <row r="18" spans="1:2" x14ac:dyDescent="0.3">
      <c r="A18" s="3" t="s">
        <v>13</v>
      </c>
      <c r="B18" s="3" t="s">
        <v>14</v>
      </c>
    </row>
    <row r="19" spans="1:2" x14ac:dyDescent="0.3">
      <c r="A19" s="3" t="s">
        <v>15</v>
      </c>
      <c r="B19" s="3" t="s">
        <v>16</v>
      </c>
    </row>
    <row r="20" spans="1:2" x14ac:dyDescent="0.3">
      <c r="A20" s="3" t="s">
        <v>17</v>
      </c>
      <c r="B20" s="3" t="s">
        <v>18</v>
      </c>
    </row>
    <row r="21" spans="1:2" x14ac:dyDescent="0.3">
      <c r="A21" s="3"/>
      <c r="B21" s="3"/>
    </row>
    <row r="22" spans="1:2" ht="15.6" x14ac:dyDescent="0.3">
      <c r="A22" s="4" t="str">
        <f>+CONCATENATE(LEFT(A4,4),". évi eredeti előirányzat KIADÁSOK")</f>
        <v>2018. évi eredeti előirányzat KIADÁSOK</v>
      </c>
      <c r="B22" s="5"/>
    </row>
    <row r="23" spans="1:2" x14ac:dyDescent="0.3">
      <c r="A23" s="3"/>
      <c r="B23" s="3"/>
    </row>
    <row r="24" spans="1:2" x14ac:dyDescent="0.3">
      <c r="A24" s="3" t="s">
        <v>19</v>
      </c>
      <c r="B24" s="3" t="s">
        <v>20</v>
      </c>
    </row>
    <row r="25" spans="1:2" x14ac:dyDescent="0.3">
      <c r="A25" s="3" t="s">
        <v>21</v>
      </c>
      <c r="B25" s="3" t="s">
        <v>22</v>
      </c>
    </row>
    <row r="26" spans="1:2" x14ac:dyDescent="0.3">
      <c r="A26" s="3" t="s">
        <v>23</v>
      </c>
      <c r="B26" s="3" t="s">
        <v>24</v>
      </c>
    </row>
    <row r="27" spans="1:2" x14ac:dyDescent="0.3">
      <c r="A27" s="3"/>
      <c r="B27" s="3"/>
    </row>
    <row r="28" spans="1:2" ht="15.6" x14ac:dyDescent="0.3">
      <c r="A28" s="4" t="str">
        <f>+CONCATENATE(LEFT(A4,4),". évi módosított előirányzat KIADÁSOK")</f>
        <v>2018. évi módosított előirányzat KIADÁSOK</v>
      </c>
      <c r="B28" s="5"/>
    </row>
    <row r="29" spans="1:2" x14ac:dyDescent="0.3">
      <c r="A29" s="3"/>
      <c r="B29" s="3"/>
    </row>
    <row r="30" spans="1:2" x14ac:dyDescent="0.3">
      <c r="A30" s="3" t="s">
        <v>25</v>
      </c>
      <c r="B30" s="3" t="s">
        <v>26</v>
      </c>
    </row>
    <row r="31" spans="1:2" x14ac:dyDescent="0.3">
      <c r="A31" s="3" t="s">
        <v>27</v>
      </c>
      <c r="B31" s="3" t="s">
        <v>28</v>
      </c>
    </row>
    <row r="32" spans="1:2" x14ac:dyDescent="0.3">
      <c r="A32" s="3" t="s">
        <v>29</v>
      </c>
      <c r="B32" s="3" t="s">
        <v>30</v>
      </c>
    </row>
    <row r="33" spans="1:2" x14ac:dyDescent="0.3">
      <c r="A33" s="3"/>
      <c r="B33" s="3"/>
    </row>
    <row r="34" spans="1:2" ht="15.6" x14ac:dyDescent="0.3">
      <c r="A34" s="8" t="str">
        <f>+CONCATENATE(LEFT(A4,4),". évi teljesítés KIADÁSOK")</f>
        <v>2018. évi teljesítés KIADÁSOK</v>
      </c>
      <c r="B34" s="5"/>
    </row>
    <row r="35" spans="1:2" x14ac:dyDescent="0.3">
      <c r="A35" s="3"/>
      <c r="B35" s="3"/>
    </row>
    <row r="36" spans="1:2" x14ac:dyDescent="0.3">
      <c r="A36" s="3" t="s">
        <v>31</v>
      </c>
      <c r="B36" s="3" t="s">
        <v>32</v>
      </c>
    </row>
    <row r="37" spans="1:2" x14ac:dyDescent="0.3">
      <c r="A37" s="3" t="s">
        <v>33</v>
      </c>
      <c r="B37" s="3" t="s">
        <v>34</v>
      </c>
    </row>
    <row r="38" spans="1:2" x14ac:dyDescent="0.3">
      <c r="A38" s="3" t="s">
        <v>35</v>
      </c>
      <c r="B38" s="3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1"/>
  <sheetViews>
    <sheetView tabSelected="1" view="pageLayout" zoomScaleNormal="100" workbookViewId="0">
      <selection activeCell="G4" sqref="G4"/>
    </sheetView>
  </sheetViews>
  <sheetFormatPr defaultRowHeight="15.6" x14ac:dyDescent="0.3"/>
  <cols>
    <col min="1" max="1" width="8.109375" style="97" customWidth="1"/>
    <col min="2" max="2" width="52.109375" style="97" customWidth="1"/>
    <col min="3" max="5" width="13.5546875" style="98" customWidth="1"/>
    <col min="6" max="256" width="9.109375" style="9"/>
    <col min="257" max="257" width="8.109375" style="9" customWidth="1"/>
    <col min="258" max="258" width="52.109375" style="9" customWidth="1"/>
    <col min="259" max="261" width="13.5546875" style="9" customWidth="1"/>
    <col min="262" max="512" width="9.109375" style="9"/>
    <col min="513" max="513" width="8.109375" style="9" customWidth="1"/>
    <col min="514" max="514" width="52.109375" style="9" customWidth="1"/>
    <col min="515" max="517" width="13.5546875" style="9" customWidth="1"/>
    <col min="518" max="768" width="9.109375" style="9"/>
    <col min="769" max="769" width="8.109375" style="9" customWidth="1"/>
    <col min="770" max="770" width="52.109375" style="9" customWidth="1"/>
    <col min="771" max="773" width="13.5546875" style="9" customWidth="1"/>
    <col min="774" max="1024" width="9.109375" style="9"/>
    <col min="1025" max="1025" width="8.109375" style="9" customWidth="1"/>
    <col min="1026" max="1026" width="52.109375" style="9" customWidth="1"/>
    <col min="1027" max="1029" width="13.5546875" style="9" customWidth="1"/>
    <col min="1030" max="1280" width="9.109375" style="9"/>
    <col min="1281" max="1281" width="8.109375" style="9" customWidth="1"/>
    <col min="1282" max="1282" width="52.109375" style="9" customWidth="1"/>
    <col min="1283" max="1285" width="13.5546875" style="9" customWidth="1"/>
    <col min="1286" max="1536" width="9.109375" style="9"/>
    <col min="1537" max="1537" width="8.109375" style="9" customWidth="1"/>
    <col min="1538" max="1538" width="52.109375" style="9" customWidth="1"/>
    <col min="1539" max="1541" width="13.5546875" style="9" customWidth="1"/>
    <col min="1542" max="1792" width="9.109375" style="9"/>
    <col min="1793" max="1793" width="8.109375" style="9" customWidth="1"/>
    <col min="1794" max="1794" width="52.109375" style="9" customWidth="1"/>
    <col min="1795" max="1797" width="13.5546875" style="9" customWidth="1"/>
    <col min="1798" max="2048" width="9.109375" style="9"/>
    <col min="2049" max="2049" width="8.109375" style="9" customWidth="1"/>
    <col min="2050" max="2050" width="52.109375" style="9" customWidth="1"/>
    <col min="2051" max="2053" width="13.5546875" style="9" customWidth="1"/>
    <col min="2054" max="2304" width="9.109375" style="9"/>
    <col min="2305" max="2305" width="8.109375" style="9" customWidth="1"/>
    <col min="2306" max="2306" width="52.109375" style="9" customWidth="1"/>
    <col min="2307" max="2309" width="13.5546875" style="9" customWidth="1"/>
    <col min="2310" max="2560" width="9.109375" style="9"/>
    <col min="2561" max="2561" width="8.109375" style="9" customWidth="1"/>
    <col min="2562" max="2562" width="52.109375" style="9" customWidth="1"/>
    <col min="2563" max="2565" width="13.5546875" style="9" customWidth="1"/>
    <col min="2566" max="2816" width="9.109375" style="9"/>
    <col min="2817" max="2817" width="8.109375" style="9" customWidth="1"/>
    <col min="2818" max="2818" width="52.109375" style="9" customWidth="1"/>
    <col min="2819" max="2821" width="13.5546875" style="9" customWidth="1"/>
    <col min="2822" max="3072" width="9.109375" style="9"/>
    <col min="3073" max="3073" width="8.109375" style="9" customWidth="1"/>
    <col min="3074" max="3074" width="52.109375" style="9" customWidth="1"/>
    <col min="3075" max="3077" width="13.5546875" style="9" customWidth="1"/>
    <col min="3078" max="3328" width="9.109375" style="9"/>
    <col min="3329" max="3329" width="8.109375" style="9" customWidth="1"/>
    <col min="3330" max="3330" width="52.109375" style="9" customWidth="1"/>
    <col min="3331" max="3333" width="13.5546875" style="9" customWidth="1"/>
    <col min="3334" max="3584" width="9.109375" style="9"/>
    <col min="3585" max="3585" width="8.109375" style="9" customWidth="1"/>
    <col min="3586" max="3586" width="52.109375" style="9" customWidth="1"/>
    <col min="3587" max="3589" width="13.5546875" style="9" customWidth="1"/>
    <col min="3590" max="3840" width="9.109375" style="9"/>
    <col min="3841" max="3841" width="8.109375" style="9" customWidth="1"/>
    <col min="3842" max="3842" width="52.109375" style="9" customWidth="1"/>
    <col min="3843" max="3845" width="13.5546875" style="9" customWidth="1"/>
    <col min="3846" max="4096" width="9.109375" style="9"/>
    <col min="4097" max="4097" width="8.109375" style="9" customWidth="1"/>
    <col min="4098" max="4098" width="52.109375" style="9" customWidth="1"/>
    <col min="4099" max="4101" width="13.5546875" style="9" customWidth="1"/>
    <col min="4102" max="4352" width="9.109375" style="9"/>
    <col min="4353" max="4353" width="8.109375" style="9" customWidth="1"/>
    <col min="4354" max="4354" width="52.109375" style="9" customWidth="1"/>
    <col min="4355" max="4357" width="13.5546875" style="9" customWidth="1"/>
    <col min="4358" max="4608" width="9.109375" style="9"/>
    <col min="4609" max="4609" width="8.109375" style="9" customWidth="1"/>
    <col min="4610" max="4610" width="52.109375" style="9" customWidth="1"/>
    <col min="4611" max="4613" width="13.5546875" style="9" customWidth="1"/>
    <col min="4614" max="4864" width="9.109375" style="9"/>
    <col min="4865" max="4865" width="8.109375" style="9" customWidth="1"/>
    <col min="4866" max="4866" width="52.109375" style="9" customWidth="1"/>
    <col min="4867" max="4869" width="13.5546875" style="9" customWidth="1"/>
    <col min="4870" max="5120" width="9.109375" style="9"/>
    <col min="5121" max="5121" width="8.109375" style="9" customWidth="1"/>
    <col min="5122" max="5122" width="52.109375" style="9" customWidth="1"/>
    <col min="5123" max="5125" width="13.5546875" style="9" customWidth="1"/>
    <col min="5126" max="5376" width="9.109375" style="9"/>
    <col min="5377" max="5377" width="8.109375" style="9" customWidth="1"/>
    <col min="5378" max="5378" width="52.109375" style="9" customWidth="1"/>
    <col min="5379" max="5381" width="13.5546875" style="9" customWidth="1"/>
    <col min="5382" max="5632" width="9.109375" style="9"/>
    <col min="5633" max="5633" width="8.109375" style="9" customWidth="1"/>
    <col min="5634" max="5634" width="52.109375" style="9" customWidth="1"/>
    <col min="5635" max="5637" width="13.5546875" style="9" customWidth="1"/>
    <col min="5638" max="5888" width="9.109375" style="9"/>
    <col min="5889" max="5889" width="8.109375" style="9" customWidth="1"/>
    <col min="5890" max="5890" width="52.109375" style="9" customWidth="1"/>
    <col min="5891" max="5893" width="13.5546875" style="9" customWidth="1"/>
    <col min="5894" max="6144" width="9.109375" style="9"/>
    <col min="6145" max="6145" width="8.109375" style="9" customWidth="1"/>
    <col min="6146" max="6146" width="52.109375" style="9" customWidth="1"/>
    <col min="6147" max="6149" width="13.5546875" style="9" customWidth="1"/>
    <col min="6150" max="6400" width="9.109375" style="9"/>
    <col min="6401" max="6401" width="8.109375" style="9" customWidth="1"/>
    <col min="6402" max="6402" width="52.109375" style="9" customWidth="1"/>
    <col min="6403" max="6405" width="13.5546875" style="9" customWidth="1"/>
    <col min="6406" max="6656" width="9.109375" style="9"/>
    <col min="6657" max="6657" width="8.109375" style="9" customWidth="1"/>
    <col min="6658" max="6658" width="52.109375" style="9" customWidth="1"/>
    <col min="6659" max="6661" width="13.5546875" style="9" customWidth="1"/>
    <col min="6662" max="6912" width="9.109375" style="9"/>
    <col min="6913" max="6913" width="8.109375" style="9" customWidth="1"/>
    <col min="6914" max="6914" width="52.109375" style="9" customWidth="1"/>
    <col min="6915" max="6917" width="13.5546875" style="9" customWidth="1"/>
    <col min="6918" max="7168" width="9.109375" style="9"/>
    <col min="7169" max="7169" width="8.109375" style="9" customWidth="1"/>
    <col min="7170" max="7170" width="52.109375" style="9" customWidth="1"/>
    <col min="7171" max="7173" width="13.5546875" style="9" customWidth="1"/>
    <col min="7174" max="7424" width="9.109375" style="9"/>
    <col min="7425" max="7425" width="8.109375" style="9" customWidth="1"/>
    <col min="7426" max="7426" width="52.109375" style="9" customWidth="1"/>
    <col min="7427" max="7429" width="13.5546875" style="9" customWidth="1"/>
    <col min="7430" max="7680" width="9.109375" style="9"/>
    <col min="7681" max="7681" width="8.109375" style="9" customWidth="1"/>
    <col min="7682" max="7682" width="52.109375" style="9" customWidth="1"/>
    <col min="7683" max="7685" width="13.5546875" style="9" customWidth="1"/>
    <col min="7686" max="7936" width="9.109375" style="9"/>
    <col min="7937" max="7937" width="8.109375" style="9" customWidth="1"/>
    <col min="7938" max="7938" width="52.109375" style="9" customWidth="1"/>
    <col min="7939" max="7941" width="13.5546875" style="9" customWidth="1"/>
    <col min="7942" max="8192" width="9.109375" style="9"/>
    <col min="8193" max="8193" width="8.109375" style="9" customWidth="1"/>
    <col min="8194" max="8194" width="52.109375" style="9" customWidth="1"/>
    <col min="8195" max="8197" width="13.5546875" style="9" customWidth="1"/>
    <col min="8198" max="8448" width="9.109375" style="9"/>
    <col min="8449" max="8449" width="8.109375" style="9" customWidth="1"/>
    <col min="8450" max="8450" width="52.109375" style="9" customWidth="1"/>
    <col min="8451" max="8453" width="13.5546875" style="9" customWidth="1"/>
    <col min="8454" max="8704" width="9.109375" style="9"/>
    <col min="8705" max="8705" width="8.109375" style="9" customWidth="1"/>
    <col min="8706" max="8706" width="52.109375" style="9" customWidth="1"/>
    <col min="8707" max="8709" width="13.5546875" style="9" customWidth="1"/>
    <col min="8710" max="8960" width="9.109375" style="9"/>
    <col min="8961" max="8961" width="8.109375" style="9" customWidth="1"/>
    <col min="8962" max="8962" width="52.109375" style="9" customWidth="1"/>
    <col min="8963" max="8965" width="13.5546875" style="9" customWidth="1"/>
    <col min="8966" max="9216" width="9.109375" style="9"/>
    <col min="9217" max="9217" width="8.109375" style="9" customWidth="1"/>
    <col min="9218" max="9218" width="52.109375" style="9" customWidth="1"/>
    <col min="9219" max="9221" width="13.5546875" style="9" customWidth="1"/>
    <col min="9222" max="9472" width="9.109375" style="9"/>
    <col min="9473" max="9473" width="8.109375" style="9" customWidth="1"/>
    <col min="9474" max="9474" width="52.109375" style="9" customWidth="1"/>
    <col min="9475" max="9477" width="13.5546875" style="9" customWidth="1"/>
    <col min="9478" max="9728" width="9.109375" style="9"/>
    <col min="9729" max="9729" width="8.109375" style="9" customWidth="1"/>
    <col min="9730" max="9730" width="52.109375" style="9" customWidth="1"/>
    <col min="9731" max="9733" width="13.5546875" style="9" customWidth="1"/>
    <col min="9734" max="9984" width="9.109375" style="9"/>
    <col min="9985" max="9985" width="8.109375" style="9" customWidth="1"/>
    <col min="9986" max="9986" width="52.109375" style="9" customWidth="1"/>
    <col min="9987" max="9989" width="13.5546875" style="9" customWidth="1"/>
    <col min="9990" max="10240" width="9.109375" style="9"/>
    <col min="10241" max="10241" width="8.109375" style="9" customWidth="1"/>
    <col min="10242" max="10242" width="52.109375" style="9" customWidth="1"/>
    <col min="10243" max="10245" width="13.5546875" style="9" customWidth="1"/>
    <col min="10246" max="10496" width="9.109375" style="9"/>
    <col min="10497" max="10497" width="8.109375" style="9" customWidth="1"/>
    <col min="10498" max="10498" width="52.109375" style="9" customWidth="1"/>
    <col min="10499" max="10501" width="13.5546875" style="9" customWidth="1"/>
    <col min="10502" max="10752" width="9.109375" style="9"/>
    <col min="10753" max="10753" width="8.109375" style="9" customWidth="1"/>
    <col min="10754" max="10754" width="52.109375" style="9" customWidth="1"/>
    <col min="10755" max="10757" width="13.5546875" style="9" customWidth="1"/>
    <col min="10758" max="11008" width="9.109375" style="9"/>
    <col min="11009" max="11009" width="8.109375" style="9" customWidth="1"/>
    <col min="11010" max="11010" width="52.109375" style="9" customWidth="1"/>
    <col min="11011" max="11013" width="13.5546875" style="9" customWidth="1"/>
    <col min="11014" max="11264" width="9.109375" style="9"/>
    <col min="11265" max="11265" width="8.109375" style="9" customWidth="1"/>
    <col min="11266" max="11266" width="52.109375" style="9" customWidth="1"/>
    <col min="11267" max="11269" width="13.5546875" style="9" customWidth="1"/>
    <col min="11270" max="11520" width="9.109375" style="9"/>
    <col min="11521" max="11521" width="8.109375" style="9" customWidth="1"/>
    <col min="11522" max="11522" width="52.109375" style="9" customWidth="1"/>
    <col min="11523" max="11525" width="13.5546875" style="9" customWidth="1"/>
    <col min="11526" max="11776" width="9.109375" style="9"/>
    <col min="11777" max="11777" width="8.109375" style="9" customWidth="1"/>
    <col min="11778" max="11778" width="52.109375" style="9" customWidth="1"/>
    <col min="11779" max="11781" width="13.5546875" style="9" customWidth="1"/>
    <col min="11782" max="12032" width="9.109375" style="9"/>
    <col min="12033" max="12033" width="8.109375" style="9" customWidth="1"/>
    <col min="12034" max="12034" width="52.109375" style="9" customWidth="1"/>
    <col min="12035" max="12037" width="13.5546875" style="9" customWidth="1"/>
    <col min="12038" max="12288" width="9.109375" style="9"/>
    <col min="12289" max="12289" width="8.109375" style="9" customWidth="1"/>
    <col min="12290" max="12290" width="52.109375" style="9" customWidth="1"/>
    <col min="12291" max="12293" width="13.5546875" style="9" customWidth="1"/>
    <col min="12294" max="12544" width="9.109375" style="9"/>
    <col min="12545" max="12545" width="8.109375" style="9" customWidth="1"/>
    <col min="12546" max="12546" width="52.109375" style="9" customWidth="1"/>
    <col min="12547" max="12549" width="13.5546875" style="9" customWidth="1"/>
    <col min="12550" max="12800" width="9.109375" style="9"/>
    <col min="12801" max="12801" width="8.109375" style="9" customWidth="1"/>
    <col min="12802" max="12802" width="52.109375" style="9" customWidth="1"/>
    <col min="12803" max="12805" width="13.5546875" style="9" customWidth="1"/>
    <col min="12806" max="13056" width="9.109375" style="9"/>
    <col min="13057" max="13057" width="8.109375" style="9" customWidth="1"/>
    <col min="13058" max="13058" width="52.109375" style="9" customWidth="1"/>
    <col min="13059" max="13061" width="13.5546875" style="9" customWidth="1"/>
    <col min="13062" max="13312" width="9.109375" style="9"/>
    <col min="13313" max="13313" width="8.109375" style="9" customWidth="1"/>
    <col min="13314" max="13314" width="52.109375" style="9" customWidth="1"/>
    <col min="13315" max="13317" width="13.5546875" style="9" customWidth="1"/>
    <col min="13318" max="13568" width="9.109375" style="9"/>
    <col min="13569" max="13569" width="8.109375" style="9" customWidth="1"/>
    <col min="13570" max="13570" width="52.109375" style="9" customWidth="1"/>
    <col min="13571" max="13573" width="13.5546875" style="9" customWidth="1"/>
    <col min="13574" max="13824" width="9.109375" style="9"/>
    <col min="13825" max="13825" width="8.109375" style="9" customWidth="1"/>
    <col min="13826" max="13826" width="52.109375" style="9" customWidth="1"/>
    <col min="13827" max="13829" width="13.5546875" style="9" customWidth="1"/>
    <col min="13830" max="14080" width="9.109375" style="9"/>
    <col min="14081" max="14081" width="8.109375" style="9" customWidth="1"/>
    <col min="14082" max="14082" width="52.109375" style="9" customWidth="1"/>
    <col min="14083" max="14085" width="13.5546875" style="9" customWidth="1"/>
    <col min="14086" max="14336" width="9.109375" style="9"/>
    <col min="14337" max="14337" width="8.109375" style="9" customWidth="1"/>
    <col min="14338" max="14338" width="52.109375" style="9" customWidth="1"/>
    <col min="14339" max="14341" width="13.5546875" style="9" customWidth="1"/>
    <col min="14342" max="14592" width="9.109375" style="9"/>
    <col min="14593" max="14593" width="8.109375" style="9" customWidth="1"/>
    <col min="14594" max="14594" width="52.109375" style="9" customWidth="1"/>
    <col min="14595" max="14597" width="13.5546875" style="9" customWidth="1"/>
    <col min="14598" max="14848" width="9.109375" style="9"/>
    <col min="14849" max="14849" width="8.109375" style="9" customWidth="1"/>
    <col min="14850" max="14850" width="52.109375" style="9" customWidth="1"/>
    <col min="14851" max="14853" width="13.5546875" style="9" customWidth="1"/>
    <col min="14854" max="15104" width="9.109375" style="9"/>
    <col min="15105" max="15105" width="8.109375" style="9" customWidth="1"/>
    <col min="15106" max="15106" width="52.109375" style="9" customWidth="1"/>
    <col min="15107" max="15109" width="13.5546875" style="9" customWidth="1"/>
    <col min="15110" max="15360" width="9.109375" style="9"/>
    <col min="15361" max="15361" width="8.109375" style="9" customWidth="1"/>
    <col min="15362" max="15362" width="52.109375" style="9" customWidth="1"/>
    <col min="15363" max="15365" width="13.5546875" style="9" customWidth="1"/>
    <col min="15366" max="15616" width="9.109375" style="9"/>
    <col min="15617" max="15617" width="8.109375" style="9" customWidth="1"/>
    <col min="15618" max="15618" width="52.109375" style="9" customWidth="1"/>
    <col min="15619" max="15621" width="13.5546875" style="9" customWidth="1"/>
    <col min="15622" max="15872" width="9.109375" style="9"/>
    <col min="15873" max="15873" width="8.109375" style="9" customWidth="1"/>
    <col min="15874" max="15874" width="52.109375" style="9" customWidth="1"/>
    <col min="15875" max="15877" width="13.5546875" style="9" customWidth="1"/>
    <col min="15878" max="16128" width="9.109375" style="9"/>
    <col min="16129" max="16129" width="8.109375" style="9" customWidth="1"/>
    <col min="16130" max="16130" width="52.109375" style="9" customWidth="1"/>
    <col min="16131" max="16133" width="13.5546875" style="9" customWidth="1"/>
    <col min="16134" max="16384" width="9.109375" style="9"/>
  </cols>
  <sheetData>
    <row r="1" spans="1:5" ht="15.9" customHeight="1" x14ac:dyDescent="0.3">
      <c r="A1" s="209" t="s">
        <v>38</v>
      </c>
      <c r="B1" s="209"/>
      <c r="C1" s="209"/>
      <c r="D1" s="209"/>
      <c r="E1" s="209"/>
    </row>
    <row r="2" spans="1:5" ht="15.9" customHeight="1" thickBot="1" x14ac:dyDescent="0.35">
      <c r="A2" s="10" t="s">
        <v>39</v>
      </c>
      <c r="B2" s="10"/>
      <c r="C2" s="11"/>
      <c r="D2" s="11"/>
      <c r="E2" s="11" t="s">
        <v>40</v>
      </c>
    </row>
    <row r="3" spans="1:5" ht="15.9" customHeight="1" x14ac:dyDescent="0.3">
      <c r="A3" s="210" t="s">
        <v>41</v>
      </c>
      <c r="B3" s="212" t="s">
        <v>42</v>
      </c>
      <c r="C3" s="214" t="s">
        <v>43</v>
      </c>
      <c r="D3" s="214"/>
      <c r="E3" s="215"/>
    </row>
    <row r="4" spans="1:5" ht="38.1" customHeight="1" thickBot="1" x14ac:dyDescent="0.35">
      <c r="A4" s="211"/>
      <c r="B4" s="213"/>
      <c r="C4" s="12" t="s">
        <v>44</v>
      </c>
      <c r="D4" s="12" t="s">
        <v>45</v>
      </c>
      <c r="E4" s="13" t="s">
        <v>46</v>
      </c>
    </row>
    <row r="5" spans="1:5" s="17" customFormat="1" ht="12" customHeight="1" thickBot="1" x14ac:dyDescent="0.25">
      <c r="A5" s="14" t="s">
        <v>47</v>
      </c>
      <c r="B5" s="15" t="s">
        <v>48</v>
      </c>
      <c r="C5" s="15" t="s">
        <v>49</v>
      </c>
      <c r="D5" s="15" t="s">
        <v>50</v>
      </c>
      <c r="E5" s="16"/>
    </row>
    <row r="6" spans="1:5" s="22" customFormat="1" ht="12" customHeight="1" thickBot="1" x14ac:dyDescent="0.3">
      <c r="A6" s="18" t="s">
        <v>51</v>
      </c>
      <c r="B6" s="19" t="s">
        <v>52</v>
      </c>
      <c r="C6" s="20">
        <f>C7+C9+C10</f>
        <v>13976675</v>
      </c>
      <c r="D6" s="20">
        <f>SUM(D7:D12)</f>
        <v>17013142</v>
      </c>
      <c r="E6" s="20">
        <f>SUM(E7:E12)</f>
        <v>17013142</v>
      </c>
    </row>
    <row r="7" spans="1:5" s="22" customFormat="1" ht="12" customHeight="1" x14ac:dyDescent="0.25">
      <c r="A7" s="23" t="s">
        <v>53</v>
      </c>
      <c r="B7" s="24" t="s">
        <v>54</v>
      </c>
      <c r="C7" s="25">
        <v>10070455</v>
      </c>
      <c r="D7" s="25">
        <v>10070455</v>
      </c>
      <c r="E7" s="26">
        <v>10070455</v>
      </c>
    </row>
    <row r="8" spans="1:5" s="22" customFormat="1" ht="12" customHeight="1" x14ac:dyDescent="0.25">
      <c r="A8" s="27" t="s">
        <v>55</v>
      </c>
      <c r="B8" s="28" t="s">
        <v>56</v>
      </c>
      <c r="C8" s="29"/>
      <c r="D8" s="29"/>
      <c r="E8" s="30"/>
    </row>
    <row r="9" spans="1:5" s="22" customFormat="1" ht="12" customHeight="1" x14ac:dyDescent="0.25">
      <c r="A9" s="27" t="s">
        <v>57</v>
      </c>
      <c r="B9" s="28" t="s">
        <v>58</v>
      </c>
      <c r="C9" s="29">
        <v>2106220</v>
      </c>
      <c r="D9" s="29">
        <v>2614487</v>
      </c>
      <c r="E9" s="30">
        <v>2614487</v>
      </c>
    </row>
    <row r="10" spans="1:5" s="22" customFormat="1" ht="12" customHeight="1" x14ac:dyDescent="0.25">
      <c r="A10" s="27" t="s">
        <v>59</v>
      </c>
      <c r="B10" s="28" t="s">
        <v>60</v>
      </c>
      <c r="C10" s="29">
        <v>1800000</v>
      </c>
      <c r="D10" s="29">
        <v>1800000</v>
      </c>
      <c r="E10" s="30">
        <v>1800000</v>
      </c>
    </row>
    <row r="11" spans="1:5" s="22" customFormat="1" ht="12" customHeight="1" x14ac:dyDescent="0.25">
      <c r="A11" s="27" t="s">
        <v>61</v>
      </c>
      <c r="B11" s="28" t="s">
        <v>62</v>
      </c>
      <c r="C11" s="29"/>
      <c r="D11" s="29"/>
      <c r="E11" s="30"/>
    </row>
    <row r="12" spans="1:5" s="22" customFormat="1" ht="12" customHeight="1" thickBot="1" x14ac:dyDescent="0.3">
      <c r="A12" s="31" t="s">
        <v>63</v>
      </c>
      <c r="B12" s="32" t="s">
        <v>64</v>
      </c>
      <c r="C12" s="33"/>
      <c r="D12" s="33">
        <v>2528200</v>
      </c>
      <c r="E12" s="34">
        <v>2528200</v>
      </c>
    </row>
    <row r="13" spans="1:5" s="22" customFormat="1" ht="14.25" customHeight="1" thickBot="1" x14ac:dyDescent="0.3">
      <c r="A13" s="18" t="s">
        <v>65</v>
      </c>
      <c r="B13" s="35" t="s">
        <v>66</v>
      </c>
      <c r="C13" s="20">
        <f>SUM(C14:C18)</f>
        <v>20756852</v>
      </c>
      <c r="D13" s="20">
        <f>SUM(D14:D18)</f>
        <v>19288175</v>
      </c>
      <c r="E13" s="20">
        <f>SUM(E14:E18)</f>
        <v>19288175</v>
      </c>
    </row>
    <row r="14" spans="1:5" s="22" customFormat="1" ht="12" customHeight="1" x14ac:dyDescent="0.25">
      <c r="A14" s="23" t="s">
        <v>67</v>
      </c>
      <c r="B14" s="24" t="s">
        <v>68</v>
      </c>
      <c r="C14" s="25"/>
      <c r="D14" s="25"/>
      <c r="E14" s="26"/>
    </row>
    <row r="15" spans="1:5" s="22" customFormat="1" ht="12" customHeight="1" x14ac:dyDescent="0.25">
      <c r="A15" s="27" t="s">
        <v>69</v>
      </c>
      <c r="B15" s="28" t="s">
        <v>70</v>
      </c>
      <c r="C15" s="29"/>
      <c r="D15" s="29"/>
      <c r="E15" s="30"/>
    </row>
    <row r="16" spans="1:5" s="22" customFormat="1" ht="12" customHeight="1" x14ac:dyDescent="0.25">
      <c r="A16" s="27" t="s">
        <v>71</v>
      </c>
      <c r="B16" s="28" t="s">
        <v>72</v>
      </c>
      <c r="C16" s="29"/>
      <c r="D16" s="29"/>
      <c r="E16" s="30"/>
    </row>
    <row r="17" spans="1:5" s="22" customFormat="1" ht="12" customHeight="1" x14ac:dyDescent="0.25">
      <c r="A17" s="27" t="s">
        <v>73</v>
      </c>
      <c r="B17" s="28" t="s">
        <v>74</v>
      </c>
      <c r="C17" s="29"/>
      <c r="D17" s="29"/>
      <c r="E17" s="30"/>
    </row>
    <row r="18" spans="1:5" s="22" customFormat="1" ht="12" customHeight="1" x14ac:dyDescent="0.25">
      <c r="A18" s="27" t="s">
        <v>75</v>
      </c>
      <c r="B18" s="28" t="s">
        <v>76</v>
      </c>
      <c r="C18" s="29">
        <v>20756852</v>
      </c>
      <c r="D18" s="29">
        <v>19288175</v>
      </c>
      <c r="E18" s="30">
        <v>19288175</v>
      </c>
    </row>
    <row r="19" spans="1:5" s="22" customFormat="1" ht="12" customHeight="1" thickBot="1" x14ac:dyDescent="0.3">
      <c r="A19" s="31" t="s">
        <v>77</v>
      </c>
      <c r="B19" s="32" t="s">
        <v>78</v>
      </c>
      <c r="C19" s="33"/>
      <c r="D19" s="33"/>
      <c r="E19" s="34"/>
    </row>
    <row r="20" spans="1:5" s="22" customFormat="1" ht="12" customHeight="1" thickBot="1" x14ac:dyDescent="0.3">
      <c r="A20" s="18" t="s">
        <v>79</v>
      </c>
      <c r="B20" s="19" t="s">
        <v>80</v>
      </c>
      <c r="C20" s="20">
        <f>SUM(C21:C25)</f>
        <v>3294951</v>
      </c>
      <c r="D20" s="20">
        <f>SUM(D21:D25)</f>
        <v>318000</v>
      </c>
      <c r="E20" s="20">
        <f>SUM(E21:E25)</f>
        <v>318000</v>
      </c>
    </row>
    <row r="21" spans="1:5" s="22" customFormat="1" ht="12" customHeight="1" x14ac:dyDescent="0.25">
      <c r="A21" s="23" t="s">
        <v>81</v>
      </c>
      <c r="B21" s="24" t="s">
        <v>82</v>
      </c>
      <c r="C21" s="25">
        <v>3294951</v>
      </c>
      <c r="D21" s="25">
        <v>318000</v>
      </c>
      <c r="E21" s="26">
        <v>318000</v>
      </c>
    </row>
    <row r="22" spans="1:5" s="22" customFormat="1" ht="12" customHeight="1" x14ac:dyDescent="0.25">
      <c r="A22" s="27" t="s">
        <v>83</v>
      </c>
      <c r="B22" s="28" t="s">
        <v>84</v>
      </c>
      <c r="C22" s="29"/>
      <c r="D22" s="29"/>
      <c r="E22" s="30"/>
    </row>
    <row r="23" spans="1:5" s="22" customFormat="1" ht="12" customHeight="1" x14ac:dyDescent="0.25">
      <c r="A23" s="27" t="s">
        <v>85</v>
      </c>
      <c r="B23" s="28" t="s">
        <v>86</v>
      </c>
      <c r="C23" s="29"/>
      <c r="D23" s="29"/>
      <c r="E23" s="30"/>
    </row>
    <row r="24" spans="1:5" s="22" customFormat="1" ht="12" customHeight="1" x14ac:dyDescent="0.25">
      <c r="A24" s="27" t="s">
        <v>87</v>
      </c>
      <c r="B24" s="28" t="s">
        <v>88</v>
      </c>
      <c r="C24" s="29"/>
      <c r="D24" s="29"/>
      <c r="E24" s="30"/>
    </row>
    <row r="25" spans="1:5" s="22" customFormat="1" ht="12" customHeight="1" x14ac:dyDescent="0.25">
      <c r="A25" s="27" t="s">
        <v>89</v>
      </c>
      <c r="B25" s="28" t="s">
        <v>90</v>
      </c>
      <c r="C25" s="29"/>
      <c r="D25" s="29"/>
      <c r="E25" s="30"/>
    </row>
    <row r="26" spans="1:5" s="22" customFormat="1" ht="12" customHeight="1" thickBot="1" x14ac:dyDescent="0.3">
      <c r="A26" s="31" t="s">
        <v>91</v>
      </c>
      <c r="B26" s="36" t="s">
        <v>92</v>
      </c>
      <c r="C26" s="33"/>
      <c r="D26" s="33"/>
      <c r="E26" s="34"/>
    </row>
    <row r="27" spans="1:5" s="22" customFormat="1" ht="12" customHeight="1" thickBot="1" x14ac:dyDescent="0.3">
      <c r="A27" s="18" t="s">
        <v>93</v>
      </c>
      <c r="B27" s="19" t="s">
        <v>94</v>
      </c>
      <c r="C27" s="37">
        <f>C29+C31+C33</f>
        <v>287000</v>
      </c>
      <c r="D27" s="37">
        <f>D29+D31+D33+D30</f>
        <v>841812</v>
      </c>
      <c r="E27" s="37">
        <f>E29+E31+E33+E30</f>
        <v>841812</v>
      </c>
    </row>
    <row r="28" spans="1:5" s="22" customFormat="1" ht="12" customHeight="1" x14ac:dyDescent="0.25">
      <c r="A28" s="23" t="s">
        <v>95</v>
      </c>
      <c r="B28" s="24" t="s">
        <v>96</v>
      </c>
      <c r="C28" s="39"/>
      <c r="D28" s="39"/>
      <c r="E28" s="40"/>
    </row>
    <row r="29" spans="1:5" s="22" customFormat="1" ht="12" customHeight="1" x14ac:dyDescent="0.25">
      <c r="A29" s="27" t="s">
        <v>97</v>
      </c>
      <c r="B29" s="28" t="s">
        <v>98</v>
      </c>
      <c r="C29" s="29">
        <v>220000</v>
      </c>
      <c r="D29" s="29">
        <v>46000</v>
      </c>
      <c r="E29" s="30">
        <v>46000</v>
      </c>
    </row>
    <row r="30" spans="1:5" s="22" customFormat="1" ht="12" customHeight="1" x14ac:dyDescent="0.25">
      <c r="A30" s="27" t="s">
        <v>99</v>
      </c>
      <c r="B30" s="28" t="s">
        <v>100</v>
      </c>
      <c r="C30" s="29"/>
      <c r="D30" s="29">
        <v>730734</v>
      </c>
      <c r="E30" s="30">
        <v>730734</v>
      </c>
    </row>
    <row r="31" spans="1:5" s="22" customFormat="1" ht="12" customHeight="1" x14ac:dyDescent="0.25">
      <c r="A31" s="27" t="s">
        <v>101</v>
      </c>
      <c r="B31" s="28" t="s">
        <v>102</v>
      </c>
      <c r="C31" s="29">
        <v>42000</v>
      </c>
      <c r="D31" s="29">
        <v>65053</v>
      </c>
      <c r="E31" s="30">
        <v>65053</v>
      </c>
    </row>
    <row r="32" spans="1:5" s="22" customFormat="1" ht="12" customHeight="1" x14ac:dyDescent="0.25">
      <c r="A32" s="27" t="s">
        <v>103</v>
      </c>
      <c r="B32" s="28" t="s">
        <v>104</v>
      </c>
      <c r="C32" s="29"/>
      <c r="D32" s="29"/>
      <c r="E32" s="30"/>
    </row>
    <row r="33" spans="1:5" s="22" customFormat="1" ht="12" customHeight="1" thickBot="1" x14ac:dyDescent="0.3">
      <c r="A33" s="31" t="s">
        <v>105</v>
      </c>
      <c r="B33" s="36" t="s">
        <v>106</v>
      </c>
      <c r="C33" s="33">
        <v>25000</v>
      </c>
      <c r="D33" s="33">
        <v>25</v>
      </c>
      <c r="E33" s="34">
        <v>25</v>
      </c>
    </row>
    <row r="34" spans="1:5" s="22" customFormat="1" ht="12" customHeight="1" thickBot="1" x14ac:dyDescent="0.3">
      <c r="A34" s="18" t="s">
        <v>107</v>
      </c>
      <c r="B34" s="19" t="s">
        <v>108</v>
      </c>
      <c r="C34" s="20">
        <f>SUM(C35:C44)</f>
        <v>102000</v>
      </c>
      <c r="D34" s="20">
        <f>SUM(D35:D44)</f>
        <v>881288</v>
      </c>
      <c r="E34" s="20">
        <f>SUM(E35:E44)</f>
        <v>881288</v>
      </c>
    </row>
    <row r="35" spans="1:5" s="22" customFormat="1" ht="12" customHeight="1" x14ac:dyDescent="0.25">
      <c r="A35" s="23" t="s">
        <v>109</v>
      </c>
      <c r="B35" s="24" t="s">
        <v>110</v>
      </c>
      <c r="C35" s="25">
        <v>100000</v>
      </c>
      <c r="D35" s="25">
        <v>360000</v>
      </c>
      <c r="E35" s="26">
        <v>360000</v>
      </c>
    </row>
    <row r="36" spans="1:5" s="22" customFormat="1" ht="12" customHeight="1" x14ac:dyDescent="0.25">
      <c r="A36" s="27" t="s">
        <v>111</v>
      </c>
      <c r="B36" s="28" t="s">
        <v>112</v>
      </c>
      <c r="C36" s="29"/>
      <c r="D36" s="29">
        <v>140121</v>
      </c>
      <c r="E36" s="30">
        <v>140121</v>
      </c>
    </row>
    <row r="37" spans="1:5" s="22" customFormat="1" ht="12" customHeight="1" x14ac:dyDescent="0.25">
      <c r="A37" s="27" t="s">
        <v>113</v>
      </c>
      <c r="B37" s="28" t="s">
        <v>114</v>
      </c>
      <c r="C37" s="29"/>
      <c r="D37" s="29"/>
      <c r="E37" s="30"/>
    </row>
    <row r="38" spans="1:5" s="22" customFormat="1" ht="12" customHeight="1" x14ac:dyDescent="0.25">
      <c r="A38" s="27" t="s">
        <v>115</v>
      </c>
      <c r="B38" s="28" t="s">
        <v>116</v>
      </c>
      <c r="C38" s="29"/>
      <c r="D38" s="29"/>
      <c r="E38" s="30"/>
    </row>
    <row r="39" spans="1:5" s="22" customFormat="1" ht="12" customHeight="1" x14ac:dyDescent="0.25">
      <c r="A39" s="27" t="s">
        <v>117</v>
      </c>
      <c r="B39" s="28" t="s">
        <v>118</v>
      </c>
      <c r="C39" s="29"/>
      <c r="D39" s="29"/>
      <c r="E39" s="30"/>
    </row>
    <row r="40" spans="1:5" s="22" customFormat="1" ht="12" customHeight="1" x14ac:dyDescent="0.25">
      <c r="A40" s="27" t="s">
        <v>119</v>
      </c>
      <c r="B40" s="28" t="s">
        <v>120</v>
      </c>
      <c r="C40" s="29"/>
      <c r="D40" s="29"/>
      <c r="E40" s="30"/>
    </row>
    <row r="41" spans="1:5" s="22" customFormat="1" ht="12" customHeight="1" x14ac:dyDescent="0.25">
      <c r="A41" s="27" t="s">
        <v>121</v>
      </c>
      <c r="B41" s="28" t="s">
        <v>122</v>
      </c>
      <c r="C41" s="29"/>
      <c r="D41" s="29"/>
      <c r="E41" s="30"/>
    </row>
    <row r="42" spans="1:5" s="22" customFormat="1" ht="12" customHeight="1" x14ac:dyDescent="0.25">
      <c r="A42" s="27" t="s">
        <v>123</v>
      </c>
      <c r="B42" s="28" t="s">
        <v>124</v>
      </c>
      <c r="C42" s="29">
        <v>2000</v>
      </c>
      <c r="D42" s="29">
        <v>839</v>
      </c>
      <c r="E42" s="30">
        <v>839</v>
      </c>
    </row>
    <row r="43" spans="1:5" s="22" customFormat="1" ht="12" customHeight="1" x14ac:dyDescent="0.25">
      <c r="A43" s="27" t="s">
        <v>125</v>
      </c>
      <c r="B43" s="28" t="s">
        <v>126</v>
      </c>
      <c r="C43" s="41"/>
      <c r="D43" s="41"/>
      <c r="E43" s="42"/>
    </row>
    <row r="44" spans="1:5" s="22" customFormat="1" ht="12" customHeight="1" thickBot="1" x14ac:dyDescent="0.3">
      <c r="A44" s="31" t="s">
        <v>127</v>
      </c>
      <c r="B44" s="32" t="s">
        <v>128</v>
      </c>
      <c r="C44" s="43"/>
      <c r="D44" s="43">
        <v>380328</v>
      </c>
      <c r="E44" s="44">
        <v>380328</v>
      </c>
    </row>
    <row r="45" spans="1:5" s="22" customFormat="1" ht="12" customHeight="1" thickBot="1" x14ac:dyDescent="0.3">
      <c r="A45" s="18" t="s">
        <v>129</v>
      </c>
      <c r="B45" s="19" t="s">
        <v>130</v>
      </c>
      <c r="C45" s="20">
        <f>SUM(C46:C50)</f>
        <v>0</v>
      </c>
      <c r="D45" s="20">
        <f>SUM(D46:D50)</f>
        <v>0</v>
      </c>
      <c r="E45" s="21"/>
    </row>
    <row r="46" spans="1:5" s="22" customFormat="1" ht="12" customHeight="1" x14ac:dyDescent="0.25">
      <c r="A46" s="23" t="s">
        <v>131</v>
      </c>
      <c r="B46" s="24" t="s">
        <v>132</v>
      </c>
      <c r="C46" s="45"/>
      <c r="D46" s="45"/>
      <c r="E46" s="46"/>
    </row>
    <row r="47" spans="1:5" s="22" customFormat="1" ht="12" customHeight="1" x14ac:dyDescent="0.25">
      <c r="A47" s="27" t="s">
        <v>133</v>
      </c>
      <c r="B47" s="28" t="s">
        <v>134</v>
      </c>
      <c r="C47" s="41"/>
      <c r="D47" s="41"/>
      <c r="E47" s="42"/>
    </row>
    <row r="48" spans="1:5" s="22" customFormat="1" ht="12" customHeight="1" x14ac:dyDescent="0.25">
      <c r="A48" s="27" t="s">
        <v>135</v>
      </c>
      <c r="B48" s="28" t="s">
        <v>136</v>
      </c>
      <c r="C48" s="41"/>
      <c r="D48" s="41"/>
      <c r="E48" s="42"/>
    </row>
    <row r="49" spans="1:5" s="22" customFormat="1" ht="12" customHeight="1" x14ac:dyDescent="0.25">
      <c r="A49" s="27" t="s">
        <v>137</v>
      </c>
      <c r="B49" s="28" t="s">
        <v>138</v>
      </c>
      <c r="C49" s="41"/>
      <c r="D49" s="41"/>
      <c r="E49" s="42"/>
    </row>
    <row r="50" spans="1:5" s="22" customFormat="1" ht="12" customHeight="1" thickBot="1" x14ac:dyDescent="0.3">
      <c r="A50" s="31" t="s">
        <v>139</v>
      </c>
      <c r="B50" s="32" t="s">
        <v>140</v>
      </c>
      <c r="C50" s="43"/>
      <c r="D50" s="43"/>
      <c r="E50" s="44"/>
    </row>
    <row r="51" spans="1:5" s="22" customFormat="1" ht="17.25" customHeight="1" thickBot="1" x14ac:dyDescent="0.3">
      <c r="A51" s="18" t="s">
        <v>141</v>
      </c>
      <c r="B51" s="19" t="s">
        <v>142</v>
      </c>
      <c r="C51" s="20">
        <f>SUM(C52:C54)</f>
        <v>0</v>
      </c>
      <c r="D51" s="20">
        <f>SUM(D52:D54)</f>
        <v>0</v>
      </c>
      <c r="E51" s="21"/>
    </row>
    <row r="52" spans="1:5" s="22" customFormat="1" ht="12" customHeight="1" x14ac:dyDescent="0.25">
      <c r="A52" s="23" t="s">
        <v>143</v>
      </c>
      <c r="B52" s="24" t="s">
        <v>144</v>
      </c>
      <c r="C52" s="25"/>
      <c r="D52" s="25"/>
      <c r="E52" s="26"/>
    </row>
    <row r="53" spans="1:5" s="22" customFormat="1" ht="12" customHeight="1" x14ac:dyDescent="0.25">
      <c r="A53" s="27" t="s">
        <v>145</v>
      </c>
      <c r="B53" s="28" t="s">
        <v>146</v>
      </c>
      <c r="C53" s="29"/>
      <c r="D53" s="29"/>
      <c r="E53" s="30"/>
    </row>
    <row r="54" spans="1:5" s="22" customFormat="1" ht="12" customHeight="1" x14ac:dyDescent="0.25">
      <c r="A54" s="27" t="s">
        <v>147</v>
      </c>
      <c r="B54" s="28" t="s">
        <v>148</v>
      </c>
      <c r="C54" s="29"/>
      <c r="D54" s="29"/>
      <c r="E54" s="30"/>
    </row>
    <row r="55" spans="1:5" s="22" customFormat="1" ht="12" customHeight="1" thickBot="1" x14ac:dyDescent="0.3">
      <c r="A55" s="31" t="s">
        <v>149</v>
      </c>
      <c r="B55" s="32" t="s">
        <v>150</v>
      </c>
      <c r="C55" s="33"/>
      <c r="D55" s="33"/>
      <c r="E55" s="34"/>
    </row>
    <row r="56" spans="1:5" s="22" customFormat="1" ht="12" customHeight="1" thickBot="1" x14ac:dyDescent="0.3">
      <c r="A56" s="18" t="s">
        <v>151</v>
      </c>
      <c r="B56" s="35" t="s">
        <v>152</v>
      </c>
      <c r="C56" s="20">
        <f>SUM(C57:C59)</f>
        <v>0</v>
      </c>
      <c r="D56" s="20">
        <f>SUM(D57:D59)</f>
        <v>0</v>
      </c>
      <c r="E56" s="21"/>
    </row>
    <row r="57" spans="1:5" s="22" customFormat="1" ht="12" customHeight="1" x14ac:dyDescent="0.25">
      <c r="A57" s="23" t="s">
        <v>153</v>
      </c>
      <c r="B57" s="24" t="s">
        <v>154</v>
      </c>
      <c r="C57" s="41"/>
      <c r="D57" s="41"/>
      <c r="E57" s="42"/>
    </row>
    <row r="58" spans="1:5" s="22" customFormat="1" ht="12" customHeight="1" x14ac:dyDescent="0.25">
      <c r="A58" s="27" t="s">
        <v>155</v>
      </c>
      <c r="B58" s="28" t="s">
        <v>156</v>
      </c>
      <c r="C58" s="41"/>
      <c r="D58" s="41"/>
      <c r="E58" s="42"/>
    </row>
    <row r="59" spans="1:5" s="22" customFormat="1" ht="12" customHeight="1" x14ac:dyDescent="0.25">
      <c r="A59" s="27" t="s">
        <v>157</v>
      </c>
      <c r="B59" s="28" t="s">
        <v>158</v>
      </c>
      <c r="C59" s="41"/>
      <c r="D59" s="41"/>
      <c r="E59" s="42"/>
    </row>
    <row r="60" spans="1:5" s="22" customFormat="1" ht="12" customHeight="1" thickBot="1" x14ac:dyDescent="0.3">
      <c r="A60" s="31" t="s">
        <v>159</v>
      </c>
      <c r="B60" s="32" t="s">
        <v>160</v>
      </c>
      <c r="C60" s="41"/>
      <c r="D60" s="41"/>
      <c r="E60" s="42"/>
    </row>
    <row r="61" spans="1:5" s="22" customFormat="1" ht="12" customHeight="1" thickBot="1" x14ac:dyDescent="0.3">
      <c r="A61" s="18" t="s">
        <v>161</v>
      </c>
      <c r="B61" s="19" t="s">
        <v>162</v>
      </c>
      <c r="C61" s="37">
        <f>+C6+C13+C20+C27+C34+C45+C51+C56</f>
        <v>38417478</v>
      </c>
      <c r="D61" s="37">
        <f>D34+D27+D20+D13+D6</f>
        <v>38342417</v>
      </c>
      <c r="E61" s="37">
        <f>E34+E27+E20+E13+E6</f>
        <v>38342417</v>
      </c>
    </row>
    <row r="62" spans="1:5" s="22" customFormat="1" ht="12" customHeight="1" thickBot="1" x14ac:dyDescent="0.3">
      <c r="A62" s="47" t="s">
        <v>163</v>
      </c>
      <c r="B62" s="35" t="s">
        <v>164</v>
      </c>
      <c r="C62" s="20">
        <f>+C63+C64+C65</f>
        <v>0</v>
      </c>
      <c r="D62" s="20">
        <f>+D63+D64+D65</f>
        <v>0</v>
      </c>
      <c r="E62" s="21"/>
    </row>
    <row r="63" spans="1:5" s="22" customFormat="1" ht="12" customHeight="1" x14ac:dyDescent="0.25">
      <c r="A63" s="23" t="s">
        <v>165</v>
      </c>
      <c r="B63" s="24" t="s">
        <v>166</v>
      </c>
      <c r="C63" s="41"/>
      <c r="D63" s="41"/>
      <c r="E63" s="42"/>
    </row>
    <row r="64" spans="1:5" s="22" customFormat="1" ht="12" customHeight="1" x14ac:dyDescent="0.25">
      <c r="A64" s="27" t="s">
        <v>167</v>
      </c>
      <c r="B64" s="28" t="s">
        <v>168</v>
      </c>
      <c r="C64" s="41"/>
      <c r="D64" s="41"/>
      <c r="E64" s="42"/>
    </row>
    <row r="65" spans="1:5" s="22" customFormat="1" ht="12" customHeight="1" thickBot="1" x14ac:dyDescent="0.3">
      <c r="A65" s="31" t="s">
        <v>169</v>
      </c>
      <c r="B65" s="48" t="s">
        <v>170</v>
      </c>
      <c r="C65" s="41"/>
      <c r="D65" s="41"/>
      <c r="E65" s="42"/>
    </row>
    <row r="66" spans="1:5" s="22" customFormat="1" ht="12" customHeight="1" thickBot="1" x14ac:dyDescent="0.3">
      <c r="A66" s="47" t="s">
        <v>171</v>
      </c>
      <c r="B66" s="35" t="s">
        <v>172</v>
      </c>
      <c r="C66" s="20">
        <f>+C67+C68+C69+C70</f>
        <v>0</v>
      </c>
      <c r="D66" s="20">
        <f>+D67+D68+D69+D70</f>
        <v>0</v>
      </c>
      <c r="E66" s="21"/>
    </row>
    <row r="67" spans="1:5" s="22" customFormat="1" ht="13.5" customHeight="1" x14ac:dyDescent="0.25">
      <c r="A67" s="23" t="s">
        <v>173</v>
      </c>
      <c r="B67" s="24" t="s">
        <v>174</v>
      </c>
      <c r="C67" s="41"/>
      <c r="D67" s="41"/>
      <c r="E67" s="42"/>
    </row>
    <row r="68" spans="1:5" s="22" customFormat="1" ht="12" customHeight="1" x14ac:dyDescent="0.25">
      <c r="A68" s="27" t="s">
        <v>175</v>
      </c>
      <c r="B68" s="28" t="s">
        <v>176</v>
      </c>
      <c r="C68" s="41"/>
      <c r="D68" s="41"/>
      <c r="E68" s="42"/>
    </row>
    <row r="69" spans="1:5" s="22" customFormat="1" ht="12" customHeight="1" x14ac:dyDescent="0.25">
      <c r="A69" s="27" t="s">
        <v>177</v>
      </c>
      <c r="B69" s="28" t="s">
        <v>178</v>
      </c>
      <c r="C69" s="41"/>
      <c r="D69" s="41"/>
      <c r="E69" s="42"/>
    </row>
    <row r="70" spans="1:5" s="22" customFormat="1" ht="12" customHeight="1" thickBot="1" x14ac:dyDescent="0.3">
      <c r="A70" s="31" t="s">
        <v>179</v>
      </c>
      <c r="B70" s="32" t="s">
        <v>180</v>
      </c>
      <c r="C70" s="41"/>
      <c r="D70" s="41"/>
      <c r="E70" s="42"/>
    </row>
    <row r="71" spans="1:5" s="22" customFormat="1" ht="12" customHeight="1" thickBot="1" x14ac:dyDescent="0.3">
      <c r="A71" s="47" t="s">
        <v>181</v>
      </c>
      <c r="B71" s="35" t="s">
        <v>182</v>
      </c>
      <c r="C71" s="20">
        <f>+C72+C73</f>
        <v>8993789</v>
      </c>
      <c r="D71" s="20">
        <f>+D72+D73</f>
        <v>8973008</v>
      </c>
      <c r="E71" s="20">
        <f>+E72+E73</f>
        <v>9673008</v>
      </c>
    </row>
    <row r="72" spans="1:5" s="22" customFormat="1" ht="12" customHeight="1" x14ac:dyDescent="0.25">
      <c r="A72" s="23" t="s">
        <v>183</v>
      </c>
      <c r="B72" s="24" t="s">
        <v>184</v>
      </c>
      <c r="C72" s="41">
        <v>8993789</v>
      </c>
      <c r="D72" s="41">
        <v>8973008</v>
      </c>
      <c r="E72" s="42">
        <v>9673008</v>
      </c>
    </row>
    <row r="73" spans="1:5" s="22" customFormat="1" ht="12" customHeight="1" thickBot="1" x14ac:dyDescent="0.3">
      <c r="A73" s="31" t="s">
        <v>185</v>
      </c>
      <c r="B73" s="32" t="s">
        <v>186</v>
      </c>
      <c r="C73" s="41"/>
      <c r="D73" s="41"/>
      <c r="E73" s="42"/>
    </row>
    <row r="74" spans="1:5" s="22" customFormat="1" ht="12" customHeight="1" thickBot="1" x14ac:dyDescent="0.3">
      <c r="A74" s="47" t="s">
        <v>187</v>
      </c>
      <c r="B74" s="35" t="s">
        <v>188</v>
      </c>
      <c r="C74" s="20">
        <f>+C75+C76+C77</f>
        <v>0</v>
      </c>
      <c r="D74" s="20">
        <f>+D75+D76+D77</f>
        <v>0</v>
      </c>
      <c r="E74" s="21"/>
    </row>
    <row r="75" spans="1:5" s="22" customFormat="1" ht="12" customHeight="1" x14ac:dyDescent="0.25">
      <c r="A75" s="23" t="s">
        <v>189</v>
      </c>
      <c r="B75" s="24" t="s">
        <v>190</v>
      </c>
      <c r="C75" s="41"/>
      <c r="D75" s="41"/>
      <c r="E75" s="42"/>
    </row>
    <row r="76" spans="1:5" s="22" customFormat="1" ht="12" customHeight="1" x14ac:dyDescent="0.25">
      <c r="A76" s="27" t="s">
        <v>191</v>
      </c>
      <c r="B76" s="28" t="s">
        <v>192</v>
      </c>
      <c r="C76" s="41"/>
      <c r="D76" s="41"/>
      <c r="E76" s="42"/>
    </row>
    <row r="77" spans="1:5" s="22" customFormat="1" ht="12" customHeight="1" thickBot="1" x14ac:dyDescent="0.3">
      <c r="A77" s="31" t="s">
        <v>193</v>
      </c>
      <c r="B77" s="36" t="s">
        <v>194</v>
      </c>
      <c r="C77" s="41"/>
      <c r="D77" s="41"/>
      <c r="E77" s="42"/>
    </row>
    <row r="78" spans="1:5" s="22" customFormat="1" ht="12" customHeight="1" thickBot="1" x14ac:dyDescent="0.3">
      <c r="A78" s="47" t="s">
        <v>195</v>
      </c>
      <c r="B78" s="35" t="s">
        <v>196</v>
      </c>
      <c r="C78" s="20">
        <f>+C79+C80+C81+C82</f>
        <v>0</v>
      </c>
      <c r="D78" s="20">
        <f>+D79+D80+D81+D82</f>
        <v>0</v>
      </c>
      <c r="E78" s="21"/>
    </row>
    <row r="79" spans="1:5" s="22" customFormat="1" ht="12" customHeight="1" x14ac:dyDescent="0.25">
      <c r="A79" s="49" t="s">
        <v>197</v>
      </c>
      <c r="B79" s="24" t="s">
        <v>198</v>
      </c>
      <c r="C79" s="41"/>
      <c r="D79" s="41"/>
      <c r="E79" s="42"/>
    </row>
    <row r="80" spans="1:5" s="22" customFormat="1" ht="12" customHeight="1" x14ac:dyDescent="0.25">
      <c r="A80" s="50" t="s">
        <v>199</v>
      </c>
      <c r="B80" s="28" t="s">
        <v>200</v>
      </c>
      <c r="C80" s="41"/>
      <c r="D80" s="41"/>
      <c r="E80" s="42"/>
    </row>
    <row r="81" spans="1:5" s="22" customFormat="1" ht="12" customHeight="1" x14ac:dyDescent="0.25">
      <c r="A81" s="50" t="s">
        <v>201</v>
      </c>
      <c r="B81" s="28" t="s">
        <v>202</v>
      </c>
      <c r="C81" s="41"/>
      <c r="D81" s="41"/>
      <c r="E81" s="42"/>
    </row>
    <row r="82" spans="1:5" s="22" customFormat="1" ht="12" customHeight="1" thickBot="1" x14ac:dyDescent="0.3">
      <c r="A82" s="51" t="s">
        <v>203</v>
      </c>
      <c r="B82" s="36" t="s">
        <v>204</v>
      </c>
      <c r="C82" s="41"/>
      <c r="D82" s="41"/>
      <c r="E82" s="42"/>
    </row>
    <row r="83" spans="1:5" s="22" customFormat="1" ht="12" customHeight="1" thickBot="1" x14ac:dyDescent="0.3">
      <c r="A83" s="47" t="s">
        <v>205</v>
      </c>
      <c r="B83" s="35" t="s">
        <v>206</v>
      </c>
      <c r="C83" s="52"/>
      <c r="D83" s="52"/>
      <c r="E83" s="53"/>
    </row>
    <row r="84" spans="1:5" s="22" customFormat="1" ht="12" customHeight="1" thickBot="1" x14ac:dyDescent="0.3">
      <c r="A84" s="47" t="s">
        <v>207</v>
      </c>
      <c r="B84" s="54" t="s">
        <v>208</v>
      </c>
      <c r="C84" s="37">
        <f>C71+C74</f>
        <v>8993789</v>
      </c>
      <c r="D84" s="37">
        <f>+D62+D66+D71+D74+D78+D83</f>
        <v>8973008</v>
      </c>
      <c r="E84" s="38">
        <f>+E62+E66+E71+E74+E78+E83</f>
        <v>9673008</v>
      </c>
    </row>
    <row r="85" spans="1:5" s="22" customFormat="1" ht="12" customHeight="1" thickBot="1" x14ac:dyDescent="0.3">
      <c r="A85" s="55" t="s">
        <v>209</v>
      </c>
      <c r="B85" s="56" t="s">
        <v>210</v>
      </c>
      <c r="C85" s="37">
        <f>+C61+C84</f>
        <v>47411267</v>
      </c>
      <c r="D85" s="37">
        <f>D6+D13+D20+D27+D34+D71+D74</f>
        <v>47315425</v>
      </c>
      <c r="E85" s="38">
        <f>+E61+E84</f>
        <v>48015425</v>
      </c>
    </row>
    <row r="86" spans="1:5" s="22" customFormat="1" ht="12" customHeight="1" x14ac:dyDescent="0.25">
      <c r="A86" s="57"/>
      <c r="B86" s="57"/>
      <c r="C86" s="58"/>
      <c r="D86" s="58"/>
      <c r="E86" s="58"/>
    </row>
    <row r="87" spans="1:5" ht="16.5" customHeight="1" x14ac:dyDescent="0.3">
      <c r="A87" s="209" t="s">
        <v>211</v>
      </c>
      <c r="B87" s="209"/>
      <c r="C87" s="209"/>
      <c r="D87" s="209"/>
      <c r="E87" s="209"/>
    </row>
    <row r="88" spans="1:5" s="61" customFormat="1" ht="16.5" customHeight="1" thickBot="1" x14ac:dyDescent="0.35">
      <c r="A88" s="59" t="s">
        <v>212</v>
      </c>
      <c r="B88" s="59"/>
      <c r="C88" s="60"/>
      <c r="D88" s="60"/>
      <c r="E88" s="60" t="s">
        <v>213</v>
      </c>
    </row>
    <row r="89" spans="1:5" s="61" customFormat="1" ht="16.5" customHeight="1" x14ac:dyDescent="0.3">
      <c r="A89" s="210" t="s">
        <v>41</v>
      </c>
      <c r="B89" s="212" t="s">
        <v>214</v>
      </c>
      <c r="C89" s="214" t="str">
        <f>+C3</f>
        <v>2018. évi</v>
      </c>
      <c r="D89" s="214"/>
      <c r="E89" s="215"/>
    </row>
    <row r="90" spans="1:5" ht="38.1" customHeight="1" thickBot="1" x14ac:dyDescent="0.35">
      <c r="A90" s="211"/>
      <c r="B90" s="213"/>
      <c r="C90" s="12" t="s">
        <v>44</v>
      </c>
      <c r="D90" s="12" t="s">
        <v>45</v>
      </c>
      <c r="E90" s="13" t="s">
        <v>46</v>
      </c>
    </row>
    <row r="91" spans="1:5" s="17" customFormat="1" ht="12" customHeight="1" thickBot="1" x14ac:dyDescent="0.25">
      <c r="A91" s="14" t="s">
        <v>47</v>
      </c>
      <c r="B91" s="15" t="s">
        <v>48</v>
      </c>
      <c r="C91" s="15" t="s">
        <v>49</v>
      </c>
      <c r="D91" s="15" t="s">
        <v>50</v>
      </c>
      <c r="E91" s="62" t="s">
        <v>215</v>
      </c>
    </row>
    <row r="92" spans="1:5" ht="12" customHeight="1" thickBot="1" x14ac:dyDescent="0.35">
      <c r="A92" s="63" t="s">
        <v>51</v>
      </c>
      <c r="B92" s="64" t="s">
        <v>216</v>
      </c>
      <c r="C92" s="65">
        <f>C93+C94+C95+C96+C102+C107</f>
        <v>37106334</v>
      </c>
      <c r="D92" s="65">
        <f>D93+D94+D95+D96+D102+D107+D98</f>
        <v>33576816</v>
      </c>
      <c r="E92" s="65">
        <f>E93+E94+E95+E96+E102+E107+E98</f>
        <v>33320208</v>
      </c>
    </row>
    <row r="93" spans="1:5" ht="12" customHeight="1" x14ac:dyDescent="0.3">
      <c r="A93" s="66" t="s">
        <v>53</v>
      </c>
      <c r="B93" s="67" t="s">
        <v>217</v>
      </c>
      <c r="C93" s="68">
        <v>17815939</v>
      </c>
      <c r="D93" s="68">
        <v>16255503</v>
      </c>
      <c r="E93" s="69">
        <v>16255503</v>
      </c>
    </row>
    <row r="94" spans="1:5" ht="12" customHeight="1" x14ac:dyDescent="0.3">
      <c r="A94" s="27" t="s">
        <v>55</v>
      </c>
      <c r="B94" s="70" t="s">
        <v>218</v>
      </c>
      <c r="C94" s="29">
        <v>5787354</v>
      </c>
      <c r="D94" s="29">
        <v>2008255</v>
      </c>
      <c r="E94" s="30">
        <v>2008255</v>
      </c>
    </row>
    <row r="95" spans="1:5" ht="12" customHeight="1" x14ac:dyDescent="0.3">
      <c r="A95" s="27" t="s">
        <v>57</v>
      </c>
      <c r="B95" s="70" t="s">
        <v>219</v>
      </c>
      <c r="C95" s="33">
        <v>9819456</v>
      </c>
      <c r="D95" s="33">
        <v>9821641</v>
      </c>
      <c r="E95" s="34">
        <v>9565033</v>
      </c>
    </row>
    <row r="96" spans="1:5" ht="12" customHeight="1" x14ac:dyDescent="0.3">
      <c r="A96" s="27" t="s">
        <v>59</v>
      </c>
      <c r="B96" s="71" t="s">
        <v>220</v>
      </c>
      <c r="C96" s="33">
        <v>1966000</v>
      </c>
      <c r="D96" s="33">
        <v>2967430</v>
      </c>
      <c r="E96" s="34">
        <v>2967430</v>
      </c>
    </row>
    <row r="97" spans="1:5" ht="12" customHeight="1" x14ac:dyDescent="0.3">
      <c r="A97" s="27" t="s">
        <v>221</v>
      </c>
      <c r="B97" s="72" t="s">
        <v>222</v>
      </c>
      <c r="C97" s="33"/>
      <c r="D97" s="33"/>
      <c r="E97" s="33"/>
    </row>
    <row r="98" spans="1:5" ht="12" customHeight="1" x14ac:dyDescent="0.3">
      <c r="A98" s="27" t="s">
        <v>63</v>
      </c>
      <c r="B98" s="70" t="s">
        <v>223</v>
      </c>
      <c r="C98" s="33"/>
      <c r="D98" s="33">
        <v>1000000</v>
      </c>
      <c r="E98" s="34">
        <v>1000000</v>
      </c>
    </row>
    <row r="99" spans="1:5" ht="12" customHeight="1" x14ac:dyDescent="0.3">
      <c r="A99" s="27" t="s">
        <v>224</v>
      </c>
      <c r="B99" s="73" t="s">
        <v>225</v>
      </c>
      <c r="C99" s="33"/>
      <c r="D99" s="33"/>
      <c r="E99" s="34"/>
    </row>
    <row r="100" spans="1:5" ht="12" customHeight="1" x14ac:dyDescent="0.3">
      <c r="A100" s="27" t="s">
        <v>226</v>
      </c>
      <c r="B100" s="74" t="s">
        <v>227</v>
      </c>
      <c r="C100" s="33"/>
      <c r="D100" s="33"/>
      <c r="E100" s="34"/>
    </row>
    <row r="101" spans="1:5" ht="12" customHeight="1" x14ac:dyDescent="0.3">
      <c r="A101" s="27" t="s">
        <v>228</v>
      </c>
      <c r="B101" s="74" t="s">
        <v>229</v>
      </c>
      <c r="C101" s="33"/>
      <c r="D101" s="33"/>
      <c r="E101" s="34"/>
    </row>
    <row r="102" spans="1:5" ht="12" customHeight="1" x14ac:dyDescent="0.3">
      <c r="A102" s="27" t="s">
        <v>230</v>
      </c>
      <c r="B102" s="73" t="s">
        <v>231</v>
      </c>
      <c r="C102" s="33">
        <v>1717585</v>
      </c>
      <c r="D102" s="33">
        <v>1303987</v>
      </c>
      <c r="E102" s="34">
        <v>1303987</v>
      </c>
    </row>
    <row r="103" spans="1:5" ht="12" customHeight="1" x14ac:dyDescent="0.3">
      <c r="A103" s="27" t="s">
        <v>232</v>
      </c>
      <c r="B103" s="73" t="s">
        <v>233</v>
      </c>
      <c r="C103" s="33"/>
      <c r="D103" s="33"/>
      <c r="E103" s="34"/>
    </row>
    <row r="104" spans="1:5" ht="12" customHeight="1" x14ac:dyDescent="0.3">
      <c r="A104" s="27" t="s">
        <v>234</v>
      </c>
      <c r="B104" s="74" t="s">
        <v>235</v>
      </c>
      <c r="C104" s="33"/>
      <c r="D104" s="33"/>
      <c r="E104" s="34"/>
    </row>
    <row r="105" spans="1:5" ht="12" customHeight="1" x14ac:dyDescent="0.3">
      <c r="A105" s="75" t="s">
        <v>236</v>
      </c>
      <c r="B105" s="76" t="s">
        <v>237</v>
      </c>
      <c r="C105" s="33"/>
      <c r="D105" s="33"/>
      <c r="E105" s="34"/>
    </row>
    <row r="106" spans="1:5" ht="12" customHeight="1" x14ac:dyDescent="0.3">
      <c r="A106" s="27" t="s">
        <v>238</v>
      </c>
      <c r="B106" s="76" t="s">
        <v>239</v>
      </c>
      <c r="C106" s="33"/>
      <c r="D106" s="33"/>
      <c r="E106" s="34"/>
    </row>
    <row r="107" spans="1:5" ht="12" customHeight="1" thickBot="1" x14ac:dyDescent="0.35">
      <c r="A107" s="77" t="s">
        <v>240</v>
      </c>
      <c r="B107" s="78" t="s">
        <v>241</v>
      </c>
      <c r="C107" s="79"/>
      <c r="D107" s="79">
        <v>220000</v>
      </c>
      <c r="E107" s="80">
        <v>220000</v>
      </c>
    </row>
    <row r="108" spans="1:5" ht="12" customHeight="1" thickBot="1" x14ac:dyDescent="0.35">
      <c r="A108" s="18" t="s">
        <v>65</v>
      </c>
      <c r="B108" s="81" t="s">
        <v>242</v>
      </c>
      <c r="C108" s="20">
        <f>+C109+C111+C113</f>
        <v>4641121</v>
      </c>
      <c r="D108" s="20">
        <f>+D109+D111+D113+D117+D121</f>
        <v>4295153</v>
      </c>
      <c r="E108" s="21">
        <f>+E109+E111+E113+E117+E121</f>
        <v>4295153</v>
      </c>
    </row>
    <row r="109" spans="1:5" ht="12" customHeight="1" x14ac:dyDescent="0.3">
      <c r="A109" s="23" t="s">
        <v>67</v>
      </c>
      <c r="B109" s="70" t="s">
        <v>243</v>
      </c>
      <c r="C109" s="25">
        <v>4641121</v>
      </c>
      <c r="D109" s="25">
        <v>1483880</v>
      </c>
      <c r="E109" s="26">
        <v>1483880</v>
      </c>
    </row>
    <row r="110" spans="1:5" ht="12" customHeight="1" x14ac:dyDescent="0.3">
      <c r="A110" s="23" t="s">
        <v>69</v>
      </c>
      <c r="B110" s="82" t="s">
        <v>244</v>
      </c>
      <c r="C110" s="25"/>
      <c r="D110" s="25"/>
      <c r="E110" s="26"/>
    </row>
    <row r="111" spans="1:5" x14ac:dyDescent="0.3">
      <c r="A111" s="23" t="s">
        <v>71</v>
      </c>
      <c r="B111" s="82" t="s">
        <v>245</v>
      </c>
      <c r="C111" s="29"/>
      <c r="D111" s="29">
        <v>491619</v>
      </c>
      <c r="E111" s="30">
        <v>491619</v>
      </c>
    </row>
    <row r="112" spans="1:5" ht="12" customHeight="1" x14ac:dyDescent="0.3">
      <c r="A112" s="23" t="s">
        <v>73</v>
      </c>
      <c r="B112" s="82" t="s">
        <v>246</v>
      </c>
      <c r="C112" s="29"/>
      <c r="D112" s="29"/>
      <c r="E112" s="30"/>
    </row>
    <row r="113" spans="1:5" ht="12" customHeight="1" x14ac:dyDescent="0.3">
      <c r="A113" s="23" t="s">
        <v>75</v>
      </c>
      <c r="B113" s="36" t="s">
        <v>247</v>
      </c>
      <c r="C113" s="29"/>
      <c r="D113" s="29"/>
      <c r="E113" s="30"/>
    </row>
    <row r="114" spans="1:5" ht="21.75" customHeight="1" x14ac:dyDescent="0.3">
      <c r="A114" s="23" t="s">
        <v>77</v>
      </c>
      <c r="B114" s="83" t="s">
        <v>248</v>
      </c>
      <c r="C114" s="29"/>
      <c r="D114" s="29"/>
      <c r="E114" s="30"/>
    </row>
    <row r="115" spans="1:5" ht="24" customHeight="1" x14ac:dyDescent="0.3">
      <c r="A115" s="23" t="s">
        <v>249</v>
      </c>
      <c r="B115" s="84" t="s">
        <v>250</v>
      </c>
      <c r="C115" s="29"/>
      <c r="D115" s="29"/>
      <c r="E115" s="30"/>
    </row>
    <row r="116" spans="1:5" ht="12" customHeight="1" x14ac:dyDescent="0.3">
      <c r="A116" s="23" t="s">
        <v>251</v>
      </c>
      <c r="B116" s="74" t="s">
        <v>229</v>
      </c>
      <c r="C116" s="29"/>
      <c r="D116" s="29"/>
      <c r="E116" s="30"/>
    </row>
    <row r="117" spans="1:5" ht="12" customHeight="1" x14ac:dyDescent="0.3">
      <c r="A117" s="23" t="s">
        <v>252</v>
      </c>
      <c r="B117" s="74" t="s">
        <v>253</v>
      </c>
      <c r="C117" s="29"/>
      <c r="D117" s="29">
        <v>742654</v>
      </c>
      <c r="E117" s="30">
        <v>742654</v>
      </c>
    </row>
    <row r="118" spans="1:5" ht="12" customHeight="1" x14ac:dyDescent="0.3">
      <c r="A118" s="23" t="s">
        <v>254</v>
      </c>
      <c r="B118" s="74" t="s">
        <v>255</v>
      </c>
      <c r="C118" s="29"/>
      <c r="D118" s="29"/>
      <c r="E118" s="30"/>
    </row>
    <row r="119" spans="1:5" s="85" customFormat="1" ht="12" customHeight="1" x14ac:dyDescent="0.3">
      <c r="A119" s="23" t="s">
        <v>256</v>
      </c>
      <c r="B119" s="74" t="s">
        <v>235</v>
      </c>
      <c r="C119" s="29"/>
      <c r="D119" s="29"/>
      <c r="E119" s="30"/>
    </row>
    <row r="120" spans="1:5" ht="12" customHeight="1" x14ac:dyDescent="0.3">
      <c r="A120" s="23" t="s">
        <v>257</v>
      </c>
      <c r="B120" s="74" t="s">
        <v>258</v>
      </c>
      <c r="C120" s="29"/>
      <c r="D120" s="29"/>
      <c r="E120" s="30"/>
    </row>
    <row r="121" spans="1:5" ht="12" customHeight="1" thickBot="1" x14ac:dyDescent="0.35">
      <c r="A121" s="75" t="s">
        <v>259</v>
      </c>
      <c r="B121" s="74" t="s">
        <v>260</v>
      </c>
      <c r="C121" s="33"/>
      <c r="D121" s="33">
        <v>1577000</v>
      </c>
      <c r="E121" s="34">
        <v>1577000</v>
      </c>
    </row>
    <row r="122" spans="1:5" ht="12" customHeight="1" thickBot="1" x14ac:dyDescent="0.35">
      <c r="A122" s="18" t="s">
        <v>79</v>
      </c>
      <c r="B122" s="86" t="s">
        <v>261</v>
      </c>
      <c r="C122" s="20">
        <f>+C123+C124</f>
        <v>5104745</v>
      </c>
      <c r="D122" s="20">
        <f>+D123+D124</f>
        <v>9584389</v>
      </c>
      <c r="E122" s="20">
        <f>+E123+E124</f>
        <v>0</v>
      </c>
    </row>
    <row r="123" spans="1:5" ht="12" customHeight="1" x14ac:dyDescent="0.3">
      <c r="A123" s="23" t="s">
        <v>81</v>
      </c>
      <c r="B123" s="87" t="s">
        <v>262</v>
      </c>
      <c r="C123" s="25">
        <v>5104745</v>
      </c>
      <c r="D123" s="25">
        <v>9584389</v>
      </c>
      <c r="E123" s="26">
        <v>0</v>
      </c>
    </row>
    <row r="124" spans="1:5" ht="12" customHeight="1" thickBot="1" x14ac:dyDescent="0.35">
      <c r="A124" s="31" t="s">
        <v>83</v>
      </c>
      <c r="B124" s="82" t="s">
        <v>263</v>
      </c>
      <c r="C124" s="33"/>
      <c r="D124" s="33"/>
      <c r="E124" s="34"/>
    </row>
    <row r="125" spans="1:5" ht="12" customHeight="1" thickBot="1" x14ac:dyDescent="0.35">
      <c r="A125" s="18" t="s">
        <v>264</v>
      </c>
      <c r="B125" s="86" t="s">
        <v>265</v>
      </c>
      <c r="C125" s="20">
        <f>+C92+C108+C122</f>
        <v>46852200</v>
      </c>
      <c r="D125" s="20">
        <f>D92+D108+D122</f>
        <v>47456358</v>
      </c>
      <c r="E125" s="21">
        <f>+E92+E108+E122</f>
        <v>37615361</v>
      </c>
    </row>
    <row r="126" spans="1:5" ht="12" customHeight="1" thickBot="1" x14ac:dyDescent="0.35">
      <c r="A126" s="18" t="s">
        <v>107</v>
      </c>
      <c r="B126" s="86" t="s">
        <v>266</v>
      </c>
      <c r="C126" s="20">
        <f>+C127+C128+C129</f>
        <v>0</v>
      </c>
      <c r="D126" s="20">
        <f>+D127+D128+D129</f>
        <v>0</v>
      </c>
      <c r="E126" s="21">
        <f>+E127+E128+E129</f>
        <v>0</v>
      </c>
    </row>
    <row r="127" spans="1:5" ht="12" customHeight="1" x14ac:dyDescent="0.3">
      <c r="A127" s="23" t="s">
        <v>109</v>
      </c>
      <c r="B127" s="87" t="s">
        <v>267</v>
      </c>
      <c r="C127" s="29"/>
      <c r="D127" s="29"/>
      <c r="E127" s="30"/>
    </row>
    <row r="128" spans="1:5" ht="12" customHeight="1" x14ac:dyDescent="0.3">
      <c r="A128" s="23" t="s">
        <v>111</v>
      </c>
      <c r="B128" s="87" t="s">
        <v>268</v>
      </c>
      <c r="C128" s="29"/>
      <c r="D128" s="29"/>
      <c r="E128" s="30"/>
    </row>
    <row r="129" spans="1:9" ht="12" customHeight="1" thickBot="1" x14ac:dyDescent="0.35">
      <c r="A129" s="75" t="s">
        <v>113</v>
      </c>
      <c r="B129" s="88" t="s">
        <v>269</v>
      </c>
      <c r="C129" s="29"/>
      <c r="D129" s="29"/>
      <c r="E129" s="30"/>
    </row>
    <row r="130" spans="1:9" ht="12" customHeight="1" thickBot="1" x14ac:dyDescent="0.35">
      <c r="A130" s="18" t="s">
        <v>129</v>
      </c>
      <c r="B130" s="86" t="s">
        <v>270</v>
      </c>
      <c r="C130" s="20">
        <f>+C131+C132+C134+C133</f>
        <v>0</v>
      </c>
      <c r="D130" s="20">
        <f>+D131+D132+D134+D133</f>
        <v>0</v>
      </c>
      <c r="E130" s="21">
        <f>+E131+E132+E134+E133</f>
        <v>0</v>
      </c>
    </row>
    <row r="131" spans="1:9" ht="12" customHeight="1" x14ac:dyDescent="0.3">
      <c r="A131" s="23" t="s">
        <v>131</v>
      </c>
      <c r="B131" s="87" t="s">
        <v>271</v>
      </c>
      <c r="C131" s="29"/>
      <c r="D131" s="29"/>
      <c r="E131" s="30"/>
    </row>
    <row r="132" spans="1:9" ht="12" customHeight="1" x14ac:dyDescent="0.3">
      <c r="A132" s="23" t="s">
        <v>133</v>
      </c>
      <c r="B132" s="87" t="s">
        <v>272</v>
      </c>
      <c r="C132" s="29"/>
      <c r="D132" s="29"/>
      <c r="E132" s="30"/>
    </row>
    <row r="133" spans="1:9" ht="12" customHeight="1" x14ac:dyDescent="0.3">
      <c r="A133" s="23" t="s">
        <v>135</v>
      </c>
      <c r="B133" s="87" t="s">
        <v>273</v>
      </c>
      <c r="C133" s="29"/>
      <c r="D133" s="29"/>
      <c r="E133" s="30"/>
    </row>
    <row r="134" spans="1:9" ht="12" customHeight="1" thickBot="1" x14ac:dyDescent="0.35">
      <c r="A134" s="75" t="s">
        <v>137</v>
      </c>
      <c r="B134" s="88" t="s">
        <v>274</v>
      </c>
      <c r="C134" s="29"/>
      <c r="D134" s="29"/>
      <c r="E134" s="30"/>
    </row>
    <row r="135" spans="1:9" ht="12" customHeight="1" thickBot="1" x14ac:dyDescent="0.35">
      <c r="A135" s="18" t="s">
        <v>275</v>
      </c>
      <c r="B135" s="86" t="s">
        <v>276</v>
      </c>
      <c r="C135" s="37">
        <f>+C136+C137+C138+C139</f>
        <v>559067</v>
      </c>
      <c r="D135" s="37">
        <f>+D136+D137+D138+D139</f>
        <v>559067</v>
      </c>
      <c r="E135" s="38">
        <f>+E136+E137+E138+E139</f>
        <v>559067</v>
      </c>
    </row>
    <row r="136" spans="1:9" ht="12" customHeight="1" x14ac:dyDescent="0.3">
      <c r="A136" s="23" t="s">
        <v>143</v>
      </c>
      <c r="B136" s="87" t="s">
        <v>277</v>
      </c>
      <c r="C136" s="29"/>
      <c r="D136" s="29"/>
      <c r="E136" s="30"/>
    </row>
    <row r="137" spans="1:9" ht="12" customHeight="1" x14ac:dyDescent="0.3">
      <c r="A137" s="23" t="s">
        <v>145</v>
      </c>
      <c r="B137" s="87" t="s">
        <v>278</v>
      </c>
      <c r="C137" s="29">
        <v>559067</v>
      </c>
      <c r="D137" s="29">
        <v>559067</v>
      </c>
      <c r="E137" s="30">
        <v>559067</v>
      </c>
    </row>
    <row r="138" spans="1:9" ht="12" customHeight="1" x14ac:dyDescent="0.3">
      <c r="A138" s="23" t="s">
        <v>147</v>
      </c>
      <c r="B138" s="87" t="s">
        <v>279</v>
      </c>
      <c r="C138" s="29"/>
      <c r="D138" s="29"/>
      <c r="E138" s="30"/>
    </row>
    <row r="139" spans="1:9" ht="12" customHeight="1" thickBot="1" x14ac:dyDescent="0.35">
      <c r="A139" s="75" t="s">
        <v>149</v>
      </c>
      <c r="B139" s="88" t="s">
        <v>280</v>
      </c>
      <c r="C139" s="29"/>
      <c r="D139" s="29"/>
      <c r="E139" s="30"/>
    </row>
    <row r="140" spans="1:9" ht="15" customHeight="1" thickBot="1" x14ac:dyDescent="0.35">
      <c r="A140" s="18" t="s">
        <v>151</v>
      </c>
      <c r="B140" s="86" t="s">
        <v>281</v>
      </c>
      <c r="C140" s="89">
        <f>+C141+C142+C143+C144</f>
        <v>0</v>
      </c>
      <c r="D140" s="89">
        <f>+D141+D142+D143+D144</f>
        <v>0</v>
      </c>
      <c r="E140" s="90">
        <f>+E141+E142+E143+E144</f>
        <v>0</v>
      </c>
      <c r="F140" s="91"/>
      <c r="G140" s="92"/>
      <c r="H140" s="92"/>
      <c r="I140" s="92"/>
    </row>
    <row r="141" spans="1:9" s="22" customFormat="1" ht="12.9" customHeight="1" x14ac:dyDescent="0.25">
      <c r="A141" s="23" t="s">
        <v>153</v>
      </c>
      <c r="B141" s="87" t="s">
        <v>282</v>
      </c>
      <c r="C141" s="29"/>
      <c r="D141" s="29"/>
      <c r="E141" s="30"/>
    </row>
    <row r="142" spans="1:9" ht="12.75" customHeight="1" x14ac:dyDescent="0.3">
      <c r="A142" s="23" t="s">
        <v>155</v>
      </c>
      <c r="B142" s="87" t="s">
        <v>283</v>
      </c>
      <c r="C142" s="29"/>
      <c r="D142" s="29"/>
      <c r="E142" s="30"/>
    </row>
    <row r="143" spans="1:9" ht="12.75" customHeight="1" x14ac:dyDescent="0.3">
      <c r="A143" s="23" t="s">
        <v>157</v>
      </c>
      <c r="B143" s="87" t="s">
        <v>284</v>
      </c>
      <c r="C143" s="29"/>
      <c r="D143" s="29"/>
      <c r="E143" s="30"/>
    </row>
    <row r="144" spans="1:9" ht="12.75" customHeight="1" thickBot="1" x14ac:dyDescent="0.35">
      <c r="A144" s="23" t="s">
        <v>159</v>
      </c>
      <c r="B144" s="87" t="s">
        <v>285</v>
      </c>
      <c r="C144" s="29"/>
      <c r="D144" s="29"/>
      <c r="E144" s="30"/>
    </row>
    <row r="145" spans="1:5" ht="16.2" thickBot="1" x14ac:dyDescent="0.35">
      <c r="A145" s="18" t="s">
        <v>161</v>
      </c>
      <c r="B145" s="86" t="s">
        <v>286</v>
      </c>
      <c r="C145" s="93">
        <f>+C126+C130+C135+C140</f>
        <v>559067</v>
      </c>
      <c r="D145" s="93">
        <f>+D126+D130+D135+D140</f>
        <v>559067</v>
      </c>
      <c r="E145" s="94">
        <f>+E126+E130+E135+E140</f>
        <v>559067</v>
      </c>
    </row>
    <row r="146" spans="1:5" ht="16.2" thickBot="1" x14ac:dyDescent="0.35">
      <c r="A146" s="95" t="s">
        <v>287</v>
      </c>
      <c r="B146" s="96" t="s">
        <v>288</v>
      </c>
      <c r="C146" s="93">
        <f>+C125+C145</f>
        <v>47411267</v>
      </c>
      <c r="D146" s="93">
        <f>D92+D108+D122+D135</f>
        <v>48015425</v>
      </c>
      <c r="E146" s="94">
        <f>+E125+E145</f>
        <v>38174428</v>
      </c>
    </row>
    <row r="148" spans="1:5" ht="18.75" customHeight="1" x14ac:dyDescent="0.3">
      <c r="A148" s="208" t="s">
        <v>289</v>
      </c>
      <c r="B148" s="208"/>
      <c r="C148" s="208"/>
      <c r="D148" s="208"/>
      <c r="E148" s="208"/>
    </row>
    <row r="149" spans="1:5" ht="13.5" customHeight="1" thickBot="1" x14ac:dyDescent="0.35">
      <c r="A149" s="99" t="s">
        <v>290</v>
      </c>
      <c r="B149" s="99"/>
      <c r="C149" s="9"/>
      <c r="E149" s="11" t="s">
        <v>213</v>
      </c>
    </row>
    <row r="150" spans="1:5" ht="21" thickBot="1" x14ac:dyDescent="0.35">
      <c r="A150" s="18">
        <v>1</v>
      </c>
      <c r="B150" s="81" t="s">
        <v>291</v>
      </c>
      <c r="C150" s="100">
        <f>+C61-C125</f>
        <v>-8434722</v>
      </c>
      <c r="D150" s="100">
        <f>+D61-D125</f>
        <v>-9113941</v>
      </c>
      <c r="E150" s="100">
        <f>+E61-E125</f>
        <v>727056</v>
      </c>
    </row>
    <row r="151" spans="1:5" ht="21" thickBot="1" x14ac:dyDescent="0.35">
      <c r="A151" s="18" t="s">
        <v>65</v>
      </c>
      <c r="B151" s="81" t="s">
        <v>292</v>
      </c>
      <c r="C151" s="100">
        <f>+C84-C145</f>
        <v>8434722</v>
      </c>
      <c r="D151" s="100">
        <f>+D84-D145</f>
        <v>8413941</v>
      </c>
      <c r="E151" s="100">
        <f>+E84-E145</f>
        <v>9113941</v>
      </c>
    </row>
    <row r="152" spans="1:5" ht="7.5" customHeight="1" x14ac:dyDescent="0.3"/>
    <row r="154" spans="1:5" ht="12.75" customHeight="1" x14ac:dyDescent="0.3"/>
    <row r="155" spans="1:5" ht="12.75" customHeight="1" x14ac:dyDescent="0.3"/>
    <row r="156" spans="1:5" ht="12.75" customHeight="1" x14ac:dyDescent="0.3"/>
    <row r="157" spans="1:5" ht="12.75" customHeight="1" x14ac:dyDescent="0.3"/>
    <row r="158" spans="1:5" ht="12.75" customHeight="1" x14ac:dyDescent="0.3"/>
    <row r="159" spans="1:5" ht="12.75" customHeight="1" x14ac:dyDescent="0.3"/>
    <row r="160" spans="1:5" ht="12.75" customHeight="1" x14ac:dyDescent="0.3"/>
    <row r="161" ht="12.75" customHeight="1" x14ac:dyDescent="0.3"/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&amp;CMarkóc Község Önkormányzatának
2018.évi zárszámadása&amp;R 1. melléklet az 5/2019. (V. 28.) sz. önkormányzati rendelethez</oddHeader>
  </headerFooter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0"/>
  <sheetViews>
    <sheetView view="pageBreakPreview" zoomScale="60" zoomScaleNormal="100" workbookViewId="0">
      <selection activeCell="N12" sqref="N12"/>
    </sheetView>
  </sheetViews>
  <sheetFormatPr defaultRowHeight="14.4" x14ac:dyDescent="0.3"/>
  <cols>
    <col min="1" max="1" width="5.88671875" style="101" customWidth="1"/>
    <col min="2" max="2" width="47.33203125" style="104" customWidth="1"/>
    <col min="3" max="5" width="14" style="101" customWidth="1"/>
    <col min="6" max="6" width="47.33203125" style="101" customWidth="1"/>
    <col min="7" max="9" width="14" style="101" customWidth="1"/>
    <col min="10" max="10" width="4.109375" style="101" customWidth="1"/>
    <col min="11" max="256" width="9.109375" style="101"/>
    <col min="257" max="257" width="5.88671875" style="101" customWidth="1"/>
    <col min="258" max="258" width="47.33203125" style="101" customWidth="1"/>
    <col min="259" max="261" width="14" style="101" customWidth="1"/>
    <col min="262" max="262" width="47.33203125" style="101" customWidth="1"/>
    <col min="263" max="265" width="14" style="101" customWidth="1"/>
    <col min="266" max="266" width="4.109375" style="101" customWidth="1"/>
    <col min="267" max="512" width="9.109375" style="101"/>
    <col min="513" max="513" width="5.88671875" style="101" customWidth="1"/>
    <col min="514" max="514" width="47.33203125" style="101" customWidth="1"/>
    <col min="515" max="517" width="14" style="101" customWidth="1"/>
    <col min="518" max="518" width="47.33203125" style="101" customWidth="1"/>
    <col min="519" max="521" width="14" style="101" customWidth="1"/>
    <col min="522" max="522" width="4.109375" style="101" customWidth="1"/>
    <col min="523" max="768" width="9.109375" style="101"/>
    <col min="769" max="769" width="5.88671875" style="101" customWidth="1"/>
    <col min="770" max="770" width="47.33203125" style="101" customWidth="1"/>
    <col min="771" max="773" width="14" style="101" customWidth="1"/>
    <col min="774" max="774" width="47.33203125" style="101" customWidth="1"/>
    <col min="775" max="777" width="14" style="101" customWidth="1"/>
    <col min="778" max="778" width="4.109375" style="101" customWidth="1"/>
    <col min="779" max="1024" width="9.109375" style="101"/>
    <col min="1025" max="1025" width="5.88671875" style="101" customWidth="1"/>
    <col min="1026" max="1026" width="47.33203125" style="101" customWidth="1"/>
    <col min="1027" max="1029" width="14" style="101" customWidth="1"/>
    <col min="1030" max="1030" width="47.33203125" style="101" customWidth="1"/>
    <col min="1031" max="1033" width="14" style="101" customWidth="1"/>
    <col min="1034" max="1034" width="4.109375" style="101" customWidth="1"/>
    <col min="1035" max="1280" width="9.109375" style="101"/>
    <col min="1281" max="1281" width="5.88671875" style="101" customWidth="1"/>
    <col min="1282" max="1282" width="47.33203125" style="101" customWidth="1"/>
    <col min="1283" max="1285" width="14" style="101" customWidth="1"/>
    <col min="1286" max="1286" width="47.33203125" style="101" customWidth="1"/>
    <col min="1287" max="1289" width="14" style="101" customWidth="1"/>
    <col min="1290" max="1290" width="4.109375" style="101" customWidth="1"/>
    <col min="1291" max="1536" width="9.109375" style="101"/>
    <col min="1537" max="1537" width="5.88671875" style="101" customWidth="1"/>
    <col min="1538" max="1538" width="47.33203125" style="101" customWidth="1"/>
    <col min="1539" max="1541" width="14" style="101" customWidth="1"/>
    <col min="1542" max="1542" width="47.33203125" style="101" customWidth="1"/>
    <col min="1543" max="1545" width="14" style="101" customWidth="1"/>
    <col min="1546" max="1546" width="4.109375" style="101" customWidth="1"/>
    <col min="1547" max="1792" width="9.109375" style="101"/>
    <col min="1793" max="1793" width="5.88671875" style="101" customWidth="1"/>
    <col min="1794" max="1794" width="47.33203125" style="101" customWidth="1"/>
    <col min="1795" max="1797" width="14" style="101" customWidth="1"/>
    <col min="1798" max="1798" width="47.33203125" style="101" customWidth="1"/>
    <col min="1799" max="1801" width="14" style="101" customWidth="1"/>
    <col min="1802" max="1802" width="4.109375" style="101" customWidth="1"/>
    <col min="1803" max="2048" width="9.109375" style="101"/>
    <col min="2049" max="2049" width="5.88671875" style="101" customWidth="1"/>
    <col min="2050" max="2050" width="47.33203125" style="101" customWidth="1"/>
    <col min="2051" max="2053" width="14" style="101" customWidth="1"/>
    <col min="2054" max="2054" width="47.33203125" style="101" customWidth="1"/>
    <col min="2055" max="2057" width="14" style="101" customWidth="1"/>
    <col min="2058" max="2058" width="4.109375" style="101" customWidth="1"/>
    <col min="2059" max="2304" width="9.109375" style="101"/>
    <col min="2305" max="2305" width="5.88671875" style="101" customWidth="1"/>
    <col min="2306" max="2306" width="47.33203125" style="101" customWidth="1"/>
    <col min="2307" max="2309" width="14" style="101" customWidth="1"/>
    <col min="2310" max="2310" width="47.33203125" style="101" customWidth="1"/>
    <col min="2311" max="2313" width="14" style="101" customWidth="1"/>
    <col min="2314" max="2314" width="4.109375" style="101" customWidth="1"/>
    <col min="2315" max="2560" width="9.109375" style="101"/>
    <col min="2561" max="2561" width="5.88671875" style="101" customWidth="1"/>
    <col min="2562" max="2562" width="47.33203125" style="101" customWidth="1"/>
    <col min="2563" max="2565" width="14" style="101" customWidth="1"/>
    <col min="2566" max="2566" width="47.33203125" style="101" customWidth="1"/>
    <col min="2567" max="2569" width="14" style="101" customWidth="1"/>
    <col min="2570" max="2570" width="4.109375" style="101" customWidth="1"/>
    <col min="2571" max="2816" width="9.109375" style="101"/>
    <col min="2817" max="2817" width="5.88671875" style="101" customWidth="1"/>
    <col min="2818" max="2818" width="47.33203125" style="101" customWidth="1"/>
    <col min="2819" max="2821" width="14" style="101" customWidth="1"/>
    <col min="2822" max="2822" width="47.33203125" style="101" customWidth="1"/>
    <col min="2823" max="2825" width="14" style="101" customWidth="1"/>
    <col min="2826" max="2826" width="4.109375" style="101" customWidth="1"/>
    <col min="2827" max="3072" width="9.109375" style="101"/>
    <col min="3073" max="3073" width="5.88671875" style="101" customWidth="1"/>
    <col min="3074" max="3074" width="47.33203125" style="101" customWidth="1"/>
    <col min="3075" max="3077" width="14" style="101" customWidth="1"/>
    <col min="3078" max="3078" width="47.33203125" style="101" customWidth="1"/>
    <col min="3079" max="3081" width="14" style="101" customWidth="1"/>
    <col min="3082" max="3082" width="4.109375" style="101" customWidth="1"/>
    <col min="3083" max="3328" width="9.109375" style="101"/>
    <col min="3329" max="3329" width="5.88671875" style="101" customWidth="1"/>
    <col min="3330" max="3330" width="47.33203125" style="101" customWidth="1"/>
    <col min="3331" max="3333" width="14" style="101" customWidth="1"/>
    <col min="3334" max="3334" width="47.33203125" style="101" customWidth="1"/>
    <col min="3335" max="3337" width="14" style="101" customWidth="1"/>
    <col min="3338" max="3338" width="4.109375" style="101" customWidth="1"/>
    <col min="3339" max="3584" width="9.109375" style="101"/>
    <col min="3585" max="3585" width="5.88671875" style="101" customWidth="1"/>
    <col min="3586" max="3586" width="47.33203125" style="101" customWidth="1"/>
    <col min="3587" max="3589" width="14" style="101" customWidth="1"/>
    <col min="3590" max="3590" width="47.33203125" style="101" customWidth="1"/>
    <col min="3591" max="3593" width="14" style="101" customWidth="1"/>
    <col min="3594" max="3594" width="4.109375" style="101" customWidth="1"/>
    <col min="3595" max="3840" width="9.109375" style="101"/>
    <col min="3841" max="3841" width="5.88671875" style="101" customWidth="1"/>
    <col min="3842" max="3842" width="47.33203125" style="101" customWidth="1"/>
    <col min="3843" max="3845" width="14" style="101" customWidth="1"/>
    <col min="3846" max="3846" width="47.33203125" style="101" customWidth="1"/>
    <col min="3847" max="3849" width="14" style="101" customWidth="1"/>
    <col min="3850" max="3850" width="4.109375" style="101" customWidth="1"/>
    <col min="3851" max="4096" width="9.109375" style="101"/>
    <col min="4097" max="4097" width="5.88671875" style="101" customWidth="1"/>
    <col min="4098" max="4098" width="47.33203125" style="101" customWidth="1"/>
    <col min="4099" max="4101" width="14" style="101" customWidth="1"/>
    <col min="4102" max="4102" width="47.33203125" style="101" customWidth="1"/>
    <col min="4103" max="4105" width="14" style="101" customWidth="1"/>
    <col min="4106" max="4106" width="4.109375" style="101" customWidth="1"/>
    <col min="4107" max="4352" width="9.109375" style="101"/>
    <col min="4353" max="4353" width="5.88671875" style="101" customWidth="1"/>
    <col min="4354" max="4354" width="47.33203125" style="101" customWidth="1"/>
    <col min="4355" max="4357" width="14" style="101" customWidth="1"/>
    <col min="4358" max="4358" width="47.33203125" style="101" customWidth="1"/>
    <col min="4359" max="4361" width="14" style="101" customWidth="1"/>
    <col min="4362" max="4362" width="4.109375" style="101" customWidth="1"/>
    <col min="4363" max="4608" width="9.109375" style="101"/>
    <col min="4609" max="4609" width="5.88671875" style="101" customWidth="1"/>
    <col min="4610" max="4610" width="47.33203125" style="101" customWidth="1"/>
    <col min="4611" max="4613" width="14" style="101" customWidth="1"/>
    <col min="4614" max="4614" width="47.33203125" style="101" customWidth="1"/>
    <col min="4615" max="4617" width="14" style="101" customWidth="1"/>
    <col min="4618" max="4618" width="4.109375" style="101" customWidth="1"/>
    <col min="4619" max="4864" width="9.109375" style="101"/>
    <col min="4865" max="4865" width="5.88671875" style="101" customWidth="1"/>
    <col min="4866" max="4866" width="47.33203125" style="101" customWidth="1"/>
    <col min="4867" max="4869" width="14" style="101" customWidth="1"/>
    <col min="4870" max="4870" width="47.33203125" style="101" customWidth="1"/>
    <col min="4871" max="4873" width="14" style="101" customWidth="1"/>
    <col min="4874" max="4874" width="4.109375" style="101" customWidth="1"/>
    <col min="4875" max="5120" width="9.109375" style="101"/>
    <col min="5121" max="5121" width="5.88671875" style="101" customWidth="1"/>
    <col min="5122" max="5122" width="47.33203125" style="101" customWidth="1"/>
    <col min="5123" max="5125" width="14" style="101" customWidth="1"/>
    <col min="5126" max="5126" width="47.33203125" style="101" customWidth="1"/>
    <col min="5127" max="5129" width="14" style="101" customWidth="1"/>
    <col min="5130" max="5130" width="4.109375" style="101" customWidth="1"/>
    <col min="5131" max="5376" width="9.109375" style="101"/>
    <col min="5377" max="5377" width="5.88671875" style="101" customWidth="1"/>
    <col min="5378" max="5378" width="47.33203125" style="101" customWidth="1"/>
    <col min="5379" max="5381" width="14" style="101" customWidth="1"/>
    <col min="5382" max="5382" width="47.33203125" style="101" customWidth="1"/>
    <col min="5383" max="5385" width="14" style="101" customWidth="1"/>
    <col min="5386" max="5386" width="4.109375" style="101" customWidth="1"/>
    <col min="5387" max="5632" width="9.109375" style="101"/>
    <col min="5633" max="5633" width="5.88671875" style="101" customWidth="1"/>
    <col min="5634" max="5634" width="47.33203125" style="101" customWidth="1"/>
    <col min="5635" max="5637" width="14" style="101" customWidth="1"/>
    <col min="5638" max="5638" width="47.33203125" style="101" customWidth="1"/>
    <col min="5639" max="5641" width="14" style="101" customWidth="1"/>
    <col min="5642" max="5642" width="4.109375" style="101" customWidth="1"/>
    <col min="5643" max="5888" width="9.109375" style="101"/>
    <col min="5889" max="5889" width="5.88671875" style="101" customWidth="1"/>
    <col min="5890" max="5890" width="47.33203125" style="101" customWidth="1"/>
    <col min="5891" max="5893" width="14" style="101" customWidth="1"/>
    <col min="5894" max="5894" width="47.33203125" style="101" customWidth="1"/>
    <col min="5895" max="5897" width="14" style="101" customWidth="1"/>
    <col min="5898" max="5898" width="4.109375" style="101" customWidth="1"/>
    <col min="5899" max="6144" width="9.109375" style="101"/>
    <col min="6145" max="6145" width="5.88671875" style="101" customWidth="1"/>
    <col min="6146" max="6146" width="47.33203125" style="101" customWidth="1"/>
    <col min="6147" max="6149" width="14" style="101" customWidth="1"/>
    <col min="6150" max="6150" width="47.33203125" style="101" customWidth="1"/>
    <col min="6151" max="6153" width="14" style="101" customWidth="1"/>
    <col min="6154" max="6154" width="4.109375" style="101" customWidth="1"/>
    <col min="6155" max="6400" width="9.109375" style="101"/>
    <col min="6401" max="6401" width="5.88671875" style="101" customWidth="1"/>
    <col min="6402" max="6402" width="47.33203125" style="101" customWidth="1"/>
    <col min="6403" max="6405" width="14" style="101" customWidth="1"/>
    <col min="6406" max="6406" width="47.33203125" style="101" customWidth="1"/>
    <col min="6407" max="6409" width="14" style="101" customWidth="1"/>
    <col min="6410" max="6410" width="4.109375" style="101" customWidth="1"/>
    <col min="6411" max="6656" width="9.109375" style="101"/>
    <col min="6657" max="6657" width="5.88671875" style="101" customWidth="1"/>
    <col min="6658" max="6658" width="47.33203125" style="101" customWidth="1"/>
    <col min="6659" max="6661" width="14" style="101" customWidth="1"/>
    <col min="6662" max="6662" width="47.33203125" style="101" customWidth="1"/>
    <col min="6663" max="6665" width="14" style="101" customWidth="1"/>
    <col min="6666" max="6666" width="4.109375" style="101" customWidth="1"/>
    <col min="6667" max="6912" width="9.109375" style="101"/>
    <col min="6913" max="6913" width="5.88671875" style="101" customWidth="1"/>
    <col min="6914" max="6914" width="47.33203125" style="101" customWidth="1"/>
    <col min="6915" max="6917" width="14" style="101" customWidth="1"/>
    <col min="6918" max="6918" width="47.33203125" style="101" customWidth="1"/>
    <col min="6919" max="6921" width="14" style="101" customWidth="1"/>
    <col min="6922" max="6922" width="4.109375" style="101" customWidth="1"/>
    <col min="6923" max="7168" width="9.109375" style="101"/>
    <col min="7169" max="7169" width="5.88671875" style="101" customWidth="1"/>
    <col min="7170" max="7170" width="47.33203125" style="101" customWidth="1"/>
    <col min="7171" max="7173" width="14" style="101" customWidth="1"/>
    <col min="7174" max="7174" width="47.33203125" style="101" customWidth="1"/>
    <col min="7175" max="7177" width="14" style="101" customWidth="1"/>
    <col min="7178" max="7178" width="4.109375" style="101" customWidth="1"/>
    <col min="7179" max="7424" width="9.109375" style="101"/>
    <col min="7425" max="7425" width="5.88671875" style="101" customWidth="1"/>
    <col min="7426" max="7426" width="47.33203125" style="101" customWidth="1"/>
    <col min="7427" max="7429" width="14" style="101" customWidth="1"/>
    <col min="7430" max="7430" width="47.33203125" style="101" customWidth="1"/>
    <col min="7431" max="7433" width="14" style="101" customWidth="1"/>
    <col min="7434" max="7434" width="4.109375" style="101" customWidth="1"/>
    <col min="7435" max="7680" width="9.109375" style="101"/>
    <col min="7681" max="7681" width="5.88671875" style="101" customWidth="1"/>
    <col min="7682" max="7682" width="47.33203125" style="101" customWidth="1"/>
    <col min="7683" max="7685" width="14" style="101" customWidth="1"/>
    <col min="7686" max="7686" width="47.33203125" style="101" customWidth="1"/>
    <col min="7687" max="7689" width="14" style="101" customWidth="1"/>
    <col min="7690" max="7690" width="4.109375" style="101" customWidth="1"/>
    <col min="7691" max="7936" width="9.109375" style="101"/>
    <col min="7937" max="7937" width="5.88671875" style="101" customWidth="1"/>
    <col min="7938" max="7938" width="47.33203125" style="101" customWidth="1"/>
    <col min="7939" max="7941" width="14" style="101" customWidth="1"/>
    <col min="7942" max="7942" width="47.33203125" style="101" customWidth="1"/>
    <col min="7943" max="7945" width="14" style="101" customWidth="1"/>
    <col min="7946" max="7946" width="4.109375" style="101" customWidth="1"/>
    <col min="7947" max="8192" width="9.109375" style="101"/>
    <col min="8193" max="8193" width="5.88671875" style="101" customWidth="1"/>
    <col min="8194" max="8194" width="47.33203125" style="101" customWidth="1"/>
    <col min="8195" max="8197" width="14" style="101" customWidth="1"/>
    <col min="8198" max="8198" width="47.33203125" style="101" customWidth="1"/>
    <col min="8199" max="8201" width="14" style="101" customWidth="1"/>
    <col min="8202" max="8202" width="4.109375" style="101" customWidth="1"/>
    <col min="8203" max="8448" width="9.109375" style="101"/>
    <col min="8449" max="8449" width="5.88671875" style="101" customWidth="1"/>
    <col min="8450" max="8450" width="47.33203125" style="101" customWidth="1"/>
    <col min="8451" max="8453" width="14" style="101" customWidth="1"/>
    <col min="8454" max="8454" width="47.33203125" style="101" customWidth="1"/>
    <col min="8455" max="8457" width="14" style="101" customWidth="1"/>
    <col min="8458" max="8458" width="4.109375" style="101" customWidth="1"/>
    <col min="8459" max="8704" width="9.109375" style="101"/>
    <col min="8705" max="8705" width="5.88671875" style="101" customWidth="1"/>
    <col min="8706" max="8706" width="47.33203125" style="101" customWidth="1"/>
    <col min="8707" max="8709" width="14" style="101" customWidth="1"/>
    <col min="8710" max="8710" width="47.33203125" style="101" customWidth="1"/>
    <col min="8711" max="8713" width="14" style="101" customWidth="1"/>
    <col min="8714" max="8714" width="4.109375" style="101" customWidth="1"/>
    <col min="8715" max="8960" width="9.109375" style="101"/>
    <col min="8961" max="8961" width="5.88671875" style="101" customWidth="1"/>
    <col min="8962" max="8962" width="47.33203125" style="101" customWidth="1"/>
    <col min="8963" max="8965" width="14" style="101" customWidth="1"/>
    <col min="8966" max="8966" width="47.33203125" style="101" customWidth="1"/>
    <col min="8967" max="8969" width="14" style="101" customWidth="1"/>
    <col min="8970" max="8970" width="4.109375" style="101" customWidth="1"/>
    <col min="8971" max="9216" width="9.109375" style="101"/>
    <col min="9217" max="9217" width="5.88671875" style="101" customWidth="1"/>
    <col min="9218" max="9218" width="47.33203125" style="101" customWidth="1"/>
    <col min="9219" max="9221" width="14" style="101" customWidth="1"/>
    <col min="9222" max="9222" width="47.33203125" style="101" customWidth="1"/>
    <col min="9223" max="9225" width="14" style="101" customWidth="1"/>
    <col min="9226" max="9226" width="4.109375" style="101" customWidth="1"/>
    <col min="9227" max="9472" width="9.109375" style="101"/>
    <col min="9473" max="9473" width="5.88671875" style="101" customWidth="1"/>
    <col min="9474" max="9474" width="47.33203125" style="101" customWidth="1"/>
    <col min="9475" max="9477" width="14" style="101" customWidth="1"/>
    <col min="9478" max="9478" width="47.33203125" style="101" customWidth="1"/>
    <col min="9479" max="9481" width="14" style="101" customWidth="1"/>
    <col min="9482" max="9482" width="4.109375" style="101" customWidth="1"/>
    <col min="9483" max="9728" width="9.109375" style="101"/>
    <col min="9729" max="9729" width="5.88671875" style="101" customWidth="1"/>
    <col min="9730" max="9730" width="47.33203125" style="101" customWidth="1"/>
    <col min="9731" max="9733" width="14" style="101" customWidth="1"/>
    <col min="9734" max="9734" width="47.33203125" style="101" customWidth="1"/>
    <col min="9735" max="9737" width="14" style="101" customWidth="1"/>
    <col min="9738" max="9738" width="4.109375" style="101" customWidth="1"/>
    <col min="9739" max="9984" width="9.109375" style="101"/>
    <col min="9985" max="9985" width="5.88671875" style="101" customWidth="1"/>
    <col min="9986" max="9986" width="47.33203125" style="101" customWidth="1"/>
    <col min="9987" max="9989" width="14" style="101" customWidth="1"/>
    <col min="9990" max="9990" width="47.33203125" style="101" customWidth="1"/>
    <col min="9991" max="9993" width="14" style="101" customWidth="1"/>
    <col min="9994" max="9994" width="4.109375" style="101" customWidth="1"/>
    <col min="9995" max="10240" width="9.109375" style="101"/>
    <col min="10241" max="10241" width="5.88671875" style="101" customWidth="1"/>
    <col min="10242" max="10242" width="47.33203125" style="101" customWidth="1"/>
    <col min="10243" max="10245" width="14" style="101" customWidth="1"/>
    <col min="10246" max="10246" width="47.33203125" style="101" customWidth="1"/>
    <col min="10247" max="10249" width="14" style="101" customWidth="1"/>
    <col min="10250" max="10250" width="4.109375" style="101" customWidth="1"/>
    <col min="10251" max="10496" width="9.109375" style="101"/>
    <col min="10497" max="10497" width="5.88671875" style="101" customWidth="1"/>
    <col min="10498" max="10498" width="47.33203125" style="101" customWidth="1"/>
    <col min="10499" max="10501" width="14" style="101" customWidth="1"/>
    <col min="10502" max="10502" width="47.33203125" style="101" customWidth="1"/>
    <col min="10503" max="10505" width="14" style="101" customWidth="1"/>
    <col min="10506" max="10506" width="4.109375" style="101" customWidth="1"/>
    <col min="10507" max="10752" width="9.109375" style="101"/>
    <col min="10753" max="10753" width="5.88671875" style="101" customWidth="1"/>
    <col min="10754" max="10754" width="47.33203125" style="101" customWidth="1"/>
    <col min="10755" max="10757" width="14" style="101" customWidth="1"/>
    <col min="10758" max="10758" width="47.33203125" style="101" customWidth="1"/>
    <col min="10759" max="10761" width="14" style="101" customWidth="1"/>
    <col min="10762" max="10762" width="4.109375" style="101" customWidth="1"/>
    <col min="10763" max="11008" width="9.109375" style="101"/>
    <col min="11009" max="11009" width="5.88671875" style="101" customWidth="1"/>
    <col min="11010" max="11010" width="47.33203125" style="101" customWidth="1"/>
    <col min="11011" max="11013" width="14" style="101" customWidth="1"/>
    <col min="11014" max="11014" width="47.33203125" style="101" customWidth="1"/>
    <col min="11015" max="11017" width="14" style="101" customWidth="1"/>
    <col min="11018" max="11018" width="4.109375" style="101" customWidth="1"/>
    <col min="11019" max="11264" width="9.109375" style="101"/>
    <col min="11265" max="11265" width="5.88671875" style="101" customWidth="1"/>
    <col min="11266" max="11266" width="47.33203125" style="101" customWidth="1"/>
    <col min="11267" max="11269" width="14" style="101" customWidth="1"/>
    <col min="11270" max="11270" width="47.33203125" style="101" customWidth="1"/>
    <col min="11271" max="11273" width="14" style="101" customWidth="1"/>
    <col min="11274" max="11274" width="4.109375" style="101" customWidth="1"/>
    <col min="11275" max="11520" width="9.109375" style="101"/>
    <col min="11521" max="11521" width="5.88671875" style="101" customWidth="1"/>
    <col min="11522" max="11522" width="47.33203125" style="101" customWidth="1"/>
    <col min="11523" max="11525" width="14" style="101" customWidth="1"/>
    <col min="11526" max="11526" width="47.33203125" style="101" customWidth="1"/>
    <col min="11527" max="11529" width="14" style="101" customWidth="1"/>
    <col min="11530" max="11530" width="4.109375" style="101" customWidth="1"/>
    <col min="11531" max="11776" width="9.109375" style="101"/>
    <col min="11777" max="11777" width="5.88671875" style="101" customWidth="1"/>
    <col min="11778" max="11778" width="47.33203125" style="101" customWidth="1"/>
    <col min="11779" max="11781" width="14" style="101" customWidth="1"/>
    <col min="11782" max="11782" width="47.33203125" style="101" customWidth="1"/>
    <col min="11783" max="11785" width="14" style="101" customWidth="1"/>
    <col min="11786" max="11786" width="4.109375" style="101" customWidth="1"/>
    <col min="11787" max="12032" width="9.109375" style="101"/>
    <col min="12033" max="12033" width="5.88671875" style="101" customWidth="1"/>
    <col min="12034" max="12034" width="47.33203125" style="101" customWidth="1"/>
    <col min="12035" max="12037" width="14" style="101" customWidth="1"/>
    <col min="12038" max="12038" width="47.33203125" style="101" customWidth="1"/>
    <col min="12039" max="12041" width="14" style="101" customWidth="1"/>
    <col min="12042" max="12042" width="4.109375" style="101" customWidth="1"/>
    <col min="12043" max="12288" width="9.109375" style="101"/>
    <col min="12289" max="12289" width="5.88671875" style="101" customWidth="1"/>
    <col min="12290" max="12290" width="47.33203125" style="101" customWidth="1"/>
    <col min="12291" max="12293" width="14" style="101" customWidth="1"/>
    <col min="12294" max="12294" width="47.33203125" style="101" customWidth="1"/>
    <col min="12295" max="12297" width="14" style="101" customWidth="1"/>
    <col min="12298" max="12298" width="4.109375" style="101" customWidth="1"/>
    <col min="12299" max="12544" width="9.109375" style="101"/>
    <col min="12545" max="12545" width="5.88671875" style="101" customWidth="1"/>
    <col min="12546" max="12546" width="47.33203125" style="101" customWidth="1"/>
    <col min="12547" max="12549" width="14" style="101" customWidth="1"/>
    <col min="12550" max="12550" width="47.33203125" style="101" customWidth="1"/>
    <col min="12551" max="12553" width="14" style="101" customWidth="1"/>
    <col min="12554" max="12554" width="4.109375" style="101" customWidth="1"/>
    <col min="12555" max="12800" width="9.109375" style="101"/>
    <col min="12801" max="12801" width="5.88671875" style="101" customWidth="1"/>
    <col min="12802" max="12802" width="47.33203125" style="101" customWidth="1"/>
    <col min="12803" max="12805" width="14" style="101" customWidth="1"/>
    <col min="12806" max="12806" width="47.33203125" style="101" customWidth="1"/>
    <col min="12807" max="12809" width="14" style="101" customWidth="1"/>
    <col min="12810" max="12810" width="4.109375" style="101" customWidth="1"/>
    <col min="12811" max="13056" width="9.109375" style="101"/>
    <col min="13057" max="13057" width="5.88671875" style="101" customWidth="1"/>
    <col min="13058" max="13058" width="47.33203125" style="101" customWidth="1"/>
    <col min="13059" max="13061" width="14" style="101" customWidth="1"/>
    <col min="13062" max="13062" width="47.33203125" style="101" customWidth="1"/>
    <col min="13063" max="13065" width="14" style="101" customWidth="1"/>
    <col min="13066" max="13066" width="4.109375" style="101" customWidth="1"/>
    <col min="13067" max="13312" width="9.109375" style="101"/>
    <col min="13313" max="13313" width="5.88671875" style="101" customWidth="1"/>
    <col min="13314" max="13314" width="47.33203125" style="101" customWidth="1"/>
    <col min="13315" max="13317" width="14" style="101" customWidth="1"/>
    <col min="13318" max="13318" width="47.33203125" style="101" customWidth="1"/>
    <col min="13319" max="13321" width="14" style="101" customWidth="1"/>
    <col min="13322" max="13322" width="4.109375" style="101" customWidth="1"/>
    <col min="13323" max="13568" width="9.109375" style="101"/>
    <col min="13569" max="13569" width="5.88671875" style="101" customWidth="1"/>
    <col min="13570" max="13570" width="47.33203125" style="101" customWidth="1"/>
    <col min="13571" max="13573" width="14" style="101" customWidth="1"/>
    <col min="13574" max="13574" width="47.33203125" style="101" customWidth="1"/>
    <col min="13575" max="13577" width="14" style="101" customWidth="1"/>
    <col min="13578" max="13578" width="4.109375" style="101" customWidth="1"/>
    <col min="13579" max="13824" width="9.109375" style="101"/>
    <col min="13825" max="13825" width="5.88671875" style="101" customWidth="1"/>
    <col min="13826" max="13826" width="47.33203125" style="101" customWidth="1"/>
    <col min="13827" max="13829" width="14" style="101" customWidth="1"/>
    <col min="13830" max="13830" width="47.33203125" style="101" customWidth="1"/>
    <col min="13831" max="13833" width="14" style="101" customWidth="1"/>
    <col min="13834" max="13834" width="4.109375" style="101" customWidth="1"/>
    <col min="13835" max="14080" width="9.109375" style="101"/>
    <col min="14081" max="14081" width="5.88671875" style="101" customWidth="1"/>
    <col min="14082" max="14082" width="47.33203125" style="101" customWidth="1"/>
    <col min="14083" max="14085" width="14" style="101" customWidth="1"/>
    <col min="14086" max="14086" width="47.33203125" style="101" customWidth="1"/>
    <col min="14087" max="14089" width="14" style="101" customWidth="1"/>
    <col min="14090" max="14090" width="4.109375" style="101" customWidth="1"/>
    <col min="14091" max="14336" width="9.109375" style="101"/>
    <col min="14337" max="14337" width="5.88671875" style="101" customWidth="1"/>
    <col min="14338" max="14338" width="47.33203125" style="101" customWidth="1"/>
    <col min="14339" max="14341" width="14" style="101" customWidth="1"/>
    <col min="14342" max="14342" width="47.33203125" style="101" customWidth="1"/>
    <col min="14343" max="14345" width="14" style="101" customWidth="1"/>
    <col min="14346" max="14346" width="4.109375" style="101" customWidth="1"/>
    <col min="14347" max="14592" width="9.109375" style="101"/>
    <col min="14593" max="14593" width="5.88671875" style="101" customWidth="1"/>
    <col min="14594" max="14594" width="47.33203125" style="101" customWidth="1"/>
    <col min="14595" max="14597" width="14" style="101" customWidth="1"/>
    <col min="14598" max="14598" width="47.33203125" style="101" customWidth="1"/>
    <col min="14599" max="14601" width="14" style="101" customWidth="1"/>
    <col min="14602" max="14602" width="4.109375" style="101" customWidth="1"/>
    <col min="14603" max="14848" width="9.109375" style="101"/>
    <col min="14849" max="14849" width="5.88671875" style="101" customWidth="1"/>
    <col min="14850" max="14850" width="47.33203125" style="101" customWidth="1"/>
    <col min="14851" max="14853" width="14" style="101" customWidth="1"/>
    <col min="14854" max="14854" width="47.33203125" style="101" customWidth="1"/>
    <col min="14855" max="14857" width="14" style="101" customWidth="1"/>
    <col min="14858" max="14858" width="4.109375" style="101" customWidth="1"/>
    <col min="14859" max="15104" width="9.109375" style="101"/>
    <col min="15105" max="15105" width="5.88671875" style="101" customWidth="1"/>
    <col min="15106" max="15106" width="47.33203125" style="101" customWidth="1"/>
    <col min="15107" max="15109" width="14" style="101" customWidth="1"/>
    <col min="15110" max="15110" width="47.33203125" style="101" customWidth="1"/>
    <col min="15111" max="15113" width="14" style="101" customWidth="1"/>
    <col min="15114" max="15114" width="4.109375" style="101" customWidth="1"/>
    <col min="15115" max="15360" width="9.109375" style="101"/>
    <col min="15361" max="15361" width="5.88671875" style="101" customWidth="1"/>
    <col min="15362" max="15362" width="47.33203125" style="101" customWidth="1"/>
    <col min="15363" max="15365" width="14" style="101" customWidth="1"/>
    <col min="15366" max="15366" width="47.33203125" style="101" customWidth="1"/>
    <col min="15367" max="15369" width="14" style="101" customWidth="1"/>
    <col min="15370" max="15370" width="4.109375" style="101" customWidth="1"/>
    <col min="15371" max="15616" width="9.109375" style="101"/>
    <col min="15617" max="15617" width="5.88671875" style="101" customWidth="1"/>
    <col min="15618" max="15618" width="47.33203125" style="101" customWidth="1"/>
    <col min="15619" max="15621" width="14" style="101" customWidth="1"/>
    <col min="15622" max="15622" width="47.33203125" style="101" customWidth="1"/>
    <col min="15623" max="15625" width="14" style="101" customWidth="1"/>
    <col min="15626" max="15626" width="4.109375" style="101" customWidth="1"/>
    <col min="15627" max="15872" width="9.109375" style="101"/>
    <col min="15873" max="15873" width="5.88671875" style="101" customWidth="1"/>
    <col min="15874" max="15874" width="47.33203125" style="101" customWidth="1"/>
    <col min="15875" max="15877" width="14" style="101" customWidth="1"/>
    <col min="15878" max="15878" width="47.33203125" style="101" customWidth="1"/>
    <col min="15879" max="15881" width="14" style="101" customWidth="1"/>
    <col min="15882" max="15882" width="4.109375" style="101" customWidth="1"/>
    <col min="15883" max="16128" width="9.109375" style="101"/>
    <col min="16129" max="16129" width="5.88671875" style="101" customWidth="1"/>
    <col min="16130" max="16130" width="47.33203125" style="101" customWidth="1"/>
    <col min="16131" max="16133" width="14" style="101" customWidth="1"/>
    <col min="16134" max="16134" width="47.33203125" style="101" customWidth="1"/>
    <col min="16135" max="16137" width="14" style="101" customWidth="1"/>
    <col min="16138" max="16138" width="4.109375" style="101" customWidth="1"/>
    <col min="16139" max="16384" width="9.109375" style="101"/>
  </cols>
  <sheetData>
    <row r="1" spans="1:10" ht="31.2" x14ac:dyDescent="0.3">
      <c r="B1" s="102" t="s">
        <v>293</v>
      </c>
      <c r="C1" s="103"/>
      <c r="D1" s="103"/>
      <c r="E1" s="103"/>
      <c r="F1" s="103"/>
      <c r="G1" s="103"/>
      <c r="H1" s="103"/>
      <c r="I1" s="103"/>
      <c r="J1" s="216" t="str">
        <f>+CONCATENATE("2.1. melléklet a ……/",LEFT('[1]1.sz.mell.'!C3,4)+1,". (……) önkormányzati rendelethez")</f>
        <v>2.1. melléklet a ……/2019. (……) önkormányzati rendelethez</v>
      </c>
    </row>
    <row r="2" spans="1:10" ht="15" thickBot="1" x14ac:dyDescent="0.35">
      <c r="G2" s="105"/>
      <c r="H2" s="105"/>
      <c r="I2" s="105" t="s">
        <v>294</v>
      </c>
      <c r="J2" s="216"/>
    </row>
    <row r="3" spans="1:10" ht="18" customHeight="1" thickBot="1" x14ac:dyDescent="0.35">
      <c r="A3" s="217" t="s">
        <v>41</v>
      </c>
      <c r="B3" s="106" t="s">
        <v>295</v>
      </c>
      <c r="C3" s="107"/>
      <c r="D3" s="107"/>
      <c r="E3" s="107"/>
      <c r="F3" s="106" t="s">
        <v>296</v>
      </c>
      <c r="G3" s="108"/>
      <c r="H3" s="108"/>
      <c r="I3" s="108"/>
      <c r="J3" s="216"/>
    </row>
    <row r="4" spans="1:10" s="113" customFormat="1" ht="34.799999999999997" thickBot="1" x14ac:dyDescent="0.35">
      <c r="A4" s="218"/>
      <c r="B4" s="109" t="s">
        <v>297</v>
      </c>
      <c r="C4" s="110" t="str">
        <f>+CONCATENATE(LEFT('[1]1.sz.mell.'!C3,4),". évi eredeti előirányzat")</f>
        <v>2018. évi eredeti előirányzat</v>
      </c>
      <c r="D4" s="111" t="str">
        <f>+CONCATENATE(LEFT('[1]1.sz.mell.'!C3,4),". évi módosított előirányzat")</f>
        <v>2018. évi módosított előirányzat</v>
      </c>
      <c r="E4" s="110" t="s">
        <v>46</v>
      </c>
      <c r="F4" s="109" t="s">
        <v>297</v>
      </c>
      <c r="G4" s="110" t="str">
        <f>+C4</f>
        <v>2018. évi eredeti előirányzat</v>
      </c>
      <c r="H4" s="111" t="str">
        <f>+D4</f>
        <v>2018. évi módosított előirányzat</v>
      </c>
      <c r="I4" s="112" t="s">
        <v>46</v>
      </c>
      <c r="J4" s="216"/>
    </row>
    <row r="5" spans="1:10" s="118" customFormat="1" ht="10.8" thickBot="1" x14ac:dyDescent="0.35">
      <c r="A5" s="114" t="s">
        <v>47</v>
      </c>
      <c r="B5" s="115" t="s">
        <v>48</v>
      </c>
      <c r="C5" s="116" t="s">
        <v>49</v>
      </c>
      <c r="D5" s="116" t="s">
        <v>50</v>
      </c>
      <c r="E5" s="116"/>
      <c r="F5" s="115" t="s">
        <v>298</v>
      </c>
      <c r="G5" s="116" t="s">
        <v>299</v>
      </c>
      <c r="H5" s="116" t="s">
        <v>300</v>
      </c>
      <c r="I5" s="117"/>
      <c r="J5" s="216"/>
    </row>
    <row r="6" spans="1:10" x14ac:dyDescent="0.3">
      <c r="A6" s="119" t="s">
        <v>51</v>
      </c>
      <c r="B6" s="120" t="s">
        <v>301</v>
      </c>
      <c r="C6" s="121">
        <v>13976675</v>
      </c>
      <c r="D6" s="121">
        <v>17013142</v>
      </c>
      <c r="E6" s="121">
        <v>17013142</v>
      </c>
      <c r="F6" s="120" t="s">
        <v>302</v>
      </c>
      <c r="G6" s="121">
        <v>17815939</v>
      </c>
      <c r="H6" s="121">
        <v>16255503</v>
      </c>
      <c r="I6" s="122">
        <v>16255503</v>
      </c>
      <c r="J6" s="216"/>
    </row>
    <row r="7" spans="1:10" x14ac:dyDescent="0.3">
      <c r="A7" s="123" t="s">
        <v>65</v>
      </c>
      <c r="B7" s="124" t="s">
        <v>303</v>
      </c>
      <c r="C7" s="125">
        <v>20756852</v>
      </c>
      <c r="D7" s="125">
        <v>19288175</v>
      </c>
      <c r="E7" s="125">
        <v>19288175</v>
      </c>
      <c r="F7" s="124" t="s">
        <v>218</v>
      </c>
      <c r="G7" s="125">
        <v>5787354</v>
      </c>
      <c r="H7" s="125">
        <v>2008255</v>
      </c>
      <c r="I7" s="126">
        <v>2008255</v>
      </c>
      <c r="J7" s="216"/>
    </row>
    <row r="8" spans="1:10" x14ac:dyDescent="0.3">
      <c r="A8" s="123" t="s">
        <v>79</v>
      </c>
      <c r="B8" s="124" t="s">
        <v>304</v>
      </c>
      <c r="C8" s="125"/>
      <c r="D8" s="125"/>
      <c r="E8" s="125"/>
      <c r="F8" s="124" t="s">
        <v>305</v>
      </c>
      <c r="G8" s="125">
        <v>9819456</v>
      </c>
      <c r="H8" s="125">
        <v>9821641</v>
      </c>
      <c r="I8" s="126">
        <v>9565033</v>
      </c>
      <c r="J8" s="216"/>
    </row>
    <row r="9" spans="1:10" x14ac:dyDescent="0.3">
      <c r="A9" s="123" t="s">
        <v>264</v>
      </c>
      <c r="B9" s="124" t="s">
        <v>306</v>
      </c>
      <c r="C9" s="125">
        <v>287000</v>
      </c>
      <c r="D9" s="125">
        <v>841812</v>
      </c>
      <c r="E9" s="125">
        <v>841812</v>
      </c>
      <c r="F9" s="124" t="s">
        <v>220</v>
      </c>
      <c r="G9" s="125">
        <v>1966000</v>
      </c>
      <c r="H9" s="125">
        <v>2967430</v>
      </c>
      <c r="I9" s="126">
        <v>2967430</v>
      </c>
      <c r="J9" s="216"/>
    </row>
    <row r="10" spans="1:10" x14ac:dyDescent="0.3">
      <c r="A10" s="123" t="s">
        <v>107</v>
      </c>
      <c r="B10" s="127" t="s">
        <v>307</v>
      </c>
      <c r="C10" s="125"/>
      <c r="D10" s="125"/>
      <c r="E10" s="125"/>
      <c r="F10" s="124" t="s">
        <v>222</v>
      </c>
      <c r="G10" s="125">
        <v>1717585</v>
      </c>
      <c r="H10" s="125">
        <v>2523987</v>
      </c>
      <c r="I10" s="126">
        <v>2523987</v>
      </c>
      <c r="J10" s="216"/>
    </row>
    <row r="11" spans="1:10" x14ac:dyDescent="0.3">
      <c r="A11" s="123" t="s">
        <v>129</v>
      </c>
      <c r="B11" s="124" t="s">
        <v>308</v>
      </c>
      <c r="C11" s="128"/>
      <c r="D11" s="128"/>
      <c r="E11" s="128"/>
      <c r="F11" s="124" t="s">
        <v>309</v>
      </c>
      <c r="G11" s="125">
        <v>5104745</v>
      </c>
      <c r="H11" s="125">
        <v>9584389</v>
      </c>
      <c r="I11" s="126"/>
      <c r="J11" s="216"/>
    </row>
    <row r="12" spans="1:10" x14ac:dyDescent="0.3">
      <c r="A12" s="123" t="s">
        <v>275</v>
      </c>
      <c r="B12" s="124" t="s">
        <v>128</v>
      </c>
      <c r="C12" s="125"/>
      <c r="D12" s="125"/>
      <c r="E12" s="125"/>
      <c r="F12" s="129"/>
      <c r="G12" s="125"/>
      <c r="H12" s="125"/>
      <c r="I12" s="126"/>
      <c r="J12" s="216"/>
    </row>
    <row r="13" spans="1:10" x14ac:dyDescent="0.3">
      <c r="A13" s="123" t="s">
        <v>151</v>
      </c>
      <c r="B13" s="129" t="s">
        <v>310</v>
      </c>
      <c r="C13" s="125"/>
      <c r="D13" s="125"/>
      <c r="E13" s="125"/>
      <c r="F13" s="129"/>
      <c r="G13" s="125"/>
      <c r="H13" s="125"/>
      <c r="I13" s="126"/>
      <c r="J13" s="216"/>
    </row>
    <row r="14" spans="1:10" x14ac:dyDescent="0.3">
      <c r="A14" s="123" t="s">
        <v>161</v>
      </c>
      <c r="B14" s="130" t="s">
        <v>311</v>
      </c>
      <c r="C14" s="128">
        <v>102000</v>
      </c>
      <c r="D14" s="128">
        <v>881288</v>
      </c>
      <c r="E14" s="128">
        <v>881288</v>
      </c>
      <c r="F14" s="129"/>
      <c r="G14" s="125"/>
      <c r="H14" s="125"/>
      <c r="I14" s="126"/>
      <c r="J14" s="216"/>
    </row>
    <row r="15" spans="1:10" x14ac:dyDescent="0.3">
      <c r="A15" s="123" t="s">
        <v>287</v>
      </c>
      <c r="B15" s="129"/>
      <c r="C15" s="125"/>
      <c r="D15" s="125"/>
      <c r="E15" s="125"/>
      <c r="F15" s="129"/>
      <c r="G15" s="125"/>
      <c r="H15" s="125"/>
      <c r="I15" s="126"/>
      <c r="J15" s="216"/>
    </row>
    <row r="16" spans="1:10" x14ac:dyDescent="0.3">
      <c r="A16" s="123" t="s">
        <v>312</v>
      </c>
      <c r="B16" s="129"/>
      <c r="C16" s="125"/>
      <c r="D16" s="125"/>
      <c r="E16" s="125"/>
      <c r="F16" s="129"/>
      <c r="G16" s="125"/>
      <c r="H16" s="125"/>
      <c r="I16" s="126"/>
      <c r="J16" s="216"/>
    </row>
    <row r="17" spans="1:10" ht="15" customHeight="1" thickBot="1" x14ac:dyDescent="0.35">
      <c r="A17" s="123" t="s">
        <v>313</v>
      </c>
      <c r="B17" s="131"/>
      <c r="C17" s="132"/>
      <c r="D17" s="132"/>
      <c r="E17" s="132"/>
      <c r="F17" s="129"/>
      <c r="G17" s="132"/>
      <c r="H17" s="132"/>
      <c r="I17" s="133"/>
      <c r="J17" s="216"/>
    </row>
    <row r="18" spans="1:10" ht="15" thickBot="1" x14ac:dyDescent="0.35">
      <c r="A18" s="134" t="s">
        <v>314</v>
      </c>
      <c r="B18" s="135" t="s">
        <v>315</v>
      </c>
      <c r="C18" s="136">
        <f>+C6+C7+C9+C10+C12+C13+C14+C15+C16+C17</f>
        <v>35122527</v>
      </c>
      <c r="D18" s="136">
        <f>+D6+D7+D9+D10+D12+D13+D14+D15+D16+D17</f>
        <v>38024417</v>
      </c>
      <c r="E18" s="136">
        <f>+E6+E7+E9+E10+E12+E13+E14+E15+E16+E17</f>
        <v>38024417</v>
      </c>
      <c r="F18" s="135" t="s">
        <v>316</v>
      </c>
      <c r="G18" s="136">
        <f>G6+G7+G8+G9+G10+G11+G12+G13</f>
        <v>42211079</v>
      </c>
      <c r="H18" s="136">
        <f>SUM(H6:H17)</f>
        <v>43161205</v>
      </c>
      <c r="I18" s="136">
        <f>SUM(I6:I17)</f>
        <v>33320208</v>
      </c>
      <c r="J18" s="216"/>
    </row>
    <row r="19" spans="1:10" x14ac:dyDescent="0.3">
      <c r="A19" s="137" t="s">
        <v>317</v>
      </c>
      <c r="B19" s="138" t="s">
        <v>318</v>
      </c>
      <c r="C19" s="139"/>
      <c r="D19" s="139"/>
      <c r="E19" s="139"/>
      <c r="F19" s="140" t="s">
        <v>319</v>
      </c>
      <c r="G19" s="141"/>
      <c r="H19" s="141"/>
      <c r="I19" s="141"/>
      <c r="J19" s="216"/>
    </row>
    <row r="20" spans="1:10" x14ac:dyDescent="0.3">
      <c r="A20" s="142" t="s">
        <v>320</v>
      </c>
      <c r="B20" s="140" t="s">
        <v>321</v>
      </c>
      <c r="C20" s="143">
        <v>8993789</v>
      </c>
      <c r="D20" s="143">
        <v>8973008</v>
      </c>
      <c r="E20" s="143">
        <v>9673008</v>
      </c>
      <c r="F20" s="140" t="s">
        <v>322</v>
      </c>
      <c r="G20" s="143"/>
      <c r="H20" s="143"/>
      <c r="I20" s="143"/>
      <c r="J20" s="216"/>
    </row>
    <row r="21" spans="1:10" x14ac:dyDescent="0.3">
      <c r="A21" s="142" t="s">
        <v>323</v>
      </c>
      <c r="B21" s="140" t="s">
        <v>324</v>
      </c>
      <c r="C21" s="143"/>
      <c r="D21" s="143"/>
      <c r="E21" s="143"/>
      <c r="F21" s="140" t="s">
        <v>325</v>
      </c>
      <c r="G21" s="143"/>
      <c r="H21" s="143"/>
      <c r="I21" s="143"/>
      <c r="J21" s="216"/>
    </row>
    <row r="22" spans="1:10" x14ac:dyDescent="0.3">
      <c r="A22" s="142" t="s">
        <v>326</v>
      </c>
      <c r="B22" s="140" t="s">
        <v>327</v>
      </c>
      <c r="C22" s="143"/>
      <c r="D22" s="143"/>
      <c r="E22" s="143"/>
      <c r="F22" s="140" t="s">
        <v>328</v>
      </c>
      <c r="G22" s="143"/>
      <c r="H22" s="143"/>
      <c r="I22" s="143"/>
      <c r="J22" s="216"/>
    </row>
    <row r="23" spans="1:10" x14ac:dyDescent="0.3">
      <c r="A23" s="142" t="s">
        <v>329</v>
      </c>
      <c r="B23" s="140" t="s">
        <v>330</v>
      </c>
      <c r="C23" s="143"/>
      <c r="D23" s="143"/>
      <c r="E23" s="143"/>
      <c r="F23" s="138" t="s">
        <v>331</v>
      </c>
      <c r="G23" s="143"/>
      <c r="H23" s="143"/>
      <c r="I23" s="143"/>
      <c r="J23" s="216"/>
    </row>
    <row r="24" spans="1:10" x14ac:dyDescent="0.3">
      <c r="A24" s="142" t="s">
        <v>332</v>
      </c>
      <c r="B24" s="140" t="s">
        <v>333</v>
      </c>
      <c r="C24" s="144">
        <f>+C25+C26</f>
        <v>0</v>
      </c>
      <c r="D24" s="144">
        <f>+D25+D26</f>
        <v>0</v>
      </c>
      <c r="E24" s="144"/>
      <c r="F24" s="140" t="s">
        <v>334</v>
      </c>
      <c r="G24" s="143"/>
      <c r="H24" s="143"/>
      <c r="I24" s="143"/>
      <c r="J24" s="216"/>
    </row>
    <row r="25" spans="1:10" x14ac:dyDescent="0.3">
      <c r="A25" s="137" t="s">
        <v>335</v>
      </c>
      <c r="B25" s="138" t="s">
        <v>336</v>
      </c>
      <c r="C25" s="141"/>
      <c r="D25" s="141"/>
      <c r="E25" s="141"/>
      <c r="F25" s="120" t="s">
        <v>337</v>
      </c>
      <c r="G25" s="141"/>
      <c r="H25" s="141"/>
      <c r="I25" s="141"/>
      <c r="J25" s="216"/>
    </row>
    <row r="26" spans="1:10" ht="15" thickBot="1" x14ac:dyDescent="0.35">
      <c r="A26" s="142" t="s">
        <v>338</v>
      </c>
      <c r="B26" s="140" t="s">
        <v>339</v>
      </c>
      <c r="C26" s="143"/>
      <c r="D26" s="143"/>
      <c r="E26" s="143"/>
      <c r="F26" s="129" t="s">
        <v>340</v>
      </c>
      <c r="G26" s="143">
        <v>559067</v>
      </c>
      <c r="H26" s="143">
        <v>559067</v>
      </c>
      <c r="I26" s="143">
        <v>559067</v>
      </c>
      <c r="J26" s="216"/>
    </row>
    <row r="27" spans="1:10" ht="15" thickBot="1" x14ac:dyDescent="0.35">
      <c r="A27" s="134" t="s">
        <v>341</v>
      </c>
      <c r="B27" s="135" t="s">
        <v>342</v>
      </c>
      <c r="C27" s="136">
        <f>C20+C23</f>
        <v>8993789</v>
      </c>
      <c r="D27" s="136">
        <f>D20+D23</f>
        <v>8973008</v>
      </c>
      <c r="E27" s="136">
        <f>E20+E23</f>
        <v>9673008</v>
      </c>
      <c r="F27" s="135" t="s">
        <v>343</v>
      </c>
      <c r="G27" s="136">
        <f>SUM(G19:G26)</f>
        <v>559067</v>
      </c>
      <c r="H27" s="136">
        <f>SUM(H19:H26)</f>
        <v>559067</v>
      </c>
      <c r="I27" s="136">
        <f>SUM(I19:I26)</f>
        <v>559067</v>
      </c>
      <c r="J27" s="216"/>
    </row>
    <row r="28" spans="1:10" ht="15" thickBot="1" x14ac:dyDescent="0.35">
      <c r="A28" s="134" t="s">
        <v>344</v>
      </c>
      <c r="B28" s="145" t="s">
        <v>345</v>
      </c>
      <c r="C28" s="146">
        <f>+C18+C27</f>
        <v>44116316</v>
      </c>
      <c r="D28" s="146">
        <f>+D18+D27</f>
        <v>46997425</v>
      </c>
      <c r="E28" s="146">
        <f>+E18+E27</f>
        <v>47697425</v>
      </c>
      <c r="F28" s="145" t="s">
        <v>346</v>
      </c>
      <c r="G28" s="146">
        <f>+G18+G27</f>
        <v>42770146</v>
      </c>
      <c r="H28" s="146">
        <f>+H18+H27</f>
        <v>43720272</v>
      </c>
      <c r="I28" s="146">
        <f>+I18+I27</f>
        <v>33879275</v>
      </c>
      <c r="J28" s="216"/>
    </row>
    <row r="29" spans="1:10" ht="15" thickBot="1" x14ac:dyDescent="0.35">
      <c r="A29" s="134" t="s">
        <v>347</v>
      </c>
      <c r="B29" s="145" t="s">
        <v>348</v>
      </c>
      <c r="C29" s="146">
        <f>IF(C18-G18&lt;0,G18-C18,"-")</f>
        <v>7088552</v>
      </c>
      <c r="D29" s="146">
        <f>IF(D18-H18&lt;0,H18-D18,"-")</f>
        <v>5136788</v>
      </c>
      <c r="E29" s="146" t="str">
        <f>IF(E18-I18&lt;0,I18-E18,"-")</f>
        <v>-</v>
      </c>
      <c r="F29" s="145" t="s">
        <v>349</v>
      </c>
      <c r="G29" s="146" t="str">
        <f>IF(C18-G18&gt;0,C18-G18,"-")</f>
        <v>-</v>
      </c>
      <c r="H29" s="146" t="str">
        <f>IF(D18-H18&gt;0,D18-H18,"-")</f>
        <v>-</v>
      </c>
      <c r="I29" s="146"/>
      <c r="J29" s="216"/>
    </row>
    <row r="30" spans="1:10" ht="15" thickBot="1" x14ac:dyDescent="0.35">
      <c r="A30" s="134" t="s">
        <v>350</v>
      </c>
      <c r="B30" s="145" t="s">
        <v>351</v>
      </c>
      <c r="C30" s="146" t="str">
        <f>IF(C28-G28&lt;0,G28-C28,"-")</f>
        <v>-</v>
      </c>
      <c r="D30" s="146" t="str">
        <f>IF(D28-H28&lt;0,H28-D28,"-")</f>
        <v>-</v>
      </c>
      <c r="E30" s="147"/>
      <c r="F30" s="145" t="s">
        <v>352</v>
      </c>
      <c r="G30" s="146">
        <f>IF(C28-G28&gt;0,C28-G28,"-")</f>
        <v>1346170</v>
      </c>
      <c r="H30" s="146">
        <f>IF(D28-H28&gt;0,D28-H28,"-")</f>
        <v>3277153</v>
      </c>
      <c r="I30" s="146"/>
      <c r="J30" s="216"/>
    </row>
  </sheetData>
  <mergeCells count="2">
    <mergeCell ref="J1:J30"/>
    <mergeCell ref="A3:A4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workbookViewId="0">
      <selection activeCell="G32" sqref="G32"/>
    </sheetView>
  </sheetViews>
  <sheetFormatPr defaultRowHeight="14.4" x14ac:dyDescent="0.3"/>
  <cols>
    <col min="1" max="1" width="5.88671875" style="101" customWidth="1"/>
    <col min="2" max="2" width="47.33203125" style="104" customWidth="1"/>
    <col min="3" max="5" width="14" style="101" customWidth="1"/>
    <col min="6" max="6" width="47.33203125" style="101" customWidth="1"/>
    <col min="7" max="9" width="14" style="101" customWidth="1"/>
    <col min="10" max="10" width="4.109375" style="101" customWidth="1"/>
    <col min="11" max="256" width="9.109375" style="101"/>
    <col min="257" max="257" width="5.88671875" style="101" customWidth="1"/>
    <col min="258" max="258" width="47.33203125" style="101" customWidth="1"/>
    <col min="259" max="261" width="14" style="101" customWidth="1"/>
    <col min="262" max="262" width="47.33203125" style="101" customWidth="1"/>
    <col min="263" max="265" width="14" style="101" customWidth="1"/>
    <col min="266" max="266" width="4.109375" style="101" customWidth="1"/>
    <col min="267" max="512" width="9.109375" style="101"/>
    <col min="513" max="513" width="5.88671875" style="101" customWidth="1"/>
    <col min="514" max="514" width="47.33203125" style="101" customWidth="1"/>
    <col min="515" max="517" width="14" style="101" customWidth="1"/>
    <col min="518" max="518" width="47.33203125" style="101" customWidth="1"/>
    <col min="519" max="521" width="14" style="101" customWidth="1"/>
    <col min="522" max="522" width="4.109375" style="101" customWidth="1"/>
    <col min="523" max="768" width="9.109375" style="101"/>
    <col min="769" max="769" width="5.88671875" style="101" customWidth="1"/>
    <col min="770" max="770" width="47.33203125" style="101" customWidth="1"/>
    <col min="771" max="773" width="14" style="101" customWidth="1"/>
    <col min="774" max="774" width="47.33203125" style="101" customWidth="1"/>
    <col min="775" max="777" width="14" style="101" customWidth="1"/>
    <col min="778" max="778" width="4.109375" style="101" customWidth="1"/>
    <col min="779" max="1024" width="9.109375" style="101"/>
    <col min="1025" max="1025" width="5.88671875" style="101" customWidth="1"/>
    <col min="1026" max="1026" width="47.33203125" style="101" customWidth="1"/>
    <col min="1027" max="1029" width="14" style="101" customWidth="1"/>
    <col min="1030" max="1030" width="47.33203125" style="101" customWidth="1"/>
    <col min="1031" max="1033" width="14" style="101" customWidth="1"/>
    <col min="1034" max="1034" width="4.109375" style="101" customWidth="1"/>
    <col min="1035" max="1280" width="9.109375" style="101"/>
    <col min="1281" max="1281" width="5.88671875" style="101" customWidth="1"/>
    <col min="1282" max="1282" width="47.33203125" style="101" customWidth="1"/>
    <col min="1283" max="1285" width="14" style="101" customWidth="1"/>
    <col min="1286" max="1286" width="47.33203125" style="101" customWidth="1"/>
    <col min="1287" max="1289" width="14" style="101" customWidth="1"/>
    <col min="1290" max="1290" width="4.109375" style="101" customWidth="1"/>
    <col min="1291" max="1536" width="9.109375" style="101"/>
    <col min="1537" max="1537" width="5.88671875" style="101" customWidth="1"/>
    <col min="1538" max="1538" width="47.33203125" style="101" customWidth="1"/>
    <col min="1539" max="1541" width="14" style="101" customWidth="1"/>
    <col min="1542" max="1542" width="47.33203125" style="101" customWidth="1"/>
    <col min="1543" max="1545" width="14" style="101" customWidth="1"/>
    <col min="1546" max="1546" width="4.109375" style="101" customWidth="1"/>
    <col min="1547" max="1792" width="9.109375" style="101"/>
    <col min="1793" max="1793" width="5.88671875" style="101" customWidth="1"/>
    <col min="1794" max="1794" width="47.33203125" style="101" customWidth="1"/>
    <col min="1795" max="1797" width="14" style="101" customWidth="1"/>
    <col min="1798" max="1798" width="47.33203125" style="101" customWidth="1"/>
    <col min="1799" max="1801" width="14" style="101" customWidth="1"/>
    <col min="1802" max="1802" width="4.109375" style="101" customWidth="1"/>
    <col min="1803" max="2048" width="9.109375" style="101"/>
    <col min="2049" max="2049" width="5.88671875" style="101" customWidth="1"/>
    <col min="2050" max="2050" width="47.33203125" style="101" customWidth="1"/>
    <col min="2051" max="2053" width="14" style="101" customWidth="1"/>
    <col min="2054" max="2054" width="47.33203125" style="101" customWidth="1"/>
    <col min="2055" max="2057" width="14" style="101" customWidth="1"/>
    <col min="2058" max="2058" width="4.109375" style="101" customWidth="1"/>
    <col min="2059" max="2304" width="9.109375" style="101"/>
    <col min="2305" max="2305" width="5.88671875" style="101" customWidth="1"/>
    <col min="2306" max="2306" width="47.33203125" style="101" customWidth="1"/>
    <col min="2307" max="2309" width="14" style="101" customWidth="1"/>
    <col min="2310" max="2310" width="47.33203125" style="101" customWidth="1"/>
    <col min="2311" max="2313" width="14" style="101" customWidth="1"/>
    <col min="2314" max="2314" width="4.109375" style="101" customWidth="1"/>
    <col min="2315" max="2560" width="9.109375" style="101"/>
    <col min="2561" max="2561" width="5.88671875" style="101" customWidth="1"/>
    <col min="2562" max="2562" width="47.33203125" style="101" customWidth="1"/>
    <col min="2563" max="2565" width="14" style="101" customWidth="1"/>
    <col min="2566" max="2566" width="47.33203125" style="101" customWidth="1"/>
    <col min="2567" max="2569" width="14" style="101" customWidth="1"/>
    <col min="2570" max="2570" width="4.109375" style="101" customWidth="1"/>
    <col min="2571" max="2816" width="9.109375" style="101"/>
    <col min="2817" max="2817" width="5.88671875" style="101" customWidth="1"/>
    <col min="2818" max="2818" width="47.33203125" style="101" customWidth="1"/>
    <col min="2819" max="2821" width="14" style="101" customWidth="1"/>
    <col min="2822" max="2822" width="47.33203125" style="101" customWidth="1"/>
    <col min="2823" max="2825" width="14" style="101" customWidth="1"/>
    <col min="2826" max="2826" width="4.109375" style="101" customWidth="1"/>
    <col min="2827" max="3072" width="9.109375" style="101"/>
    <col min="3073" max="3073" width="5.88671875" style="101" customWidth="1"/>
    <col min="3074" max="3074" width="47.33203125" style="101" customWidth="1"/>
    <col min="3075" max="3077" width="14" style="101" customWidth="1"/>
    <col min="3078" max="3078" width="47.33203125" style="101" customWidth="1"/>
    <col min="3079" max="3081" width="14" style="101" customWidth="1"/>
    <col min="3082" max="3082" width="4.109375" style="101" customWidth="1"/>
    <col min="3083" max="3328" width="9.109375" style="101"/>
    <col min="3329" max="3329" width="5.88671875" style="101" customWidth="1"/>
    <col min="3330" max="3330" width="47.33203125" style="101" customWidth="1"/>
    <col min="3331" max="3333" width="14" style="101" customWidth="1"/>
    <col min="3334" max="3334" width="47.33203125" style="101" customWidth="1"/>
    <col min="3335" max="3337" width="14" style="101" customWidth="1"/>
    <col min="3338" max="3338" width="4.109375" style="101" customWidth="1"/>
    <col min="3339" max="3584" width="9.109375" style="101"/>
    <col min="3585" max="3585" width="5.88671875" style="101" customWidth="1"/>
    <col min="3586" max="3586" width="47.33203125" style="101" customWidth="1"/>
    <col min="3587" max="3589" width="14" style="101" customWidth="1"/>
    <col min="3590" max="3590" width="47.33203125" style="101" customWidth="1"/>
    <col min="3591" max="3593" width="14" style="101" customWidth="1"/>
    <col min="3594" max="3594" width="4.109375" style="101" customWidth="1"/>
    <col min="3595" max="3840" width="9.109375" style="101"/>
    <col min="3841" max="3841" width="5.88671875" style="101" customWidth="1"/>
    <col min="3842" max="3842" width="47.33203125" style="101" customWidth="1"/>
    <col min="3843" max="3845" width="14" style="101" customWidth="1"/>
    <col min="3846" max="3846" width="47.33203125" style="101" customWidth="1"/>
    <col min="3847" max="3849" width="14" style="101" customWidth="1"/>
    <col min="3850" max="3850" width="4.109375" style="101" customWidth="1"/>
    <col min="3851" max="4096" width="9.109375" style="101"/>
    <col min="4097" max="4097" width="5.88671875" style="101" customWidth="1"/>
    <col min="4098" max="4098" width="47.33203125" style="101" customWidth="1"/>
    <col min="4099" max="4101" width="14" style="101" customWidth="1"/>
    <col min="4102" max="4102" width="47.33203125" style="101" customWidth="1"/>
    <col min="4103" max="4105" width="14" style="101" customWidth="1"/>
    <col min="4106" max="4106" width="4.109375" style="101" customWidth="1"/>
    <col min="4107" max="4352" width="9.109375" style="101"/>
    <col min="4353" max="4353" width="5.88671875" style="101" customWidth="1"/>
    <col min="4354" max="4354" width="47.33203125" style="101" customWidth="1"/>
    <col min="4355" max="4357" width="14" style="101" customWidth="1"/>
    <col min="4358" max="4358" width="47.33203125" style="101" customWidth="1"/>
    <col min="4359" max="4361" width="14" style="101" customWidth="1"/>
    <col min="4362" max="4362" width="4.109375" style="101" customWidth="1"/>
    <col min="4363" max="4608" width="9.109375" style="101"/>
    <col min="4609" max="4609" width="5.88671875" style="101" customWidth="1"/>
    <col min="4610" max="4610" width="47.33203125" style="101" customWidth="1"/>
    <col min="4611" max="4613" width="14" style="101" customWidth="1"/>
    <col min="4614" max="4614" width="47.33203125" style="101" customWidth="1"/>
    <col min="4615" max="4617" width="14" style="101" customWidth="1"/>
    <col min="4618" max="4618" width="4.109375" style="101" customWidth="1"/>
    <col min="4619" max="4864" width="9.109375" style="101"/>
    <col min="4865" max="4865" width="5.88671875" style="101" customWidth="1"/>
    <col min="4866" max="4866" width="47.33203125" style="101" customWidth="1"/>
    <col min="4867" max="4869" width="14" style="101" customWidth="1"/>
    <col min="4870" max="4870" width="47.33203125" style="101" customWidth="1"/>
    <col min="4871" max="4873" width="14" style="101" customWidth="1"/>
    <col min="4874" max="4874" width="4.109375" style="101" customWidth="1"/>
    <col min="4875" max="5120" width="9.109375" style="101"/>
    <col min="5121" max="5121" width="5.88671875" style="101" customWidth="1"/>
    <col min="5122" max="5122" width="47.33203125" style="101" customWidth="1"/>
    <col min="5123" max="5125" width="14" style="101" customWidth="1"/>
    <col min="5126" max="5126" width="47.33203125" style="101" customWidth="1"/>
    <col min="5127" max="5129" width="14" style="101" customWidth="1"/>
    <col min="5130" max="5130" width="4.109375" style="101" customWidth="1"/>
    <col min="5131" max="5376" width="9.109375" style="101"/>
    <col min="5377" max="5377" width="5.88671875" style="101" customWidth="1"/>
    <col min="5378" max="5378" width="47.33203125" style="101" customWidth="1"/>
    <col min="5379" max="5381" width="14" style="101" customWidth="1"/>
    <col min="5382" max="5382" width="47.33203125" style="101" customWidth="1"/>
    <col min="5383" max="5385" width="14" style="101" customWidth="1"/>
    <col min="5386" max="5386" width="4.109375" style="101" customWidth="1"/>
    <col min="5387" max="5632" width="9.109375" style="101"/>
    <col min="5633" max="5633" width="5.88671875" style="101" customWidth="1"/>
    <col min="5634" max="5634" width="47.33203125" style="101" customWidth="1"/>
    <col min="5635" max="5637" width="14" style="101" customWidth="1"/>
    <col min="5638" max="5638" width="47.33203125" style="101" customWidth="1"/>
    <col min="5639" max="5641" width="14" style="101" customWidth="1"/>
    <col min="5642" max="5642" width="4.109375" style="101" customWidth="1"/>
    <col min="5643" max="5888" width="9.109375" style="101"/>
    <col min="5889" max="5889" width="5.88671875" style="101" customWidth="1"/>
    <col min="5890" max="5890" width="47.33203125" style="101" customWidth="1"/>
    <col min="5891" max="5893" width="14" style="101" customWidth="1"/>
    <col min="5894" max="5894" width="47.33203125" style="101" customWidth="1"/>
    <col min="5895" max="5897" width="14" style="101" customWidth="1"/>
    <col min="5898" max="5898" width="4.109375" style="101" customWidth="1"/>
    <col min="5899" max="6144" width="9.109375" style="101"/>
    <col min="6145" max="6145" width="5.88671875" style="101" customWidth="1"/>
    <col min="6146" max="6146" width="47.33203125" style="101" customWidth="1"/>
    <col min="6147" max="6149" width="14" style="101" customWidth="1"/>
    <col min="6150" max="6150" width="47.33203125" style="101" customWidth="1"/>
    <col min="6151" max="6153" width="14" style="101" customWidth="1"/>
    <col min="6154" max="6154" width="4.109375" style="101" customWidth="1"/>
    <col min="6155" max="6400" width="9.109375" style="101"/>
    <col min="6401" max="6401" width="5.88671875" style="101" customWidth="1"/>
    <col min="6402" max="6402" width="47.33203125" style="101" customWidth="1"/>
    <col min="6403" max="6405" width="14" style="101" customWidth="1"/>
    <col min="6406" max="6406" width="47.33203125" style="101" customWidth="1"/>
    <col min="6407" max="6409" width="14" style="101" customWidth="1"/>
    <col min="6410" max="6410" width="4.109375" style="101" customWidth="1"/>
    <col min="6411" max="6656" width="9.109375" style="101"/>
    <col min="6657" max="6657" width="5.88671875" style="101" customWidth="1"/>
    <col min="6658" max="6658" width="47.33203125" style="101" customWidth="1"/>
    <col min="6659" max="6661" width="14" style="101" customWidth="1"/>
    <col min="6662" max="6662" width="47.33203125" style="101" customWidth="1"/>
    <col min="6663" max="6665" width="14" style="101" customWidth="1"/>
    <col min="6666" max="6666" width="4.109375" style="101" customWidth="1"/>
    <col min="6667" max="6912" width="9.109375" style="101"/>
    <col min="6913" max="6913" width="5.88671875" style="101" customWidth="1"/>
    <col min="6914" max="6914" width="47.33203125" style="101" customWidth="1"/>
    <col min="6915" max="6917" width="14" style="101" customWidth="1"/>
    <col min="6918" max="6918" width="47.33203125" style="101" customWidth="1"/>
    <col min="6919" max="6921" width="14" style="101" customWidth="1"/>
    <col min="6922" max="6922" width="4.109375" style="101" customWidth="1"/>
    <col min="6923" max="7168" width="9.109375" style="101"/>
    <col min="7169" max="7169" width="5.88671875" style="101" customWidth="1"/>
    <col min="7170" max="7170" width="47.33203125" style="101" customWidth="1"/>
    <col min="7171" max="7173" width="14" style="101" customWidth="1"/>
    <col min="7174" max="7174" width="47.33203125" style="101" customWidth="1"/>
    <col min="7175" max="7177" width="14" style="101" customWidth="1"/>
    <col min="7178" max="7178" width="4.109375" style="101" customWidth="1"/>
    <col min="7179" max="7424" width="9.109375" style="101"/>
    <col min="7425" max="7425" width="5.88671875" style="101" customWidth="1"/>
    <col min="7426" max="7426" width="47.33203125" style="101" customWidth="1"/>
    <col min="7427" max="7429" width="14" style="101" customWidth="1"/>
    <col min="7430" max="7430" width="47.33203125" style="101" customWidth="1"/>
    <col min="7431" max="7433" width="14" style="101" customWidth="1"/>
    <col min="7434" max="7434" width="4.109375" style="101" customWidth="1"/>
    <col min="7435" max="7680" width="9.109375" style="101"/>
    <col min="7681" max="7681" width="5.88671875" style="101" customWidth="1"/>
    <col min="7682" max="7682" width="47.33203125" style="101" customWidth="1"/>
    <col min="7683" max="7685" width="14" style="101" customWidth="1"/>
    <col min="7686" max="7686" width="47.33203125" style="101" customWidth="1"/>
    <col min="7687" max="7689" width="14" style="101" customWidth="1"/>
    <col min="7690" max="7690" width="4.109375" style="101" customWidth="1"/>
    <col min="7691" max="7936" width="9.109375" style="101"/>
    <col min="7937" max="7937" width="5.88671875" style="101" customWidth="1"/>
    <col min="7938" max="7938" width="47.33203125" style="101" customWidth="1"/>
    <col min="7939" max="7941" width="14" style="101" customWidth="1"/>
    <col min="7942" max="7942" width="47.33203125" style="101" customWidth="1"/>
    <col min="7943" max="7945" width="14" style="101" customWidth="1"/>
    <col min="7946" max="7946" width="4.109375" style="101" customWidth="1"/>
    <col min="7947" max="8192" width="9.109375" style="101"/>
    <col min="8193" max="8193" width="5.88671875" style="101" customWidth="1"/>
    <col min="8194" max="8194" width="47.33203125" style="101" customWidth="1"/>
    <col min="8195" max="8197" width="14" style="101" customWidth="1"/>
    <col min="8198" max="8198" width="47.33203125" style="101" customWidth="1"/>
    <col min="8199" max="8201" width="14" style="101" customWidth="1"/>
    <col min="8202" max="8202" width="4.109375" style="101" customWidth="1"/>
    <col min="8203" max="8448" width="9.109375" style="101"/>
    <col min="8449" max="8449" width="5.88671875" style="101" customWidth="1"/>
    <col min="8450" max="8450" width="47.33203125" style="101" customWidth="1"/>
    <col min="8451" max="8453" width="14" style="101" customWidth="1"/>
    <col min="8454" max="8454" width="47.33203125" style="101" customWidth="1"/>
    <col min="8455" max="8457" width="14" style="101" customWidth="1"/>
    <col min="8458" max="8458" width="4.109375" style="101" customWidth="1"/>
    <col min="8459" max="8704" width="9.109375" style="101"/>
    <col min="8705" max="8705" width="5.88671875" style="101" customWidth="1"/>
    <col min="8706" max="8706" width="47.33203125" style="101" customWidth="1"/>
    <col min="8707" max="8709" width="14" style="101" customWidth="1"/>
    <col min="8710" max="8710" width="47.33203125" style="101" customWidth="1"/>
    <col min="8711" max="8713" width="14" style="101" customWidth="1"/>
    <col min="8714" max="8714" width="4.109375" style="101" customWidth="1"/>
    <col min="8715" max="8960" width="9.109375" style="101"/>
    <col min="8961" max="8961" width="5.88671875" style="101" customWidth="1"/>
    <col min="8962" max="8962" width="47.33203125" style="101" customWidth="1"/>
    <col min="8963" max="8965" width="14" style="101" customWidth="1"/>
    <col min="8966" max="8966" width="47.33203125" style="101" customWidth="1"/>
    <col min="8967" max="8969" width="14" style="101" customWidth="1"/>
    <col min="8970" max="8970" width="4.109375" style="101" customWidth="1"/>
    <col min="8971" max="9216" width="9.109375" style="101"/>
    <col min="9217" max="9217" width="5.88671875" style="101" customWidth="1"/>
    <col min="9218" max="9218" width="47.33203125" style="101" customWidth="1"/>
    <col min="9219" max="9221" width="14" style="101" customWidth="1"/>
    <col min="9222" max="9222" width="47.33203125" style="101" customWidth="1"/>
    <col min="9223" max="9225" width="14" style="101" customWidth="1"/>
    <col min="9226" max="9226" width="4.109375" style="101" customWidth="1"/>
    <col min="9227" max="9472" width="9.109375" style="101"/>
    <col min="9473" max="9473" width="5.88671875" style="101" customWidth="1"/>
    <col min="9474" max="9474" width="47.33203125" style="101" customWidth="1"/>
    <col min="9475" max="9477" width="14" style="101" customWidth="1"/>
    <col min="9478" max="9478" width="47.33203125" style="101" customWidth="1"/>
    <col min="9479" max="9481" width="14" style="101" customWidth="1"/>
    <col min="9482" max="9482" width="4.109375" style="101" customWidth="1"/>
    <col min="9483" max="9728" width="9.109375" style="101"/>
    <col min="9729" max="9729" width="5.88671875" style="101" customWidth="1"/>
    <col min="9730" max="9730" width="47.33203125" style="101" customWidth="1"/>
    <col min="9731" max="9733" width="14" style="101" customWidth="1"/>
    <col min="9734" max="9734" width="47.33203125" style="101" customWidth="1"/>
    <col min="9735" max="9737" width="14" style="101" customWidth="1"/>
    <col min="9738" max="9738" width="4.109375" style="101" customWidth="1"/>
    <col min="9739" max="9984" width="9.109375" style="101"/>
    <col min="9985" max="9985" width="5.88671875" style="101" customWidth="1"/>
    <col min="9986" max="9986" width="47.33203125" style="101" customWidth="1"/>
    <col min="9987" max="9989" width="14" style="101" customWidth="1"/>
    <col min="9990" max="9990" width="47.33203125" style="101" customWidth="1"/>
    <col min="9991" max="9993" width="14" style="101" customWidth="1"/>
    <col min="9994" max="9994" width="4.109375" style="101" customWidth="1"/>
    <col min="9995" max="10240" width="9.109375" style="101"/>
    <col min="10241" max="10241" width="5.88671875" style="101" customWidth="1"/>
    <col min="10242" max="10242" width="47.33203125" style="101" customWidth="1"/>
    <col min="10243" max="10245" width="14" style="101" customWidth="1"/>
    <col min="10246" max="10246" width="47.33203125" style="101" customWidth="1"/>
    <col min="10247" max="10249" width="14" style="101" customWidth="1"/>
    <col min="10250" max="10250" width="4.109375" style="101" customWidth="1"/>
    <col min="10251" max="10496" width="9.109375" style="101"/>
    <col min="10497" max="10497" width="5.88671875" style="101" customWidth="1"/>
    <col min="10498" max="10498" width="47.33203125" style="101" customWidth="1"/>
    <col min="10499" max="10501" width="14" style="101" customWidth="1"/>
    <col min="10502" max="10502" width="47.33203125" style="101" customWidth="1"/>
    <col min="10503" max="10505" width="14" style="101" customWidth="1"/>
    <col min="10506" max="10506" width="4.109375" style="101" customWidth="1"/>
    <col min="10507" max="10752" width="9.109375" style="101"/>
    <col min="10753" max="10753" width="5.88671875" style="101" customWidth="1"/>
    <col min="10754" max="10754" width="47.33203125" style="101" customWidth="1"/>
    <col min="10755" max="10757" width="14" style="101" customWidth="1"/>
    <col min="10758" max="10758" width="47.33203125" style="101" customWidth="1"/>
    <col min="10759" max="10761" width="14" style="101" customWidth="1"/>
    <col min="10762" max="10762" width="4.109375" style="101" customWidth="1"/>
    <col min="10763" max="11008" width="9.109375" style="101"/>
    <col min="11009" max="11009" width="5.88671875" style="101" customWidth="1"/>
    <col min="11010" max="11010" width="47.33203125" style="101" customWidth="1"/>
    <col min="11011" max="11013" width="14" style="101" customWidth="1"/>
    <col min="11014" max="11014" width="47.33203125" style="101" customWidth="1"/>
    <col min="11015" max="11017" width="14" style="101" customWidth="1"/>
    <col min="11018" max="11018" width="4.109375" style="101" customWidth="1"/>
    <col min="11019" max="11264" width="9.109375" style="101"/>
    <col min="11265" max="11265" width="5.88671875" style="101" customWidth="1"/>
    <col min="11266" max="11266" width="47.33203125" style="101" customWidth="1"/>
    <col min="11267" max="11269" width="14" style="101" customWidth="1"/>
    <col min="11270" max="11270" width="47.33203125" style="101" customWidth="1"/>
    <col min="11271" max="11273" width="14" style="101" customWidth="1"/>
    <col min="11274" max="11274" width="4.109375" style="101" customWidth="1"/>
    <col min="11275" max="11520" width="9.109375" style="101"/>
    <col min="11521" max="11521" width="5.88671875" style="101" customWidth="1"/>
    <col min="11522" max="11522" width="47.33203125" style="101" customWidth="1"/>
    <col min="11523" max="11525" width="14" style="101" customWidth="1"/>
    <col min="11526" max="11526" width="47.33203125" style="101" customWidth="1"/>
    <col min="11527" max="11529" width="14" style="101" customWidth="1"/>
    <col min="11530" max="11530" width="4.109375" style="101" customWidth="1"/>
    <col min="11531" max="11776" width="9.109375" style="101"/>
    <col min="11777" max="11777" width="5.88671875" style="101" customWidth="1"/>
    <col min="11778" max="11778" width="47.33203125" style="101" customWidth="1"/>
    <col min="11779" max="11781" width="14" style="101" customWidth="1"/>
    <col min="11782" max="11782" width="47.33203125" style="101" customWidth="1"/>
    <col min="11783" max="11785" width="14" style="101" customWidth="1"/>
    <col min="11786" max="11786" width="4.109375" style="101" customWidth="1"/>
    <col min="11787" max="12032" width="9.109375" style="101"/>
    <col min="12033" max="12033" width="5.88671875" style="101" customWidth="1"/>
    <col min="12034" max="12034" width="47.33203125" style="101" customWidth="1"/>
    <col min="12035" max="12037" width="14" style="101" customWidth="1"/>
    <col min="12038" max="12038" width="47.33203125" style="101" customWidth="1"/>
    <col min="12039" max="12041" width="14" style="101" customWidth="1"/>
    <col min="12042" max="12042" width="4.109375" style="101" customWidth="1"/>
    <col min="12043" max="12288" width="9.109375" style="101"/>
    <col min="12289" max="12289" width="5.88671875" style="101" customWidth="1"/>
    <col min="12290" max="12290" width="47.33203125" style="101" customWidth="1"/>
    <col min="12291" max="12293" width="14" style="101" customWidth="1"/>
    <col min="12294" max="12294" width="47.33203125" style="101" customWidth="1"/>
    <col min="12295" max="12297" width="14" style="101" customWidth="1"/>
    <col min="12298" max="12298" width="4.109375" style="101" customWidth="1"/>
    <col min="12299" max="12544" width="9.109375" style="101"/>
    <col min="12545" max="12545" width="5.88671875" style="101" customWidth="1"/>
    <col min="12546" max="12546" width="47.33203125" style="101" customWidth="1"/>
    <col min="12547" max="12549" width="14" style="101" customWidth="1"/>
    <col min="12550" max="12550" width="47.33203125" style="101" customWidth="1"/>
    <col min="12551" max="12553" width="14" style="101" customWidth="1"/>
    <col min="12554" max="12554" width="4.109375" style="101" customWidth="1"/>
    <col min="12555" max="12800" width="9.109375" style="101"/>
    <col min="12801" max="12801" width="5.88671875" style="101" customWidth="1"/>
    <col min="12802" max="12802" width="47.33203125" style="101" customWidth="1"/>
    <col min="12803" max="12805" width="14" style="101" customWidth="1"/>
    <col min="12806" max="12806" width="47.33203125" style="101" customWidth="1"/>
    <col min="12807" max="12809" width="14" style="101" customWidth="1"/>
    <col min="12810" max="12810" width="4.109375" style="101" customWidth="1"/>
    <col min="12811" max="13056" width="9.109375" style="101"/>
    <col min="13057" max="13057" width="5.88671875" style="101" customWidth="1"/>
    <col min="13058" max="13058" width="47.33203125" style="101" customWidth="1"/>
    <col min="13059" max="13061" width="14" style="101" customWidth="1"/>
    <col min="13062" max="13062" width="47.33203125" style="101" customWidth="1"/>
    <col min="13063" max="13065" width="14" style="101" customWidth="1"/>
    <col min="13066" max="13066" width="4.109375" style="101" customWidth="1"/>
    <col min="13067" max="13312" width="9.109375" style="101"/>
    <col min="13313" max="13313" width="5.88671875" style="101" customWidth="1"/>
    <col min="13314" max="13314" width="47.33203125" style="101" customWidth="1"/>
    <col min="13315" max="13317" width="14" style="101" customWidth="1"/>
    <col min="13318" max="13318" width="47.33203125" style="101" customWidth="1"/>
    <col min="13319" max="13321" width="14" style="101" customWidth="1"/>
    <col min="13322" max="13322" width="4.109375" style="101" customWidth="1"/>
    <col min="13323" max="13568" width="9.109375" style="101"/>
    <col min="13569" max="13569" width="5.88671875" style="101" customWidth="1"/>
    <col min="13570" max="13570" width="47.33203125" style="101" customWidth="1"/>
    <col min="13571" max="13573" width="14" style="101" customWidth="1"/>
    <col min="13574" max="13574" width="47.33203125" style="101" customWidth="1"/>
    <col min="13575" max="13577" width="14" style="101" customWidth="1"/>
    <col min="13578" max="13578" width="4.109375" style="101" customWidth="1"/>
    <col min="13579" max="13824" width="9.109375" style="101"/>
    <col min="13825" max="13825" width="5.88671875" style="101" customWidth="1"/>
    <col min="13826" max="13826" width="47.33203125" style="101" customWidth="1"/>
    <col min="13827" max="13829" width="14" style="101" customWidth="1"/>
    <col min="13830" max="13830" width="47.33203125" style="101" customWidth="1"/>
    <col min="13831" max="13833" width="14" style="101" customWidth="1"/>
    <col min="13834" max="13834" width="4.109375" style="101" customWidth="1"/>
    <col min="13835" max="14080" width="9.109375" style="101"/>
    <col min="14081" max="14081" width="5.88671875" style="101" customWidth="1"/>
    <col min="14082" max="14082" width="47.33203125" style="101" customWidth="1"/>
    <col min="14083" max="14085" width="14" style="101" customWidth="1"/>
    <col min="14086" max="14086" width="47.33203125" style="101" customWidth="1"/>
    <col min="14087" max="14089" width="14" style="101" customWidth="1"/>
    <col min="14090" max="14090" width="4.109375" style="101" customWidth="1"/>
    <col min="14091" max="14336" width="9.109375" style="101"/>
    <col min="14337" max="14337" width="5.88671875" style="101" customWidth="1"/>
    <col min="14338" max="14338" width="47.33203125" style="101" customWidth="1"/>
    <col min="14339" max="14341" width="14" style="101" customWidth="1"/>
    <col min="14342" max="14342" width="47.33203125" style="101" customWidth="1"/>
    <col min="14343" max="14345" width="14" style="101" customWidth="1"/>
    <col min="14346" max="14346" width="4.109375" style="101" customWidth="1"/>
    <col min="14347" max="14592" width="9.109375" style="101"/>
    <col min="14593" max="14593" width="5.88671875" style="101" customWidth="1"/>
    <col min="14594" max="14594" width="47.33203125" style="101" customWidth="1"/>
    <col min="14595" max="14597" width="14" style="101" customWidth="1"/>
    <col min="14598" max="14598" width="47.33203125" style="101" customWidth="1"/>
    <col min="14599" max="14601" width="14" style="101" customWidth="1"/>
    <col min="14602" max="14602" width="4.109375" style="101" customWidth="1"/>
    <col min="14603" max="14848" width="9.109375" style="101"/>
    <col min="14849" max="14849" width="5.88671875" style="101" customWidth="1"/>
    <col min="14850" max="14850" width="47.33203125" style="101" customWidth="1"/>
    <col min="14851" max="14853" width="14" style="101" customWidth="1"/>
    <col min="14854" max="14854" width="47.33203125" style="101" customWidth="1"/>
    <col min="14855" max="14857" width="14" style="101" customWidth="1"/>
    <col min="14858" max="14858" width="4.109375" style="101" customWidth="1"/>
    <col min="14859" max="15104" width="9.109375" style="101"/>
    <col min="15105" max="15105" width="5.88671875" style="101" customWidth="1"/>
    <col min="15106" max="15106" width="47.33203125" style="101" customWidth="1"/>
    <col min="15107" max="15109" width="14" style="101" customWidth="1"/>
    <col min="15110" max="15110" width="47.33203125" style="101" customWidth="1"/>
    <col min="15111" max="15113" width="14" style="101" customWidth="1"/>
    <col min="15114" max="15114" width="4.109375" style="101" customWidth="1"/>
    <col min="15115" max="15360" width="9.109375" style="101"/>
    <col min="15361" max="15361" width="5.88671875" style="101" customWidth="1"/>
    <col min="15362" max="15362" width="47.33203125" style="101" customWidth="1"/>
    <col min="15363" max="15365" width="14" style="101" customWidth="1"/>
    <col min="15366" max="15366" width="47.33203125" style="101" customWidth="1"/>
    <col min="15367" max="15369" width="14" style="101" customWidth="1"/>
    <col min="15370" max="15370" width="4.109375" style="101" customWidth="1"/>
    <col min="15371" max="15616" width="9.109375" style="101"/>
    <col min="15617" max="15617" width="5.88671875" style="101" customWidth="1"/>
    <col min="15618" max="15618" width="47.33203125" style="101" customWidth="1"/>
    <col min="15619" max="15621" width="14" style="101" customWidth="1"/>
    <col min="15622" max="15622" width="47.33203125" style="101" customWidth="1"/>
    <col min="15623" max="15625" width="14" style="101" customWidth="1"/>
    <col min="15626" max="15626" width="4.109375" style="101" customWidth="1"/>
    <col min="15627" max="15872" width="9.109375" style="101"/>
    <col min="15873" max="15873" width="5.88671875" style="101" customWidth="1"/>
    <col min="15874" max="15874" width="47.33203125" style="101" customWidth="1"/>
    <col min="15875" max="15877" width="14" style="101" customWidth="1"/>
    <col min="15878" max="15878" width="47.33203125" style="101" customWidth="1"/>
    <col min="15879" max="15881" width="14" style="101" customWidth="1"/>
    <col min="15882" max="15882" width="4.109375" style="101" customWidth="1"/>
    <col min="15883" max="16128" width="9.109375" style="101"/>
    <col min="16129" max="16129" width="5.88671875" style="101" customWidth="1"/>
    <col min="16130" max="16130" width="47.33203125" style="101" customWidth="1"/>
    <col min="16131" max="16133" width="14" style="101" customWidth="1"/>
    <col min="16134" max="16134" width="47.33203125" style="101" customWidth="1"/>
    <col min="16135" max="16137" width="14" style="101" customWidth="1"/>
    <col min="16138" max="16138" width="4.109375" style="101" customWidth="1"/>
    <col min="16139" max="16384" width="9.109375" style="101"/>
  </cols>
  <sheetData>
    <row r="1" spans="1:10" ht="31.2" x14ac:dyDescent="0.3">
      <c r="B1" s="102" t="s">
        <v>353</v>
      </c>
      <c r="C1" s="103"/>
      <c r="D1" s="103"/>
      <c r="E1" s="103"/>
      <c r="F1" s="103"/>
      <c r="G1" s="103"/>
      <c r="H1" s="103"/>
      <c r="I1" s="103"/>
      <c r="J1" s="219" t="str">
        <f>+CONCATENATE("2.2. melléklet a ……/",LEFT('[1]1.sz.mell.'!C3,4)+1,". (……) önkormányzati rendelethez")</f>
        <v>2.2. melléklet a ……/2019. (……) önkormányzati rendelethez</v>
      </c>
    </row>
    <row r="2" spans="1:10" ht="15" thickBot="1" x14ac:dyDescent="0.35">
      <c r="G2" s="105"/>
      <c r="H2" s="105"/>
      <c r="I2" s="105" t="s">
        <v>294</v>
      </c>
      <c r="J2" s="219"/>
    </row>
    <row r="3" spans="1:10" ht="24" customHeight="1" thickBot="1" x14ac:dyDescent="0.35">
      <c r="A3" s="220" t="s">
        <v>41</v>
      </c>
      <c r="B3" s="106" t="s">
        <v>295</v>
      </c>
      <c r="C3" s="107"/>
      <c r="D3" s="107"/>
      <c r="E3" s="107"/>
      <c r="F3" s="106" t="s">
        <v>296</v>
      </c>
      <c r="G3" s="108"/>
      <c r="H3" s="108"/>
      <c r="I3" s="108"/>
      <c r="J3" s="219"/>
    </row>
    <row r="4" spans="1:10" s="113" customFormat="1" ht="34.799999999999997" thickBot="1" x14ac:dyDescent="0.35">
      <c r="A4" s="221"/>
      <c r="B4" s="109" t="s">
        <v>297</v>
      </c>
      <c r="C4" s="110" t="str">
        <f>+'[1]2.1.sz.mell  '!C4</f>
        <v>2018. évi eredeti előirányzat</v>
      </c>
      <c r="D4" s="111" t="str">
        <f>+'[1]2.1.sz.mell  '!D4</f>
        <v>2018. évi módosított előirányzat</v>
      </c>
      <c r="E4" s="110"/>
      <c r="F4" s="109" t="s">
        <v>297</v>
      </c>
      <c r="G4" s="110" t="str">
        <f>+'[1]2.1.sz.mell  '!C4</f>
        <v>2018. évi eredeti előirányzat</v>
      </c>
      <c r="H4" s="111" t="str">
        <f>+'[1]2.1.sz.mell  '!D4</f>
        <v>2018. évi módosított előirányzat</v>
      </c>
      <c r="I4" s="112"/>
      <c r="J4" s="219"/>
    </row>
    <row r="5" spans="1:10" s="113" customFormat="1" ht="13.8" thickBot="1" x14ac:dyDescent="0.35">
      <c r="A5" s="114" t="s">
        <v>47</v>
      </c>
      <c r="B5" s="115" t="s">
        <v>48</v>
      </c>
      <c r="C5" s="116" t="s">
        <v>49</v>
      </c>
      <c r="D5" s="116" t="s">
        <v>50</v>
      </c>
      <c r="E5" s="116"/>
      <c r="F5" s="115" t="s">
        <v>298</v>
      </c>
      <c r="G5" s="116" t="s">
        <v>299</v>
      </c>
      <c r="H5" s="116" t="s">
        <v>300</v>
      </c>
      <c r="I5" s="117"/>
      <c r="J5" s="219"/>
    </row>
    <row r="6" spans="1:10" x14ac:dyDescent="0.3">
      <c r="A6" s="119" t="s">
        <v>51</v>
      </c>
      <c r="B6" s="120" t="s">
        <v>354</v>
      </c>
      <c r="C6" s="121">
        <v>3294951</v>
      </c>
      <c r="D6" s="121">
        <v>318000</v>
      </c>
      <c r="E6" s="121">
        <v>318000</v>
      </c>
      <c r="F6" s="120" t="s">
        <v>243</v>
      </c>
      <c r="G6" s="121">
        <v>4641121</v>
      </c>
      <c r="H6" s="121">
        <v>1483880</v>
      </c>
      <c r="I6" s="122">
        <v>1483880</v>
      </c>
      <c r="J6" s="219"/>
    </row>
    <row r="7" spans="1:10" x14ac:dyDescent="0.3">
      <c r="A7" s="123" t="s">
        <v>65</v>
      </c>
      <c r="B7" s="124" t="s">
        <v>355</v>
      </c>
      <c r="C7" s="125"/>
      <c r="D7" s="125"/>
      <c r="E7" s="125"/>
      <c r="F7" s="124" t="s">
        <v>356</v>
      </c>
      <c r="G7" s="125"/>
      <c r="H7" s="125"/>
      <c r="I7" s="126"/>
      <c r="J7" s="219"/>
    </row>
    <row r="8" spans="1:10" x14ac:dyDescent="0.3">
      <c r="A8" s="123" t="s">
        <v>79</v>
      </c>
      <c r="B8" s="124" t="s">
        <v>357</v>
      </c>
      <c r="C8" s="125"/>
      <c r="D8" s="125"/>
      <c r="E8" s="125"/>
      <c r="F8" s="124" t="s">
        <v>245</v>
      </c>
      <c r="G8" s="125"/>
      <c r="H8" s="125">
        <v>491619</v>
      </c>
      <c r="I8" s="126">
        <v>491619</v>
      </c>
      <c r="J8" s="219"/>
    </row>
    <row r="9" spans="1:10" x14ac:dyDescent="0.3">
      <c r="A9" s="123" t="s">
        <v>264</v>
      </c>
      <c r="B9" s="124" t="s">
        <v>358</v>
      </c>
      <c r="C9" s="125"/>
      <c r="D9" s="125"/>
      <c r="E9" s="125"/>
      <c r="F9" s="124" t="s">
        <v>359</v>
      </c>
      <c r="G9" s="125"/>
      <c r="H9" s="125"/>
      <c r="I9" s="126"/>
      <c r="J9" s="219"/>
    </row>
    <row r="10" spans="1:10" x14ac:dyDescent="0.3">
      <c r="A10" s="123" t="s">
        <v>107</v>
      </c>
      <c r="B10" s="124" t="s">
        <v>360</v>
      </c>
      <c r="C10" s="125"/>
      <c r="D10" s="125"/>
      <c r="E10" s="125"/>
      <c r="F10" s="124" t="s">
        <v>247</v>
      </c>
      <c r="G10" s="125"/>
      <c r="H10" s="125">
        <v>742654</v>
      </c>
      <c r="I10" s="126">
        <v>742654</v>
      </c>
      <c r="J10" s="219"/>
    </row>
    <row r="11" spans="1:10" x14ac:dyDescent="0.3">
      <c r="A11" s="123" t="s">
        <v>129</v>
      </c>
      <c r="B11" s="124" t="s">
        <v>361</v>
      </c>
      <c r="C11" s="128"/>
      <c r="D11" s="128"/>
      <c r="E11" s="128"/>
      <c r="F11" s="205" t="s">
        <v>403</v>
      </c>
      <c r="G11" s="125"/>
      <c r="H11" s="125">
        <v>1577000</v>
      </c>
      <c r="I11" s="126">
        <v>1577000</v>
      </c>
      <c r="J11" s="219"/>
    </row>
    <row r="12" spans="1:10" x14ac:dyDescent="0.3">
      <c r="A12" s="123" t="s">
        <v>275</v>
      </c>
      <c r="B12" s="129"/>
      <c r="C12" s="125"/>
      <c r="D12" s="125"/>
      <c r="E12" s="125"/>
      <c r="F12" s="148"/>
      <c r="G12" s="125"/>
      <c r="H12" s="125"/>
      <c r="I12" s="126"/>
      <c r="J12" s="219"/>
    </row>
    <row r="13" spans="1:10" x14ac:dyDescent="0.3">
      <c r="A13" s="123" t="s">
        <v>151</v>
      </c>
      <c r="B13" s="129"/>
      <c r="C13" s="125"/>
      <c r="D13" s="125"/>
      <c r="E13" s="125"/>
      <c r="F13" s="149"/>
      <c r="G13" s="125"/>
      <c r="H13" s="125"/>
      <c r="I13" s="126"/>
      <c r="J13" s="219"/>
    </row>
    <row r="14" spans="1:10" x14ac:dyDescent="0.3">
      <c r="A14" s="123" t="s">
        <v>161</v>
      </c>
      <c r="B14" s="150"/>
      <c r="C14" s="128"/>
      <c r="D14" s="128"/>
      <c r="E14" s="128"/>
      <c r="F14" s="148"/>
      <c r="G14" s="125"/>
      <c r="H14" s="125"/>
      <c r="I14" s="126"/>
      <c r="J14" s="219"/>
    </row>
    <row r="15" spans="1:10" x14ac:dyDescent="0.3">
      <c r="A15" s="123" t="s">
        <v>287</v>
      </c>
      <c r="B15" s="129"/>
      <c r="C15" s="128"/>
      <c r="D15" s="128"/>
      <c r="E15" s="128"/>
      <c r="F15" s="148"/>
      <c r="G15" s="125"/>
      <c r="H15" s="125"/>
      <c r="I15" s="126"/>
      <c r="J15" s="219"/>
    </row>
    <row r="16" spans="1:10" ht="15" thickBot="1" x14ac:dyDescent="0.35">
      <c r="A16" s="151" t="s">
        <v>312</v>
      </c>
      <c r="B16" s="152"/>
      <c r="C16" s="153"/>
      <c r="D16" s="154"/>
      <c r="E16" s="155"/>
      <c r="F16" s="156" t="s">
        <v>309</v>
      </c>
      <c r="G16" s="125"/>
      <c r="H16" s="125"/>
      <c r="I16" s="126"/>
      <c r="J16" s="219"/>
    </row>
    <row r="17" spans="1:10" ht="15" thickBot="1" x14ac:dyDescent="0.35">
      <c r="A17" s="134" t="s">
        <v>313</v>
      </c>
      <c r="B17" s="135" t="s">
        <v>362</v>
      </c>
      <c r="C17" s="136">
        <f>+C6+C8+C9+C11+C12+C13+C14+C15+C16</f>
        <v>3294951</v>
      </c>
      <c r="D17" s="136">
        <f>+D6+D8+D9+D11+D12+D13+D14+D15+D16</f>
        <v>318000</v>
      </c>
      <c r="E17" s="136">
        <f>+E6+E8+E9+E11+E12+E13+E14+E15+E16</f>
        <v>318000</v>
      </c>
      <c r="F17" s="135" t="s">
        <v>363</v>
      </c>
      <c r="G17" s="136">
        <f>+G6+G8+G10+G11+G12+G13+G14+G15+G16</f>
        <v>4641121</v>
      </c>
      <c r="H17" s="136">
        <f>+H6+H8+H10+H11+H12+H13+H14+H15+H16</f>
        <v>4295153</v>
      </c>
      <c r="I17" s="136">
        <f>+I6+I8+I10+I11+I12+I13+I14+I15+I16</f>
        <v>4295153</v>
      </c>
      <c r="J17" s="219"/>
    </row>
    <row r="18" spans="1:10" x14ac:dyDescent="0.3">
      <c r="A18" s="119" t="s">
        <v>314</v>
      </c>
      <c r="B18" s="158" t="s">
        <v>364</v>
      </c>
      <c r="C18" s="159">
        <f>+C19+C20+C21+C22+C23</f>
        <v>0</v>
      </c>
      <c r="D18" s="159">
        <f>+D19+D20+D21+D22+D23</f>
        <v>0</v>
      </c>
      <c r="E18" s="159"/>
      <c r="F18" s="140" t="s">
        <v>319</v>
      </c>
      <c r="G18" s="160"/>
      <c r="H18" s="160"/>
      <c r="I18" s="161"/>
      <c r="J18" s="219"/>
    </row>
    <row r="19" spans="1:10" x14ac:dyDescent="0.3">
      <c r="A19" s="123" t="s">
        <v>317</v>
      </c>
      <c r="B19" s="162" t="s">
        <v>365</v>
      </c>
      <c r="C19" s="143"/>
      <c r="D19" s="143"/>
      <c r="E19" s="143"/>
      <c r="F19" s="140" t="s">
        <v>366</v>
      </c>
      <c r="G19" s="143"/>
      <c r="H19" s="143"/>
      <c r="I19" s="163"/>
      <c r="J19" s="219"/>
    </row>
    <row r="20" spans="1:10" x14ac:dyDescent="0.3">
      <c r="A20" s="119" t="s">
        <v>320</v>
      </c>
      <c r="B20" s="162" t="s">
        <v>367</v>
      </c>
      <c r="C20" s="143"/>
      <c r="D20" s="143"/>
      <c r="E20" s="143"/>
      <c r="F20" s="140" t="s">
        <v>325</v>
      </c>
      <c r="G20" s="143"/>
      <c r="H20" s="143"/>
      <c r="I20" s="163"/>
      <c r="J20" s="219"/>
    </row>
    <row r="21" spans="1:10" x14ac:dyDescent="0.3">
      <c r="A21" s="123" t="s">
        <v>323</v>
      </c>
      <c r="B21" s="162" t="s">
        <v>368</v>
      </c>
      <c r="C21" s="143"/>
      <c r="D21" s="143"/>
      <c r="E21" s="143"/>
      <c r="F21" s="140" t="s">
        <v>328</v>
      </c>
      <c r="G21" s="143"/>
      <c r="H21" s="143"/>
      <c r="I21" s="163"/>
      <c r="J21" s="219"/>
    </row>
    <row r="22" spans="1:10" x14ac:dyDescent="0.3">
      <c r="A22" s="119" t="s">
        <v>326</v>
      </c>
      <c r="B22" s="162" t="s">
        <v>369</v>
      </c>
      <c r="C22" s="143"/>
      <c r="D22" s="143"/>
      <c r="E22" s="143"/>
      <c r="F22" s="138" t="s">
        <v>331</v>
      </c>
      <c r="G22" s="143"/>
      <c r="H22" s="143"/>
      <c r="I22" s="163"/>
      <c r="J22" s="219"/>
    </row>
    <row r="23" spans="1:10" x14ac:dyDescent="0.3">
      <c r="A23" s="123" t="s">
        <v>329</v>
      </c>
      <c r="B23" s="164" t="s">
        <v>370</v>
      </c>
      <c r="C23" s="143"/>
      <c r="D23" s="143"/>
      <c r="E23" s="143"/>
      <c r="F23" s="140" t="s">
        <v>371</v>
      </c>
      <c r="G23" s="143"/>
      <c r="H23" s="143"/>
      <c r="I23" s="163"/>
      <c r="J23" s="219"/>
    </row>
    <row r="24" spans="1:10" x14ac:dyDescent="0.3">
      <c r="A24" s="119" t="s">
        <v>332</v>
      </c>
      <c r="B24" s="165" t="s">
        <v>372</v>
      </c>
      <c r="C24" s="144">
        <f>+C25+C26+C27+C28+C29</f>
        <v>0</v>
      </c>
      <c r="D24" s="144">
        <f>+D25+D26+D27+D28+D29</f>
        <v>0</v>
      </c>
      <c r="E24" s="144"/>
      <c r="F24" s="166" t="s">
        <v>337</v>
      </c>
      <c r="G24" s="143"/>
      <c r="H24" s="143"/>
      <c r="I24" s="163"/>
      <c r="J24" s="219"/>
    </row>
    <row r="25" spans="1:10" x14ac:dyDescent="0.3">
      <c r="A25" s="123" t="s">
        <v>335</v>
      </c>
      <c r="B25" s="164" t="s">
        <v>373</v>
      </c>
      <c r="C25" s="143"/>
      <c r="D25" s="143"/>
      <c r="E25" s="143"/>
      <c r="F25" s="166" t="s">
        <v>374</v>
      </c>
      <c r="G25" s="143"/>
      <c r="H25" s="143"/>
      <c r="I25" s="163"/>
      <c r="J25" s="219"/>
    </row>
    <row r="26" spans="1:10" x14ac:dyDescent="0.3">
      <c r="A26" s="119" t="s">
        <v>338</v>
      </c>
      <c r="B26" s="164" t="s">
        <v>375</v>
      </c>
      <c r="C26" s="143"/>
      <c r="D26" s="143"/>
      <c r="E26" s="143"/>
      <c r="F26" s="167"/>
      <c r="G26" s="143"/>
      <c r="H26" s="143"/>
      <c r="I26" s="163"/>
      <c r="J26" s="219"/>
    </row>
    <row r="27" spans="1:10" x14ac:dyDescent="0.3">
      <c r="A27" s="123" t="s">
        <v>341</v>
      </c>
      <c r="B27" s="162" t="s">
        <v>376</v>
      </c>
      <c r="C27" s="143"/>
      <c r="D27" s="143"/>
      <c r="E27" s="143"/>
      <c r="F27" s="168"/>
      <c r="G27" s="143"/>
      <c r="H27" s="143"/>
      <c r="I27" s="163"/>
      <c r="J27" s="219"/>
    </row>
    <row r="28" spans="1:10" x14ac:dyDescent="0.3">
      <c r="A28" s="119" t="s">
        <v>344</v>
      </c>
      <c r="B28" s="169" t="s">
        <v>377</v>
      </c>
      <c r="C28" s="143"/>
      <c r="D28" s="143"/>
      <c r="E28" s="143"/>
      <c r="F28" s="129"/>
      <c r="G28" s="143"/>
      <c r="H28" s="143"/>
      <c r="I28" s="163"/>
      <c r="J28" s="219"/>
    </row>
    <row r="29" spans="1:10" ht="15" thickBot="1" x14ac:dyDescent="0.35">
      <c r="A29" s="123" t="s">
        <v>347</v>
      </c>
      <c r="B29" s="170" t="s">
        <v>378</v>
      </c>
      <c r="C29" s="143"/>
      <c r="D29" s="143"/>
      <c r="E29" s="143"/>
      <c r="F29" s="168"/>
      <c r="G29" s="143"/>
      <c r="H29" s="143"/>
      <c r="I29" s="163"/>
      <c r="J29" s="219"/>
    </row>
    <row r="30" spans="1:10" ht="15" thickBot="1" x14ac:dyDescent="0.35">
      <c r="A30" s="134" t="s">
        <v>350</v>
      </c>
      <c r="B30" s="135" t="s">
        <v>379</v>
      </c>
      <c r="C30" s="136">
        <f>+C18+C24</f>
        <v>0</v>
      </c>
      <c r="D30" s="136">
        <f>+D18+D24</f>
        <v>0</v>
      </c>
      <c r="E30" s="136"/>
      <c r="F30" s="135" t="s">
        <v>380</v>
      </c>
      <c r="G30" s="136">
        <f>SUM(G18:G29)</f>
        <v>0</v>
      </c>
      <c r="H30" s="136">
        <f>SUM(H18:H29)</f>
        <v>0</v>
      </c>
      <c r="I30" s="157"/>
      <c r="J30" s="219"/>
    </row>
    <row r="31" spans="1:10" ht="15" thickBot="1" x14ac:dyDescent="0.35">
      <c r="A31" s="134" t="s">
        <v>381</v>
      </c>
      <c r="B31" s="145" t="s">
        <v>382</v>
      </c>
      <c r="C31" s="146">
        <f>+C17+C30</f>
        <v>3294951</v>
      </c>
      <c r="D31" s="146">
        <f>+D17+D30</f>
        <v>318000</v>
      </c>
      <c r="E31" s="147"/>
      <c r="F31" s="145" t="s">
        <v>383</v>
      </c>
      <c r="G31" s="146">
        <f>+G17+G30</f>
        <v>4641121</v>
      </c>
      <c r="H31" s="146">
        <f>+H17+H30</f>
        <v>4295153</v>
      </c>
      <c r="I31" s="146">
        <f>+I17+I30</f>
        <v>4295153</v>
      </c>
      <c r="J31" s="219"/>
    </row>
    <row r="32" spans="1:10" ht="15" thickBot="1" x14ac:dyDescent="0.35">
      <c r="A32" s="134" t="s">
        <v>384</v>
      </c>
      <c r="B32" s="145" t="s">
        <v>348</v>
      </c>
      <c r="C32" s="146">
        <f>IF(C17-G17&lt;0,G17-C17,"-")</f>
        <v>1346170</v>
      </c>
      <c r="D32" s="146">
        <f>IF(D17-H17&lt;0,H17-D17,"-")</f>
        <v>3977153</v>
      </c>
      <c r="E32" s="147"/>
      <c r="F32" s="145" t="s">
        <v>349</v>
      </c>
      <c r="G32" s="146" t="str">
        <f>IF(C17-G17&gt;0,C17-G17,"-")</f>
        <v>-</v>
      </c>
      <c r="H32" s="146" t="str">
        <f>IF(D17-H17&gt;0,D17-H17,"-")</f>
        <v>-</v>
      </c>
      <c r="I32" s="171"/>
      <c r="J32" s="219"/>
    </row>
    <row r="33" spans="1:10" ht="15" thickBot="1" x14ac:dyDescent="0.35">
      <c r="A33" s="134" t="s">
        <v>385</v>
      </c>
      <c r="B33" s="145" t="s">
        <v>351</v>
      </c>
      <c r="C33" s="146" t="str">
        <f>IF(C26-G26&lt;0,G26-C26,"-")</f>
        <v>-</v>
      </c>
      <c r="D33" s="146" t="str">
        <f>IF(D26-H26&lt;0,H26-D26,"-")</f>
        <v>-</v>
      </c>
      <c r="E33" s="147" t="str">
        <f>IF(E26-I26&lt;0,I26-E26,"-")</f>
        <v>-</v>
      </c>
      <c r="F33" s="145" t="s">
        <v>352</v>
      </c>
      <c r="G33" s="146" t="str">
        <f>IF(C26-G26&gt;0,C26-G26,"-")</f>
        <v>-</v>
      </c>
      <c r="H33" s="146" t="str">
        <f>IF(D26-H26&gt;0,D26-H26,"-")</f>
        <v>-</v>
      </c>
      <c r="I33" s="171" t="str">
        <f>IF(E26-I26&gt;0,E26-I26,"-")</f>
        <v>-</v>
      </c>
      <c r="J33" s="219"/>
    </row>
  </sheetData>
  <mergeCells count="2">
    <mergeCell ref="J1:J33"/>
    <mergeCell ref="A3:A4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8"/>
  <sheetViews>
    <sheetView topLeftCell="A4" zoomScaleNormal="100" workbookViewId="0">
      <selection activeCell="I35" sqref="I35"/>
    </sheetView>
  </sheetViews>
  <sheetFormatPr defaultRowHeight="14.4" x14ac:dyDescent="0.3"/>
  <cols>
    <col min="1" max="1" width="39.6640625" style="2" customWidth="1"/>
    <col min="2" max="2" width="11.88671875" style="2" customWidth="1"/>
    <col min="3" max="3" width="56.6640625" style="2" customWidth="1"/>
    <col min="4" max="5" width="11.88671875" style="2" customWidth="1"/>
    <col min="6" max="256" width="9.109375" style="2"/>
    <col min="257" max="257" width="39.6640625" style="2" customWidth="1"/>
    <col min="258" max="258" width="11.88671875" style="2" customWidth="1"/>
    <col min="259" max="259" width="56.6640625" style="2" customWidth="1"/>
    <col min="260" max="261" width="11.88671875" style="2" customWidth="1"/>
    <col min="262" max="512" width="9.109375" style="2"/>
    <col min="513" max="513" width="39.6640625" style="2" customWidth="1"/>
    <col min="514" max="514" width="11.88671875" style="2" customWidth="1"/>
    <col min="515" max="515" width="56.6640625" style="2" customWidth="1"/>
    <col min="516" max="517" width="11.88671875" style="2" customWidth="1"/>
    <col min="518" max="768" width="9.109375" style="2"/>
    <col min="769" max="769" width="39.6640625" style="2" customWidth="1"/>
    <col min="770" max="770" width="11.88671875" style="2" customWidth="1"/>
    <col min="771" max="771" width="56.6640625" style="2" customWidth="1"/>
    <col min="772" max="773" width="11.88671875" style="2" customWidth="1"/>
    <col min="774" max="1024" width="9.109375" style="2"/>
    <col min="1025" max="1025" width="39.6640625" style="2" customWidth="1"/>
    <col min="1026" max="1026" width="11.88671875" style="2" customWidth="1"/>
    <col min="1027" max="1027" width="56.6640625" style="2" customWidth="1"/>
    <col min="1028" max="1029" width="11.88671875" style="2" customWidth="1"/>
    <col min="1030" max="1280" width="9.109375" style="2"/>
    <col min="1281" max="1281" width="39.6640625" style="2" customWidth="1"/>
    <col min="1282" max="1282" width="11.88671875" style="2" customWidth="1"/>
    <col min="1283" max="1283" width="56.6640625" style="2" customWidth="1"/>
    <col min="1284" max="1285" width="11.88671875" style="2" customWidth="1"/>
    <col min="1286" max="1536" width="9.109375" style="2"/>
    <col min="1537" max="1537" width="39.6640625" style="2" customWidth="1"/>
    <col min="1538" max="1538" width="11.88671875" style="2" customWidth="1"/>
    <col min="1539" max="1539" width="56.6640625" style="2" customWidth="1"/>
    <col min="1540" max="1541" width="11.88671875" style="2" customWidth="1"/>
    <col min="1542" max="1792" width="9.109375" style="2"/>
    <col min="1793" max="1793" width="39.6640625" style="2" customWidth="1"/>
    <col min="1794" max="1794" width="11.88671875" style="2" customWidth="1"/>
    <col min="1795" max="1795" width="56.6640625" style="2" customWidth="1"/>
    <col min="1796" max="1797" width="11.88671875" style="2" customWidth="1"/>
    <col min="1798" max="2048" width="9.109375" style="2"/>
    <col min="2049" max="2049" width="39.6640625" style="2" customWidth="1"/>
    <col min="2050" max="2050" width="11.88671875" style="2" customWidth="1"/>
    <col min="2051" max="2051" width="56.6640625" style="2" customWidth="1"/>
    <col min="2052" max="2053" width="11.88671875" style="2" customWidth="1"/>
    <col min="2054" max="2304" width="9.109375" style="2"/>
    <col min="2305" max="2305" width="39.6640625" style="2" customWidth="1"/>
    <col min="2306" max="2306" width="11.88671875" style="2" customWidth="1"/>
    <col min="2307" max="2307" width="56.6640625" style="2" customWidth="1"/>
    <col min="2308" max="2309" width="11.88671875" style="2" customWidth="1"/>
    <col min="2310" max="2560" width="9.109375" style="2"/>
    <col min="2561" max="2561" width="39.6640625" style="2" customWidth="1"/>
    <col min="2562" max="2562" width="11.88671875" style="2" customWidth="1"/>
    <col min="2563" max="2563" width="56.6640625" style="2" customWidth="1"/>
    <col min="2564" max="2565" width="11.88671875" style="2" customWidth="1"/>
    <col min="2566" max="2816" width="9.109375" style="2"/>
    <col min="2817" max="2817" width="39.6640625" style="2" customWidth="1"/>
    <col min="2818" max="2818" width="11.88671875" style="2" customWidth="1"/>
    <col min="2819" max="2819" width="56.6640625" style="2" customWidth="1"/>
    <col min="2820" max="2821" width="11.88671875" style="2" customWidth="1"/>
    <col min="2822" max="3072" width="9.109375" style="2"/>
    <col min="3073" max="3073" width="39.6640625" style="2" customWidth="1"/>
    <col min="3074" max="3074" width="11.88671875" style="2" customWidth="1"/>
    <col min="3075" max="3075" width="56.6640625" style="2" customWidth="1"/>
    <col min="3076" max="3077" width="11.88671875" style="2" customWidth="1"/>
    <col min="3078" max="3328" width="9.109375" style="2"/>
    <col min="3329" max="3329" width="39.6640625" style="2" customWidth="1"/>
    <col min="3330" max="3330" width="11.88671875" style="2" customWidth="1"/>
    <col min="3331" max="3331" width="56.6640625" style="2" customWidth="1"/>
    <col min="3332" max="3333" width="11.88671875" style="2" customWidth="1"/>
    <col min="3334" max="3584" width="9.109375" style="2"/>
    <col min="3585" max="3585" width="39.6640625" style="2" customWidth="1"/>
    <col min="3586" max="3586" width="11.88671875" style="2" customWidth="1"/>
    <col min="3587" max="3587" width="56.6640625" style="2" customWidth="1"/>
    <col min="3588" max="3589" width="11.88671875" style="2" customWidth="1"/>
    <col min="3590" max="3840" width="9.109375" style="2"/>
    <col min="3841" max="3841" width="39.6640625" style="2" customWidth="1"/>
    <col min="3842" max="3842" width="11.88671875" style="2" customWidth="1"/>
    <col min="3843" max="3843" width="56.6640625" style="2" customWidth="1"/>
    <col min="3844" max="3845" width="11.88671875" style="2" customWidth="1"/>
    <col min="3846" max="4096" width="9.109375" style="2"/>
    <col min="4097" max="4097" width="39.6640625" style="2" customWidth="1"/>
    <col min="4098" max="4098" width="11.88671875" style="2" customWidth="1"/>
    <col min="4099" max="4099" width="56.6640625" style="2" customWidth="1"/>
    <col min="4100" max="4101" width="11.88671875" style="2" customWidth="1"/>
    <col min="4102" max="4352" width="9.109375" style="2"/>
    <col min="4353" max="4353" width="39.6640625" style="2" customWidth="1"/>
    <col min="4354" max="4354" width="11.88671875" style="2" customWidth="1"/>
    <col min="4355" max="4355" width="56.6640625" style="2" customWidth="1"/>
    <col min="4356" max="4357" width="11.88671875" style="2" customWidth="1"/>
    <col min="4358" max="4608" width="9.109375" style="2"/>
    <col min="4609" max="4609" width="39.6640625" style="2" customWidth="1"/>
    <col min="4610" max="4610" width="11.88671875" style="2" customWidth="1"/>
    <col min="4611" max="4611" width="56.6640625" style="2" customWidth="1"/>
    <col min="4612" max="4613" width="11.88671875" style="2" customWidth="1"/>
    <col min="4614" max="4864" width="9.109375" style="2"/>
    <col min="4865" max="4865" width="39.6640625" style="2" customWidth="1"/>
    <col min="4866" max="4866" width="11.88671875" style="2" customWidth="1"/>
    <col min="4867" max="4867" width="56.6640625" style="2" customWidth="1"/>
    <col min="4868" max="4869" width="11.88671875" style="2" customWidth="1"/>
    <col min="4870" max="5120" width="9.109375" style="2"/>
    <col min="5121" max="5121" width="39.6640625" style="2" customWidth="1"/>
    <col min="5122" max="5122" width="11.88671875" style="2" customWidth="1"/>
    <col min="5123" max="5123" width="56.6640625" style="2" customWidth="1"/>
    <col min="5124" max="5125" width="11.88671875" style="2" customWidth="1"/>
    <col min="5126" max="5376" width="9.109375" style="2"/>
    <col min="5377" max="5377" width="39.6640625" style="2" customWidth="1"/>
    <col min="5378" max="5378" width="11.88671875" style="2" customWidth="1"/>
    <col min="5379" max="5379" width="56.6640625" style="2" customWidth="1"/>
    <col min="5380" max="5381" width="11.88671875" style="2" customWidth="1"/>
    <col min="5382" max="5632" width="9.109375" style="2"/>
    <col min="5633" max="5633" width="39.6640625" style="2" customWidth="1"/>
    <col min="5634" max="5634" width="11.88671875" style="2" customWidth="1"/>
    <col min="5635" max="5635" width="56.6640625" style="2" customWidth="1"/>
    <col min="5636" max="5637" width="11.88671875" style="2" customWidth="1"/>
    <col min="5638" max="5888" width="9.109375" style="2"/>
    <col min="5889" max="5889" width="39.6640625" style="2" customWidth="1"/>
    <col min="5890" max="5890" width="11.88671875" style="2" customWidth="1"/>
    <col min="5891" max="5891" width="56.6640625" style="2" customWidth="1"/>
    <col min="5892" max="5893" width="11.88671875" style="2" customWidth="1"/>
    <col min="5894" max="6144" width="9.109375" style="2"/>
    <col min="6145" max="6145" width="39.6640625" style="2" customWidth="1"/>
    <col min="6146" max="6146" width="11.88671875" style="2" customWidth="1"/>
    <col min="6147" max="6147" width="56.6640625" style="2" customWidth="1"/>
    <col min="6148" max="6149" width="11.88671875" style="2" customWidth="1"/>
    <col min="6150" max="6400" width="9.109375" style="2"/>
    <col min="6401" max="6401" width="39.6640625" style="2" customWidth="1"/>
    <col min="6402" max="6402" width="11.88671875" style="2" customWidth="1"/>
    <col min="6403" max="6403" width="56.6640625" style="2" customWidth="1"/>
    <col min="6404" max="6405" width="11.88671875" style="2" customWidth="1"/>
    <col min="6406" max="6656" width="9.109375" style="2"/>
    <col min="6657" max="6657" width="39.6640625" style="2" customWidth="1"/>
    <col min="6658" max="6658" width="11.88671875" style="2" customWidth="1"/>
    <col min="6659" max="6659" width="56.6640625" style="2" customWidth="1"/>
    <col min="6660" max="6661" width="11.88671875" style="2" customWidth="1"/>
    <col min="6662" max="6912" width="9.109375" style="2"/>
    <col min="6913" max="6913" width="39.6640625" style="2" customWidth="1"/>
    <col min="6914" max="6914" width="11.88671875" style="2" customWidth="1"/>
    <col min="6915" max="6915" width="56.6640625" style="2" customWidth="1"/>
    <col min="6916" max="6917" width="11.88671875" style="2" customWidth="1"/>
    <col min="6918" max="7168" width="9.109375" style="2"/>
    <col min="7169" max="7169" width="39.6640625" style="2" customWidth="1"/>
    <col min="7170" max="7170" width="11.88671875" style="2" customWidth="1"/>
    <col min="7171" max="7171" width="56.6640625" style="2" customWidth="1"/>
    <col min="7172" max="7173" width="11.88671875" style="2" customWidth="1"/>
    <col min="7174" max="7424" width="9.109375" style="2"/>
    <col min="7425" max="7425" width="39.6640625" style="2" customWidth="1"/>
    <col min="7426" max="7426" width="11.88671875" style="2" customWidth="1"/>
    <col min="7427" max="7427" width="56.6640625" style="2" customWidth="1"/>
    <col min="7428" max="7429" width="11.88671875" style="2" customWidth="1"/>
    <col min="7430" max="7680" width="9.109375" style="2"/>
    <col min="7681" max="7681" width="39.6640625" style="2" customWidth="1"/>
    <col min="7682" max="7682" width="11.88671875" style="2" customWidth="1"/>
    <col min="7683" max="7683" width="56.6640625" style="2" customWidth="1"/>
    <col min="7684" max="7685" width="11.88671875" style="2" customWidth="1"/>
    <col min="7686" max="7936" width="9.109375" style="2"/>
    <col min="7937" max="7937" width="39.6640625" style="2" customWidth="1"/>
    <col min="7938" max="7938" width="11.88671875" style="2" customWidth="1"/>
    <col min="7939" max="7939" width="56.6640625" style="2" customWidth="1"/>
    <col min="7940" max="7941" width="11.88671875" style="2" customWidth="1"/>
    <col min="7942" max="8192" width="9.109375" style="2"/>
    <col min="8193" max="8193" width="39.6640625" style="2" customWidth="1"/>
    <col min="8194" max="8194" width="11.88671875" style="2" customWidth="1"/>
    <col min="8195" max="8195" width="56.6640625" style="2" customWidth="1"/>
    <col min="8196" max="8197" width="11.88671875" style="2" customWidth="1"/>
    <col min="8198" max="8448" width="9.109375" style="2"/>
    <col min="8449" max="8449" width="39.6640625" style="2" customWidth="1"/>
    <col min="8450" max="8450" width="11.88671875" style="2" customWidth="1"/>
    <col min="8451" max="8451" width="56.6640625" style="2" customWidth="1"/>
    <col min="8452" max="8453" width="11.88671875" style="2" customWidth="1"/>
    <col min="8454" max="8704" width="9.109375" style="2"/>
    <col min="8705" max="8705" width="39.6640625" style="2" customWidth="1"/>
    <col min="8706" max="8706" width="11.88671875" style="2" customWidth="1"/>
    <col min="8707" max="8707" width="56.6640625" style="2" customWidth="1"/>
    <col min="8708" max="8709" width="11.88671875" style="2" customWidth="1"/>
    <col min="8710" max="8960" width="9.109375" style="2"/>
    <col min="8961" max="8961" width="39.6640625" style="2" customWidth="1"/>
    <col min="8962" max="8962" width="11.88671875" style="2" customWidth="1"/>
    <col min="8963" max="8963" width="56.6640625" style="2" customWidth="1"/>
    <col min="8964" max="8965" width="11.88671875" style="2" customWidth="1"/>
    <col min="8966" max="9216" width="9.109375" style="2"/>
    <col min="9217" max="9217" width="39.6640625" style="2" customWidth="1"/>
    <col min="9218" max="9218" width="11.88671875" style="2" customWidth="1"/>
    <col min="9219" max="9219" width="56.6640625" style="2" customWidth="1"/>
    <col min="9220" max="9221" width="11.88671875" style="2" customWidth="1"/>
    <col min="9222" max="9472" width="9.109375" style="2"/>
    <col min="9473" max="9473" width="39.6640625" style="2" customWidth="1"/>
    <col min="9474" max="9474" width="11.88671875" style="2" customWidth="1"/>
    <col min="9475" max="9475" width="56.6640625" style="2" customWidth="1"/>
    <col min="9476" max="9477" width="11.88671875" style="2" customWidth="1"/>
    <col min="9478" max="9728" width="9.109375" style="2"/>
    <col min="9729" max="9729" width="39.6640625" style="2" customWidth="1"/>
    <col min="9730" max="9730" width="11.88671875" style="2" customWidth="1"/>
    <col min="9731" max="9731" width="56.6640625" style="2" customWidth="1"/>
    <col min="9732" max="9733" width="11.88671875" style="2" customWidth="1"/>
    <col min="9734" max="9984" width="9.109375" style="2"/>
    <col min="9985" max="9985" width="39.6640625" style="2" customWidth="1"/>
    <col min="9986" max="9986" width="11.88671875" style="2" customWidth="1"/>
    <col min="9987" max="9987" width="56.6640625" style="2" customWidth="1"/>
    <col min="9988" max="9989" width="11.88671875" style="2" customWidth="1"/>
    <col min="9990" max="10240" width="9.109375" style="2"/>
    <col min="10241" max="10241" width="39.6640625" style="2" customWidth="1"/>
    <col min="10242" max="10242" width="11.88671875" style="2" customWidth="1"/>
    <col min="10243" max="10243" width="56.6640625" style="2" customWidth="1"/>
    <col min="10244" max="10245" width="11.88671875" style="2" customWidth="1"/>
    <col min="10246" max="10496" width="9.109375" style="2"/>
    <col min="10497" max="10497" width="39.6640625" style="2" customWidth="1"/>
    <col min="10498" max="10498" width="11.88671875" style="2" customWidth="1"/>
    <col min="10499" max="10499" width="56.6640625" style="2" customWidth="1"/>
    <col min="10500" max="10501" width="11.88671875" style="2" customWidth="1"/>
    <col min="10502" max="10752" width="9.109375" style="2"/>
    <col min="10753" max="10753" width="39.6640625" style="2" customWidth="1"/>
    <col min="10754" max="10754" width="11.88671875" style="2" customWidth="1"/>
    <col min="10755" max="10755" width="56.6640625" style="2" customWidth="1"/>
    <col min="10756" max="10757" width="11.88671875" style="2" customWidth="1"/>
    <col min="10758" max="11008" width="9.109375" style="2"/>
    <col min="11009" max="11009" width="39.6640625" style="2" customWidth="1"/>
    <col min="11010" max="11010" width="11.88671875" style="2" customWidth="1"/>
    <col min="11011" max="11011" width="56.6640625" style="2" customWidth="1"/>
    <col min="11012" max="11013" width="11.88671875" style="2" customWidth="1"/>
    <col min="11014" max="11264" width="9.109375" style="2"/>
    <col min="11265" max="11265" width="39.6640625" style="2" customWidth="1"/>
    <col min="11266" max="11266" width="11.88671875" style="2" customWidth="1"/>
    <col min="11267" max="11267" width="56.6640625" style="2" customWidth="1"/>
    <col min="11268" max="11269" width="11.88671875" style="2" customWidth="1"/>
    <col min="11270" max="11520" width="9.109375" style="2"/>
    <col min="11521" max="11521" width="39.6640625" style="2" customWidth="1"/>
    <col min="11522" max="11522" width="11.88671875" style="2" customWidth="1"/>
    <col min="11523" max="11523" width="56.6640625" style="2" customWidth="1"/>
    <col min="11524" max="11525" width="11.88671875" style="2" customWidth="1"/>
    <col min="11526" max="11776" width="9.109375" style="2"/>
    <col min="11777" max="11777" width="39.6640625" style="2" customWidth="1"/>
    <col min="11778" max="11778" width="11.88671875" style="2" customWidth="1"/>
    <col min="11779" max="11779" width="56.6640625" style="2" customWidth="1"/>
    <col min="11780" max="11781" width="11.88671875" style="2" customWidth="1"/>
    <col min="11782" max="12032" width="9.109375" style="2"/>
    <col min="12033" max="12033" width="39.6640625" style="2" customWidth="1"/>
    <col min="12034" max="12034" width="11.88671875" style="2" customWidth="1"/>
    <col min="12035" max="12035" width="56.6640625" style="2" customWidth="1"/>
    <col min="12036" max="12037" width="11.88671875" style="2" customWidth="1"/>
    <col min="12038" max="12288" width="9.109375" style="2"/>
    <col min="12289" max="12289" width="39.6640625" style="2" customWidth="1"/>
    <col min="12290" max="12290" width="11.88671875" style="2" customWidth="1"/>
    <col min="12291" max="12291" width="56.6640625" style="2" customWidth="1"/>
    <col min="12292" max="12293" width="11.88671875" style="2" customWidth="1"/>
    <col min="12294" max="12544" width="9.109375" style="2"/>
    <col min="12545" max="12545" width="39.6640625" style="2" customWidth="1"/>
    <col min="12546" max="12546" width="11.88671875" style="2" customWidth="1"/>
    <col min="12547" max="12547" width="56.6640625" style="2" customWidth="1"/>
    <col min="12548" max="12549" width="11.88671875" style="2" customWidth="1"/>
    <col min="12550" max="12800" width="9.109375" style="2"/>
    <col min="12801" max="12801" width="39.6640625" style="2" customWidth="1"/>
    <col min="12802" max="12802" width="11.88671875" style="2" customWidth="1"/>
    <col min="12803" max="12803" width="56.6640625" style="2" customWidth="1"/>
    <col min="12804" max="12805" width="11.88671875" style="2" customWidth="1"/>
    <col min="12806" max="13056" width="9.109375" style="2"/>
    <col min="13057" max="13057" width="39.6640625" style="2" customWidth="1"/>
    <col min="13058" max="13058" width="11.88671875" style="2" customWidth="1"/>
    <col min="13059" max="13059" width="56.6640625" style="2" customWidth="1"/>
    <col min="13060" max="13061" width="11.88671875" style="2" customWidth="1"/>
    <col min="13062" max="13312" width="9.109375" style="2"/>
    <col min="13313" max="13313" width="39.6640625" style="2" customWidth="1"/>
    <col min="13314" max="13314" width="11.88671875" style="2" customWidth="1"/>
    <col min="13315" max="13315" width="56.6640625" style="2" customWidth="1"/>
    <col min="13316" max="13317" width="11.88671875" style="2" customWidth="1"/>
    <col min="13318" max="13568" width="9.109375" style="2"/>
    <col min="13569" max="13569" width="39.6640625" style="2" customWidth="1"/>
    <col min="13570" max="13570" width="11.88671875" style="2" customWidth="1"/>
    <col min="13571" max="13571" width="56.6640625" style="2" customWidth="1"/>
    <col min="13572" max="13573" width="11.88671875" style="2" customWidth="1"/>
    <col min="13574" max="13824" width="9.109375" style="2"/>
    <col min="13825" max="13825" width="39.6640625" style="2" customWidth="1"/>
    <col min="13826" max="13826" width="11.88671875" style="2" customWidth="1"/>
    <col min="13827" max="13827" width="56.6640625" style="2" customWidth="1"/>
    <col min="13828" max="13829" width="11.88671875" style="2" customWidth="1"/>
    <col min="13830" max="14080" width="9.109375" style="2"/>
    <col min="14081" max="14081" width="39.6640625" style="2" customWidth="1"/>
    <col min="14082" max="14082" width="11.88671875" style="2" customWidth="1"/>
    <col min="14083" max="14083" width="56.6640625" style="2" customWidth="1"/>
    <col min="14084" max="14085" width="11.88671875" style="2" customWidth="1"/>
    <col min="14086" max="14336" width="9.109375" style="2"/>
    <col min="14337" max="14337" width="39.6640625" style="2" customWidth="1"/>
    <col min="14338" max="14338" width="11.88671875" style="2" customWidth="1"/>
    <col min="14339" max="14339" width="56.6640625" style="2" customWidth="1"/>
    <col min="14340" max="14341" width="11.88671875" style="2" customWidth="1"/>
    <col min="14342" max="14592" width="9.109375" style="2"/>
    <col min="14593" max="14593" width="39.6640625" style="2" customWidth="1"/>
    <col min="14594" max="14594" width="11.88671875" style="2" customWidth="1"/>
    <col min="14595" max="14595" width="56.6640625" style="2" customWidth="1"/>
    <col min="14596" max="14597" width="11.88671875" style="2" customWidth="1"/>
    <col min="14598" max="14848" width="9.109375" style="2"/>
    <col min="14849" max="14849" width="39.6640625" style="2" customWidth="1"/>
    <col min="14850" max="14850" width="11.88671875" style="2" customWidth="1"/>
    <col min="14851" max="14851" width="56.6640625" style="2" customWidth="1"/>
    <col min="14852" max="14853" width="11.88671875" style="2" customWidth="1"/>
    <col min="14854" max="15104" width="9.109375" style="2"/>
    <col min="15105" max="15105" width="39.6640625" style="2" customWidth="1"/>
    <col min="15106" max="15106" width="11.88671875" style="2" customWidth="1"/>
    <col min="15107" max="15107" width="56.6640625" style="2" customWidth="1"/>
    <col min="15108" max="15109" width="11.88671875" style="2" customWidth="1"/>
    <col min="15110" max="15360" width="9.109375" style="2"/>
    <col min="15361" max="15361" width="39.6640625" style="2" customWidth="1"/>
    <col min="15362" max="15362" width="11.88671875" style="2" customWidth="1"/>
    <col min="15363" max="15363" width="56.6640625" style="2" customWidth="1"/>
    <col min="15364" max="15365" width="11.88671875" style="2" customWidth="1"/>
    <col min="15366" max="15616" width="9.109375" style="2"/>
    <col min="15617" max="15617" width="39.6640625" style="2" customWidth="1"/>
    <col min="15618" max="15618" width="11.88671875" style="2" customWidth="1"/>
    <col min="15619" max="15619" width="56.6640625" style="2" customWidth="1"/>
    <col min="15620" max="15621" width="11.88671875" style="2" customWidth="1"/>
    <col min="15622" max="15872" width="9.109375" style="2"/>
    <col min="15873" max="15873" width="39.6640625" style="2" customWidth="1"/>
    <col min="15874" max="15874" width="11.88671875" style="2" customWidth="1"/>
    <col min="15875" max="15875" width="56.6640625" style="2" customWidth="1"/>
    <col min="15876" max="15877" width="11.88671875" style="2" customWidth="1"/>
    <col min="15878" max="16128" width="9.109375" style="2"/>
    <col min="16129" max="16129" width="39.6640625" style="2" customWidth="1"/>
    <col min="16130" max="16130" width="11.88671875" style="2" customWidth="1"/>
    <col min="16131" max="16131" width="56.6640625" style="2" customWidth="1"/>
    <col min="16132" max="16133" width="11.88671875" style="2" customWidth="1"/>
    <col min="16134" max="16384" width="9.109375" style="2"/>
  </cols>
  <sheetData>
    <row r="1" spans="1:5" ht="17.399999999999999" x14ac:dyDescent="0.3">
      <c r="A1" s="1" t="s">
        <v>0</v>
      </c>
      <c r="E1" s="172" t="s">
        <v>386</v>
      </c>
    </row>
    <row r="3" spans="1:5" x14ac:dyDescent="0.3">
      <c r="A3" s="3"/>
      <c r="B3" s="173"/>
      <c r="C3" s="3"/>
      <c r="D3" s="174"/>
      <c r="E3" s="173"/>
    </row>
    <row r="4" spans="1:5" ht="15.6" x14ac:dyDescent="0.3">
      <c r="A4" s="4" t="str">
        <f>+[2]ÖSSZEFÜGGÉSEK!A4</f>
        <v>2014. évi eredeti előirányzat BEVÉTELEK</v>
      </c>
      <c r="B4" s="175"/>
      <c r="C4" s="5"/>
      <c r="D4" s="174"/>
      <c r="E4" s="173"/>
    </row>
    <row r="5" spans="1:5" x14ac:dyDescent="0.3">
      <c r="A5" s="3"/>
      <c r="B5" s="173"/>
      <c r="C5" s="3"/>
      <c r="D5" s="174"/>
      <c r="E5" s="173"/>
    </row>
    <row r="6" spans="1:5" x14ac:dyDescent="0.3">
      <c r="A6" s="3" t="s">
        <v>1</v>
      </c>
      <c r="B6" s="173">
        <f>'1.sz.mell.'!C61</f>
        <v>38417478</v>
      </c>
      <c r="C6" s="3" t="s">
        <v>2</v>
      </c>
      <c r="D6" s="174">
        <f>'2.1.sz.mell'!C18+'2.2.sz.mell'!C17</f>
        <v>38417478</v>
      </c>
      <c r="E6" s="173">
        <f>+B6-D6</f>
        <v>0</v>
      </c>
    </row>
    <row r="7" spans="1:5" x14ac:dyDescent="0.3">
      <c r="A7" s="3" t="s">
        <v>3</v>
      </c>
      <c r="B7" s="173">
        <f>'1.sz.mell.'!C84</f>
        <v>8993789</v>
      </c>
      <c r="C7" s="3" t="s">
        <v>4</v>
      </c>
      <c r="D7" s="174">
        <f>'2.1.sz.mell'!C27+'2.2.sz.mell'!C30</f>
        <v>8993789</v>
      </c>
      <c r="E7" s="173">
        <f>+B7-D7</f>
        <v>0</v>
      </c>
    </row>
    <row r="8" spans="1:5" x14ac:dyDescent="0.3">
      <c r="A8" s="3" t="s">
        <v>5</v>
      </c>
      <c r="B8" s="173">
        <f>'1.sz.mell.'!C85</f>
        <v>47411267</v>
      </c>
      <c r="C8" s="3" t="s">
        <v>6</v>
      </c>
      <c r="D8" s="174">
        <f>'2.1.sz.mell'!C28+'2.2.sz.mell'!C31</f>
        <v>47411267</v>
      </c>
      <c r="E8" s="173">
        <f>+B8-D8</f>
        <v>0</v>
      </c>
    </row>
    <row r="9" spans="1:5" x14ac:dyDescent="0.3">
      <c r="A9" s="3"/>
      <c r="B9" s="173"/>
      <c r="C9" s="3"/>
      <c r="D9" s="174"/>
      <c r="E9" s="173"/>
    </row>
    <row r="10" spans="1:5" ht="15.6" x14ac:dyDescent="0.3">
      <c r="A10" s="4" t="str">
        <f>+[2]ÖSSZEFÜGGÉSEK!A10</f>
        <v>2014. évi módosított előirányzat BEVÉTELEK</v>
      </c>
      <c r="B10" s="175"/>
      <c r="C10" s="5"/>
      <c r="D10" s="174"/>
      <c r="E10" s="173"/>
    </row>
    <row r="11" spans="1:5" x14ac:dyDescent="0.3">
      <c r="A11" s="3"/>
      <c r="B11" s="173"/>
      <c r="C11" s="3"/>
      <c r="D11" s="174"/>
      <c r="E11" s="173"/>
    </row>
    <row r="12" spans="1:5" x14ac:dyDescent="0.3">
      <c r="A12" s="3" t="s">
        <v>7</v>
      </c>
      <c r="B12" s="173">
        <f>'1.sz.mell.'!D61</f>
        <v>38342417</v>
      </c>
      <c r="C12" s="3" t="s">
        <v>8</v>
      </c>
      <c r="D12" s="174">
        <f>'2.1.sz.mell'!D18+'2.2.sz.mell'!D17</f>
        <v>38342417</v>
      </c>
      <c r="E12" s="173">
        <f>+B12-D12</f>
        <v>0</v>
      </c>
    </row>
    <row r="13" spans="1:5" x14ac:dyDescent="0.3">
      <c r="A13" s="3" t="s">
        <v>9</v>
      </c>
      <c r="B13" s="173">
        <f>'1.sz.mell.'!D84</f>
        <v>8973008</v>
      </c>
      <c r="C13" s="3" t="s">
        <v>10</v>
      </c>
      <c r="D13" s="174">
        <f>'2.1.sz.mell'!D27+'2.2.sz.mell'!D30</f>
        <v>8973008</v>
      </c>
      <c r="E13" s="173">
        <f>+B13-D13</f>
        <v>0</v>
      </c>
    </row>
    <row r="14" spans="1:5" x14ac:dyDescent="0.3">
      <c r="A14" s="3" t="s">
        <v>11</v>
      </c>
      <c r="B14" s="173">
        <f>'1.sz.mell.'!D85</f>
        <v>47315425</v>
      </c>
      <c r="C14" s="3" t="s">
        <v>12</v>
      </c>
      <c r="D14" s="174">
        <f>'2.1.sz.mell'!D28+'2.2.sz.mell'!D31</f>
        <v>47315425</v>
      </c>
      <c r="E14" s="173">
        <f>+B14-D14</f>
        <v>0</v>
      </c>
    </row>
    <row r="15" spans="1:5" x14ac:dyDescent="0.3">
      <c r="A15" s="3"/>
      <c r="B15" s="173"/>
      <c r="C15" s="3"/>
      <c r="D15" s="174"/>
      <c r="E15" s="173"/>
    </row>
    <row r="16" spans="1:5" x14ac:dyDescent="0.3">
      <c r="A16" s="176" t="str">
        <f>+[2]ÖSSZEFÜGGÉSEK!A16</f>
        <v>2014. évi teljesítés BEVÉTELEK</v>
      </c>
      <c r="B16" s="177"/>
      <c r="C16" s="5"/>
      <c r="D16" s="174"/>
      <c r="E16" s="173"/>
    </row>
    <row r="17" spans="1:5" x14ac:dyDescent="0.3">
      <c r="A17" s="3"/>
      <c r="B17" s="173"/>
      <c r="C17" s="3"/>
      <c r="D17" s="174"/>
      <c r="E17" s="173"/>
    </row>
    <row r="18" spans="1:5" x14ac:dyDescent="0.3">
      <c r="A18" s="3" t="s">
        <v>13</v>
      </c>
      <c r="B18" s="173">
        <f>'1.sz.mell.'!E61</f>
        <v>38342417</v>
      </c>
      <c r="C18" s="3" t="s">
        <v>14</v>
      </c>
      <c r="D18" s="174">
        <f>'2.1.sz.mell'!E18+'2.2.sz.mell'!E17</f>
        <v>38342417</v>
      </c>
      <c r="E18" s="173">
        <f>+B18-D18</f>
        <v>0</v>
      </c>
    </row>
    <row r="19" spans="1:5" x14ac:dyDescent="0.3">
      <c r="A19" s="3" t="s">
        <v>15</v>
      </c>
      <c r="B19" s="173">
        <f>'1.sz.mell.'!E84</f>
        <v>9673008</v>
      </c>
      <c r="C19" s="3" t="s">
        <v>16</v>
      </c>
      <c r="D19" s="174">
        <f>'2.1.sz.mell'!E27+'2.2.sz.mell'!E30</f>
        <v>9673008</v>
      </c>
      <c r="E19" s="173">
        <f>+B19-D19</f>
        <v>0</v>
      </c>
    </row>
    <row r="20" spans="1:5" x14ac:dyDescent="0.3">
      <c r="A20" s="3" t="s">
        <v>17</v>
      </c>
      <c r="B20" s="173">
        <f>+'[2]1.sz.mell.'!E85</f>
        <v>76549278</v>
      </c>
      <c r="C20" s="3" t="s">
        <v>18</v>
      </c>
      <c r="D20" s="174">
        <f>+'[2]2.1.sz.mell  '!E28+'[2]2.2.sz.mell  '!E31</f>
        <v>76549278</v>
      </c>
      <c r="E20" s="173">
        <f>+B20-D20</f>
        <v>0</v>
      </c>
    </row>
    <row r="21" spans="1:5" x14ac:dyDescent="0.3">
      <c r="A21" s="3"/>
      <c r="B21" s="173"/>
      <c r="C21" s="3"/>
      <c r="D21" s="174"/>
      <c r="E21" s="173"/>
    </row>
    <row r="22" spans="1:5" ht="15.6" x14ac:dyDescent="0.3">
      <c r="A22" s="4" t="str">
        <f>+[2]ÖSSZEFÜGGÉSEK!A22</f>
        <v>2014. évi eredeti előirányzat KIADÁSOK</v>
      </c>
      <c r="B22" s="175"/>
      <c r="C22" s="5"/>
      <c r="D22" s="174"/>
      <c r="E22" s="173"/>
    </row>
    <row r="23" spans="1:5" x14ac:dyDescent="0.3">
      <c r="A23" s="3"/>
      <c r="B23" s="173"/>
      <c r="C23" s="3"/>
      <c r="D23" s="174"/>
      <c r="E23" s="173"/>
    </row>
    <row r="24" spans="1:5" x14ac:dyDescent="0.3">
      <c r="A24" s="3" t="s">
        <v>19</v>
      </c>
      <c r="B24" s="173">
        <f>'1.sz.mell.'!C125</f>
        <v>46852200</v>
      </c>
      <c r="C24" s="3" t="s">
        <v>20</v>
      </c>
      <c r="D24" s="174">
        <f>'2.1.sz.mell'!G18+'2.2.sz.mell'!G17</f>
        <v>46852200</v>
      </c>
      <c r="E24" s="173">
        <f>+B24-D24</f>
        <v>0</v>
      </c>
    </row>
    <row r="25" spans="1:5" x14ac:dyDescent="0.3">
      <c r="A25" s="3" t="s">
        <v>21</v>
      </c>
      <c r="B25" s="173">
        <f>'1.sz.mell.'!C145</f>
        <v>559067</v>
      </c>
      <c r="C25" s="3" t="s">
        <v>22</v>
      </c>
      <c r="D25" s="174">
        <f>'2.1.sz.mell'!G27+'2.2.sz.mell'!G30</f>
        <v>559067</v>
      </c>
      <c r="E25" s="173">
        <f>+B25-D25</f>
        <v>0</v>
      </c>
    </row>
    <row r="26" spans="1:5" x14ac:dyDescent="0.3">
      <c r="A26" s="3" t="s">
        <v>23</v>
      </c>
      <c r="B26" s="173">
        <f>'1.sz.mell.'!C146</f>
        <v>47411267</v>
      </c>
      <c r="C26" s="3" t="s">
        <v>24</v>
      </c>
      <c r="D26" s="174">
        <f>'2.1.sz.mell'!G28+'2.2.sz.mell'!G31</f>
        <v>47411267</v>
      </c>
      <c r="E26" s="173">
        <f>+B26-D26</f>
        <v>0</v>
      </c>
    </row>
    <row r="27" spans="1:5" x14ac:dyDescent="0.3">
      <c r="A27" s="3"/>
      <c r="B27" s="173"/>
      <c r="C27" s="3"/>
      <c r="D27" s="174"/>
      <c r="E27" s="173"/>
    </row>
    <row r="28" spans="1:5" ht="15.6" x14ac:dyDescent="0.3">
      <c r="A28" s="4" t="str">
        <f>+[2]ÖSSZEFÜGGÉSEK!A28</f>
        <v>2014. évi módosított előirányzat KIADÁSOK</v>
      </c>
      <c r="B28" s="175"/>
      <c r="C28" s="5"/>
      <c r="D28" s="174"/>
      <c r="E28" s="173"/>
    </row>
    <row r="29" spans="1:5" x14ac:dyDescent="0.3">
      <c r="A29" s="3"/>
      <c r="B29" s="173"/>
      <c r="C29" s="3"/>
      <c r="D29" s="174"/>
      <c r="E29" s="173"/>
    </row>
    <row r="30" spans="1:5" x14ac:dyDescent="0.3">
      <c r="A30" s="3" t="s">
        <v>25</v>
      </c>
      <c r="B30" s="173">
        <f>'1.sz.mell.'!D125</f>
        <v>47456358</v>
      </c>
      <c r="C30" s="3" t="s">
        <v>26</v>
      </c>
      <c r="D30" s="174">
        <f>'2.1.sz.mell'!H18+'2.2.sz.mell'!H17</f>
        <v>47456358</v>
      </c>
      <c r="E30" s="173">
        <f>+B30-D30</f>
        <v>0</v>
      </c>
    </row>
    <row r="31" spans="1:5" x14ac:dyDescent="0.3">
      <c r="A31" s="3" t="s">
        <v>27</v>
      </c>
      <c r="B31" s="173">
        <f>'1.sz.mell.'!D145</f>
        <v>559067</v>
      </c>
      <c r="C31" s="3" t="s">
        <v>28</v>
      </c>
      <c r="D31" s="174">
        <f>'2.1.sz.mell'!H27+'2.2.sz.mell'!H30</f>
        <v>559067</v>
      </c>
      <c r="E31" s="173">
        <f>+B31-D31</f>
        <v>0</v>
      </c>
    </row>
    <row r="32" spans="1:5" x14ac:dyDescent="0.3">
      <c r="A32" s="3" t="s">
        <v>29</v>
      </c>
      <c r="B32" s="173">
        <f>'1.sz.mell.'!D146</f>
        <v>48015425</v>
      </c>
      <c r="C32" s="3" t="s">
        <v>30</v>
      </c>
      <c r="D32" s="174">
        <f>'2.1.sz.mell'!H28+'2.2.sz.mell'!H31</f>
        <v>48015425</v>
      </c>
      <c r="E32" s="173">
        <f>+B32-D32</f>
        <v>0</v>
      </c>
    </row>
    <row r="33" spans="1:5" x14ac:dyDescent="0.3">
      <c r="A33" s="3"/>
      <c r="B33" s="173"/>
      <c r="C33" s="3"/>
      <c r="D33" s="174"/>
      <c r="E33" s="173"/>
    </row>
    <row r="34" spans="1:5" ht="15.6" x14ac:dyDescent="0.3">
      <c r="A34" s="8" t="str">
        <f>+[2]ÖSSZEFÜGGÉSEK!A34</f>
        <v>2014. évi teljesítés KIADÁSOK</v>
      </c>
      <c r="B34" s="175"/>
      <c r="C34" s="5"/>
      <c r="D34" s="174"/>
      <c r="E34" s="173"/>
    </row>
    <row r="35" spans="1:5" x14ac:dyDescent="0.3">
      <c r="A35" s="3"/>
      <c r="B35" s="173"/>
      <c r="C35" s="3"/>
      <c r="D35" s="174"/>
      <c r="E35" s="173"/>
    </row>
    <row r="36" spans="1:5" x14ac:dyDescent="0.3">
      <c r="A36" s="3" t="s">
        <v>31</v>
      </c>
      <c r="B36" s="173">
        <f>'1.sz.mell.'!E125</f>
        <v>37615361</v>
      </c>
      <c r="C36" s="3" t="s">
        <v>32</v>
      </c>
      <c r="D36" s="174">
        <f>'2.1.sz.mell'!I18+'2.2.sz.mell'!I17</f>
        <v>37615361</v>
      </c>
      <c r="E36" s="173">
        <f>+B36-D36</f>
        <v>0</v>
      </c>
    </row>
    <row r="37" spans="1:5" x14ac:dyDescent="0.3">
      <c r="A37" s="3" t="s">
        <v>33</v>
      </c>
      <c r="B37" s="173">
        <f>'1.sz.mell.'!E145</f>
        <v>559067</v>
      </c>
      <c r="C37" s="3" t="s">
        <v>34</v>
      </c>
      <c r="D37" s="174">
        <f>'2.1.sz.mell'!I27+'2.2.sz.mell'!I30</f>
        <v>559067</v>
      </c>
      <c r="E37" s="173">
        <f>+B37-D37</f>
        <v>0</v>
      </c>
    </row>
    <row r="38" spans="1:5" x14ac:dyDescent="0.3">
      <c r="A38" s="3" t="s">
        <v>35</v>
      </c>
      <c r="B38" s="173">
        <f>'1.sz.mell.'!E146</f>
        <v>38174428</v>
      </c>
      <c r="C38" s="3" t="s">
        <v>36</v>
      </c>
      <c r="D38" s="174">
        <f>'2.1.sz.mell'!I28+'2.2.sz.mell'!I31</f>
        <v>38174428</v>
      </c>
      <c r="E38" s="173">
        <f>+B38-D38</f>
        <v>0</v>
      </c>
    </row>
  </sheetData>
  <conditionalFormatting sqref="E3:E38">
    <cfRule type="cellIs" dxfId="0" priority="1" stopIfTrue="1" operator="notEqual">
      <formula>0</formula>
    </cfRule>
  </conditionalFormatting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3"/>
  <sheetViews>
    <sheetView view="pageBreakPreview" zoomScale="60" zoomScaleNormal="100" workbookViewId="0">
      <selection activeCell="C2" sqref="C2"/>
    </sheetView>
  </sheetViews>
  <sheetFormatPr defaultRowHeight="14.4" x14ac:dyDescent="0.3"/>
  <cols>
    <col min="1" max="1" width="34" style="199" customWidth="1"/>
    <col min="2" max="7" width="13.44140625" style="178" customWidth="1"/>
    <col min="8" max="8" width="4.44140625" style="178" customWidth="1"/>
    <col min="9" max="256" width="9.109375" style="178"/>
    <col min="257" max="257" width="34" style="178" customWidth="1"/>
    <col min="258" max="263" width="13.44140625" style="178" customWidth="1"/>
    <col min="264" max="264" width="4.44140625" style="178" customWidth="1"/>
    <col min="265" max="512" width="9.109375" style="178"/>
    <col min="513" max="513" width="34" style="178" customWidth="1"/>
    <col min="514" max="519" width="13.44140625" style="178" customWidth="1"/>
    <col min="520" max="520" width="4.44140625" style="178" customWidth="1"/>
    <col min="521" max="768" width="9.109375" style="178"/>
    <col min="769" max="769" width="34" style="178" customWidth="1"/>
    <col min="770" max="775" width="13.44140625" style="178" customWidth="1"/>
    <col min="776" max="776" width="4.44140625" style="178" customWidth="1"/>
    <col min="777" max="1024" width="9.109375" style="178"/>
    <col min="1025" max="1025" width="34" style="178" customWidth="1"/>
    <col min="1026" max="1031" width="13.44140625" style="178" customWidth="1"/>
    <col min="1032" max="1032" width="4.44140625" style="178" customWidth="1"/>
    <col min="1033" max="1280" width="9.109375" style="178"/>
    <col min="1281" max="1281" width="34" style="178" customWidth="1"/>
    <col min="1282" max="1287" width="13.44140625" style="178" customWidth="1"/>
    <col min="1288" max="1288" width="4.44140625" style="178" customWidth="1"/>
    <col min="1289" max="1536" width="9.109375" style="178"/>
    <col min="1537" max="1537" width="34" style="178" customWidth="1"/>
    <col min="1538" max="1543" width="13.44140625" style="178" customWidth="1"/>
    <col min="1544" max="1544" width="4.44140625" style="178" customWidth="1"/>
    <col min="1545" max="1792" width="9.109375" style="178"/>
    <col min="1793" max="1793" width="34" style="178" customWidth="1"/>
    <col min="1794" max="1799" width="13.44140625" style="178" customWidth="1"/>
    <col min="1800" max="1800" width="4.44140625" style="178" customWidth="1"/>
    <col min="1801" max="2048" width="9.109375" style="178"/>
    <col min="2049" max="2049" width="34" style="178" customWidth="1"/>
    <col min="2050" max="2055" width="13.44140625" style="178" customWidth="1"/>
    <col min="2056" max="2056" width="4.44140625" style="178" customWidth="1"/>
    <col min="2057" max="2304" width="9.109375" style="178"/>
    <col min="2305" max="2305" width="34" style="178" customWidth="1"/>
    <col min="2306" max="2311" width="13.44140625" style="178" customWidth="1"/>
    <col min="2312" max="2312" width="4.44140625" style="178" customWidth="1"/>
    <col min="2313" max="2560" width="9.109375" style="178"/>
    <col min="2561" max="2561" width="34" style="178" customWidth="1"/>
    <col min="2562" max="2567" width="13.44140625" style="178" customWidth="1"/>
    <col min="2568" max="2568" width="4.44140625" style="178" customWidth="1"/>
    <col min="2569" max="2816" width="9.109375" style="178"/>
    <col min="2817" max="2817" width="34" style="178" customWidth="1"/>
    <col min="2818" max="2823" width="13.44140625" style="178" customWidth="1"/>
    <col min="2824" max="2824" width="4.44140625" style="178" customWidth="1"/>
    <col min="2825" max="3072" width="9.109375" style="178"/>
    <col min="3073" max="3073" width="34" style="178" customWidth="1"/>
    <col min="3074" max="3079" width="13.44140625" style="178" customWidth="1"/>
    <col min="3080" max="3080" width="4.44140625" style="178" customWidth="1"/>
    <col min="3081" max="3328" width="9.109375" style="178"/>
    <col min="3329" max="3329" width="34" style="178" customWidth="1"/>
    <col min="3330" max="3335" width="13.44140625" style="178" customWidth="1"/>
    <col min="3336" max="3336" width="4.44140625" style="178" customWidth="1"/>
    <col min="3337" max="3584" width="9.109375" style="178"/>
    <col min="3585" max="3585" width="34" style="178" customWidth="1"/>
    <col min="3586" max="3591" width="13.44140625" style="178" customWidth="1"/>
    <col min="3592" max="3592" width="4.44140625" style="178" customWidth="1"/>
    <col min="3593" max="3840" width="9.109375" style="178"/>
    <col min="3841" max="3841" width="34" style="178" customWidth="1"/>
    <col min="3842" max="3847" width="13.44140625" style="178" customWidth="1"/>
    <col min="3848" max="3848" width="4.44140625" style="178" customWidth="1"/>
    <col min="3849" max="4096" width="9.109375" style="178"/>
    <col min="4097" max="4097" width="34" style="178" customWidth="1"/>
    <col min="4098" max="4103" width="13.44140625" style="178" customWidth="1"/>
    <col min="4104" max="4104" width="4.44140625" style="178" customWidth="1"/>
    <col min="4105" max="4352" width="9.109375" style="178"/>
    <col min="4353" max="4353" width="34" style="178" customWidth="1"/>
    <col min="4354" max="4359" width="13.44140625" style="178" customWidth="1"/>
    <col min="4360" max="4360" width="4.44140625" style="178" customWidth="1"/>
    <col min="4361" max="4608" width="9.109375" style="178"/>
    <col min="4609" max="4609" width="34" style="178" customWidth="1"/>
    <col min="4610" max="4615" width="13.44140625" style="178" customWidth="1"/>
    <col min="4616" max="4616" width="4.44140625" style="178" customWidth="1"/>
    <col min="4617" max="4864" width="9.109375" style="178"/>
    <col min="4865" max="4865" width="34" style="178" customWidth="1"/>
    <col min="4866" max="4871" width="13.44140625" style="178" customWidth="1"/>
    <col min="4872" max="4872" width="4.44140625" style="178" customWidth="1"/>
    <col min="4873" max="5120" width="9.109375" style="178"/>
    <col min="5121" max="5121" width="34" style="178" customWidth="1"/>
    <col min="5122" max="5127" width="13.44140625" style="178" customWidth="1"/>
    <col min="5128" max="5128" width="4.44140625" style="178" customWidth="1"/>
    <col min="5129" max="5376" width="9.109375" style="178"/>
    <col min="5377" max="5377" width="34" style="178" customWidth="1"/>
    <col min="5378" max="5383" width="13.44140625" style="178" customWidth="1"/>
    <col min="5384" max="5384" width="4.44140625" style="178" customWidth="1"/>
    <col min="5385" max="5632" width="9.109375" style="178"/>
    <col min="5633" max="5633" width="34" style="178" customWidth="1"/>
    <col min="5634" max="5639" width="13.44140625" style="178" customWidth="1"/>
    <col min="5640" max="5640" width="4.44140625" style="178" customWidth="1"/>
    <col min="5641" max="5888" width="9.109375" style="178"/>
    <col min="5889" max="5889" width="34" style="178" customWidth="1"/>
    <col min="5890" max="5895" width="13.44140625" style="178" customWidth="1"/>
    <col min="5896" max="5896" width="4.44140625" style="178" customWidth="1"/>
    <col min="5897" max="6144" width="9.109375" style="178"/>
    <col min="6145" max="6145" width="34" style="178" customWidth="1"/>
    <col min="6146" max="6151" width="13.44140625" style="178" customWidth="1"/>
    <col min="6152" max="6152" width="4.44140625" style="178" customWidth="1"/>
    <col min="6153" max="6400" width="9.109375" style="178"/>
    <col min="6401" max="6401" width="34" style="178" customWidth="1"/>
    <col min="6402" max="6407" width="13.44140625" style="178" customWidth="1"/>
    <col min="6408" max="6408" width="4.44140625" style="178" customWidth="1"/>
    <col min="6409" max="6656" width="9.109375" style="178"/>
    <col min="6657" max="6657" width="34" style="178" customWidth="1"/>
    <col min="6658" max="6663" width="13.44140625" style="178" customWidth="1"/>
    <col min="6664" max="6664" width="4.44140625" style="178" customWidth="1"/>
    <col min="6665" max="6912" width="9.109375" style="178"/>
    <col min="6913" max="6913" width="34" style="178" customWidth="1"/>
    <col min="6914" max="6919" width="13.44140625" style="178" customWidth="1"/>
    <col min="6920" max="6920" width="4.44140625" style="178" customWidth="1"/>
    <col min="6921" max="7168" width="9.109375" style="178"/>
    <col min="7169" max="7169" width="34" style="178" customWidth="1"/>
    <col min="7170" max="7175" width="13.44140625" style="178" customWidth="1"/>
    <col min="7176" max="7176" width="4.44140625" style="178" customWidth="1"/>
    <col min="7177" max="7424" width="9.109375" style="178"/>
    <col min="7425" max="7425" width="34" style="178" customWidth="1"/>
    <col min="7426" max="7431" width="13.44140625" style="178" customWidth="1"/>
    <col min="7432" max="7432" width="4.44140625" style="178" customWidth="1"/>
    <col min="7433" max="7680" width="9.109375" style="178"/>
    <col min="7681" max="7681" width="34" style="178" customWidth="1"/>
    <col min="7682" max="7687" width="13.44140625" style="178" customWidth="1"/>
    <col min="7688" max="7688" width="4.44140625" style="178" customWidth="1"/>
    <col min="7689" max="7936" width="9.109375" style="178"/>
    <col min="7937" max="7937" width="34" style="178" customWidth="1"/>
    <col min="7938" max="7943" width="13.44140625" style="178" customWidth="1"/>
    <col min="7944" max="7944" width="4.44140625" style="178" customWidth="1"/>
    <col min="7945" max="8192" width="9.109375" style="178"/>
    <col min="8193" max="8193" width="34" style="178" customWidth="1"/>
    <col min="8194" max="8199" width="13.44140625" style="178" customWidth="1"/>
    <col min="8200" max="8200" width="4.44140625" style="178" customWidth="1"/>
    <col min="8201" max="8448" width="9.109375" style="178"/>
    <col min="8449" max="8449" width="34" style="178" customWidth="1"/>
    <col min="8450" max="8455" width="13.44140625" style="178" customWidth="1"/>
    <col min="8456" max="8456" width="4.44140625" style="178" customWidth="1"/>
    <col min="8457" max="8704" width="9.109375" style="178"/>
    <col min="8705" max="8705" width="34" style="178" customWidth="1"/>
    <col min="8706" max="8711" width="13.44140625" style="178" customWidth="1"/>
    <col min="8712" max="8712" width="4.44140625" style="178" customWidth="1"/>
    <col min="8713" max="8960" width="9.109375" style="178"/>
    <col min="8961" max="8961" width="34" style="178" customWidth="1"/>
    <col min="8962" max="8967" width="13.44140625" style="178" customWidth="1"/>
    <col min="8968" max="8968" width="4.44140625" style="178" customWidth="1"/>
    <col min="8969" max="9216" width="9.109375" style="178"/>
    <col min="9217" max="9217" width="34" style="178" customWidth="1"/>
    <col min="9218" max="9223" width="13.44140625" style="178" customWidth="1"/>
    <col min="9224" max="9224" width="4.44140625" style="178" customWidth="1"/>
    <col min="9225" max="9472" width="9.109375" style="178"/>
    <col min="9473" max="9473" width="34" style="178" customWidth="1"/>
    <col min="9474" max="9479" width="13.44140625" style="178" customWidth="1"/>
    <col min="9480" max="9480" width="4.44140625" style="178" customWidth="1"/>
    <col min="9481" max="9728" width="9.109375" style="178"/>
    <col min="9729" max="9729" width="34" style="178" customWidth="1"/>
    <col min="9730" max="9735" width="13.44140625" style="178" customWidth="1"/>
    <col min="9736" max="9736" width="4.44140625" style="178" customWidth="1"/>
    <col min="9737" max="9984" width="9.109375" style="178"/>
    <col min="9985" max="9985" width="34" style="178" customWidth="1"/>
    <col min="9986" max="9991" width="13.44140625" style="178" customWidth="1"/>
    <col min="9992" max="9992" width="4.44140625" style="178" customWidth="1"/>
    <col min="9993" max="10240" width="9.109375" style="178"/>
    <col min="10241" max="10241" width="34" style="178" customWidth="1"/>
    <col min="10242" max="10247" width="13.44140625" style="178" customWidth="1"/>
    <col min="10248" max="10248" width="4.44140625" style="178" customWidth="1"/>
    <col min="10249" max="10496" width="9.109375" style="178"/>
    <col min="10497" max="10497" width="34" style="178" customWidth="1"/>
    <col min="10498" max="10503" width="13.44140625" style="178" customWidth="1"/>
    <col min="10504" max="10504" width="4.44140625" style="178" customWidth="1"/>
    <col min="10505" max="10752" width="9.109375" style="178"/>
    <col min="10753" max="10753" width="34" style="178" customWidth="1"/>
    <col min="10754" max="10759" width="13.44140625" style="178" customWidth="1"/>
    <col min="10760" max="10760" width="4.44140625" style="178" customWidth="1"/>
    <col min="10761" max="11008" width="9.109375" style="178"/>
    <col min="11009" max="11009" width="34" style="178" customWidth="1"/>
    <col min="11010" max="11015" width="13.44140625" style="178" customWidth="1"/>
    <col min="11016" max="11016" width="4.44140625" style="178" customWidth="1"/>
    <col min="11017" max="11264" width="9.109375" style="178"/>
    <col min="11265" max="11265" width="34" style="178" customWidth="1"/>
    <col min="11266" max="11271" width="13.44140625" style="178" customWidth="1"/>
    <col min="11272" max="11272" width="4.44140625" style="178" customWidth="1"/>
    <col min="11273" max="11520" width="9.109375" style="178"/>
    <col min="11521" max="11521" width="34" style="178" customWidth="1"/>
    <col min="11522" max="11527" width="13.44140625" style="178" customWidth="1"/>
    <col min="11528" max="11528" width="4.44140625" style="178" customWidth="1"/>
    <col min="11529" max="11776" width="9.109375" style="178"/>
    <col min="11777" max="11777" width="34" style="178" customWidth="1"/>
    <col min="11778" max="11783" width="13.44140625" style="178" customWidth="1"/>
    <col min="11784" max="11784" width="4.44140625" style="178" customWidth="1"/>
    <col min="11785" max="12032" width="9.109375" style="178"/>
    <col min="12033" max="12033" width="34" style="178" customWidth="1"/>
    <col min="12034" max="12039" width="13.44140625" style="178" customWidth="1"/>
    <col min="12040" max="12040" width="4.44140625" style="178" customWidth="1"/>
    <col min="12041" max="12288" width="9.109375" style="178"/>
    <col min="12289" max="12289" width="34" style="178" customWidth="1"/>
    <col min="12290" max="12295" width="13.44140625" style="178" customWidth="1"/>
    <col min="12296" max="12296" width="4.44140625" style="178" customWidth="1"/>
    <col min="12297" max="12544" width="9.109375" style="178"/>
    <col min="12545" max="12545" width="34" style="178" customWidth="1"/>
    <col min="12546" max="12551" width="13.44140625" style="178" customWidth="1"/>
    <col min="12552" max="12552" width="4.44140625" style="178" customWidth="1"/>
    <col min="12553" max="12800" width="9.109375" style="178"/>
    <col min="12801" max="12801" width="34" style="178" customWidth="1"/>
    <col min="12802" max="12807" width="13.44140625" style="178" customWidth="1"/>
    <col min="12808" max="12808" width="4.44140625" style="178" customWidth="1"/>
    <col min="12809" max="13056" width="9.109375" style="178"/>
    <col min="13057" max="13057" width="34" style="178" customWidth="1"/>
    <col min="13058" max="13063" width="13.44140625" style="178" customWidth="1"/>
    <col min="13064" max="13064" width="4.44140625" style="178" customWidth="1"/>
    <col min="13065" max="13312" width="9.109375" style="178"/>
    <col min="13313" max="13313" width="34" style="178" customWidth="1"/>
    <col min="13314" max="13319" width="13.44140625" style="178" customWidth="1"/>
    <col min="13320" max="13320" width="4.44140625" style="178" customWidth="1"/>
    <col min="13321" max="13568" width="9.109375" style="178"/>
    <col min="13569" max="13569" width="34" style="178" customWidth="1"/>
    <col min="13570" max="13575" width="13.44140625" style="178" customWidth="1"/>
    <col min="13576" max="13576" width="4.44140625" style="178" customWidth="1"/>
    <col min="13577" max="13824" width="9.109375" style="178"/>
    <col min="13825" max="13825" width="34" style="178" customWidth="1"/>
    <col min="13826" max="13831" width="13.44140625" style="178" customWidth="1"/>
    <col min="13832" max="13832" width="4.44140625" style="178" customWidth="1"/>
    <col min="13833" max="14080" width="9.109375" style="178"/>
    <col min="14081" max="14081" width="34" style="178" customWidth="1"/>
    <col min="14082" max="14087" width="13.44140625" style="178" customWidth="1"/>
    <col min="14088" max="14088" width="4.44140625" style="178" customWidth="1"/>
    <col min="14089" max="14336" width="9.109375" style="178"/>
    <col min="14337" max="14337" width="34" style="178" customWidth="1"/>
    <col min="14338" max="14343" width="13.44140625" style="178" customWidth="1"/>
    <col min="14344" max="14344" width="4.44140625" style="178" customWidth="1"/>
    <col min="14345" max="14592" width="9.109375" style="178"/>
    <col min="14593" max="14593" width="34" style="178" customWidth="1"/>
    <col min="14594" max="14599" width="13.44140625" style="178" customWidth="1"/>
    <col min="14600" max="14600" width="4.44140625" style="178" customWidth="1"/>
    <col min="14601" max="14848" width="9.109375" style="178"/>
    <col min="14849" max="14849" width="34" style="178" customWidth="1"/>
    <col min="14850" max="14855" width="13.44140625" style="178" customWidth="1"/>
    <col min="14856" max="14856" width="4.44140625" style="178" customWidth="1"/>
    <col min="14857" max="15104" width="9.109375" style="178"/>
    <col min="15105" max="15105" width="34" style="178" customWidth="1"/>
    <col min="15106" max="15111" width="13.44140625" style="178" customWidth="1"/>
    <col min="15112" max="15112" width="4.44140625" style="178" customWidth="1"/>
    <col min="15113" max="15360" width="9.109375" style="178"/>
    <col min="15361" max="15361" width="34" style="178" customWidth="1"/>
    <col min="15362" max="15367" width="13.44140625" style="178" customWidth="1"/>
    <col min="15368" max="15368" width="4.44140625" style="178" customWidth="1"/>
    <col min="15369" max="15616" width="9.109375" style="178"/>
    <col min="15617" max="15617" width="34" style="178" customWidth="1"/>
    <col min="15618" max="15623" width="13.44140625" style="178" customWidth="1"/>
    <col min="15624" max="15624" width="4.44140625" style="178" customWidth="1"/>
    <col min="15625" max="15872" width="9.109375" style="178"/>
    <col min="15873" max="15873" width="34" style="178" customWidth="1"/>
    <col min="15874" max="15879" width="13.44140625" style="178" customWidth="1"/>
    <col min="15880" max="15880" width="4.44140625" style="178" customWidth="1"/>
    <col min="15881" max="16128" width="9.109375" style="178"/>
    <col min="16129" max="16129" width="34" style="178" customWidth="1"/>
    <col min="16130" max="16135" width="13.44140625" style="178" customWidth="1"/>
    <col min="16136" max="16136" width="4.44140625" style="178" customWidth="1"/>
    <col min="16137" max="16384" width="9.109375" style="178"/>
  </cols>
  <sheetData>
    <row r="1" spans="1:8" ht="15.6" x14ac:dyDescent="0.3">
      <c r="A1" s="222" t="s">
        <v>387</v>
      </c>
      <c r="B1" s="222"/>
      <c r="C1" s="222"/>
      <c r="D1" s="222"/>
      <c r="E1" s="222"/>
      <c r="F1" s="222"/>
      <c r="G1" s="222"/>
      <c r="H1" s="223" t="str">
        <f>+CONCATENATE("3. melléklet a ……/",LEFT([3]ÖSSZEFÜGGÉSEK!A4,4)+1,". (……) önkormányzati rendelethez")</f>
        <v>3. melléklet a ……/2015. (……) önkormányzati rendelethez</v>
      </c>
    </row>
    <row r="2" spans="1:8" ht="15" thickBot="1" x14ac:dyDescent="0.35">
      <c r="A2" s="104"/>
      <c r="B2" s="101"/>
      <c r="C2" s="207"/>
      <c r="D2" s="101"/>
      <c r="E2" s="101"/>
      <c r="F2" s="224" t="s">
        <v>294</v>
      </c>
      <c r="G2" s="224"/>
      <c r="H2" s="223"/>
    </row>
    <row r="3" spans="1:8" s="181" customFormat="1" ht="34.799999999999997" thickBot="1" x14ac:dyDescent="0.35">
      <c r="A3" s="109" t="s">
        <v>388</v>
      </c>
      <c r="B3" s="110" t="s">
        <v>389</v>
      </c>
      <c r="C3" s="110" t="s">
        <v>390</v>
      </c>
      <c r="D3" s="110" t="s">
        <v>391</v>
      </c>
      <c r="E3" s="110" t="s">
        <v>392</v>
      </c>
      <c r="F3" s="179" t="s">
        <v>393</v>
      </c>
      <c r="G3" s="180" t="s">
        <v>394</v>
      </c>
      <c r="H3" s="223"/>
    </row>
    <row r="4" spans="1:8" s="101" customFormat="1" ht="12" customHeight="1" thickBot="1" x14ac:dyDescent="0.35">
      <c r="A4" s="182" t="s">
        <v>47</v>
      </c>
      <c r="B4" s="183" t="s">
        <v>48</v>
      </c>
      <c r="C4" s="183" t="s">
        <v>49</v>
      </c>
      <c r="D4" s="183" t="s">
        <v>50</v>
      </c>
      <c r="E4" s="183" t="s">
        <v>215</v>
      </c>
      <c r="F4" s="184" t="s">
        <v>298</v>
      </c>
      <c r="G4" s="185" t="s">
        <v>395</v>
      </c>
      <c r="H4" s="223"/>
    </row>
    <row r="5" spans="1:8" x14ac:dyDescent="0.3">
      <c r="A5" s="129" t="s">
        <v>396</v>
      </c>
      <c r="B5" s="186">
        <v>3641789</v>
      </c>
      <c r="C5" s="187"/>
      <c r="D5" s="186">
        <v>0</v>
      </c>
      <c r="E5" s="186"/>
      <c r="F5" s="188">
        <v>0</v>
      </c>
      <c r="G5" s="189"/>
      <c r="H5" s="223"/>
    </row>
    <row r="6" spans="1:8" ht="20.399999999999999" x14ac:dyDescent="0.3">
      <c r="A6" s="129" t="s">
        <v>397</v>
      </c>
      <c r="B6" s="186">
        <v>318000</v>
      </c>
      <c r="C6" s="187"/>
      <c r="D6" s="186"/>
      <c r="E6" s="186">
        <v>318000</v>
      </c>
      <c r="F6" s="188"/>
      <c r="G6" s="189">
        <v>318000</v>
      </c>
      <c r="H6" s="223"/>
    </row>
    <row r="7" spans="1:8" x14ac:dyDescent="0.3">
      <c r="A7" s="129" t="s">
        <v>398</v>
      </c>
      <c r="B7" s="186">
        <v>681332</v>
      </c>
      <c r="C7" s="187"/>
      <c r="D7" s="186"/>
      <c r="E7" s="186">
        <v>1165880</v>
      </c>
      <c r="F7" s="188"/>
      <c r="G7" s="189">
        <v>1165880</v>
      </c>
      <c r="H7" s="223"/>
    </row>
    <row r="8" spans="1:8" ht="20.399999999999999" x14ac:dyDescent="0.3">
      <c r="A8" s="206" t="s">
        <v>403</v>
      </c>
      <c r="B8" s="186"/>
      <c r="C8" s="187"/>
      <c r="D8" s="186"/>
      <c r="E8" s="186">
        <v>1577000</v>
      </c>
      <c r="F8" s="188"/>
      <c r="G8" s="189">
        <v>1577000</v>
      </c>
      <c r="H8" s="223"/>
    </row>
    <row r="9" spans="1:8" ht="20.399999999999999" x14ac:dyDescent="0.3">
      <c r="A9" s="129" t="s">
        <v>404</v>
      </c>
      <c r="B9" s="186"/>
      <c r="C9" s="187"/>
      <c r="D9" s="186"/>
      <c r="E9" s="186">
        <v>742654</v>
      </c>
      <c r="F9" s="188"/>
      <c r="G9" s="189">
        <v>742654</v>
      </c>
      <c r="H9" s="223"/>
    </row>
    <row r="10" spans="1:8" x14ac:dyDescent="0.3">
      <c r="A10" s="190"/>
      <c r="B10" s="186"/>
      <c r="C10" s="187"/>
      <c r="D10" s="186"/>
      <c r="E10" s="186"/>
      <c r="F10" s="188"/>
      <c r="G10" s="189"/>
      <c r="H10" s="223"/>
    </row>
    <row r="11" spans="1:8" x14ac:dyDescent="0.3">
      <c r="A11" s="129"/>
      <c r="B11" s="186"/>
      <c r="C11" s="187"/>
      <c r="D11" s="186"/>
      <c r="E11" s="186"/>
      <c r="F11" s="188"/>
      <c r="G11" s="189"/>
      <c r="H11" s="223"/>
    </row>
    <row r="12" spans="1:8" x14ac:dyDescent="0.3">
      <c r="A12" s="129"/>
      <c r="B12" s="186"/>
      <c r="C12" s="187"/>
      <c r="D12" s="186"/>
      <c r="E12" s="186"/>
      <c r="F12" s="188"/>
      <c r="G12" s="189">
        <f t="shared" ref="G12:G23" si="0">+D12+F12</f>
        <v>0</v>
      </c>
      <c r="H12" s="223"/>
    </row>
    <row r="13" spans="1:8" x14ac:dyDescent="0.3">
      <c r="A13" s="129"/>
      <c r="B13" s="186"/>
      <c r="C13" s="187"/>
      <c r="D13" s="186"/>
      <c r="E13" s="186"/>
      <c r="F13" s="188"/>
      <c r="G13" s="189">
        <f t="shared" si="0"/>
        <v>0</v>
      </c>
      <c r="H13" s="223"/>
    </row>
    <row r="14" spans="1:8" x14ac:dyDescent="0.3">
      <c r="A14" s="129"/>
      <c r="B14" s="186"/>
      <c r="C14" s="187"/>
      <c r="D14" s="186"/>
      <c r="E14" s="186"/>
      <c r="F14" s="188"/>
      <c r="G14" s="189">
        <f t="shared" si="0"/>
        <v>0</v>
      </c>
      <c r="H14" s="223"/>
    </row>
    <row r="15" spans="1:8" x14ac:dyDescent="0.3">
      <c r="A15" s="129"/>
      <c r="B15" s="186"/>
      <c r="C15" s="187"/>
      <c r="D15" s="186"/>
      <c r="E15" s="186"/>
      <c r="F15" s="188"/>
      <c r="G15" s="189">
        <f t="shared" si="0"/>
        <v>0</v>
      </c>
      <c r="H15" s="223"/>
    </row>
    <row r="16" spans="1:8" x14ac:dyDescent="0.3">
      <c r="A16" s="129"/>
      <c r="B16" s="186"/>
      <c r="C16" s="187"/>
      <c r="D16" s="186"/>
      <c r="E16" s="186"/>
      <c r="F16" s="188"/>
      <c r="G16" s="189">
        <f t="shared" si="0"/>
        <v>0</v>
      </c>
      <c r="H16" s="223"/>
    </row>
    <row r="17" spans="1:8" x14ac:dyDescent="0.3">
      <c r="A17" s="129"/>
      <c r="B17" s="186"/>
      <c r="C17" s="187"/>
      <c r="D17" s="186"/>
      <c r="E17" s="186"/>
      <c r="F17" s="188"/>
      <c r="G17" s="189">
        <f t="shared" si="0"/>
        <v>0</v>
      </c>
      <c r="H17" s="223"/>
    </row>
    <row r="18" spans="1:8" x14ac:dyDescent="0.3">
      <c r="A18" s="129"/>
      <c r="B18" s="186"/>
      <c r="C18" s="187"/>
      <c r="D18" s="186"/>
      <c r="E18" s="186"/>
      <c r="F18" s="188"/>
      <c r="G18" s="189">
        <f t="shared" si="0"/>
        <v>0</v>
      </c>
      <c r="H18" s="223"/>
    </row>
    <row r="19" spans="1:8" x14ac:dyDescent="0.3">
      <c r="A19" s="129"/>
      <c r="B19" s="186"/>
      <c r="C19" s="187"/>
      <c r="D19" s="186"/>
      <c r="E19" s="186"/>
      <c r="F19" s="188"/>
      <c r="G19" s="189">
        <f t="shared" si="0"/>
        <v>0</v>
      </c>
      <c r="H19" s="223"/>
    </row>
    <row r="20" spans="1:8" x14ac:dyDescent="0.3">
      <c r="A20" s="129"/>
      <c r="B20" s="186"/>
      <c r="C20" s="187"/>
      <c r="D20" s="186"/>
      <c r="E20" s="186"/>
      <c r="F20" s="188"/>
      <c r="G20" s="189">
        <f t="shared" si="0"/>
        <v>0</v>
      </c>
      <c r="H20" s="223"/>
    </row>
    <row r="21" spans="1:8" x14ac:dyDescent="0.3">
      <c r="A21" s="129"/>
      <c r="B21" s="186"/>
      <c r="C21" s="187"/>
      <c r="D21" s="186"/>
      <c r="E21" s="186"/>
      <c r="F21" s="188"/>
      <c r="G21" s="189">
        <f t="shared" si="0"/>
        <v>0</v>
      </c>
      <c r="H21" s="223"/>
    </row>
    <row r="22" spans="1:8" x14ac:dyDescent="0.3">
      <c r="A22" s="129"/>
      <c r="B22" s="186"/>
      <c r="C22" s="187"/>
      <c r="D22" s="186"/>
      <c r="E22" s="186"/>
      <c r="F22" s="188"/>
      <c r="G22" s="189">
        <f t="shared" si="0"/>
        <v>0</v>
      </c>
      <c r="H22" s="223"/>
    </row>
    <row r="23" spans="1:8" ht="15.9" customHeight="1" thickBot="1" x14ac:dyDescent="0.35">
      <c r="A23" s="131"/>
      <c r="B23" s="191"/>
      <c r="C23" s="192"/>
      <c r="D23" s="191"/>
      <c r="E23" s="191"/>
      <c r="F23" s="193"/>
      <c r="G23" s="189">
        <f t="shared" si="0"/>
        <v>0</v>
      </c>
      <c r="H23" s="223"/>
    </row>
    <row r="24" spans="1:8" s="198" customFormat="1" ht="13.8" thickBot="1" x14ac:dyDescent="0.35">
      <c r="A24" s="194" t="s">
        <v>399</v>
      </c>
      <c r="B24" s="195">
        <f>B5+B6+B7</f>
        <v>4641121</v>
      </c>
      <c r="C24" s="196"/>
      <c r="D24" s="195">
        <f>SUM(D5:D23)</f>
        <v>0</v>
      </c>
      <c r="E24" s="195">
        <f>SUM(E5:E23)</f>
        <v>3803534</v>
      </c>
      <c r="F24" s="195">
        <f>SUM(F5:F23)</f>
        <v>0</v>
      </c>
      <c r="G24" s="197">
        <f>SUM(G5:G23)</f>
        <v>3803534</v>
      </c>
      <c r="H24" s="223"/>
    </row>
    <row r="25" spans="1:8" x14ac:dyDescent="0.3">
      <c r="F25" s="198"/>
      <c r="G25" s="198"/>
      <c r="H25" s="200"/>
    </row>
    <row r="26" spans="1:8" x14ac:dyDescent="0.3">
      <c r="H26" s="200"/>
    </row>
    <row r="27" spans="1:8" x14ac:dyDescent="0.3">
      <c r="H27" s="200"/>
    </row>
    <row r="28" spans="1:8" x14ac:dyDescent="0.3">
      <c r="H28" s="200"/>
    </row>
    <row r="29" spans="1:8" x14ac:dyDescent="0.3">
      <c r="H29" s="200"/>
    </row>
    <row r="30" spans="1:8" x14ac:dyDescent="0.3">
      <c r="H30" s="200"/>
    </row>
    <row r="31" spans="1:8" x14ac:dyDescent="0.3">
      <c r="H31" s="200"/>
    </row>
    <row r="32" spans="1:8" x14ac:dyDescent="0.3">
      <c r="H32" s="200"/>
    </row>
    <row r="33" spans="8:8" x14ac:dyDescent="0.3">
      <c r="H33" s="200"/>
    </row>
  </sheetData>
  <mergeCells count="3">
    <mergeCell ref="A1:G1"/>
    <mergeCell ref="H1:H24"/>
    <mergeCell ref="F2:G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4"/>
  <sheetViews>
    <sheetView workbookViewId="0">
      <selection activeCell="L10" sqref="L10"/>
    </sheetView>
  </sheetViews>
  <sheetFormatPr defaultRowHeight="14.4" x14ac:dyDescent="0.3"/>
  <cols>
    <col min="1" max="1" width="41.33203125" style="199" customWidth="1"/>
    <col min="2" max="7" width="13.5546875" style="178" customWidth="1"/>
    <col min="8" max="8" width="3.5546875" style="178" customWidth="1"/>
    <col min="9" max="9" width="11.88671875" style="178" customWidth="1"/>
    <col min="10" max="256" width="9.109375" style="178"/>
    <col min="257" max="257" width="41.33203125" style="178" customWidth="1"/>
    <col min="258" max="263" width="13.5546875" style="178" customWidth="1"/>
    <col min="264" max="264" width="3.5546875" style="178" customWidth="1"/>
    <col min="265" max="265" width="11.88671875" style="178" customWidth="1"/>
    <col min="266" max="512" width="9.109375" style="178"/>
    <col min="513" max="513" width="41.33203125" style="178" customWidth="1"/>
    <col min="514" max="519" width="13.5546875" style="178" customWidth="1"/>
    <col min="520" max="520" width="3.5546875" style="178" customWidth="1"/>
    <col min="521" max="521" width="11.88671875" style="178" customWidth="1"/>
    <col min="522" max="768" width="9.109375" style="178"/>
    <col min="769" max="769" width="41.33203125" style="178" customWidth="1"/>
    <col min="770" max="775" width="13.5546875" style="178" customWidth="1"/>
    <col min="776" max="776" width="3.5546875" style="178" customWidth="1"/>
    <col min="777" max="777" width="11.88671875" style="178" customWidth="1"/>
    <col min="778" max="1024" width="9.109375" style="178"/>
    <col min="1025" max="1025" width="41.33203125" style="178" customWidth="1"/>
    <col min="1026" max="1031" width="13.5546875" style="178" customWidth="1"/>
    <col min="1032" max="1032" width="3.5546875" style="178" customWidth="1"/>
    <col min="1033" max="1033" width="11.88671875" style="178" customWidth="1"/>
    <col min="1034" max="1280" width="9.109375" style="178"/>
    <col min="1281" max="1281" width="41.33203125" style="178" customWidth="1"/>
    <col min="1282" max="1287" width="13.5546875" style="178" customWidth="1"/>
    <col min="1288" max="1288" width="3.5546875" style="178" customWidth="1"/>
    <col min="1289" max="1289" width="11.88671875" style="178" customWidth="1"/>
    <col min="1290" max="1536" width="9.109375" style="178"/>
    <col min="1537" max="1537" width="41.33203125" style="178" customWidth="1"/>
    <col min="1538" max="1543" width="13.5546875" style="178" customWidth="1"/>
    <col min="1544" max="1544" width="3.5546875" style="178" customWidth="1"/>
    <col min="1545" max="1545" width="11.88671875" style="178" customWidth="1"/>
    <col min="1546" max="1792" width="9.109375" style="178"/>
    <col min="1793" max="1793" width="41.33203125" style="178" customWidth="1"/>
    <col min="1794" max="1799" width="13.5546875" style="178" customWidth="1"/>
    <col min="1800" max="1800" width="3.5546875" style="178" customWidth="1"/>
    <col min="1801" max="1801" width="11.88671875" style="178" customWidth="1"/>
    <col min="1802" max="2048" width="9.109375" style="178"/>
    <col min="2049" max="2049" width="41.33203125" style="178" customWidth="1"/>
    <col min="2050" max="2055" width="13.5546875" style="178" customWidth="1"/>
    <col min="2056" max="2056" width="3.5546875" style="178" customWidth="1"/>
    <col min="2057" max="2057" width="11.88671875" style="178" customWidth="1"/>
    <col min="2058" max="2304" width="9.109375" style="178"/>
    <col min="2305" max="2305" width="41.33203125" style="178" customWidth="1"/>
    <col min="2306" max="2311" width="13.5546875" style="178" customWidth="1"/>
    <col min="2312" max="2312" width="3.5546875" style="178" customWidth="1"/>
    <col min="2313" max="2313" width="11.88671875" style="178" customWidth="1"/>
    <col min="2314" max="2560" width="9.109375" style="178"/>
    <col min="2561" max="2561" width="41.33203125" style="178" customWidth="1"/>
    <col min="2562" max="2567" width="13.5546875" style="178" customWidth="1"/>
    <col min="2568" max="2568" width="3.5546875" style="178" customWidth="1"/>
    <col min="2569" max="2569" width="11.88671875" style="178" customWidth="1"/>
    <col min="2570" max="2816" width="9.109375" style="178"/>
    <col min="2817" max="2817" width="41.33203125" style="178" customWidth="1"/>
    <col min="2818" max="2823" width="13.5546875" style="178" customWidth="1"/>
    <col min="2824" max="2824" width="3.5546875" style="178" customWidth="1"/>
    <col min="2825" max="2825" width="11.88671875" style="178" customWidth="1"/>
    <col min="2826" max="3072" width="9.109375" style="178"/>
    <col min="3073" max="3073" width="41.33203125" style="178" customWidth="1"/>
    <col min="3074" max="3079" width="13.5546875" style="178" customWidth="1"/>
    <col min="3080" max="3080" width="3.5546875" style="178" customWidth="1"/>
    <col min="3081" max="3081" width="11.88671875" style="178" customWidth="1"/>
    <col min="3082" max="3328" width="9.109375" style="178"/>
    <col min="3329" max="3329" width="41.33203125" style="178" customWidth="1"/>
    <col min="3330" max="3335" width="13.5546875" style="178" customWidth="1"/>
    <col min="3336" max="3336" width="3.5546875" style="178" customWidth="1"/>
    <col min="3337" max="3337" width="11.88671875" style="178" customWidth="1"/>
    <col min="3338" max="3584" width="9.109375" style="178"/>
    <col min="3585" max="3585" width="41.33203125" style="178" customWidth="1"/>
    <col min="3586" max="3591" width="13.5546875" style="178" customWidth="1"/>
    <col min="3592" max="3592" width="3.5546875" style="178" customWidth="1"/>
    <col min="3593" max="3593" width="11.88671875" style="178" customWidth="1"/>
    <col min="3594" max="3840" width="9.109375" style="178"/>
    <col min="3841" max="3841" width="41.33203125" style="178" customWidth="1"/>
    <col min="3842" max="3847" width="13.5546875" style="178" customWidth="1"/>
    <col min="3848" max="3848" width="3.5546875" style="178" customWidth="1"/>
    <col min="3849" max="3849" width="11.88671875" style="178" customWidth="1"/>
    <col min="3850" max="4096" width="9.109375" style="178"/>
    <col min="4097" max="4097" width="41.33203125" style="178" customWidth="1"/>
    <col min="4098" max="4103" width="13.5546875" style="178" customWidth="1"/>
    <col min="4104" max="4104" width="3.5546875" style="178" customWidth="1"/>
    <col min="4105" max="4105" width="11.88671875" style="178" customWidth="1"/>
    <col min="4106" max="4352" width="9.109375" style="178"/>
    <col min="4353" max="4353" width="41.33203125" style="178" customWidth="1"/>
    <col min="4354" max="4359" width="13.5546875" style="178" customWidth="1"/>
    <col min="4360" max="4360" width="3.5546875" style="178" customWidth="1"/>
    <col min="4361" max="4361" width="11.88671875" style="178" customWidth="1"/>
    <col min="4362" max="4608" width="9.109375" style="178"/>
    <col min="4609" max="4609" width="41.33203125" style="178" customWidth="1"/>
    <col min="4610" max="4615" width="13.5546875" style="178" customWidth="1"/>
    <col min="4616" max="4616" width="3.5546875" style="178" customWidth="1"/>
    <col min="4617" max="4617" width="11.88671875" style="178" customWidth="1"/>
    <col min="4618" max="4864" width="9.109375" style="178"/>
    <col min="4865" max="4865" width="41.33203125" style="178" customWidth="1"/>
    <col min="4866" max="4871" width="13.5546875" style="178" customWidth="1"/>
    <col min="4872" max="4872" width="3.5546875" style="178" customWidth="1"/>
    <col min="4873" max="4873" width="11.88671875" style="178" customWidth="1"/>
    <col min="4874" max="5120" width="9.109375" style="178"/>
    <col min="5121" max="5121" width="41.33203125" style="178" customWidth="1"/>
    <col min="5122" max="5127" width="13.5546875" style="178" customWidth="1"/>
    <col min="5128" max="5128" width="3.5546875" style="178" customWidth="1"/>
    <col min="5129" max="5129" width="11.88671875" style="178" customWidth="1"/>
    <col min="5130" max="5376" width="9.109375" style="178"/>
    <col min="5377" max="5377" width="41.33203125" style="178" customWidth="1"/>
    <col min="5378" max="5383" width="13.5546875" style="178" customWidth="1"/>
    <col min="5384" max="5384" width="3.5546875" style="178" customWidth="1"/>
    <col min="5385" max="5385" width="11.88671875" style="178" customWidth="1"/>
    <col min="5386" max="5632" width="9.109375" style="178"/>
    <col min="5633" max="5633" width="41.33203125" style="178" customWidth="1"/>
    <col min="5634" max="5639" width="13.5546875" style="178" customWidth="1"/>
    <col min="5640" max="5640" width="3.5546875" style="178" customWidth="1"/>
    <col min="5641" max="5641" width="11.88671875" style="178" customWidth="1"/>
    <col min="5642" max="5888" width="9.109375" style="178"/>
    <col min="5889" max="5889" width="41.33203125" style="178" customWidth="1"/>
    <col min="5890" max="5895" width="13.5546875" style="178" customWidth="1"/>
    <col min="5896" max="5896" width="3.5546875" style="178" customWidth="1"/>
    <col min="5897" max="5897" width="11.88671875" style="178" customWidth="1"/>
    <col min="5898" max="6144" width="9.109375" style="178"/>
    <col min="6145" max="6145" width="41.33203125" style="178" customWidth="1"/>
    <col min="6146" max="6151" width="13.5546875" style="178" customWidth="1"/>
    <col min="6152" max="6152" width="3.5546875" style="178" customWidth="1"/>
    <col min="6153" max="6153" width="11.88671875" style="178" customWidth="1"/>
    <col min="6154" max="6400" width="9.109375" style="178"/>
    <col min="6401" max="6401" width="41.33203125" style="178" customWidth="1"/>
    <col min="6402" max="6407" width="13.5546875" style="178" customWidth="1"/>
    <col min="6408" max="6408" width="3.5546875" style="178" customWidth="1"/>
    <col min="6409" max="6409" width="11.88671875" style="178" customWidth="1"/>
    <col min="6410" max="6656" width="9.109375" style="178"/>
    <col min="6657" max="6657" width="41.33203125" style="178" customWidth="1"/>
    <col min="6658" max="6663" width="13.5546875" style="178" customWidth="1"/>
    <col min="6664" max="6664" width="3.5546875" style="178" customWidth="1"/>
    <col min="6665" max="6665" width="11.88671875" style="178" customWidth="1"/>
    <col min="6666" max="6912" width="9.109375" style="178"/>
    <col min="6913" max="6913" width="41.33203125" style="178" customWidth="1"/>
    <col min="6914" max="6919" width="13.5546875" style="178" customWidth="1"/>
    <col min="6920" max="6920" width="3.5546875" style="178" customWidth="1"/>
    <col min="6921" max="6921" width="11.88671875" style="178" customWidth="1"/>
    <col min="6922" max="7168" width="9.109375" style="178"/>
    <col min="7169" max="7169" width="41.33203125" style="178" customWidth="1"/>
    <col min="7170" max="7175" width="13.5546875" style="178" customWidth="1"/>
    <col min="7176" max="7176" width="3.5546875" style="178" customWidth="1"/>
    <col min="7177" max="7177" width="11.88671875" style="178" customWidth="1"/>
    <col min="7178" max="7424" width="9.109375" style="178"/>
    <col min="7425" max="7425" width="41.33203125" style="178" customWidth="1"/>
    <col min="7426" max="7431" width="13.5546875" style="178" customWidth="1"/>
    <col min="7432" max="7432" width="3.5546875" style="178" customWidth="1"/>
    <col min="7433" max="7433" width="11.88671875" style="178" customWidth="1"/>
    <col min="7434" max="7680" width="9.109375" style="178"/>
    <col min="7681" max="7681" width="41.33203125" style="178" customWidth="1"/>
    <col min="7682" max="7687" width="13.5546875" style="178" customWidth="1"/>
    <col min="7688" max="7688" width="3.5546875" style="178" customWidth="1"/>
    <col min="7689" max="7689" width="11.88671875" style="178" customWidth="1"/>
    <col min="7690" max="7936" width="9.109375" style="178"/>
    <col min="7937" max="7937" width="41.33203125" style="178" customWidth="1"/>
    <col min="7938" max="7943" width="13.5546875" style="178" customWidth="1"/>
    <col min="7944" max="7944" width="3.5546875" style="178" customWidth="1"/>
    <col min="7945" max="7945" width="11.88671875" style="178" customWidth="1"/>
    <col min="7946" max="8192" width="9.109375" style="178"/>
    <col min="8193" max="8193" width="41.33203125" style="178" customWidth="1"/>
    <col min="8194" max="8199" width="13.5546875" style="178" customWidth="1"/>
    <col min="8200" max="8200" width="3.5546875" style="178" customWidth="1"/>
    <col min="8201" max="8201" width="11.88671875" style="178" customWidth="1"/>
    <col min="8202" max="8448" width="9.109375" style="178"/>
    <col min="8449" max="8449" width="41.33203125" style="178" customWidth="1"/>
    <col min="8450" max="8455" width="13.5546875" style="178" customWidth="1"/>
    <col min="8456" max="8456" width="3.5546875" style="178" customWidth="1"/>
    <col min="8457" max="8457" width="11.88671875" style="178" customWidth="1"/>
    <col min="8458" max="8704" width="9.109375" style="178"/>
    <col min="8705" max="8705" width="41.33203125" style="178" customWidth="1"/>
    <col min="8706" max="8711" width="13.5546875" style="178" customWidth="1"/>
    <col min="8712" max="8712" width="3.5546875" style="178" customWidth="1"/>
    <col min="8713" max="8713" width="11.88671875" style="178" customWidth="1"/>
    <col min="8714" max="8960" width="9.109375" style="178"/>
    <col min="8961" max="8961" width="41.33203125" style="178" customWidth="1"/>
    <col min="8962" max="8967" width="13.5546875" style="178" customWidth="1"/>
    <col min="8968" max="8968" width="3.5546875" style="178" customWidth="1"/>
    <col min="8969" max="8969" width="11.88671875" style="178" customWidth="1"/>
    <col min="8970" max="9216" width="9.109375" style="178"/>
    <col min="9217" max="9217" width="41.33203125" style="178" customWidth="1"/>
    <col min="9218" max="9223" width="13.5546875" style="178" customWidth="1"/>
    <col min="9224" max="9224" width="3.5546875" style="178" customWidth="1"/>
    <col min="9225" max="9225" width="11.88671875" style="178" customWidth="1"/>
    <col min="9226" max="9472" width="9.109375" style="178"/>
    <col min="9473" max="9473" width="41.33203125" style="178" customWidth="1"/>
    <col min="9474" max="9479" width="13.5546875" style="178" customWidth="1"/>
    <col min="9480" max="9480" width="3.5546875" style="178" customWidth="1"/>
    <col min="9481" max="9481" width="11.88671875" style="178" customWidth="1"/>
    <col min="9482" max="9728" width="9.109375" style="178"/>
    <col min="9729" max="9729" width="41.33203125" style="178" customWidth="1"/>
    <col min="9730" max="9735" width="13.5546875" style="178" customWidth="1"/>
    <col min="9736" max="9736" width="3.5546875" style="178" customWidth="1"/>
    <col min="9737" max="9737" width="11.88671875" style="178" customWidth="1"/>
    <col min="9738" max="9984" width="9.109375" style="178"/>
    <col min="9985" max="9985" width="41.33203125" style="178" customWidth="1"/>
    <col min="9986" max="9991" width="13.5546875" style="178" customWidth="1"/>
    <col min="9992" max="9992" width="3.5546875" style="178" customWidth="1"/>
    <col min="9993" max="9993" width="11.88671875" style="178" customWidth="1"/>
    <col min="9994" max="10240" width="9.109375" style="178"/>
    <col min="10241" max="10241" width="41.33203125" style="178" customWidth="1"/>
    <col min="10242" max="10247" width="13.5546875" style="178" customWidth="1"/>
    <col min="10248" max="10248" width="3.5546875" style="178" customWidth="1"/>
    <col min="10249" max="10249" width="11.88671875" style="178" customWidth="1"/>
    <col min="10250" max="10496" width="9.109375" style="178"/>
    <col min="10497" max="10497" width="41.33203125" style="178" customWidth="1"/>
    <col min="10498" max="10503" width="13.5546875" style="178" customWidth="1"/>
    <col min="10504" max="10504" width="3.5546875" style="178" customWidth="1"/>
    <col min="10505" max="10505" width="11.88671875" style="178" customWidth="1"/>
    <col min="10506" max="10752" width="9.109375" style="178"/>
    <col min="10753" max="10753" width="41.33203125" style="178" customWidth="1"/>
    <col min="10754" max="10759" width="13.5546875" style="178" customWidth="1"/>
    <col min="10760" max="10760" width="3.5546875" style="178" customWidth="1"/>
    <col min="10761" max="10761" width="11.88671875" style="178" customWidth="1"/>
    <col min="10762" max="11008" width="9.109375" style="178"/>
    <col min="11009" max="11009" width="41.33203125" style="178" customWidth="1"/>
    <col min="11010" max="11015" width="13.5546875" style="178" customWidth="1"/>
    <col min="11016" max="11016" width="3.5546875" style="178" customWidth="1"/>
    <col min="11017" max="11017" width="11.88671875" style="178" customWidth="1"/>
    <col min="11018" max="11264" width="9.109375" style="178"/>
    <col min="11265" max="11265" width="41.33203125" style="178" customWidth="1"/>
    <col min="11266" max="11271" width="13.5546875" style="178" customWidth="1"/>
    <col min="11272" max="11272" width="3.5546875" style="178" customWidth="1"/>
    <col min="11273" max="11273" width="11.88671875" style="178" customWidth="1"/>
    <col min="11274" max="11520" width="9.109375" style="178"/>
    <col min="11521" max="11521" width="41.33203125" style="178" customWidth="1"/>
    <col min="11522" max="11527" width="13.5546875" style="178" customWidth="1"/>
    <col min="11528" max="11528" width="3.5546875" style="178" customWidth="1"/>
    <col min="11529" max="11529" width="11.88671875" style="178" customWidth="1"/>
    <col min="11530" max="11776" width="9.109375" style="178"/>
    <col min="11777" max="11777" width="41.33203125" style="178" customWidth="1"/>
    <col min="11778" max="11783" width="13.5546875" style="178" customWidth="1"/>
    <col min="11784" max="11784" width="3.5546875" style="178" customWidth="1"/>
    <col min="11785" max="11785" width="11.88671875" style="178" customWidth="1"/>
    <col min="11786" max="12032" width="9.109375" style="178"/>
    <col min="12033" max="12033" width="41.33203125" style="178" customWidth="1"/>
    <col min="12034" max="12039" width="13.5546875" style="178" customWidth="1"/>
    <col min="12040" max="12040" width="3.5546875" style="178" customWidth="1"/>
    <col min="12041" max="12041" width="11.88671875" style="178" customWidth="1"/>
    <col min="12042" max="12288" width="9.109375" style="178"/>
    <col min="12289" max="12289" width="41.33203125" style="178" customWidth="1"/>
    <col min="12290" max="12295" width="13.5546875" style="178" customWidth="1"/>
    <col min="12296" max="12296" width="3.5546875" style="178" customWidth="1"/>
    <col min="12297" max="12297" width="11.88671875" style="178" customWidth="1"/>
    <col min="12298" max="12544" width="9.109375" style="178"/>
    <col min="12545" max="12545" width="41.33203125" style="178" customWidth="1"/>
    <col min="12546" max="12551" width="13.5546875" style="178" customWidth="1"/>
    <col min="12552" max="12552" width="3.5546875" style="178" customWidth="1"/>
    <col min="12553" max="12553" width="11.88671875" style="178" customWidth="1"/>
    <col min="12554" max="12800" width="9.109375" style="178"/>
    <col min="12801" max="12801" width="41.33203125" style="178" customWidth="1"/>
    <col min="12802" max="12807" width="13.5546875" style="178" customWidth="1"/>
    <col min="12808" max="12808" width="3.5546875" style="178" customWidth="1"/>
    <col min="12809" max="12809" width="11.88671875" style="178" customWidth="1"/>
    <col min="12810" max="13056" width="9.109375" style="178"/>
    <col min="13057" max="13057" width="41.33203125" style="178" customWidth="1"/>
    <col min="13058" max="13063" width="13.5546875" style="178" customWidth="1"/>
    <col min="13064" max="13064" width="3.5546875" style="178" customWidth="1"/>
    <col min="13065" max="13065" width="11.88671875" style="178" customWidth="1"/>
    <col min="13066" max="13312" width="9.109375" style="178"/>
    <col min="13313" max="13313" width="41.33203125" style="178" customWidth="1"/>
    <col min="13314" max="13319" width="13.5546875" style="178" customWidth="1"/>
    <col min="13320" max="13320" width="3.5546875" style="178" customWidth="1"/>
    <col min="13321" max="13321" width="11.88671875" style="178" customWidth="1"/>
    <col min="13322" max="13568" width="9.109375" style="178"/>
    <col min="13569" max="13569" width="41.33203125" style="178" customWidth="1"/>
    <col min="13570" max="13575" width="13.5546875" style="178" customWidth="1"/>
    <col min="13576" max="13576" width="3.5546875" style="178" customWidth="1"/>
    <col min="13577" max="13577" width="11.88671875" style="178" customWidth="1"/>
    <col min="13578" max="13824" width="9.109375" style="178"/>
    <col min="13825" max="13825" width="41.33203125" style="178" customWidth="1"/>
    <col min="13826" max="13831" width="13.5546875" style="178" customWidth="1"/>
    <col min="13832" max="13832" width="3.5546875" style="178" customWidth="1"/>
    <col min="13833" max="13833" width="11.88671875" style="178" customWidth="1"/>
    <col min="13834" max="14080" width="9.109375" style="178"/>
    <col min="14081" max="14081" width="41.33203125" style="178" customWidth="1"/>
    <col min="14082" max="14087" width="13.5546875" style="178" customWidth="1"/>
    <col min="14088" max="14088" width="3.5546875" style="178" customWidth="1"/>
    <col min="14089" max="14089" width="11.88671875" style="178" customWidth="1"/>
    <col min="14090" max="14336" width="9.109375" style="178"/>
    <col min="14337" max="14337" width="41.33203125" style="178" customWidth="1"/>
    <col min="14338" max="14343" width="13.5546875" style="178" customWidth="1"/>
    <col min="14344" max="14344" width="3.5546875" style="178" customWidth="1"/>
    <col min="14345" max="14345" width="11.88671875" style="178" customWidth="1"/>
    <col min="14346" max="14592" width="9.109375" style="178"/>
    <col min="14593" max="14593" width="41.33203125" style="178" customWidth="1"/>
    <col min="14594" max="14599" width="13.5546875" style="178" customWidth="1"/>
    <col min="14600" max="14600" width="3.5546875" style="178" customWidth="1"/>
    <col min="14601" max="14601" width="11.88671875" style="178" customWidth="1"/>
    <col min="14602" max="14848" width="9.109375" style="178"/>
    <col min="14849" max="14849" width="41.33203125" style="178" customWidth="1"/>
    <col min="14850" max="14855" width="13.5546875" style="178" customWidth="1"/>
    <col min="14856" max="14856" width="3.5546875" style="178" customWidth="1"/>
    <col min="14857" max="14857" width="11.88671875" style="178" customWidth="1"/>
    <col min="14858" max="15104" width="9.109375" style="178"/>
    <col min="15105" max="15105" width="41.33203125" style="178" customWidth="1"/>
    <col min="15106" max="15111" width="13.5546875" style="178" customWidth="1"/>
    <col min="15112" max="15112" width="3.5546875" style="178" customWidth="1"/>
    <col min="15113" max="15113" width="11.88671875" style="178" customWidth="1"/>
    <col min="15114" max="15360" width="9.109375" style="178"/>
    <col min="15361" max="15361" width="41.33203125" style="178" customWidth="1"/>
    <col min="15362" max="15367" width="13.5546875" style="178" customWidth="1"/>
    <col min="15368" max="15368" width="3.5546875" style="178" customWidth="1"/>
    <col min="15369" max="15369" width="11.88671875" style="178" customWidth="1"/>
    <col min="15370" max="15616" width="9.109375" style="178"/>
    <col min="15617" max="15617" width="41.33203125" style="178" customWidth="1"/>
    <col min="15618" max="15623" width="13.5546875" style="178" customWidth="1"/>
    <col min="15624" max="15624" width="3.5546875" style="178" customWidth="1"/>
    <col min="15625" max="15625" width="11.88671875" style="178" customWidth="1"/>
    <col min="15626" max="15872" width="9.109375" style="178"/>
    <col min="15873" max="15873" width="41.33203125" style="178" customWidth="1"/>
    <col min="15874" max="15879" width="13.5546875" style="178" customWidth="1"/>
    <col min="15880" max="15880" width="3.5546875" style="178" customWidth="1"/>
    <col min="15881" max="15881" width="11.88671875" style="178" customWidth="1"/>
    <col min="15882" max="16128" width="9.109375" style="178"/>
    <col min="16129" max="16129" width="41.33203125" style="178" customWidth="1"/>
    <col min="16130" max="16135" width="13.5546875" style="178" customWidth="1"/>
    <col min="16136" max="16136" width="3.5546875" style="178" customWidth="1"/>
    <col min="16137" max="16137" width="11.88671875" style="178" customWidth="1"/>
    <col min="16138" max="16384" width="9.109375" style="178"/>
  </cols>
  <sheetData>
    <row r="1" spans="1:8" ht="15.6" x14ac:dyDescent="0.3">
      <c r="A1" s="222" t="s">
        <v>400</v>
      </c>
      <c r="B1" s="222"/>
      <c r="C1" s="222"/>
      <c r="D1" s="222"/>
      <c r="E1" s="222"/>
      <c r="F1" s="222"/>
      <c r="G1" s="222"/>
      <c r="H1" s="225" t="str">
        <f>+CONCATENATE("4. melléklet a ……/",LEFT([1]ÖSSZEFÜGGÉSEK!A4,4)+1,". (……) önkormányzati rendelethez")</f>
        <v>4. melléklet a ……/2015. (……) önkormányzati rendelethez</v>
      </c>
    </row>
    <row r="2" spans="1:8" ht="15" thickBot="1" x14ac:dyDescent="0.35">
      <c r="A2" s="104"/>
      <c r="B2" s="101"/>
      <c r="C2" s="101"/>
      <c r="D2" s="101"/>
      <c r="E2" s="101"/>
      <c r="F2" s="224" t="s">
        <v>294</v>
      </c>
      <c r="G2" s="224"/>
      <c r="H2" s="225"/>
    </row>
    <row r="3" spans="1:8" s="181" customFormat="1" ht="34.799999999999997" thickBot="1" x14ac:dyDescent="0.35">
      <c r="A3" s="109" t="s">
        <v>401</v>
      </c>
      <c r="B3" s="110" t="s">
        <v>389</v>
      </c>
      <c r="C3" s="110" t="s">
        <v>390</v>
      </c>
      <c r="D3" s="110" t="str">
        <f>+'[1]3.sz.mell.'!D3</f>
        <v>Felhasználás 2018.XII.31</v>
      </c>
      <c r="E3" s="110" t="str">
        <f>+'[1]3.sz.mell.'!E3</f>
        <v>2018.évi módosított előírányzat</v>
      </c>
      <c r="F3" s="179" t="str">
        <f>+'[1]3.sz.mell.'!F3</f>
        <v>2018. évi teljesítés</v>
      </c>
      <c r="G3" s="180" t="str">
        <f>+'[1]3.sz.mell.'!G3</f>
        <v>Összes teljesítés 2018. dec. 31-ig</v>
      </c>
      <c r="H3" s="225"/>
    </row>
    <row r="4" spans="1:8" s="101" customFormat="1" ht="15" customHeight="1" thickBot="1" x14ac:dyDescent="0.35">
      <c r="A4" s="182" t="s">
        <v>47</v>
      </c>
      <c r="B4" s="183" t="s">
        <v>48</v>
      </c>
      <c r="C4" s="183" t="s">
        <v>49</v>
      </c>
      <c r="D4" s="183" t="s">
        <v>50</v>
      </c>
      <c r="E4" s="183" t="s">
        <v>215</v>
      </c>
      <c r="F4" s="184" t="s">
        <v>298</v>
      </c>
      <c r="G4" s="185" t="s">
        <v>395</v>
      </c>
      <c r="H4" s="225"/>
    </row>
    <row r="5" spans="1:8" x14ac:dyDescent="0.3">
      <c r="A5" s="201" t="s">
        <v>402</v>
      </c>
      <c r="B5" s="186">
        <v>491619</v>
      </c>
      <c r="C5" s="202">
        <v>2018</v>
      </c>
      <c r="D5" s="186"/>
      <c r="E5" s="186">
        <v>491619</v>
      </c>
      <c r="F5" s="188">
        <v>0</v>
      </c>
      <c r="G5" s="189">
        <v>491619</v>
      </c>
      <c r="H5" s="225"/>
    </row>
    <row r="6" spans="1:8" x14ac:dyDescent="0.3">
      <c r="A6" s="201"/>
      <c r="B6" s="186">
        <v>0</v>
      </c>
      <c r="C6" s="202"/>
      <c r="D6" s="186"/>
      <c r="E6" s="186"/>
      <c r="F6" s="188"/>
      <c r="G6" s="189">
        <f t="shared" ref="G6:G23" si="0">+D6+F6</f>
        <v>0</v>
      </c>
      <c r="H6" s="225"/>
    </row>
    <row r="7" spans="1:8" x14ac:dyDescent="0.3">
      <c r="A7" s="201"/>
      <c r="B7" s="186"/>
      <c r="C7" s="202"/>
      <c r="D7" s="186"/>
      <c r="E7" s="186"/>
      <c r="F7" s="188"/>
      <c r="G7" s="189">
        <f t="shared" si="0"/>
        <v>0</v>
      </c>
      <c r="H7" s="225"/>
    </row>
    <row r="8" spans="1:8" x14ac:dyDescent="0.3">
      <c r="A8" s="201"/>
      <c r="B8" s="186"/>
      <c r="C8" s="202"/>
      <c r="D8" s="186"/>
      <c r="E8" s="186"/>
      <c r="F8" s="188"/>
      <c r="G8" s="189">
        <f t="shared" si="0"/>
        <v>0</v>
      </c>
      <c r="H8" s="225"/>
    </row>
    <row r="9" spans="1:8" x14ac:dyDescent="0.3">
      <c r="A9" s="201"/>
      <c r="B9" s="186"/>
      <c r="C9" s="202"/>
      <c r="D9" s="186"/>
      <c r="E9" s="186"/>
      <c r="F9" s="188"/>
      <c r="G9" s="189">
        <f t="shared" si="0"/>
        <v>0</v>
      </c>
      <c r="H9" s="225"/>
    </row>
    <row r="10" spans="1:8" x14ac:dyDescent="0.3">
      <c r="A10" s="201"/>
      <c r="B10" s="186"/>
      <c r="C10" s="202"/>
      <c r="D10" s="186"/>
      <c r="E10" s="186"/>
      <c r="F10" s="188"/>
      <c r="G10" s="189">
        <f t="shared" si="0"/>
        <v>0</v>
      </c>
      <c r="H10" s="225"/>
    </row>
    <row r="11" spans="1:8" x14ac:dyDescent="0.3">
      <c r="A11" s="201"/>
      <c r="B11" s="186"/>
      <c r="C11" s="202"/>
      <c r="D11" s="186"/>
      <c r="E11" s="186"/>
      <c r="F11" s="188"/>
      <c r="G11" s="189">
        <f t="shared" si="0"/>
        <v>0</v>
      </c>
      <c r="H11" s="225"/>
    </row>
    <row r="12" spans="1:8" x14ac:dyDescent="0.3">
      <c r="A12" s="201"/>
      <c r="B12" s="186"/>
      <c r="C12" s="202"/>
      <c r="D12" s="186"/>
      <c r="E12" s="186"/>
      <c r="F12" s="188"/>
      <c r="G12" s="189">
        <f t="shared" si="0"/>
        <v>0</v>
      </c>
      <c r="H12" s="225"/>
    </row>
    <row r="13" spans="1:8" x14ac:dyDescent="0.3">
      <c r="A13" s="201"/>
      <c r="B13" s="186"/>
      <c r="C13" s="202"/>
      <c r="D13" s="186"/>
      <c r="E13" s="186"/>
      <c r="F13" s="188"/>
      <c r="G13" s="189">
        <f t="shared" si="0"/>
        <v>0</v>
      </c>
      <c r="H13" s="225"/>
    </row>
    <row r="14" spans="1:8" x14ac:dyDescent="0.3">
      <c r="A14" s="201"/>
      <c r="B14" s="186"/>
      <c r="C14" s="202"/>
      <c r="D14" s="186"/>
      <c r="E14" s="186"/>
      <c r="F14" s="188"/>
      <c r="G14" s="189">
        <f t="shared" si="0"/>
        <v>0</v>
      </c>
      <c r="H14" s="225"/>
    </row>
    <row r="15" spans="1:8" x14ac:dyDescent="0.3">
      <c r="A15" s="201"/>
      <c r="B15" s="186"/>
      <c r="C15" s="202"/>
      <c r="D15" s="186"/>
      <c r="E15" s="186"/>
      <c r="F15" s="188"/>
      <c r="G15" s="189">
        <f t="shared" si="0"/>
        <v>0</v>
      </c>
      <c r="H15" s="225"/>
    </row>
    <row r="16" spans="1:8" x14ac:dyDescent="0.3">
      <c r="A16" s="201"/>
      <c r="B16" s="186"/>
      <c r="C16" s="202"/>
      <c r="D16" s="186"/>
      <c r="E16" s="186"/>
      <c r="F16" s="188"/>
      <c r="G16" s="189">
        <f t="shared" si="0"/>
        <v>0</v>
      </c>
      <c r="H16" s="225"/>
    </row>
    <row r="17" spans="1:8" x14ac:dyDescent="0.3">
      <c r="A17" s="201"/>
      <c r="B17" s="186"/>
      <c r="C17" s="202"/>
      <c r="D17" s="186"/>
      <c r="E17" s="186"/>
      <c r="F17" s="188"/>
      <c r="G17" s="189">
        <f t="shared" si="0"/>
        <v>0</v>
      </c>
      <c r="H17" s="225"/>
    </row>
    <row r="18" spans="1:8" x14ac:dyDescent="0.3">
      <c r="A18" s="201"/>
      <c r="B18" s="186"/>
      <c r="C18" s="202"/>
      <c r="D18" s="186"/>
      <c r="E18" s="186"/>
      <c r="F18" s="188"/>
      <c r="G18" s="189">
        <f t="shared" si="0"/>
        <v>0</v>
      </c>
      <c r="H18" s="225"/>
    </row>
    <row r="19" spans="1:8" x14ac:dyDescent="0.3">
      <c r="A19" s="201"/>
      <c r="B19" s="186"/>
      <c r="C19" s="202"/>
      <c r="D19" s="186"/>
      <c r="E19" s="186"/>
      <c r="F19" s="188"/>
      <c r="G19" s="189">
        <f t="shared" si="0"/>
        <v>0</v>
      </c>
      <c r="H19" s="225"/>
    </row>
    <row r="20" spans="1:8" x14ac:dyDescent="0.3">
      <c r="A20" s="201"/>
      <c r="B20" s="186"/>
      <c r="C20" s="202"/>
      <c r="D20" s="186"/>
      <c r="E20" s="186"/>
      <c r="F20" s="188"/>
      <c r="G20" s="189">
        <f t="shared" si="0"/>
        <v>0</v>
      </c>
      <c r="H20" s="225"/>
    </row>
    <row r="21" spans="1:8" x14ac:dyDescent="0.3">
      <c r="A21" s="201"/>
      <c r="B21" s="186"/>
      <c r="C21" s="202"/>
      <c r="D21" s="186"/>
      <c r="E21" s="186"/>
      <c r="F21" s="188"/>
      <c r="G21" s="189">
        <f t="shared" si="0"/>
        <v>0</v>
      </c>
      <c r="H21" s="225"/>
    </row>
    <row r="22" spans="1:8" x14ac:dyDescent="0.3">
      <c r="A22" s="201"/>
      <c r="B22" s="186"/>
      <c r="C22" s="202"/>
      <c r="D22" s="186"/>
      <c r="E22" s="186"/>
      <c r="F22" s="188"/>
      <c r="G22" s="189">
        <f t="shared" si="0"/>
        <v>0</v>
      </c>
      <c r="H22" s="225"/>
    </row>
    <row r="23" spans="1:8" ht="15.9" customHeight="1" thickBot="1" x14ac:dyDescent="0.35">
      <c r="A23" s="203"/>
      <c r="B23" s="191"/>
      <c r="C23" s="204"/>
      <c r="D23" s="191"/>
      <c r="E23" s="191"/>
      <c r="F23" s="193"/>
      <c r="G23" s="189">
        <f t="shared" si="0"/>
        <v>0</v>
      </c>
      <c r="H23" s="225"/>
    </row>
    <row r="24" spans="1:8" s="198" customFormat="1" ht="13.8" thickBot="1" x14ac:dyDescent="0.35">
      <c r="A24" s="194" t="s">
        <v>399</v>
      </c>
      <c r="B24" s="195">
        <f>SUM(B5:B23)</f>
        <v>491619</v>
      </c>
      <c r="C24" s="196"/>
      <c r="D24" s="195">
        <f>SUM(D5:D23)</f>
        <v>0</v>
      </c>
      <c r="E24" s="195">
        <f>SUM(E5:E23)</f>
        <v>491619</v>
      </c>
      <c r="F24" s="195">
        <f>SUM(F5:F23)</f>
        <v>0</v>
      </c>
      <c r="G24" s="197">
        <f>SUM(G5:G23)</f>
        <v>491619</v>
      </c>
      <c r="H24" s="225"/>
    </row>
  </sheetData>
  <mergeCells count="3">
    <mergeCell ref="A1:G1"/>
    <mergeCell ref="H1:H24"/>
    <mergeCell ref="F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ÖSSZEFÜGGÉSEK</vt:lpstr>
      <vt:lpstr>1.sz.mell.</vt:lpstr>
      <vt:lpstr>2.1.sz.mell</vt:lpstr>
      <vt:lpstr>2.2.sz.mell</vt:lpstr>
      <vt:lpstr>ELLENŐRZÉS-1.sz.2.1.sz.2.2.sz.</vt:lpstr>
      <vt:lpstr>3.sz.mell.</vt:lpstr>
      <vt:lpstr>4.sz.mell.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2019-05-27T09:56:06Z</cp:lastPrinted>
  <dcterms:created xsi:type="dcterms:W3CDTF">2019-05-23T08:58:21Z</dcterms:created>
  <dcterms:modified xsi:type="dcterms:W3CDTF">2019-05-28T11:18:55Z</dcterms:modified>
</cp:coreProperties>
</file>