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20" windowWidth="11355" windowHeight="5640"/>
  </bookViews>
  <sheets>
    <sheet name="összevont bev" sheetId="52" r:id="rId1"/>
    <sheet name="összevont kiad" sheetId="54" r:id="rId2"/>
    <sheet name="önk bev" sheetId="36" r:id="rId3"/>
    <sheet name="önk kiad" sheetId="51" r:id="rId4"/>
    <sheet name="," sheetId="55" state="hidden" r:id="rId5"/>
    <sheet name="0" sheetId="58" state="hidden" r:id="rId6"/>
    <sheet name="Tiszavirágóvoda" sheetId="59" r:id="rId7"/>
    <sheet name="Homoki O" sheetId="61" state="hidden" r:id="rId8"/>
    <sheet name="Vadárv O " sheetId="63" state="hidden" r:id="rId9"/>
    <sheet name="Műv H " sheetId="65" state="hidden" r:id="rId10"/>
    <sheet name="Könyvtár " sheetId="67" state="hidden" r:id="rId11"/>
    <sheet name="Múzeum" sheetId="69" state="hidden" r:id="rId12"/>
    <sheet name="ESZI " sheetId="71" state="hidden" r:id="rId13"/>
    <sheet name="bevételek részl" sheetId="5" r:id="rId14"/>
    <sheet name="működési tám részl" sheetId="37" r:id="rId15"/>
    <sheet name="51 melléklet" sheetId="73" state="hidden" r:id="rId16"/>
    <sheet name="5.melléklet" sheetId="74" r:id="rId17"/>
    <sheet name="61 melléklet" sheetId="76" state="hidden" r:id="rId18"/>
    <sheet name="6 melléklet" sheetId="77" r:id="rId19"/>
    <sheet name="létszám 1" sheetId="18" r:id="rId20"/>
    <sheet name="létszám 2" sheetId="42" state="hidden" r:id="rId21"/>
    <sheet name="ellátások részl" sheetId="16" r:id="rId22"/>
    <sheet name="felhalm kiad" sheetId="15" r:id="rId23"/>
    <sheet name="összev mérleg" sheetId="79" r:id="rId24"/>
    <sheet name="műk mérleg" sheetId="80" r:id="rId25"/>
    <sheet name="felh mérleg" sheetId="81" r:id="rId26"/>
    <sheet name="közvetett tám" sheetId="39" r:id="rId27"/>
    <sheet name="több éves kih köt" sheetId="40" r:id="rId28"/>
    <sheet name="adósságot keletkeztető" sheetId="82" r:id="rId29"/>
    <sheet name="ei felh üt" sheetId="24" r:id="rId30"/>
    <sheet name="EU projekt" sheetId="34" r:id="rId31"/>
    <sheet name="gördülő" sheetId="83" r:id="rId32"/>
    <sheet name="Munka1" sheetId="84" r:id="rId33"/>
  </sheets>
  <definedNames>
    <definedName name="_xlnm.Print_Area" localSheetId="4">','!$A$1:$G$47</definedName>
    <definedName name="_xlnm.Print_Area" localSheetId="5">'0'!$A$1:$G$43</definedName>
    <definedName name="_xlnm.Print_Area" localSheetId="16">'5.melléklet'!$A$1:$Q$34</definedName>
    <definedName name="_xlnm.Print_Area" localSheetId="15">'51 melléklet'!$A$1:$Q$18</definedName>
    <definedName name="_xlnm.Print_Area" localSheetId="18">'6 melléklet'!$A$1:$P$34</definedName>
    <definedName name="_xlnm.Print_Area" localSheetId="28">'adósságot keletkeztető'!$A$1:$Q$27</definedName>
    <definedName name="_xlnm.Print_Area" localSheetId="12">'ESZI '!$A$1:$G$45</definedName>
    <definedName name="_xlnm.Print_Area" localSheetId="30">'EU projekt'!$A$1:$H$5</definedName>
    <definedName name="_xlnm.Print_Area" localSheetId="25">'felh mérleg'!$A$1:$F$27</definedName>
    <definedName name="_xlnm.Print_Area" localSheetId="31">gördülő!$A$1:$E$41</definedName>
    <definedName name="_xlnm.Print_Area" localSheetId="7">'Homoki O'!$A$1:$G$46</definedName>
    <definedName name="_xlnm.Print_Area" localSheetId="10">'Könyvtár '!$A$1:$G$44</definedName>
    <definedName name="_xlnm.Print_Area" localSheetId="11">Múzeum!$A$1:$G$44</definedName>
    <definedName name="_xlnm.Print_Area" localSheetId="24">'műk mérleg'!$A$1:$F$23</definedName>
    <definedName name="_xlnm.Print_Area" localSheetId="14">'működési tám részl'!$A$1:$B$46</definedName>
    <definedName name="_xlnm.Print_Area" localSheetId="9">'Műv H '!$A$1:$G$47</definedName>
    <definedName name="_xlnm.Print_Area" localSheetId="2">'önk bev'!$A$1:$G$45</definedName>
    <definedName name="_xlnm.Print_Area" localSheetId="3">'önk kiad'!$A$1:$G$26</definedName>
    <definedName name="_xlnm.Print_Area" localSheetId="0">'összevont bev'!$A$1:$G$45</definedName>
    <definedName name="_xlnm.Print_Area" localSheetId="1">'összevont kiad'!$A$1:$G$26</definedName>
    <definedName name="_xlnm.Print_Area" localSheetId="6">Tiszavirágóvoda!$A$1:$G$45</definedName>
    <definedName name="_xlnm.Print_Area" localSheetId="8">'Vadárv O '!$A$1:$G$43</definedName>
  </definedNames>
  <calcPr calcId="124519"/>
</workbook>
</file>

<file path=xl/calcChain.xml><?xml version="1.0" encoding="utf-8"?>
<calcChain xmlns="http://schemas.openxmlformats.org/spreadsheetml/2006/main">
  <c r="B15" i="18"/>
  <c r="D15"/>
  <c r="F15"/>
  <c r="H15"/>
  <c r="J15"/>
  <c r="E28" i="52"/>
  <c r="F28"/>
  <c r="G28"/>
  <c r="D28"/>
  <c r="D41"/>
  <c r="G32"/>
  <c r="E26"/>
  <c r="F26"/>
  <c r="G26"/>
  <c r="D26"/>
  <c r="G14"/>
  <c r="D14"/>
  <c r="N33" i="74"/>
  <c r="M26"/>
  <c r="L26"/>
  <c r="K26"/>
  <c r="L33"/>
  <c r="L34" s="1"/>
  <c r="K33"/>
  <c r="K34"/>
  <c r="D34"/>
  <c r="K32"/>
  <c r="L32"/>
  <c r="L25"/>
  <c r="K24"/>
  <c r="K25"/>
  <c r="M32" i="77"/>
  <c r="K32"/>
  <c r="H32"/>
  <c r="K31"/>
  <c r="L25"/>
  <c r="H25"/>
  <c r="K25"/>
  <c r="K24"/>
  <c r="G19" i="54"/>
  <c r="G20"/>
  <c r="G21"/>
  <c r="G23"/>
  <c r="G24"/>
  <c r="G13"/>
  <c r="G15"/>
  <c r="G16"/>
  <c r="G17"/>
  <c r="G18"/>
  <c r="F22" i="51"/>
  <c r="G18"/>
  <c r="G15"/>
  <c r="D18"/>
  <c r="G9"/>
  <c r="D15" i="36"/>
  <c r="G15" s="1"/>
  <c r="E15" i="54"/>
  <c r="F15"/>
  <c r="E18" i="51"/>
  <c r="F18"/>
  <c r="D15" i="54" l="1"/>
  <c r="D16"/>
  <c r="D35" i="36"/>
  <c r="E28"/>
  <c r="F28"/>
  <c r="G28"/>
  <c r="D28"/>
  <c r="E26"/>
  <c r="F26"/>
  <c r="F41" s="1"/>
  <c r="F45" s="1"/>
  <c r="D26"/>
  <c r="D18"/>
  <c r="G26"/>
  <c r="M33" i="74"/>
  <c r="D30" i="83"/>
  <c r="E30"/>
  <c r="E39" s="1"/>
  <c r="E41" s="1"/>
  <c r="D31"/>
  <c r="E31"/>
  <c r="C31"/>
  <c r="C30"/>
  <c r="C39"/>
  <c r="C41" s="1"/>
  <c r="D39"/>
  <c r="D41" s="1"/>
  <c r="B39"/>
  <c r="D18"/>
  <c r="E18" s="1"/>
  <c r="C18"/>
  <c r="C24"/>
  <c r="C28" s="1"/>
  <c r="D32" i="24"/>
  <c r="E32"/>
  <c r="F32"/>
  <c r="G32"/>
  <c r="H32"/>
  <c r="I32"/>
  <c r="J32"/>
  <c r="K32"/>
  <c r="L32"/>
  <c r="M32"/>
  <c r="N32"/>
  <c r="C32"/>
  <c r="O23"/>
  <c r="O24"/>
  <c r="O25"/>
  <c r="O26"/>
  <c r="O22"/>
  <c r="O27"/>
  <c r="O28"/>
  <c r="O29"/>
  <c r="O30"/>
  <c r="O31"/>
  <c r="O11"/>
  <c r="O12"/>
  <c r="O13"/>
  <c r="O14"/>
  <c r="O15"/>
  <c r="O16"/>
  <c r="O17"/>
  <c r="O18"/>
  <c r="O19"/>
  <c r="O10"/>
  <c r="L11" i="82"/>
  <c r="C22" i="79"/>
  <c r="G29" i="52"/>
  <c r="E29"/>
  <c r="F29"/>
  <c r="D29"/>
  <c r="E33" i="74"/>
  <c r="F33"/>
  <c r="G33"/>
  <c r="H33"/>
  <c r="I33"/>
  <c r="J33"/>
  <c r="D33"/>
  <c r="L29"/>
  <c r="K29" s="1"/>
  <c r="L30"/>
  <c r="K30" s="1"/>
  <c r="L31"/>
  <c r="K31" s="1"/>
  <c r="L15"/>
  <c r="K15" s="1"/>
  <c r="L16"/>
  <c r="K16" s="1"/>
  <c r="L17"/>
  <c r="K17" s="1"/>
  <c r="L18"/>
  <c r="L19"/>
  <c r="K19" s="1"/>
  <c r="L21"/>
  <c r="M21" s="1"/>
  <c r="L22"/>
  <c r="M22" s="1"/>
  <c r="L13"/>
  <c r="K13" i="77"/>
  <c r="L14" i="74" s="1"/>
  <c r="K14" i="77"/>
  <c r="K15"/>
  <c r="K16"/>
  <c r="K17"/>
  <c r="K18"/>
  <c r="K19"/>
  <c r="L20" i="74" s="1"/>
  <c r="M20" s="1"/>
  <c r="K20" i="77"/>
  <c r="K21"/>
  <c r="K22"/>
  <c r="L23" i="74" s="1"/>
  <c r="K23" s="1"/>
  <c r="K23" i="77"/>
  <c r="L24" i="74" s="1"/>
  <c r="K27" i="77"/>
  <c r="L28" i="74" s="1"/>
  <c r="K28" i="77"/>
  <c r="K29"/>
  <c r="K30"/>
  <c r="K12"/>
  <c r="H33"/>
  <c r="J33"/>
  <c r="E25"/>
  <c r="F25"/>
  <c r="G25"/>
  <c r="I25"/>
  <c r="J25"/>
  <c r="D32"/>
  <c r="D25"/>
  <c r="F26" i="74"/>
  <c r="E26"/>
  <c r="E34" s="1"/>
  <c r="G26"/>
  <c r="G34" s="1"/>
  <c r="H26"/>
  <c r="I26"/>
  <c r="I34" s="1"/>
  <c r="J26"/>
  <c r="N26"/>
  <c r="O26"/>
  <c r="P26"/>
  <c r="D26"/>
  <c r="B39" i="5"/>
  <c r="B31"/>
  <c r="B20" i="37"/>
  <c r="B11"/>
  <c r="B10" s="1"/>
  <c r="D16" i="76"/>
  <c r="D43" i="52"/>
  <c r="N32" i="77"/>
  <c r="O32"/>
  <c r="P32"/>
  <c r="R40" i="74"/>
  <c r="L17" i="77"/>
  <c r="L27" i="74"/>
  <c r="K27" s="1"/>
  <c r="J32" i="77"/>
  <c r="I32"/>
  <c r="I33" s="1"/>
  <c r="G32"/>
  <c r="F32"/>
  <c r="F33" s="1"/>
  <c r="E32"/>
  <c r="D12" i="54"/>
  <c r="G12" s="1"/>
  <c r="E9"/>
  <c r="F9"/>
  <c r="E10"/>
  <c r="G10" s="1"/>
  <c r="F10"/>
  <c r="E12"/>
  <c r="F12"/>
  <c r="E13"/>
  <c r="F13"/>
  <c r="E14"/>
  <c r="F14"/>
  <c r="E16"/>
  <c r="F16"/>
  <c r="E17"/>
  <c r="F17"/>
  <c r="E19"/>
  <c r="F19"/>
  <c r="E20"/>
  <c r="F20"/>
  <c r="E21"/>
  <c r="F21"/>
  <c r="E23"/>
  <c r="F23"/>
  <c r="E24"/>
  <c r="F24"/>
  <c r="D10"/>
  <c r="D13"/>
  <c r="D14"/>
  <c r="G14" s="1"/>
  <c r="D17"/>
  <c r="D19"/>
  <c r="D20"/>
  <c r="D21"/>
  <c r="D23"/>
  <c r="D24"/>
  <c r="D9"/>
  <c r="G9" s="1"/>
  <c r="G35" i="55"/>
  <c r="G37"/>
  <c r="G38"/>
  <c r="G39"/>
  <c r="G40"/>
  <c r="G41"/>
  <c r="G42"/>
  <c r="G43"/>
  <c r="G44"/>
  <c r="G34"/>
  <c r="G10" i="36"/>
  <c r="G11"/>
  <c r="G12"/>
  <c r="G12" i="52" s="1"/>
  <c r="G13" i="36"/>
  <c r="G14"/>
  <c r="G16"/>
  <c r="G17"/>
  <c r="G19"/>
  <c r="G20"/>
  <c r="G22"/>
  <c r="G23"/>
  <c r="G23" i="52" s="1"/>
  <c r="G24" i="36"/>
  <c r="G25"/>
  <c r="G25" i="52" s="1"/>
  <c r="G27" i="36"/>
  <c r="G27" i="52" s="1"/>
  <c r="G30" i="36"/>
  <c r="G31"/>
  <c r="G31" i="52" s="1"/>
  <c r="G32" i="36"/>
  <c r="G33"/>
  <c r="G33" i="52" s="1"/>
  <c r="G34" i="36"/>
  <c r="G36"/>
  <c r="G37"/>
  <c r="G39"/>
  <c r="G40"/>
  <c r="G42"/>
  <c r="G43"/>
  <c r="G43" i="52" s="1"/>
  <c r="G44" i="36"/>
  <c r="G9"/>
  <c r="G9" i="52" s="1"/>
  <c r="G10" i="51"/>
  <c r="G12"/>
  <c r="G13"/>
  <c r="G14"/>
  <c r="G16"/>
  <c r="G17"/>
  <c r="G19"/>
  <c r="G20"/>
  <c r="G21"/>
  <c r="G23"/>
  <c r="G24"/>
  <c r="D35" i="59"/>
  <c r="D45" s="1"/>
  <c r="D22" i="83"/>
  <c r="E22" s="1"/>
  <c r="C26"/>
  <c r="C29"/>
  <c r="C25"/>
  <c r="C21"/>
  <c r="D21" s="1"/>
  <c r="E21" s="1"/>
  <c r="C22"/>
  <c r="C23"/>
  <c r="D23" s="1"/>
  <c r="C12" i="16"/>
  <c r="L21" i="77"/>
  <c r="L14"/>
  <c r="G36" i="52"/>
  <c r="G39"/>
  <c r="G40"/>
  <c r="G37"/>
  <c r="G34"/>
  <c r="G30"/>
  <c r="F27"/>
  <c r="F25"/>
  <c r="F23"/>
  <c r="B40" i="37"/>
  <c r="B31"/>
  <c r="G35" i="59"/>
  <c r="G45" s="1"/>
  <c r="D27" i="83"/>
  <c r="E27"/>
  <c r="N13" i="82"/>
  <c r="N14"/>
  <c r="N11"/>
  <c r="L25"/>
  <c r="M25"/>
  <c r="L12"/>
  <c r="M12"/>
  <c r="N12"/>
  <c r="J18"/>
  <c r="K18"/>
  <c r="B24" i="83"/>
  <c r="B27"/>
  <c r="C27" s="1"/>
  <c r="B41"/>
  <c r="D11" i="52"/>
  <c r="E33" i="69"/>
  <c r="E43"/>
  <c r="E9"/>
  <c r="E19"/>
  <c r="E22"/>
  <c r="F9" i="52"/>
  <c r="F15" i="36"/>
  <c r="F15" i="52"/>
  <c r="F30"/>
  <c r="F31"/>
  <c r="F32"/>
  <c r="F33"/>
  <c r="F34"/>
  <c r="F39"/>
  <c r="F40"/>
  <c r="F42"/>
  <c r="F43"/>
  <c r="F36" i="55"/>
  <c r="F11" i="54" s="1"/>
  <c r="K13" i="40"/>
  <c r="K20"/>
  <c r="G8" i="67"/>
  <c r="G9"/>
  <c r="G8" i="58"/>
  <c r="E34" i="71"/>
  <c r="D34"/>
  <c r="G34"/>
  <c r="F17" i="80"/>
  <c r="D18" i="54"/>
  <c r="D11" i="51"/>
  <c r="D33" i="69"/>
  <c r="D43"/>
  <c r="D36" i="55"/>
  <c r="D46"/>
  <c r="D9" i="52"/>
  <c r="F18" i="82"/>
  <c r="F15" i="81"/>
  <c r="F20" s="1"/>
  <c r="F18" i="80"/>
  <c r="C16"/>
  <c r="C21"/>
  <c r="C20" i="81"/>
  <c r="C15"/>
  <c r="C17"/>
  <c r="E16" i="76"/>
  <c r="G16"/>
  <c r="F16"/>
  <c r="E11" i="51"/>
  <c r="E43" i="58"/>
  <c r="F43"/>
  <c r="D33"/>
  <c r="G11" i="71"/>
  <c r="G14"/>
  <c r="G31" i="69"/>
  <c r="G33"/>
  <c r="G34"/>
  <c r="G35"/>
  <c r="G8"/>
  <c r="G9"/>
  <c r="G10"/>
  <c r="G19"/>
  <c r="G22"/>
  <c r="D9"/>
  <c r="D19"/>
  <c r="D22"/>
  <c r="D35" i="61"/>
  <c r="E27" i="52"/>
  <c r="E30"/>
  <c r="E31"/>
  <c r="E32"/>
  <c r="E33"/>
  <c r="E34"/>
  <c r="E38" i="36"/>
  <c r="E39" i="52"/>
  <c r="E40"/>
  <c r="E15" i="36"/>
  <c r="E15" i="52" s="1"/>
  <c r="E42"/>
  <c r="E43"/>
  <c r="G16"/>
  <c r="D30"/>
  <c r="D31"/>
  <c r="D32"/>
  <c r="D33"/>
  <c r="D34"/>
  <c r="D36"/>
  <c r="E36"/>
  <c r="F36"/>
  <c r="G10"/>
  <c r="G42"/>
  <c r="G19"/>
  <c r="E19"/>
  <c r="F19"/>
  <c r="E16"/>
  <c r="F16"/>
  <c r="E17"/>
  <c r="F17"/>
  <c r="D16"/>
  <c r="D17"/>
  <c r="E9"/>
  <c r="E10"/>
  <c r="F10"/>
  <c r="E11"/>
  <c r="F11"/>
  <c r="G11"/>
  <c r="E12"/>
  <c r="F12"/>
  <c r="E13"/>
  <c r="F13"/>
  <c r="E14"/>
  <c r="F14"/>
  <c r="D10"/>
  <c r="D12"/>
  <c r="D13"/>
  <c r="D19"/>
  <c r="F20"/>
  <c r="G20"/>
  <c r="G21" s="1"/>
  <c r="E21" i="36"/>
  <c r="E21" i="52"/>
  <c r="F21" i="36"/>
  <c r="F21" i="52"/>
  <c r="D21" i="36"/>
  <c r="G21" s="1"/>
  <c r="D22" i="52"/>
  <c r="D27"/>
  <c r="G18" i="36"/>
  <c r="D18" i="52"/>
  <c r="D21"/>
  <c r="D38" i="36"/>
  <c r="D38" i="52" s="1"/>
  <c r="D39"/>
  <c r="D40"/>
  <c r="D42"/>
  <c r="D44" s="1"/>
  <c r="E23"/>
  <c r="E25"/>
  <c r="D45" i="61"/>
  <c r="D33" i="63"/>
  <c r="D43"/>
  <c r="D43" i="67"/>
  <c r="E18" i="54"/>
  <c r="E44" i="71"/>
  <c r="F11" i="51"/>
  <c r="L16" i="77"/>
  <c r="L18"/>
  <c r="L19"/>
  <c r="L20"/>
  <c r="L22"/>
  <c r="L23"/>
  <c r="L16" i="76"/>
  <c r="O34" i="74"/>
  <c r="P34"/>
  <c r="Q26"/>
  <c r="Q34" s="1"/>
  <c r="M25" i="77"/>
  <c r="N25"/>
  <c r="O25"/>
  <c r="P25"/>
  <c r="H16" i="76"/>
  <c r="I16"/>
  <c r="J16"/>
  <c r="G11" i="55"/>
  <c r="G20"/>
  <c r="D37" i="52"/>
  <c r="E37"/>
  <c r="F37"/>
  <c r="D20"/>
  <c r="D23"/>
  <c r="D25"/>
  <c r="G9" i="55"/>
  <c r="G10"/>
  <c r="G15"/>
  <c r="G15" i="71"/>
  <c r="D20"/>
  <c r="D9" i="67"/>
  <c r="D19"/>
  <c r="D22"/>
  <c r="F18" i="54"/>
  <c r="E43" i="67"/>
  <c r="F43"/>
  <c r="G35"/>
  <c r="G34"/>
  <c r="G31"/>
  <c r="E22"/>
  <c r="F22"/>
  <c r="G19"/>
  <c r="E46" i="55"/>
  <c r="D11" i="65"/>
  <c r="G11"/>
  <c r="G10"/>
  <c r="G8" i="63"/>
  <c r="G9"/>
  <c r="G22"/>
  <c r="G19"/>
  <c r="F22"/>
  <c r="E22"/>
  <c r="D9"/>
  <c r="D22"/>
  <c r="G35"/>
  <c r="G34"/>
  <c r="G33"/>
  <c r="G43"/>
  <c r="G31"/>
  <c r="E45" i="59"/>
  <c r="F45"/>
  <c r="D9"/>
  <c r="D24"/>
  <c r="G34" i="61"/>
  <c r="G35"/>
  <c r="G36"/>
  <c r="G37"/>
  <c r="G45"/>
  <c r="G33"/>
  <c r="E24"/>
  <c r="F24"/>
  <c r="G10"/>
  <c r="G11"/>
  <c r="G24"/>
  <c r="D11"/>
  <c r="D24"/>
  <c r="G8" i="59"/>
  <c r="G32" i="58"/>
  <c r="G33"/>
  <c r="G43"/>
  <c r="G34"/>
  <c r="G35"/>
  <c r="G31"/>
  <c r="E22"/>
  <c r="G9"/>
  <c r="D9"/>
  <c r="D19"/>
  <c r="D22"/>
  <c r="E19"/>
  <c r="F19"/>
  <c r="F22"/>
  <c r="F10" i="55"/>
  <c r="D10"/>
  <c r="D25"/>
  <c r="D20"/>
  <c r="E20"/>
  <c r="F20"/>
  <c r="F25"/>
  <c r="E10"/>
  <c r="E25"/>
  <c r="G17" i="52"/>
  <c r="G18" s="1"/>
  <c r="E35" i="36"/>
  <c r="G35" s="1"/>
  <c r="F38"/>
  <c r="F38" i="52"/>
  <c r="F35" i="36"/>
  <c r="E18"/>
  <c r="E18" i="52"/>
  <c r="F18" i="36"/>
  <c r="F18" i="52"/>
  <c r="F21" i="80"/>
  <c r="M11" i="82"/>
  <c r="L13"/>
  <c r="M13"/>
  <c r="L14"/>
  <c r="M14"/>
  <c r="G18"/>
  <c r="D18"/>
  <c r="H18"/>
  <c r="E18"/>
  <c r="C18"/>
  <c r="I18"/>
  <c r="N18" s="1"/>
  <c r="D10" i="71"/>
  <c r="D23"/>
  <c r="E10"/>
  <c r="F10"/>
  <c r="E20"/>
  <c r="F20"/>
  <c r="E23"/>
  <c r="G20"/>
  <c r="G23"/>
  <c r="G10"/>
  <c r="G36"/>
  <c r="G35"/>
  <c r="F34"/>
  <c r="F44"/>
  <c r="G32"/>
  <c r="G40"/>
  <c r="L15" i="40"/>
  <c r="L16"/>
  <c r="L17"/>
  <c r="L18"/>
  <c r="L19"/>
  <c r="F13"/>
  <c r="F20"/>
  <c r="E13"/>
  <c r="E20"/>
  <c r="G13"/>
  <c r="G20"/>
  <c r="H13"/>
  <c r="H20"/>
  <c r="I13"/>
  <c r="I20"/>
  <c r="J13"/>
  <c r="J20"/>
  <c r="C13"/>
  <c r="C20"/>
  <c r="L20"/>
  <c r="L14"/>
  <c r="L12"/>
  <c r="L11"/>
  <c r="P16" i="76"/>
  <c r="M16"/>
  <c r="N16"/>
  <c r="O16"/>
  <c r="G19" i="58"/>
  <c r="G22"/>
  <c r="G21" i="61"/>
  <c r="G19" i="59"/>
  <c r="G39" i="67"/>
  <c r="G33"/>
  <c r="G43"/>
  <c r="G39" i="63"/>
  <c r="G41" i="59"/>
  <c r="G39" i="58"/>
  <c r="L13" i="40"/>
  <c r="D13"/>
  <c r="G22" i="79"/>
  <c r="F19"/>
  <c r="F25" s="1"/>
  <c r="C19"/>
  <c r="C25" s="1"/>
  <c r="G20"/>
  <c r="G19"/>
  <c r="G18"/>
  <c r="G17"/>
  <c r="G16"/>
  <c r="G14"/>
  <c r="G13"/>
  <c r="G12"/>
  <c r="G11"/>
  <c r="G10"/>
  <c r="G21"/>
  <c r="P18" i="73"/>
  <c r="O18"/>
  <c r="N18"/>
  <c r="J18"/>
  <c r="I18"/>
  <c r="H18"/>
  <c r="G18"/>
  <c r="F18"/>
  <c r="E18"/>
  <c r="D18"/>
  <c r="Q18"/>
  <c r="E20" i="39"/>
  <c r="D20"/>
  <c r="D16" i="40"/>
  <c r="D20"/>
  <c r="C20" i="39"/>
  <c r="B10" i="5"/>
  <c r="B13"/>
  <c r="F23" i="71"/>
  <c r="D44"/>
  <c r="G44"/>
  <c r="G43" i="69"/>
  <c r="G22" i="67"/>
  <c r="C23" i="81"/>
  <c r="D43" i="58"/>
  <c r="C23" i="80"/>
  <c r="C24" i="81" s="1"/>
  <c r="G13" i="52"/>
  <c r="E35"/>
  <c r="E44"/>
  <c r="G9" i="59"/>
  <c r="G25" i="55"/>
  <c r="E11" i="54" l="1"/>
  <c r="E22" i="51"/>
  <c r="D22"/>
  <c r="G11"/>
  <c r="O32" i="24"/>
  <c r="C25" i="81"/>
  <c r="E41" i="36"/>
  <c r="D41"/>
  <c r="F25" i="51"/>
  <c r="G38" i="52"/>
  <c r="G44"/>
  <c r="G33" i="77"/>
  <c r="E33"/>
  <c r="J34" i="74"/>
  <c r="H34"/>
  <c r="F34"/>
  <c r="G15" i="52"/>
  <c r="E23" i="83"/>
  <c r="E24"/>
  <c r="E28" s="1"/>
  <c r="B28"/>
  <c r="L18" i="82"/>
  <c r="M18"/>
  <c r="F23" i="81"/>
  <c r="C26"/>
  <c r="C27" s="1"/>
  <c r="F23" i="80"/>
  <c r="F24" i="81" s="1"/>
  <c r="K33" i="77"/>
  <c r="K28" i="74"/>
  <c r="D33" i="77"/>
  <c r="O33"/>
  <c r="M33"/>
  <c r="L13"/>
  <c r="D11" i="54"/>
  <c r="G11" s="1"/>
  <c r="M14" i="74"/>
  <c r="K14"/>
  <c r="L15" i="77"/>
  <c r="L33" s="1"/>
  <c r="K18" i="74"/>
  <c r="K13"/>
  <c r="N33" i="77"/>
  <c r="P33"/>
  <c r="N34" i="74"/>
  <c r="B46" i="37"/>
  <c r="F35" i="52"/>
  <c r="F46" i="55"/>
  <c r="F22" i="54" s="1"/>
  <c r="F25" s="1"/>
  <c r="G38" i="36"/>
  <c r="E45"/>
  <c r="E38" i="52"/>
  <c r="G35"/>
  <c r="D35"/>
  <c r="D15"/>
  <c r="F41"/>
  <c r="F44"/>
  <c r="D22" i="54"/>
  <c r="G36" i="55"/>
  <c r="K16" i="76"/>
  <c r="M18" i="73"/>
  <c r="K22" i="74"/>
  <c r="K21"/>
  <c r="K20"/>
  <c r="M24"/>
  <c r="M23"/>
  <c r="M19"/>
  <c r="M18"/>
  <c r="M17"/>
  <c r="M16"/>
  <c r="M15"/>
  <c r="N20" i="24"/>
  <c r="N33" s="1"/>
  <c r="M20"/>
  <c r="M33" s="1"/>
  <c r="L20"/>
  <c r="L33" s="1"/>
  <c r="K20"/>
  <c r="K33" s="1"/>
  <c r="J20"/>
  <c r="J33" s="1"/>
  <c r="C20"/>
  <c r="C33" s="1"/>
  <c r="D20"/>
  <c r="D33"/>
  <c r="E20"/>
  <c r="E33" s="1"/>
  <c r="F20"/>
  <c r="F33" s="1"/>
  <c r="G20"/>
  <c r="G33" s="1"/>
  <c r="H20"/>
  <c r="H33" s="1"/>
  <c r="I20"/>
  <c r="I33" s="1"/>
  <c r="O20"/>
  <c r="O33" s="1"/>
  <c r="D25" i="54" l="1"/>
  <c r="D25" i="51"/>
  <c r="G22"/>
  <c r="D24" i="83"/>
  <c r="D28" s="1"/>
  <c r="G41" i="36"/>
  <c r="E41" i="52"/>
  <c r="E45" s="1"/>
  <c r="G41"/>
  <c r="G45" s="1"/>
  <c r="M34" i="74"/>
  <c r="D45" i="52"/>
  <c r="F45"/>
  <c r="E22" i="54"/>
  <c r="E25" s="1"/>
  <c r="E25" i="51"/>
  <c r="G25" s="1"/>
  <c r="G46" i="55"/>
  <c r="K18" i="73"/>
  <c r="L18"/>
  <c r="G22" i="54" l="1"/>
  <c r="G25"/>
  <c r="D45" i="36"/>
  <c r="G45" s="1"/>
</calcChain>
</file>

<file path=xl/sharedStrings.xml><?xml version="1.0" encoding="utf-8"?>
<sst xmlns="http://schemas.openxmlformats.org/spreadsheetml/2006/main" count="2386" uniqueCount="599">
  <si>
    <t xml:space="preserve"> III. A TELEPÜLÉSI ÖNKORMÁNYZATOK SZOCIÁLIS ÉS GYERMEKJÓLÉTI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</si>
  <si>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</si>
  <si>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>III.4.a A számított intézményvezetői és a segítői munkatárs létszámhoz kapcsolódó bértámogatás</t>
  </si>
  <si>
    <t>III.4.b Intézmény-üzemeltetési támogatás</t>
  </si>
  <si>
    <t>Tartalékok</t>
  </si>
  <si>
    <t>Szolgáltatások ellenértéke</t>
  </si>
  <si>
    <t>Gépjárműadó</t>
  </si>
  <si>
    <t>BEVÉTELEK ÖSSZESEN</t>
  </si>
  <si>
    <t>1.</t>
  </si>
  <si>
    <t>2.</t>
  </si>
  <si>
    <t>3.</t>
  </si>
  <si>
    <t>4.</t>
  </si>
  <si>
    <t>5.</t>
  </si>
  <si>
    <t>6.</t>
  </si>
  <si>
    <t>7.</t>
  </si>
  <si>
    <t>Forrás megnevezése</t>
  </si>
  <si>
    <t>Sor sz.</t>
  </si>
  <si>
    <t>Ezer Ft</t>
  </si>
  <si>
    <t>Homoki Óvoda</t>
  </si>
  <si>
    <t>Városi Könyvtár</t>
  </si>
  <si>
    <t>Egyesített Szociális Intézmény</t>
  </si>
  <si>
    <t>Tűzvédelmi feladatok</t>
  </si>
  <si>
    <t xml:space="preserve"> </t>
  </si>
  <si>
    <t>Összesen</t>
  </si>
  <si>
    <t xml:space="preserve">     - működési célú</t>
  </si>
  <si>
    <t xml:space="preserve">     - fejlesztési</t>
  </si>
  <si>
    <t>Szervezeti egységek megnevezése</t>
  </si>
  <si>
    <r>
      <t>Foglalkozás eü. szolg.</t>
    </r>
    <r>
      <rPr>
        <sz val="8"/>
        <color indexed="8"/>
        <rFont val="Times New Roman"/>
        <family val="1"/>
      </rPr>
      <t/>
    </r>
  </si>
  <si>
    <r>
      <t>Védõnõi szolgálat</t>
    </r>
    <r>
      <rPr>
        <b/>
        <sz val="9"/>
        <color indexed="8"/>
        <rFont val="Times New Roman"/>
        <family val="1"/>
      </rPr>
      <t/>
    </r>
  </si>
  <si>
    <t>Megnevezés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</si>
  <si>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</si>
  <si>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</si>
  <si>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</si>
  <si>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</si>
  <si>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</si>
  <si>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</si>
  <si>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</si>
  <si>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</si>
  <si>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</si>
  <si>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</si>
  <si>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</si>
  <si>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</si>
  <si>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</si>
  <si>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</si>
  <si>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</si>
  <si>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</si>
  <si>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</si>
  <si>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Személyi juttatások</t>
  </si>
  <si>
    <t>Működési célú támogatások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</si>
  <si>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</si>
  <si>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</si>
  <si>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</si>
  <si>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</si>
  <si>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</si>
  <si>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</si>
  <si>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</si>
  <si>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</si>
  <si>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</si>
  <si>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</si>
  <si>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</si>
  <si>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</si>
  <si>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</si>
  <si>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Városi Bölcsőde</t>
  </si>
  <si>
    <t>Bevételei előirányzatok</t>
  </si>
  <si>
    <t>Működési bevételek</t>
  </si>
  <si>
    <t>Kiadási előirányzatok</t>
  </si>
  <si>
    <t>Dologi jellegű kiadások</t>
  </si>
  <si>
    <t>fõfogl.</t>
  </si>
  <si>
    <t>rész.f</t>
  </si>
  <si>
    <t>fõfogl.</t>
  </si>
  <si>
    <t>Beruházások</t>
  </si>
  <si>
    <t>Felújítások</t>
  </si>
  <si>
    <t>Felhalmozási célú támogatások</t>
  </si>
  <si>
    <t>Egyenleg ( havi záró pénzállomány          ( 8-19)</t>
  </si>
  <si>
    <t>SZAKMAI LÉTSZÁM</t>
  </si>
  <si>
    <t>TECHNIKAI LÉTSZÁM</t>
  </si>
  <si>
    <t xml:space="preserve">Álláshelyek száma                                                  </t>
  </si>
  <si>
    <t xml:space="preserve">Álláshelyek száma                                         </t>
  </si>
  <si>
    <t xml:space="preserve">Álláshelyek száma                                               </t>
  </si>
  <si>
    <t>25.</t>
  </si>
  <si>
    <t>26.</t>
  </si>
  <si>
    <t>27.</t>
  </si>
  <si>
    <t>28.</t>
  </si>
  <si>
    <t>Bevételek összesen ( 2+3...+9)</t>
  </si>
  <si>
    <t>Kiadások összesen ( 12+13...+24)</t>
  </si>
  <si>
    <t>Az önkormányzat költségvetésének összevont mérlege</t>
  </si>
  <si>
    <t>Bevételek</t>
  </si>
  <si>
    <t>Kiadások</t>
  </si>
  <si>
    <t>Fejlesztési célú hitel visszafizetés</t>
  </si>
  <si>
    <t>KIADÁSOK ÖSSZESEN</t>
  </si>
  <si>
    <t>29.</t>
  </si>
  <si>
    <t>30.</t>
  </si>
  <si>
    <t>31.</t>
  </si>
  <si>
    <t>32.</t>
  </si>
  <si>
    <t>33.</t>
  </si>
  <si>
    <t>Immateriális javak vásárlása</t>
  </si>
  <si>
    <t xml:space="preserve">Finanszírozási bevételek összesen </t>
  </si>
  <si>
    <t>Hosszúlejáratú hitelek törlesztése</t>
  </si>
  <si>
    <t xml:space="preserve">Finanszírozási kiadások összesen </t>
  </si>
  <si>
    <t xml:space="preserve">FELHALMOZÁSI CÉLÚ KIADÁSOK ÖSSZESEN </t>
  </si>
  <si>
    <t>34.</t>
  </si>
  <si>
    <t>35.</t>
  </si>
  <si>
    <t>Költségvetési hiány mértéke :</t>
  </si>
  <si>
    <t>Tartalékok (általános és cél tartalék)</t>
  </si>
  <si>
    <t>Kiadások összesen</t>
  </si>
  <si>
    <t xml:space="preserve">Hitel törlesztése, visszafizetése (működési célú) </t>
  </si>
  <si>
    <t>Finanszírozási kiadások összesen</t>
  </si>
  <si>
    <t xml:space="preserve">MŰKÖDÉSI CÉLÚ BEVÉTELEK ÖSSZESEN </t>
  </si>
  <si>
    <t>MŰKÖDÉSI CÉLÚ KIADÁSOK ÖSSZESEN</t>
  </si>
  <si>
    <t>36.</t>
  </si>
  <si>
    <t>37.</t>
  </si>
  <si>
    <t>Ft-ban</t>
  </si>
  <si>
    <t>A</t>
  </si>
  <si>
    <t>B</t>
  </si>
  <si>
    <t>C</t>
  </si>
  <si>
    <t>D</t>
  </si>
  <si>
    <t>E</t>
  </si>
  <si>
    <t>F</t>
  </si>
  <si>
    <t>G</t>
  </si>
  <si>
    <t>2011. évi módosított előirányzat</t>
  </si>
  <si>
    <t xml:space="preserve">A  </t>
  </si>
  <si>
    <t>J</t>
  </si>
  <si>
    <t xml:space="preserve">Az önkormányzat működési és felhalmozási bevételek és </t>
  </si>
  <si>
    <t>kiadások előirányzata mérlegszerű bemutatása</t>
  </si>
  <si>
    <t>Vadárvácska Óvoda</t>
  </si>
  <si>
    <t>Közfoglalkoztatás</t>
  </si>
  <si>
    <t>Önkormányzat Intézmény ellátási díjbevétele</t>
  </si>
  <si>
    <t xml:space="preserve">               - Bölcsőde étkezési térítési díj</t>
  </si>
  <si>
    <t>Munkaadókat terhelő járulékok és Szociális Hozzájárulási Adó</t>
  </si>
  <si>
    <t>Hitelfelvétel ( működési célú likvid hitel )</t>
  </si>
  <si>
    <t>Tiszazugi Földrajzi Múzeum</t>
  </si>
  <si>
    <t>Ellátottak pénzbeli juttatásai</t>
  </si>
  <si>
    <t>Egyéb működési célú kiadások</t>
  </si>
  <si>
    <t xml:space="preserve"> Általános működési és ágazati támogatás </t>
  </si>
  <si>
    <t>Finanszírozási bevételek összesen</t>
  </si>
  <si>
    <t>Munkaadót terhelő járulékok és szociális hozzájárulási adó</t>
  </si>
  <si>
    <t xml:space="preserve">Az önkormányzat működési és felhalmozási bevételeinek és </t>
  </si>
  <si>
    <t>kiadásainak  mérlegszerű bemutatása</t>
  </si>
  <si>
    <t>Helyi önkormányzatok működésének általános támogatása</t>
  </si>
  <si>
    <t>Jogcím</t>
  </si>
  <si>
    <t>Bevételi jogcím</t>
  </si>
  <si>
    <t>Kedvezmény nélkül elérhető bevétel</t>
  </si>
  <si>
    <t>Kedvezmények összege</t>
  </si>
  <si>
    <t>Adóelengedés</t>
  </si>
  <si>
    <t>Adókedvezmény</t>
  </si>
  <si>
    <t>Egyéb</t>
  </si>
  <si>
    <t>Ellátottak térítési díja</t>
  </si>
  <si>
    <t>Lakosági kölcsön  lakásépítéshez és lakás vásárláshoz</t>
  </si>
  <si>
    <t>Helyiségek és eszközök hasznosítása</t>
  </si>
  <si>
    <t>Egyéb kedvezmény, kölcsön</t>
  </si>
  <si>
    <t>Helyi adók összesen</t>
  </si>
  <si>
    <t xml:space="preserve">Ebből: </t>
  </si>
  <si>
    <t>Telekadó</t>
  </si>
  <si>
    <t>Egyéb adók</t>
  </si>
  <si>
    <t>Iparűzési adó</t>
  </si>
  <si>
    <t>Idegenforgalmi adó</t>
  </si>
  <si>
    <t>ÖSSZESEN:</t>
  </si>
  <si>
    <t>Az önkormányzat többéves kihatású kötelezettségei</t>
  </si>
  <si>
    <t>Kötelezettség jogcíme</t>
  </si>
  <si>
    <t>Tárgyévi terv</t>
  </si>
  <si>
    <t>2010. év</t>
  </si>
  <si>
    <t>2015. év</t>
  </si>
  <si>
    <t>2016. év</t>
  </si>
  <si>
    <t>2017. év</t>
  </si>
  <si>
    <r>
      <rPr>
        <b/>
        <sz val="10"/>
        <color indexed="8"/>
        <rFont val="Arial"/>
        <charset val="238"/>
      </rPr>
      <t xml:space="preserve">Működési célú hiteltörlesztés          ( tőke + kamat) </t>
    </r>
    <r>
      <rPr>
        <sz val="10"/>
        <color indexed="8"/>
        <rFont val="Arial"/>
        <charset val="238"/>
      </rPr>
      <t>( 2+3 )</t>
    </r>
  </si>
  <si>
    <t>2018. év</t>
  </si>
  <si>
    <t>2019. év</t>
  </si>
  <si>
    <t>2020. év</t>
  </si>
  <si>
    <t>2021. év</t>
  </si>
  <si>
    <t xml:space="preserve"> I. A HELYI ÖNKORMÁNYZATOK MŰKÖDÉSÉNEK ÁLTALÁNOS TÁMOGATÁSA</t>
  </si>
  <si>
    <t>I.1.a) Önkormányzati hivatal működésének támogatása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</si>
  <si>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</si>
  <si>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</si>
  <si>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</si>
  <si>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</si>
  <si>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II.1. Óvodapedagógusok, és az óvodapedagógusok nevelő munkáját közvetlenül segítők bértámogatása</t>
  </si>
  <si>
    <t>II.1. (1) 1 óvodapedagógusok elismert létszáma</t>
  </si>
  <si>
    <t>II.1. (2) 2 óvodapedagógusok nevelő munkáját közvetlenül segítők száma a Köznev. tv. 2. melléklete szerint</t>
  </si>
  <si>
    <t>Önkormányzat</t>
  </si>
  <si>
    <t>IV. HELYI ÖNKORMÁNYZATOK KŐZMŰVELŐDÉSI FELADATAINAK TÁMOGATÁSA</t>
  </si>
  <si>
    <t>V. HELYI ÖNKORMÁNYZAT KÖZPONTOSÍTOTT TÁMOGATÁSA</t>
  </si>
  <si>
    <t xml:space="preserve"> Az önkormányzat által önként vállalt feladathoz engedélyezett </t>
  </si>
  <si>
    <t>rovat szám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</si>
  <si>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</si>
  <si>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</si>
  <si>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</si>
  <si>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</si>
  <si>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</si>
  <si>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</si>
  <si>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</si>
  <si>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</si>
  <si>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</si>
  <si>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</si>
  <si>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</si>
  <si>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</si>
  <si>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</si>
  <si>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</si>
  <si>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</si>
  <si>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</si>
  <si>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</si>
  <si>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</si>
  <si>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</si>
  <si>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</si>
  <si>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</si>
  <si>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</si>
  <si>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</si>
  <si>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</si>
  <si>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</si>
  <si>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</si>
  <si>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</si>
  <si>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>Gépjárműadók</t>
  </si>
  <si>
    <t>B354</t>
  </si>
  <si>
    <t>B35</t>
  </si>
  <si>
    <t xml:space="preserve">Egyéb közhatalmi bevételek </t>
  </si>
  <si>
    <t>B36</t>
  </si>
  <si>
    <t>B3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</si>
  <si>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</si>
  <si>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</si>
  <si>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</si>
  <si>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</si>
  <si>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</si>
  <si>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</si>
  <si>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</si>
  <si>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</si>
  <si>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</si>
  <si>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</si>
  <si>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</si>
  <si>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</si>
  <si>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</si>
  <si>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</si>
  <si>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</si>
  <si>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</si>
  <si>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</si>
  <si>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</si>
  <si>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Ingatlanok értékesítése</t>
  </si>
  <si>
    <t>B52</t>
  </si>
  <si>
    <t>Egyéb tárgyi eszközök értékesítése</t>
  </si>
  <si>
    <t>B53</t>
  </si>
  <si>
    <t>B5</t>
  </si>
  <si>
    <t>B6</t>
  </si>
  <si>
    <t>B7</t>
  </si>
  <si>
    <t>Költségvetési bevételek (=13+19+33+44+50+54+58)</t>
  </si>
  <si>
    <t>B1-B7</t>
  </si>
  <si>
    <t>Működési célú támogatások államháztartáson belülről (=08+09)</t>
  </si>
  <si>
    <t>Foglalkoztatottak személyi juttatásai</t>
  </si>
  <si>
    <t>K11</t>
  </si>
  <si>
    <t>Külső személyi juttatások</t>
  </si>
  <si>
    <t>Személyi juttatások összesen:</t>
  </si>
  <si>
    <t>K12</t>
  </si>
  <si>
    <t>K1</t>
  </si>
  <si>
    <t>K2</t>
  </si>
  <si>
    <t>Munkaadókat terhelő járulékok és szociális hozzájárulási adó</t>
  </si>
  <si>
    <t>Dologi kiadások</t>
  </si>
  <si>
    <t>K3</t>
  </si>
  <si>
    <t>K4</t>
  </si>
  <si>
    <t xml:space="preserve">Működési célú támogatások </t>
  </si>
  <si>
    <t>K511</t>
  </si>
  <si>
    <t>K512</t>
  </si>
  <si>
    <t>K5</t>
  </si>
  <si>
    <t>K6</t>
  </si>
  <si>
    <t>Beruházási kiadások ÁFÁ-val</t>
  </si>
  <si>
    <t>Felújítási kiadások ÁFÁ-val</t>
  </si>
  <si>
    <t>K7</t>
  </si>
  <si>
    <t>K8</t>
  </si>
  <si>
    <t>K1-K8</t>
  </si>
  <si>
    <t>Költségvetési kiadások</t>
  </si>
  <si>
    <t>1.Szolgáltatások ellenértéke</t>
  </si>
  <si>
    <t>3. Tulajdonosi bevételek</t>
  </si>
  <si>
    <t>4. Ellátási díjak</t>
  </si>
  <si>
    <t>4. Kiszámlázott általános forgalmi adó</t>
  </si>
  <si>
    <t>5.  Általános forgalmi adó visszatérítés</t>
  </si>
  <si>
    <t>2.Közvetített szolgáltatások  ellenértéke</t>
  </si>
  <si>
    <t>Az önkormányzat működési támogatásainak részletezése</t>
  </si>
  <si>
    <t>Az önkormányzat által folyósított ellátások részletezése</t>
  </si>
  <si>
    <t>Az önkormányzat felhalmozási  kiadásainak részletezése</t>
  </si>
  <si>
    <t xml:space="preserve">          - iparűzési adó</t>
  </si>
  <si>
    <t xml:space="preserve"> I. Az önkormányzat irányítása alá tartozó </t>
  </si>
  <si>
    <t xml:space="preserve"> költségvetési szervek  feladatainak kiemelt bevételi előirányzatai kötelező, önként vállalt és államigazgatási feladat bontásban</t>
  </si>
  <si>
    <t>Költségvetési szerv</t>
  </si>
  <si>
    <t>Működési bevétel</t>
  </si>
  <si>
    <t>Általános működési és ágazati   támogatás</t>
  </si>
  <si>
    <t>Felhalmozási bevétel</t>
  </si>
  <si>
    <t>Felhalmozási célú pénzeszköz átvétel</t>
  </si>
  <si>
    <t>Önkormányzati támogatás</t>
  </si>
  <si>
    <t>Bevételek összesen</t>
  </si>
  <si>
    <t>Államigaz-gatási feladat</t>
  </si>
  <si>
    <t>Kötelező feladat</t>
  </si>
  <si>
    <t>Önként vállalt feladat</t>
  </si>
  <si>
    <t>H</t>
  </si>
  <si>
    <t>I</t>
  </si>
  <si>
    <t xml:space="preserve">K </t>
  </si>
  <si>
    <t>L</t>
  </si>
  <si>
    <t>M</t>
  </si>
  <si>
    <t>N</t>
  </si>
  <si>
    <t>O</t>
  </si>
  <si>
    <t>Polgármesteri Hivatal igazgatási tevékenység</t>
  </si>
  <si>
    <t>Polgármesteri Hivatal: jegyző hatáskörébe tartozó szociális ellátások, juttatások</t>
  </si>
  <si>
    <t xml:space="preserve">Ö s s z e s e n : </t>
  </si>
  <si>
    <t>Államigazgatási feladat</t>
  </si>
  <si>
    <t>Szakfeladat megnevezése</t>
  </si>
  <si>
    <t>K</t>
  </si>
  <si>
    <t>Óvodai intézményi étkeztetés</t>
  </si>
  <si>
    <t>Közutak üzemeltetése</t>
  </si>
  <si>
    <t>Köztemető fenntartás</t>
  </si>
  <si>
    <t xml:space="preserve">Város és községgazdálkodás </t>
  </si>
  <si>
    <t>Zöldterület kezelés</t>
  </si>
  <si>
    <t>Szennyvíz elvezetés és kezelés</t>
  </si>
  <si>
    <t>Közvilágítás</t>
  </si>
  <si>
    <t>Önkormányzati közfoglalkoztatás</t>
  </si>
  <si>
    <t>6. melléklet 1. oldal ……./…….(…….)önkormányzati rendelethez</t>
  </si>
  <si>
    <t xml:space="preserve"> költségvetési szervek  feladatainak kiemelt kiadási előirányzatai kötelező, önként vállalt és államigazgatási feladat bontásban</t>
  </si>
  <si>
    <t>Személyi juttatás</t>
  </si>
  <si>
    <t>Munkaadót terhelő járulék és szociális hozzájárulási adó</t>
  </si>
  <si>
    <t>Dologi kiadás</t>
  </si>
  <si>
    <t>Beruházások és felújítások</t>
  </si>
  <si>
    <t>Egyéb felhalmozási kiadások</t>
  </si>
  <si>
    <t>Működési kiadás</t>
  </si>
  <si>
    <t>Felhalmozási kiadás</t>
  </si>
  <si>
    <t>Személyi juttatás juttatás</t>
  </si>
  <si>
    <t>Egyéb működési kiadások, pénzeszköz átadás</t>
  </si>
  <si>
    <t>Egyéb felhalmozási kiadások, pénzeszköz átadás</t>
  </si>
  <si>
    <t>Felújítási kiadások ÁFÁ-val együtt</t>
  </si>
  <si>
    <t>Összesen:</t>
  </si>
  <si>
    <t>Hitel, kölcsön felvétele államháztartáson kívülről</t>
  </si>
  <si>
    <t>Előző évi költségvetési maradvány igénybevétele</t>
  </si>
  <si>
    <t>Finanszírozási bevételek</t>
  </si>
  <si>
    <t xml:space="preserve">Egyéb működési célú támogatások </t>
  </si>
  <si>
    <t>Egyéb felhalmozási célú támogatások</t>
  </si>
  <si>
    <t>Finanszírozási kiadások</t>
  </si>
  <si>
    <t>Fejlesztési célú hitelek törlesztése</t>
  </si>
  <si>
    <t>Kormányzati funkció</t>
  </si>
  <si>
    <t>P</t>
  </si>
  <si>
    <t>Működési célú támogatások államháztartáson belülről</t>
  </si>
  <si>
    <t>Felhalmozási célú támogatások államháztartáson belülről</t>
  </si>
  <si>
    <t>Termékek és szolgáltatások adói, közhatalmi bevételek</t>
  </si>
  <si>
    <t>Felhalmozási bevételek</t>
  </si>
  <si>
    <t>Működési célú átvett pénzeszközök</t>
  </si>
  <si>
    <t>Felmalmozási célú átvett pénzeszközök</t>
  </si>
  <si>
    <t>Önkormányzatok működési támogatása</t>
  </si>
  <si>
    <t xml:space="preserve">Működési célú bevételek összesen </t>
  </si>
  <si>
    <t xml:space="preserve">Dologi kiadások </t>
  </si>
  <si>
    <t>Működési célú visszatérítendő támogatás</t>
  </si>
  <si>
    <t>Felhalmozási célú átvett pénzeszköz</t>
  </si>
  <si>
    <t>Egyéb felhalmozási célú átvett pénzeszköz</t>
  </si>
  <si>
    <t>Átvett pénzeszközök összesen</t>
  </si>
  <si>
    <t>Felhalmozási bevételek összesen:</t>
  </si>
  <si>
    <t>Előző évi költségvetési maradvány igénybevétele    ( felhalmozási )</t>
  </si>
  <si>
    <t>Ingatlanok vásárlása, létesítése</t>
  </si>
  <si>
    <t>Tárgyi eszközök beszerzése</t>
  </si>
  <si>
    <t>Egyéb felhalmozási célú támogatások átadása államháztartáson belülre</t>
  </si>
  <si>
    <t>Egyéb felhalmozási célú támogatások átadása államháztartáson kivülre</t>
  </si>
  <si>
    <t>Egyéb felhalmozási célú kiadások összesen</t>
  </si>
  <si>
    <t>Felhalmozási kiadások összesen</t>
  </si>
  <si>
    <t xml:space="preserve">FELHALMOZÁSI CÉLÚ BEVÉTELEK ÖSSZESEN </t>
  </si>
  <si>
    <t>B811</t>
  </si>
  <si>
    <t>B8913</t>
  </si>
  <si>
    <t>B8</t>
  </si>
  <si>
    <t>B1-B8</t>
  </si>
  <si>
    <t xml:space="preserve">Termékek és szolgáltatások adói (=14+…+16) </t>
  </si>
  <si>
    <t>Közhatalmi bevételek (=13+17+18)</t>
  </si>
  <si>
    <t>Működési bevételek (=20+…+25)</t>
  </si>
  <si>
    <t>Felhalmozási bevételek (=27+28)</t>
  </si>
  <si>
    <t xml:space="preserve">Működési célú átvett pénzeszközök </t>
  </si>
  <si>
    <t>Felhalmozási célú átvett pénzeszközök</t>
  </si>
  <si>
    <t xml:space="preserve">Működési célú támogatások államháztartáson belülről </t>
  </si>
  <si>
    <t>Működési bevételek (=3+…+11)</t>
  </si>
  <si>
    <t>Költségvetési bevételek (=12+13+14 )</t>
  </si>
  <si>
    <t>Előző évi költségvetési maradvány  igénybevétele</t>
  </si>
  <si>
    <t>Fejlesztési célú hitel felvétel</t>
  </si>
  <si>
    <t>KÖLTSÉGVETÉSI BEVÉTELEK ÖSSZESEN</t>
  </si>
  <si>
    <t>KÖLTSÉGVETÉSI KIADÁSOK ÖSSZESEN</t>
  </si>
  <si>
    <t>Egyéb működési célú támogatások</t>
  </si>
  <si>
    <r>
      <t xml:space="preserve">Felhalmozási célú hiteltörlesztés ( tőke + kamat ) </t>
    </r>
    <r>
      <rPr>
        <sz val="10"/>
        <color indexed="8"/>
        <rFont val="Arial"/>
        <charset val="238"/>
      </rPr>
      <t>( 1+…3)</t>
    </r>
  </si>
  <si>
    <t>Beruházás célonként</t>
  </si>
  <si>
    <r>
      <t xml:space="preserve">Felújítás feladatonként </t>
    </r>
    <r>
      <rPr>
        <sz val="10"/>
        <color indexed="8"/>
        <rFont val="Arial"/>
        <charset val="238"/>
      </rPr>
      <t xml:space="preserve"> </t>
    </r>
  </si>
  <si>
    <t>I.1.b.)Település üzemeltetéshez kapcsolódó feladatellátás támogatása összesen</t>
  </si>
  <si>
    <t>I.1.c) Egyéb kötelező önkormányzati feladatok támogatása</t>
  </si>
  <si>
    <t>II.1. (2) 1 óvodapedagógusok nevelő munkáját közvetlenül segítők száma a Köznev. tv. 2. számú melléklete szerint</t>
  </si>
  <si>
    <t>II.1. (1) 2 óvodapedagógusok elismert létszáma  2014. évben 4 hónapra</t>
  </si>
  <si>
    <t>II.1.(3)2 óvodapedagogusok elismert létszáma (pótlólagos összeg)</t>
  </si>
  <si>
    <t>II.2. Óvoda működtetési támogatás</t>
  </si>
  <si>
    <t xml:space="preserve"> II. A TELEPÜLÉSI ÖNKORMÁNYZATOK EGYES KÖZNEVELÉSI  FELADATAINAK TÁMOGATÁSA</t>
  </si>
  <si>
    <t>III.5. Gyermekétkeztetés támogatása</t>
  </si>
  <si>
    <t>III.5. a.) Finanszírozás szempotjából elismert dolgozók bértámogatása</t>
  </si>
  <si>
    <t>III.5. b.) Gyermekétkeztetés üzemeltetési támogatása</t>
  </si>
  <si>
    <t>Könyvtári, közművelődési és múzeumi feladatok támogatása</t>
  </si>
  <si>
    <t>Felhalmozási célú áfa vissztérítés</t>
  </si>
  <si>
    <t>Felhalmozási céltartalék</t>
  </si>
  <si>
    <t>Fejlesztési célú hitel igénybevétele</t>
  </si>
  <si>
    <t>kötelező feladat</t>
  </si>
  <si>
    <t>önként vállalt feladat</t>
  </si>
  <si>
    <t>államigaz-gatási feladat</t>
  </si>
  <si>
    <t>Az önkormányzat adósságot keletkeztető ügyleteiből eredő fizetési kötelezettségeinek,</t>
  </si>
  <si>
    <t>Díjak, pótlékok, bírságok</t>
  </si>
  <si>
    <t>Részvények, részesedések</t>
  </si>
  <si>
    <t>Kötelezettségvállalással kapcsolatos megtérülés</t>
  </si>
  <si>
    <t>Vállalat értékesítés, privatizáció bevétel</t>
  </si>
  <si>
    <t>sor szám</t>
  </si>
  <si>
    <t>Saját bevétel összesen</t>
  </si>
  <si>
    <t>SAJÁT BEVÉTELEK</t>
  </si>
  <si>
    <t>ADÓSÁGOT KELETKEZTETŐ ÜGYLETEK</t>
  </si>
  <si>
    <t>Költségvetési kiadások összesen:</t>
  </si>
  <si>
    <t>Költségvetési bevételek összesen:</t>
  </si>
  <si>
    <t>Költségvetési működési hiány mértéke :</t>
  </si>
  <si>
    <t>Költségvetési felhalmozási hiány mértéke :</t>
  </si>
  <si>
    <t>5. melléklet 1. oldal ……./…….(…….)önkormányzati rendelethez</t>
  </si>
  <si>
    <t>Muzeális feladatok támogatása</t>
  </si>
  <si>
    <t>Európai uniós támogatással megvalósuló fejlesztések,projektekhez történő hozzájárulások</t>
  </si>
  <si>
    <t>2. melléklet 3. oldal ……./…….(…….)önkormányzati rendelethez</t>
  </si>
  <si>
    <t>2. melléklet 4. oldal……./…….(…….)önkormányzati rendelethez</t>
  </si>
  <si>
    <t>2. melléklet 6. oldal ……./…….(…….)önkormányzati rendelethez</t>
  </si>
  <si>
    <t>2. melléklet 7. oldal ……./…….(…….)önkormányzati rendelethez</t>
  </si>
  <si>
    <t>2. melléklet 8. oldal ……./…….(…….)önkormányzati rendelethez</t>
  </si>
  <si>
    <t>2. melléklet 10. oldal ……./…….(…….)önkormányzati rendelethez</t>
  </si>
  <si>
    <t>2. melléklet 11. oldal  ……./…….(…….)önkormányzati rendelethez</t>
  </si>
  <si>
    <t>7/a. melléklet  2.oldal ……./…….(…….)önkormányzati rendelethez</t>
  </si>
  <si>
    <t>Önkormányzat működési támogatása</t>
  </si>
  <si>
    <t xml:space="preserve">Felhalmozási célú támogatások </t>
  </si>
  <si>
    <t>Közhatalmi bevételek</t>
  </si>
  <si>
    <t>Hitel felvétel</t>
  </si>
  <si>
    <t>Előző évi maradvány igénybevétele</t>
  </si>
  <si>
    <t>Munkaadókat terhelő járulékok szoc.hj.a.</t>
  </si>
  <si>
    <t>Hitel törlesztés</t>
  </si>
  <si>
    <t>Előző évi költségvetési maradvány igénybevétele        ( működési )</t>
  </si>
  <si>
    <t>2015. évi terv</t>
  </si>
  <si>
    <t>2016.év</t>
  </si>
  <si>
    <t>2022. év</t>
  </si>
  <si>
    <t xml:space="preserve"> 2015. évi bevételei</t>
  </si>
  <si>
    <t xml:space="preserve"> 2015. évi kiadásai</t>
  </si>
  <si>
    <t>0911</t>
  </si>
  <si>
    <t>08209</t>
  </si>
  <si>
    <t>0111</t>
  </si>
  <si>
    <t>041231</t>
  </si>
  <si>
    <t>074031</t>
  </si>
  <si>
    <t>013350</t>
  </si>
  <si>
    <t>052020</t>
  </si>
  <si>
    <t>Felhalmozási célú önkormányzati támogatások</t>
  </si>
  <si>
    <t>B21</t>
  </si>
  <si>
    <t>K911</t>
  </si>
  <si>
    <t>K9</t>
  </si>
  <si>
    <t xml:space="preserve">K9 </t>
  </si>
  <si>
    <t>Felhalmozási célú önkormányzati támogatás</t>
  </si>
  <si>
    <t>II.5.(1) Pedagógus II. katgóriába sorolt óvodapedagógusok kiegészítő támogatása</t>
  </si>
  <si>
    <t>II.5.(2) Mesterpedagógus kategóriába sorolt óvodapedagógusok kiegészítő támogatása</t>
  </si>
  <si>
    <t>engedélyezett létszáma</t>
  </si>
  <si>
    <t xml:space="preserve"> létszáma </t>
  </si>
  <si>
    <t>ezer Ft</t>
  </si>
  <si>
    <t>Egyéb felhalmozási célú támogatások áht.belülről</t>
  </si>
  <si>
    <t xml:space="preserve"> Működési célú átvett pénzeszközök</t>
  </si>
  <si>
    <t>2015. évben tervezett saját bevételek</t>
  </si>
  <si>
    <t xml:space="preserve">  -  Óvodák étkezési térítési díj</t>
  </si>
  <si>
    <t>Települési önkormányzatok köznevelési feladatainak egyéb támogatása</t>
  </si>
  <si>
    <t>Egyéb felhalmozási célú kiadás</t>
  </si>
  <si>
    <t>Egyéb működési és felhalmozási kiadások (6+7)</t>
  </si>
  <si>
    <t xml:space="preserve">Megnevezés </t>
  </si>
  <si>
    <t>Tárgyi eszközök, immateriális jószág értékesitéséből származó bevétel</t>
  </si>
  <si>
    <t>Az önkormányzati vagyon és az önkormányzatot megillető vagyoni értékű jog értékesítéséből és hasznosításából származó bevétel</t>
  </si>
  <si>
    <t xml:space="preserve">Felhalmozási bevételek </t>
  </si>
  <si>
    <t>013320</t>
  </si>
  <si>
    <t>096015</t>
  </si>
  <si>
    <t>045160</t>
  </si>
  <si>
    <t>066020</t>
  </si>
  <si>
    <t>066010</t>
  </si>
  <si>
    <t>063020</t>
  </si>
  <si>
    <t>052080</t>
  </si>
  <si>
    <t>2.. melléklet 9. oldal ……./…….(…….)önkormányzati rendelethez</t>
  </si>
  <si>
    <t>6. Közhatalmi bevételek</t>
  </si>
  <si>
    <t xml:space="preserve"> -Vagyoni típusú adók</t>
  </si>
  <si>
    <t xml:space="preserve"> -Értékesítési és forgalmi adók</t>
  </si>
  <si>
    <t xml:space="preserve"> -Gépjármű adó</t>
  </si>
  <si>
    <t xml:space="preserve">   - Pótlék, bírság</t>
  </si>
  <si>
    <t>Egyéb kötelezettség</t>
  </si>
  <si>
    <t>valamint a saját bevételeinek a futamidő végéig várható összegei</t>
  </si>
  <si>
    <t>064010</t>
  </si>
  <si>
    <t>Helyi adóból származó bevétel</t>
  </si>
  <si>
    <t>Önkormányzatok működési támogatásai</t>
  </si>
  <si>
    <t xml:space="preserve"> Felhalmozási célú támogatások államháztartáson belülről</t>
  </si>
  <si>
    <t xml:space="preserve">      -Termékek és szolgáltatások adói/iparűzési adó</t>
  </si>
  <si>
    <t xml:space="preserve">   - Egyéb közhatalmi bevételek</t>
  </si>
  <si>
    <t>Önkormányzat működési bevételei</t>
  </si>
  <si>
    <t xml:space="preserve">  - Ingatlanok értékesítése</t>
  </si>
  <si>
    <t>Egyéb működési célú átvett pénzeszközök</t>
  </si>
  <si>
    <t>Egyéb felhalmozási célú átvett pénzeszközök</t>
  </si>
  <si>
    <t>Mindösszesen:</t>
  </si>
  <si>
    <t>ezer FT</t>
  </si>
  <si>
    <t>BEVÉTELEK</t>
  </si>
  <si>
    <t>KIADÁSOK</t>
  </si>
  <si>
    <t>Dologi és egyéb folyó kiadások</t>
  </si>
  <si>
    <t>Egyéb működési  célú kiadások</t>
  </si>
  <si>
    <t>Egyéb felhalmozási célú kiadások</t>
  </si>
  <si>
    <t>Kiadádások</t>
  </si>
  <si>
    <t xml:space="preserve">    - ebből tulajdonosi bevételek</t>
  </si>
  <si>
    <t>Külső finanszírozási bevétel</t>
  </si>
  <si>
    <t>Belső finanszírozási bevétel</t>
  </si>
  <si>
    <t>Finanszírozási kiadások ( hitel visszafizetés)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</si>
  <si>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</si>
  <si>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</si>
  <si>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>2016.évi tervezett előirányzat</t>
  </si>
  <si>
    <t>2017.évi tervezett előirányzat</t>
  </si>
  <si>
    <t>2018.évi tervezett előirányzat</t>
  </si>
  <si>
    <t>Finanszírozási bevétel</t>
  </si>
  <si>
    <t>Előző évi kv-i maradvány igénybevétele</t>
  </si>
  <si>
    <t>Rákócziújfalu Polgármesteri Hivatal</t>
  </si>
  <si>
    <t>Művelődési Ház és Községi Könyvtár</t>
  </si>
  <si>
    <t>Mesevár Óvoda</t>
  </si>
  <si>
    <t xml:space="preserve"> 2016. évi összevont kiadásai</t>
  </si>
  <si>
    <t>2016. évi terv</t>
  </si>
  <si>
    <t xml:space="preserve"> 2016. évi összevont bevételei</t>
  </si>
  <si>
    <t xml:space="preserve"> 2016. évi bevételei</t>
  </si>
  <si>
    <t xml:space="preserve"> 2016. évi kiadásai</t>
  </si>
  <si>
    <t xml:space="preserve"> 2016 évi bevételei</t>
  </si>
  <si>
    <t>2016. évi eredeti előirányzat</t>
  </si>
  <si>
    <t xml:space="preserve">             2016. év </t>
  </si>
  <si>
    <t xml:space="preserve"> 2016.év</t>
  </si>
  <si>
    <t>2016.                        január 1.</t>
  </si>
  <si>
    <t xml:space="preserve">2016.                        december 31. </t>
  </si>
  <si>
    <t xml:space="preserve"> 2016. év</t>
  </si>
  <si>
    <t>2016.                        december 31.</t>
  </si>
  <si>
    <t>Az önkormányzat 2016. évi közvetett támogatásai</t>
  </si>
  <si>
    <t>2023. év</t>
  </si>
  <si>
    <t>Az önkormányzat 2016. évi előirányzat – felhasználási ütemterve</t>
  </si>
  <si>
    <t>2019.évi tervezett előirányzat</t>
  </si>
  <si>
    <t>I.6 A 2015. évről áthúzódó bérkompenzáció támogatása</t>
  </si>
  <si>
    <t>III.2. A települési Ömkormányzatok szociális feladatainak egyéb támogatása.</t>
  </si>
  <si>
    <t>III.5.c A rászoruló gyerekek intézményen kívüli szünidei étkeztetésének támogatása</t>
  </si>
  <si>
    <t>Önkormányzatok és önkorm.hivat.jogalkot.ált.ig.tev</t>
  </si>
  <si>
    <t>I.1. kiegészítés</t>
  </si>
  <si>
    <t>Helyi önkormányzatok kiegészítő támogatásai (RÖT)</t>
  </si>
  <si>
    <t>Lakhatással összefüggő ellátás</t>
  </si>
  <si>
    <t>Forint</t>
  </si>
  <si>
    <t>Megnevezése</t>
  </si>
  <si>
    <t>II. Az önkormányzat által ellátott feladatok kiemelt kiadási előirányzatai kötelező feladatai államigazgatási feladat bontásban</t>
  </si>
  <si>
    <t>Lakhatással kapcsolatos ellátás</t>
  </si>
  <si>
    <t>kötelező feladatok</t>
  </si>
  <si>
    <t>Önként vállalt feladatok</t>
  </si>
  <si>
    <t>Mindösszesen :</t>
  </si>
  <si>
    <t xml:space="preserve"> Kötelező feladatt összesen:</t>
  </si>
  <si>
    <t>Önként vállalt feladat összesen:</t>
  </si>
  <si>
    <t>2016. évi előirányzat</t>
  </si>
  <si>
    <t>Tiszainoka Község Önkormányzata</t>
  </si>
  <si>
    <t>Tiszainoka Község Önkormányzat</t>
  </si>
  <si>
    <t>Tiszainokai Tiszavirág Óvoda</t>
  </si>
  <si>
    <t>Tiszainoka Község Önkormányzat saját bevételeinek részletezése</t>
  </si>
  <si>
    <t xml:space="preserve"> 2015. évben 8 hónapra</t>
  </si>
  <si>
    <t>Az önkormányzat által ellátott feladatok kiemelt bevételi  előirányzatai kötelező, önként vállalt és államigazgatási feladatok bontásban</t>
  </si>
  <si>
    <t>911</t>
  </si>
  <si>
    <t>,</t>
  </si>
  <si>
    <t xml:space="preserve">         - Magánszemélyek kommunális adója     </t>
  </si>
  <si>
    <t xml:space="preserve"> - Gondozási Központ étkezési térítési díj</t>
  </si>
  <si>
    <t xml:space="preserve">   - Bérleti díj</t>
  </si>
  <si>
    <t>Szociális gondozottak étkeztetése</t>
  </si>
  <si>
    <t>Egyéb kiegészítő szolgáltatások</t>
  </si>
  <si>
    <t>013390</t>
  </si>
  <si>
    <t>Közművelődés</t>
  </si>
  <si>
    <t>082091</t>
  </si>
  <si>
    <t>Könyvtári szolgáltatások</t>
  </si>
  <si>
    <t>Magánszemélyek kommunális adója</t>
  </si>
  <si>
    <t>Átmeneti segély</t>
  </si>
  <si>
    <t>107060</t>
  </si>
  <si>
    <t>106020</t>
  </si>
  <si>
    <t>011130</t>
  </si>
  <si>
    <t>Konyha</t>
  </si>
  <si>
    <t>Tiszainoka Tiszavirág Óvoda</t>
  </si>
  <si>
    <t xml:space="preserve"> Az önkormányzat irányítása alá tartozó szervezeti egységek</t>
  </si>
  <si>
    <t>2016. évben tervezett saját bevételek</t>
  </si>
  <si>
    <t>Adósságot keletkeztető ügylet 2016. év</t>
  </si>
  <si>
    <t xml:space="preserve">        -Vagyoni típusú adók/kommunális/</t>
  </si>
  <si>
    <t>Munkaadót terhelő járulékok és SZOHO</t>
  </si>
  <si>
    <t>Működési bevételek (=21+…+25)</t>
  </si>
  <si>
    <t>2017.év</t>
  </si>
  <si>
    <t>eltérés</t>
  </si>
  <si>
    <t>Egyéb működési célú támogatások államháztartáson belülre</t>
  </si>
  <si>
    <t>K506</t>
  </si>
  <si>
    <t>K513</t>
  </si>
  <si>
    <t>Egyéb működési célú támogatások államháztartáson belülre (társulás támogatás)</t>
  </si>
  <si>
    <t>Szociális Intézményfenntartó Társulás Cibakháza és Tiszainoka támogatás</t>
  </si>
  <si>
    <t>Szociális Intézményfenntartó Társulás Cibakháza és Tiszainoka támogatás (bentlakásos otthon)</t>
  </si>
  <si>
    <t>ENGEDÉLYEZETT LÉTSZÁM</t>
  </si>
  <si>
    <t>1. melléklet 1. oldal  1/2016.(II.23.)önkormányzati rendelethez</t>
  </si>
  <si>
    <t>1. melléklet 2. oldal 1/2016.(II.23.)önkormányzati rendelethez</t>
  </si>
  <si>
    <t>2. melléklet 1. oldal 1/2016.(II.23.)önkormányzati rendelethez</t>
  </si>
  <si>
    <t>2. melléklet 2. oldal 1/2016.(II.23.)önkormányzati rendelethez</t>
  </si>
  <si>
    <t>2. melléklet 3. oldal 1/2016.(II.23.)önkormányzati rendelethez</t>
  </si>
  <si>
    <t>3. melléklet 1/2016.(II.23.)önkormányzati rendelethez</t>
  </si>
  <si>
    <t>4. melléklet  1/2016.(II.23.)önkormányzati rendelethez</t>
  </si>
  <si>
    <t>5. melléklet 1/2016.(II.23.)önkormányzati rendelethez</t>
  </si>
  <si>
    <t>6. melléklet 1/2016.(II.23.)önkormányzati rendelethez</t>
  </si>
  <si>
    <t>7. melléklet  1/2016.(II.23.)önkormányzati rendelethez</t>
  </si>
  <si>
    <t>8. melléklet 1/2016.(II.23.)önkormányzati rendelethez</t>
  </si>
  <si>
    <t>9. melléklet 1/2016.(II.23.)önkormányzati rendelethez</t>
  </si>
  <si>
    <t>10. melléklet 1/2016.(II.23.)önkormányzati rendelethez</t>
  </si>
  <si>
    <t>11. melléklet 1. oldal 1/2016.(II.23.)önkormányzati rendelethez</t>
  </si>
  <si>
    <t>11. melléklet 2. oldal 1/2016.(II.23.)önkormányzati rendelethez</t>
  </si>
  <si>
    <t>12. melléklet 1/2016.(II.23.)önkormányzati rendelethez</t>
  </si>
  <si>
    <t>13. melléklet 1/2016.(II.23.)önkormányzati rendelethez</t>
  </si>
  <si>
    <t>14. melléklet 1/2016.(II.23.)önkormányzati rendelethez</t>
  </si>
  <si>
    <t>16. melléklet 1/2016.(II.23.)önkormányzati rendelethez</t>
  </si>
  <si>
    <t>17. melléklet 1/2016.(II.23.)önkormányzati rendelethez</t>
  </si>
  <si>
    <t>15. melléklet 1/2016.(II.23.)önkormányzati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</si>
</sst>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0_ ;[Red]\-#,##0\ "/>
    <numFmt numFmtId="165" formatCode="#,##0\ ;[Red]\-#,##0\ "/>
    <numFmt numFmtId="166" formatCode="_-* #,##0\ _F_t_-;\-* #,##0\ _F_t_-;_-* &quot;-&quot;??\ _F_t_-;_-@_-"/>
  </numFmts>
  <fonts count="140">
    <font>
      <sz val="10"/>
      <name val="Arial CE"/>
      <charset val="238"/>
    </font>
    <font>
      <sz val="10"/>
      <name val="Arial CE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9.9"/>
      <color indexed="8"/>
      <name val="Arial"/>
      <charset val="238"/>
    </font>
    <font>
      <b/>
      <u/>
      <sz val="14"/>
      <color indexed="8"/>
      <name val="Times New Roman"/>
      <charset val="238"/>
    </font>
    <font>
      <u/>
      <sz val="12"/>
      <color indexed="8"/>
      <name val="Times New Roman"/>
      <charset val="238"/>
    </font>
    <font>
      <sz val="10"/>
      <color indexed="8"/>
      <name val="Arial"/>
      <charset val="238"/>
    </font>
    <font>
      <sz val="10"/>
      <name val="Arial"/>
      <charset val="238"/>
    </font>
    <font>
      <b/>
      <sz val="12"/>
      <color indexed="8"/>
      <name val="Times New Roman"/>
      <charset val="238"/>
    </font>
    <font>
      <b/>
      <sz val="9"/>
      <color indexed="8"/>
      <name val="Times New Roman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b/>
      <sz val="9"/>
      <color indexed="8"/>
      <name val="Times New Roman"/>
      <family val="1"/>
    </font>
    <font>
      <b/>
      <i/>
      <sz val="11"/>
      <color indexed="8"/>
      <name val="Times New Roman"/>
      <charset val="238"/>
    </font>
    <font>
      <b/>
      <i/>
      <sz val="10"/>
      <color indexed="8"/>
      <name val="Arial"/>
      <charset val="238"/>
    </font>
    <font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color indexed="8"/>
      <name val="Arial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9"/>
      <name val="Times New Roman"/>
      <family val="1"/>
    </font>
    <font>
      <b/>
      <sz val="10"/>
      <name val="Arial CE"/>
      <charset val="238"/>
    </font>
    <font>
      <b/>
      <sz val="10"/>
      <color indexed="8"/>
      <name val="Arial"/>
      <charset val="238"/>
    </font>
    <font>
      <b/>
      <sz val="11"/>
      <name val="Arial"/>
      <charset val="238"/>
    </font>
    <font>
      <b/>
      <sz val="11"/>
      <color indexed="8"/>
      <name val="MS Sans Serif"/>
      <charset val="238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charset val="238"/>
    </font>
    <font>
      <b/>
      <sz val="13"/>
      <color indexed="8"/>
      <name val="Arial"/>
      <charset val="238"/>
    </font>
    <font>
      <sz val="9.9"/>
      <color indexed="8"/>
      <name val="Arial"/>
      <charset val="238"/>
    </font>
    <font>
      <b/>
      <sz val="12"/>
      <color indexed="8"/>
      <name val="Arial"/>
      <charset val="238"/>
    </font>
    <font>
      <b/>
      <u/>
      <sz val="12"/>
      <color indexed="8"/>
      <name val="Arial"/>
      <charset val="238"/>
    </font>
    <font>
      <b/>
      <sz val="12"/>
      <color indexed="8"/>
      <name val="Arial"/>
      <charset val="238"/>
    </font>
    <font>
      <sz val="10"/>
      <color indexed="8"/>
      <name val="Times New Roman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charset val="238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b/>
      <sz val="9"/>
      <color indexed="8"/>
      <name val="Times New Roman"/>
      <family val="3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.5"/>
      <color indexed="8"/>
      <name val="Arial"/>
      <family val="2"/>
      <charset val="238"/>
    </font>
    <font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.5"/>
      <name val="Arial"/>
      <family val="2"/>
      <charset val="238"/>
    </font>
    <font>
      <b/>
      <i/>
      <sz val="10"/>
      <color indexed="8"/>
      <name val="Times New Roman"/>
      <charset val="238"/>
    </font>
    <font>
      <i/>
      <sz val="10"/>
      <color indexed="8"/>
      <name val="Times New Roman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9.9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indexed="8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MS Sans Serif"/>
      <family val="2"/>
      <charset val="238"/>
    </font>
    <font>
      <b/>
      <u/>
      <sz val="12"/>
      <color indexed="8"/>
      <name val="Arial"/>
      <family val="2"/>
      <charset val="238"/>
    </font>
    <font>
      <b/>
      <sz val="14"/>
      <color indexed="8"/>
      <name val="Times New Roman"/>
      <charset val="238"/>
    </font>
    <font>
      <b/>
      <sz val="8.5"/>
      <color indexed="8"/>
      <name val="MS Sans Serif"/>
      <charset val="238"/>
    </font>
    <font>
      <b/>
      <sz val="8.5"/>
      <color indexed="8"/>
      <name val="Times New Roman"/>
      <charset val="238"/>
    </font>
    <font>
      <sz val="12"/>
      <color indexed="8"/>
      <name val="Times New Roman"/>
      <family val="1"/>
    </font>
    <font>
      <b/>
      <sz val="10"/>
      <color indexed="8"/>
      <name val="Times New Roman"/>
      <family val="3"/>
      <charset val="238"/>
    </font>
    <font>
      <b/>
      <sz val="12"/>
      <color indexed="8"/>
      <name val="Times New Roman"/>
      <family val="3"/>
      <charset val="238"/>
    </font>
    <font>
      <sz val="12"/>
      <color indexed="8"/>
      <name val="Times New Roman"/>
      <family val="3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MS Sans Serif"/>
      <charset val="238"/>
    </font>
    <font>
      <b/>
      <sz val="7.5"/>
      <color indexed="8"/>
      <name val="MS Sans Serif"/>
      <charset val="238"/>
    </font>
    <font>
      <sz val="10"/>
      <color indexed="8"/>
      <name val="MS Sans Serif"/>
      <charset val="238"/>
    </font>
    <font>
      <sz val="14"/>
      <color indexed="8"/>
      <name val="Times New Roman"/>
      <family val="1"/>
    </font>
    <font>
      <b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sz val="9.9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7"/>
      <color indexed="8"/>
      <name val="MS Sans Serif"/>
      <charset val="238"/>
    </font>
    <font>
      <sz val="8.5"/>
      <name val="Arial CE"/>
      <charset val="238"/>
    </font>
    <font>
      <b/>
      <sz val="8.5"/>
      <color indexed="8"/>
      <name val="MS Sans Serif"/>
      <family val="2"/>
      <charset val="238"/>
    </font>
    <font>
      <sz val="8.5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charset val="238"/>
    </font>
    <font>
      <sz val="12"/>
      <name val="Arial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charset val="238"/>
    </font>
    <font>
      <b/>
      <i/>
      <sz val="9"/>
      <color indexed="8"/>
      <name val="Times New Roman"/>
      <family val="1"/>
      <charset val="238"/>
    </font>
    <font>
      <i/>
      <sz val="10"/>
      <color indexed="8"/>
      <name val="MS Sans Serif"/>
      <family val="2"/>
      <charset val="238"/>
    </font>
    <font>
      <b/>
      <sz val="1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1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b/>
      <i/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2">
    <xf numFmtId="0" fontId="0" fillId="0" borderId="0" xfId="0"/>
    <xf numFmtId="0" fontId="0" fillId="0" borderId="0" xfId="0" applyAlignment="1"/>
    <xf numFmtId="0" fontId="8" fillId="0" borderId="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right"/>
    </xf>
    <xf numFmtId="0" fontId="0" fillId="0" borderId="0" xfId="0" applyFill="1"/>
    <xf numFmtId="164" fontId="0" fillId="0" borderId="0" xfId="0" applyNumberFormat="1" applyAlignment="1">
      <alignment horizontal="right"/>
    </xf>
    <xf numFmtId="0" fontId="28" fillId="0" borderId="1" xfId="0" applyNumberFormat="1" applyFont="1" applyBorder="1" applyAlignment="1" applyProtection="1">
      <alignment vertical="center"/>
    </xf>
    <xf numFmtId="0" fontId="0" fillId="0" borderId="2" xfId="0" applyBorder="1"/>
    <xf numFmtId="0" fontId="18" fillId="0" borderId="0" xfId="0" applyFont="1" applyBorder="1" applyAlignment="1">
      <alignment horizontal="left" vertical="center" wrapText="1"/>
    </xf>
    <xf numFmtId="0" fontId="24" fillId="0" borderId="0" xfId="0" applyFont="1"/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protection locked="0"/>
    </xf>
    <xf numFmtId="0" fontId="9" fillId="0" borderId="2" xfId="0" applyNumberFormat="1" applyFont="1" applyBorder="1" applyAlignment="1" applyProtection="1"/>
    <xf numFmtId="3" fontId="13" fillId="0" borderId="2" xfId="0" applyNumberFormat="1" applyFont="1" applyBorder="1" applyAlignment="1" applyProtection="1"/>
    <xf numFmtId="0" fontId="33" fillId="0" borderId="2" xfId="0" applyNumberFormat="1" applyFont="1" applyBorder="1" applyAlignment="1" applyProtection="1"/>
    <xf numFmtId="0" fontId="9" fillId="0" borderId="2" xfId="0" applyNumberFormat="1" applyFont="1" applyFill="1" applyBorder="1" applyAlignment="1" applyProtection="1"/>
    <xf numFmtId="0" fontId="25" fillId="0" borderId="2" xfId="0" applyNumberFormat="1" applyFont="1" applyBorder="1" applyAlignment="1" applyProtection="1"/>
    <xf numFmtId="3" fontId="25" fillId="0" borderId="2" xfId="0" applyNumberFormat="1" applyFont="1" applyBorder="1" applyAlignment="1" applyProtection="1"/>
    <xf numFmtId="0" fontId="25" fillId="3" borderId="2" xfId="0" applyNumberFormat="1" applyFont="1" applyFill="1" applyBorder="1" applyAlignment="1" applyProtection="1">
      <alignment horizontal="left" vertical="center" wrapText="1"/>
    </xf>
    <xf numFmtId="3" fontId="25" fillId="3" borderId="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4" fontId="9" fillId="0" borderId="0" xfId="0" applyNumberFormat="1" applyFont="1" applyBorder="1" applyAlignment="1" applyProtection="1">
      <alignment horizontal="right"/>
    </xf>
    <xf numFmtId="3" fontId="0" fillId="0" borderId="0" xfId="0" applyNumberFormat="1"/>
    <xf numFmtId="3" fontId="13" fillId="0" borderId="4" xfId="0" applyNumberFormat="1" applyFont="1" applyFill="1" applyBorder="1" applyAlignment="1" applyProtection="1"/>
    <xf numFmtId="0" fontId="23" fillId="0" borderId="0" xfId="0" applyFont="1" applyBorder="1" applyAlignment="1"/>
    <xf numFmtId="0" fontId="0" fillId="0" borderId="0" xfId="0" applyBorder="1"/>
    <xf numFmtId="0" fontId="47" fillId="0" borderId="2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28" fillId="0" borderId="5" xfId="0" applyNumberFormat="1" applyFont="1" applyBorder="1" applyAlignment="1" applyProtection="1">
      <alignment vertical="center"/>
    </xf>
    <xf numFmtId="0" fontId="30" fillId="4" borderId="2" xfId="0" applyNumberFormat="1" applyFont="1" applyFill="1" applyBorder="1" applyAlignment="1" applyProtection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0" fillId="0" borderId="2" xfId="0" applyNumberFormat="1" applyFont="1" applyBorder="1" applyAlignment="1" applyProtection="1">
      <alignment horizontal="left" vertical="center" wrapText="1"/>
    </xf>
    <xf numFmtId="0" fontId="51" fillId="0" borderId="2" xfId="0" applyNumberFormat="1" applyFont="1" applyBorder="1" applyAlignment="1" applyProtection="1">
      <alignment horizontal="left" vertical="center" wrapText="1"/>
    </xf>
    <xf numFmtId="0" fontId="50" fillId="0" borderId="2" xfId="0" applyNumberFormat="1" applyFont="1" applyBorder="1" applyAlignment="1" applyProtection="1">
      <alignment vertical="center" wrapText="1"/>
    </xf>
    <xf numFmtId="0" fontId="50" fillId="0" borderId="2" xfId="0" applyNumberFormat="1" applyFont="1" applyFill="1" applyBorder="1" applyAlignment="1" applyProtection="1">
      <alignment horizontal="left" vertical="center" wrapText="1"/>
    </xf>
    <xf numFmtId="0" fontId="51" fillId="0" borderId="2" xfId="0" applyNumberFormat="1" applyFont="1" applyFill="1" applyBorder="1" applyAlignment="1" applyProtection="1">
      <alignment horizontal="left" vertical="center" wrapText="1"/>
    </xf>
    <xf numFmtId="0" fontId="52" fillId="0" borderId="0" xfId="0" applyFont="1" applyBorder="1"/>
    <xf numFmtId="3" fontId="51" fillId="0" borderId="2" xfId="0" applyNumberFormat="1" applyFont="1" applyBorder="1" applyAlignment="1" applyProtection="1">
      <alignment vertical="center"/>
    </xf>
    <xf numFmtId="3" fontId="9" fillId="0" borderId="2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8" fillId="0" borderId="0" xfId="0" applyFont="1"/>
    <xf numFmtId="0" fontId="24" fillId="0" borderId="0" xfId="0" applyFont="1" applyBorder="1"/>
    <xf numFmtId="0" fontId="24" fillId="0" borderId="0" xfId="0" applyFont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3" fontId="53" fillId="0" borderId="2" xfId="0" applyNumberFormat="1" applyFont="1" applyBorder="1" applyAlignment="1">
      <alignment vertical="center"/>
    </xf>
    <xf numFmtId="3" fontId="52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64" fillId="0" borderId="7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64" fillId="0" borderId="3" xfId="0" applyNumberFormat="1" applyFont="1" applyFill="1" applyBorder="1" applyAlignment="1" applyProtection="1">
      <alignment horizontal="center" vertical="center"/>
    </xf>
    <xf numFmtId="0" fontId="66" fillId="0" borderId="8" xfId="0" applyNumberFormat="1" applyFont="1" applyFill="1" applyBorder="1" applyAlignment="1" applyProtection="1">
      <alignment horizontal="center" vertical="center" wrapText="1"/>
    </xf>
    <xf numFmtId="0" fontId="71" fillId="0" borderId="7" xfId="0" applyFont="1" applyBorder="1"/>
    <xf numFmtId="0" fontId="52" fillId="0" borderId="2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6" fillId="0" borderId="0" xfId="0" applyFont="1"/>
    <xf numFmtId="0" fontId="2" fillId="0" borderId="2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78" fillId="0" borderId="2" xfId="0" applyNumberFormat="1" applyFont="1" applyBorder="1" applyAlignment="1" applyProtection="1"/>
    <xf numFmtId="3" fontId="20" fillId="0" borderId="2" xfId="0" applyNumberFormat="1" applyFont="1" applyBorder="1" applyAlignment="1" applyProtection="1">
      <alignment horizontal="right"/>
    </xf>
    <xf numFmtId="3" fontId="43" fillId="0" borderId="2" xfId="0" applyNumberFormat="1" applyFont="1" applyBorder="1" applyAlignment="1" applyProtection="1">
      <alignment horizontal="right"/>
    </xf>
    <xf numFmtId="0" fontId="77" fillId="0" borderId="2" xfId="0" applyNumberFormat="1" applyFont="1" applyFill="1" applyBorder="1" applyAlignment="1" applyProtection="1"/>
    <xf numFmtId="3" fontId="17" fillId="0" borderId="2" xfId="0" applyNumberFormat="1" applyFont="1" applyFill="1" applyBorder="1" applyAlignment="1" applyProtection="1">
      <alignment horizontal="right"/>
    </xf>
    <xf numFmtId="0" fontId="77" fillId="0" borderId="2" xfId="0" applyNumberFormat="1" applyFont="1" applyBorder="1" applyAlignment="1" applyProtection="1"/>
    <xf numFmtId="0" fontId="37" fillId="0" borderId="2" xfId="0" applyNumberFormat="1" applyFont="1" applyFill="1" applyBorder="1" applyAlignment="1" applyProtection="1"/>
    <xf numFmtId="3" fontId="9" fillId="0" borderId="2" xfId="0" applyNumberFormat="1" applyFont="1" applyFill="1" applyBorder="1" applyAlignment="1" applyProtection="1">
      <alignment horizontal="right"/>
    </xf>
    <xf numFmtId="0" fontId="16" fillId="0" borderId="2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3" fontId="62" fillId="0" borderId="2" xfId="0" applyNumberFormat="1" applyFont="1" applyBorder="1" applyAlignment="1" applyProtection="1">
      <alignment vertical="center"/>
    </xf>
    <xf numFmtId="3" fontId="62" fillId="0" borderId="2" xfId="0" applyNumberFormat="1" applyFont="1" applyBorder="1" applyAlignment="1" applyProtection="1">
      <alignment vertical="center" wrapTex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applyNumberFormat="1" applyFont="1" applyFill="1" applyBorder="1" applyAlignment="1" applyProtection="1">
      <alignment horizontal="center" vertical="center" wrapText="1"/>
    </xf>
    <xf numFmtId="0" fontId="68" fillId="0" borderId="2" xfId="0" applyNumberFormat="1" applyFont="1" applyBorder="1" applyAlignment="1" applyProtection="1">
      <alignment horizontal="right" vertical="center" wrapText="1"/>
    </xf>
    <xf numFmtId="0" fontId="68" fillId="0" borderId="2" xfId="0" applyNumberFormat="1" applyFont="1" applyBorder="1" applyAlignment="1" applyProtection="1">
      <alignment horizontal="left" vertical="center" wrapText="1"/>
    </xf>
    <xf numFmtId="3" fontId="68" fillId="0" borderId="2" xfId="0" applyNumberFormat="1" applyFont="1" applyBorder="1" applyAlignment="1" applyProtection="1">
      <alignment vertical="center"/>
    </xf>
    <xf numFmtId="3" fontId="68" fillId="0" borderId="2" xfId="0" applyNumberFormat="1" applyFont="1" applyBorder="1" applyAlignment="1" applyProtection="1">
      <alignment horizontal="right" vertical="center"/>
    </xf>
    <xf numFmtId="0" fontId="68" fillId="0" borderId="2" xfId="0" applyNumberFormat="1" applyFont="1" applyBorder="1" applyAlignment="1" applyProtection="1">
      <alignment vertical="center" wrapText="1"/>
    </xf>
    <xf numFmtId="0" fontId="55" fillId="0" borderId="2" xfId="0" applyFont="1" applyBorder="1"/>
    <xf numFmtId="3" fontId="51" fillId="0" borderId="2" xfId="0" applyNumberFormat="1" applyFont="1" applyFill="1" applyBorder="1" applyAlignment="1" applyProtection="1">
      <alignment vertical="center"/>
    </xf>
    <xf numFmtId="3" fontId="53" fillId="0" borderId="2" xfId="0" applyNumberFormat="1" applyFont="1" applyFill="1" applyBorder="1" applyAlignment="1">
      <alignment vertical="center"/>
    </xf>
    <xf numFmtId="3" fontId="52" fillId="0" borderId="2" xfId="0" applyNumberFormat="1" applyFont="1" applyFill="1" applyBorder="1" applyAlignment="1">
      <alignment vertical="center"/>
    </xf>
    <xf numFmtId="3" fontId="68" fillId="0" borderId="2" xfId="0" applyNumberFormat="1" applyFont="1" applyFill="1" applyBorder="1" applyAlignment="1" applyProtection="1">
      <alignment horizontal="right"/>
    </xf>
    <xf numFmtId="3" fontId="42" fillId="0" borderId="2" xfId="0" applyNumberFormat="1" applyFont="1" applyFill="1" applyBorder="1" applyAlignment="1" applyProtection="1">
      <alignment horizontal="right" vertical="center"/>
    </xf>
    <xf numFmtId="0" fontId="49" fillId="0" borderId="2" xfId="0" applyFont="1" applyFill="1" applyBorder="1" applyAlignment="1">
      <alignment vertical="center"/>
    </xf>
    <xf numFmtId="3" fontId="68" fillId="0" borderId="2" xfId="0" applyNumberFormat="1" applyFont="1" applyFill="1" applyBorder="1" applyAlignment="1" applyProtection="1">
      <alignment vertical="center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0" fontId="63" fillId="0" borderId="11" xfId="0" applyFont="1" applyBorder="1" applyAlignment="1">
      <alignment horizontal="left" vertical="center" wrapText="1"/>
    </xf>
    <xf numFmtId="0" fontId="63" fillId="0" borderId="11" xfId="0" applyNumberFormat="1" applyFont="1" applyBorder="1" applyAlignment="1" applyProtection="1">
      <alignment vertical="center"/>
    </xf>
    <xf numFmtId="0" fontId="63" fillId="0" borderId="11" xfId="0" applyNumberFormat="1" applyFont="1" applyFill="1" applyBorder="1" applyAlignment="1" applyProtection="1">
      <alignment vertical="center"/>
    </xf>
    <xf numFmtId="0" fontId="72" fillId="0" borderId="11" xfId="0" applyNumberFormat="1" applyFont="1" applyFill="1" applyBorder="1" applyAlignment="1" applyProtection="1">
      <alignment vertical="center"/>
    </xf>
    <xf numFmtId="0" fontId="66" fillId="0" borderId="3" xfId="0" applyNumberFormat="1" applyFont="1" applyFill="1" applyBorder="1" applyAlignment="1" applyProtection="1">
      <alignment horizontal="center" vertical="center" wrapText="1"/>
    </xf>
    <xf numFmtId="165" fontId="63" fillId="0" borderId="2" xfId="0" applyNumberFormat="1" applyFont="1" applyBorder="1" applyAlignment="1" applyProtection="1">
      <alignment horizontal="right" vertical="center"/>
    </xf>
    <xf numFmtId="165" fontId="72" fillId="0" borderId="2" xfId="0" applyNumberFormat="1" applyFont="1" applyFill="1" applyBorder="1" applyAlignment="1" applyProtection="1">
      <alignment horizontal="right" vertical="center"/>
    </xf>
    <xf numFmtId="0" fontId="67" fillId="0" borderId="2" xfId="0" applyNumberFormat="1" applyFont="1" applyFill="1" applyBorder="1" applyAlignment="1" applyProtection="1">
      <alignment horizontal="left" vertical="center" wrapText="1"/>
    </xf>
    <xf numFmtId="3" fontId="67" fillId="0" borderId="2" xfId="0" applyNumberFormat="1" applyFont="1" applyFill="1" applyBorder="1" applyAlignment="1" applyProtection="1">
      <alignment vertical="center"/>
    </xf>
    <xf numFmtId="3" fontId="44" fillId="0" borderId="2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</xf>
    <xf numFmtId="0" fontId="68" fillId="0" borderId="2" xfId="0" applyNumberFormat="1" applyFont="1" applyFill="1" applyBorder="1" applyAlignment="1" applyProtection="1">
      <alignment horizontal="left" vertical="center" wrapText="1"/>
    </xf>
    <xf numFmtId="0" fontId="55" fillId="0" borderId="2" xfId="0" applyFont="1" applyFill="1" applyBorder="1"/>
    <xf numFmtId="3" fontId="0" fillId="0" borderId="2" xfId="0" applyNumberForma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0" fontId="51" fillId="0" borderId="12" xfId="0" applyNumberFormat="1" applyFont="1" applyBorder="1" applyAlignment="1" applyProtection="1">
      <alignment horizontal="left" vertical="center" wrapText="1"/>
    </xf>
    <xf numFmtId="0" fontId="51" fillId="0" borderId="12" xfId="0" applyNumberFormat="1" applyFont="1" applyFill="1" applyBorder="1" applyAlignment="1" applyProtection="1">
      <alignment horizontal="left" vertical="center" wrapText="1"/>
    </xf>
    <xf numFmtId="0" fontId="0" fillId="0" borderId="12" xfId="0" applyFill="1" applyBorder="1"/>
    <xf numFmtId="0" fontId="53" fillId="0" borderId="13" xfId="0" applyFont="1" applyFill="1" applyBorder="1" applyAlignment="1">
      <alignment wrapText="1"/>
    </xf>
    <xf numFmtId="0" fontId="53" fillId="0" borderId="13" xfId="0" applyFont="1" applyBorder="1" applyAlignment="1">
      <alignment wrapText="1"/>
    </xf>
    <xf numFmtId="0" fontId="53" fillId="0" borderId="12" xfId="0" applyFont="1" applyBorder="1" applyAlignment="1">
      <alignment wrapText="1"/>
    </xf>
    <xf numFmtId="0" fontId="56" fillId="0" borderId="2" xfId="0" applyNumberFormat="1" applyFont="1" applyFill="1" applyBorder="1" applyAlignment="1" applyProtection="1">
      <alignment horizontal="left" vertical="center" wrapText="1"/>
    </xf>
    <xf numFmtId="0" fontId="81" fillId="0" borderId="2" xfId="0" applyFont="1" applyBorder="1"/>
    <xf numFmtId="164" fontId="10" fillId="0" borderId="0" xfId="0" applyNumberFormat="1" applyFont="1" applyAlignment="1">
      <alignment horizontal="right"/>
    </xf>
    <xf numFmtId="2" fontId="64" fillId="0" borderId="7" xfId="0" applyNumberFormat="1" applyFont="1" applyFill="1" applyBorder="1" applyAlignment="1" applyProtection="1">
      <alignment horizontal="left" vertical="center" wrapText="1"/>
    </xf>
    <xf numFmtId="2" fontId="64" fillId="0" borderId="7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wrapText="1"/>
    </xf>
    <xf numFmtId="2" fontId="76" fillId="0" borderId="7" xfId="0" applyNumberFormat="1" applyFont="1" applyFill="1" applyBorder="1" applyAlignment="1" applyProtection="1">
      <alignment horizontal="left" vertical="center" wrapText="1"/>
    </xf>
    <xf numFmtId="2" fontId="76" fillId="0" borderId="7" xfId="0" applyNumberFormat="1" applyFont="1" applyFill="1" applyBorder="1" applyAlignment="1" applyProtection="1">
      <alignment horizontal="center" vertical="center"/>
    </xf>
    <xf numFmtId="164" fontId="82" fillId="0" borderId="7" xfId="0" applyNumberFormat="1" applyFont="1" applyFill="1" applyBorder="1" applyAlignment="1" applyProtection="1">
      <alignment horizontal="center" wrapText="1"/>
    </xf>
    <xf numFmtId="0" fontId="1" fillId="5" borderId="0" xfId="0" applyFont="1" applyFill="1" applyAlignment="1">
      <alignment vertical="center"/>
    </xf>
    <xf numFmtId="0" fontId="84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5" fillId="0" borderId="0" xfId="0" applyFont="1"/>
    <xf numFmtId="0" fontId="86" fillId="0" borderId="0" xfId="0" applyFont="1"/>
    <xf numFmtId="0" fontId="87" fillId="0" borderId="0" xfId="0" applyFont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9" fillId="0" borderId="2" xfId="0" applyFont="1" applyBorder="1"/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horizontal="right" vertical="center"/>
    </xf>
    <xf numFmtId="0" fontId="41" fillId="0" borderId="2" xfId="0" applyFont="1" applyBorder="1" applyAlignment="1">
      <alignment horizontal="left" vertical="center" wrapText="1"/>
    </xf>
    <xf numFmtId="164" fontId="88" fillId="0" borderId="2" xfId="0" applyNumberFormat="1" applyFont="1" applyBorder="1" applyAlignment="1">
      <alignment horizontal="right" vertical="center"/>
    </xf>
    <xf numFmtId="0" fontId="88" fillId="0" borderId="2" xfId="0" quotePrefix="1" applyFont="1" applyBorder="1" applyAlignment="1">
      <alignment horizontal="right" vertical="center"/>
    </xf>
    <xf numFmtId="0" fontId="88" fillId="0" borderId="2" xfId="0" applyFont="1" applyBorder="1" applyAlignment="1">
      <alignment horizontal="right" vertical="center"/>
    </xf>
    <xf numFmtId="0" fontId="38" fillId="0" borderId="2" xfId="0" applyFont="1" applyBorder="1" applyAlignment="1">
      <alignment horizontal="right" vertical="center"/>
    </xf>
    <xf numFmtId="0" fontId="40" fillId="0" borderId="2" xfId="0" applyFont="1" applyBorder="1" applyAlignment="1">
      <alignment horizontal="left" vertical="center" wrapText="1"/>
    </xf>
    <xf numFmtId="164" fontId="89" fillId="0" borderId="2" xfId="0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right"/>
    </xf>
    <xf numFmtId="0" fontId="89" fillId="0" borderId="2" xfId="0" applyFont="1" applyBorder="1" applyAlignment="1">
      <alignment horizontal="right" vertical="center"/>
    </xf>
    <xf numFmtId="0" fontId="39" fillId="0" borderId="2" xfId="0" applyFont="1" applyBorder="1" applyAlignment="1">
      <alignment horizontal="right"/>
    </xf>
    <xf numFmtId="0" fontId="40" fillId="4" borderId="2" xfId="0" applyFont="1" applyFill="1" applyBorder="1"/>
    <xf numFmtId="0" fontId="41" fillId="4" borderId="2" xfId="0" applyFont="1" applyFill="1" applyBorder="1" applyAlignment="1">
      <alignment horizontal="left" wrapText="1"/>
    </xf>
    <xf numFmtId="164" fontId="41" fillId="4" borderId="2" xfId="0" applyNumberFormat="1" applyFont="1" applyFill="1" applyBorder="1" applyAlignment="1">
      <alignment vertical="center"/>
    </xf>
    <xf numFmtId="0" fontId="89" fillId="4" borderId="2" xfId="0" applyFont="1" applyFill="1" applyBorder="1" applyAlignment="1">
      <alignment horizontal="right" vertical="center"/>
    </xf>
    <xf numFmtId="0" fontId="90" fillId="0" borderId="0" xfId="0" applyNumberFormat="1" applyFont="1" applyBorder="1" applyAlignment="1" applyProtection="1">
      <alignment horizontal="center"/>
    </xf>
    <xf numFmtId="0" fontId="90" fillId="0" borderId="0" xfId="0" applyNumberFormat="1" applyFont="1" applyBorder="1" applyAlignment="1" applyProtection="1">
      <alignment horizontal="center" vertical="top"/>
    </xf>
    <xf numFmtId="0" fontId="20" fillId="0" borderId="0" xfId="0" applyNumberFormat="1" applyFont="1" applyBorder="1" applyAlignment="1" applyProtection="1"/>
    <xf numFmtId="0" fontId="20" fillId="0" borderId="7" xfId="0" applyNumberFormat="1" applyFont="1" applyBorder="1" applyAlignment="1" applyProtection="1">
      <alignment horizontal="center" vertical="center" wrapText="1"/>
    </xf>
    <xf numFmtId="0" fontId="20" fillId="0" borderId="1" xfId="0" applyNumberFormat="1" applyFont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Border="1" applyAlignment="1" applyProtection="1">
      <alignment horizontal="center" vertical="center" wrapText="1"/>
    </xf>
    <xf numFmtId="0" fontId="20" fillId="0" borderId="7" xfId="0" applyNumberFormat="1" applyFont="1" applyBorder="1" applyAlignment="1" applyProtection="1">
      <alignment horizontal="right" vertical="center"/>
    </xf>
    <xf numFmtId="0" fontId="20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/>
    <xf numFmtId="3" fontId="9" fillId="0" borderId="10" xfId="0" applyNumberFormat="1" applyFont="1" applyBorder="1" applyAlignment="1" applyProtection="1"/>
    <xf numFmtId="3" fontId="20" fillId="0" borderId="7" xfId="0" applyNumberFormat="1" applyFont="1" applyBorder="1" applyAlignment="1" applyProtection="1"/>
    <xf numFmtId="0" fontId="42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>
      <alignment vertical="center"/>
    </xf>
    <xf numFmtId="3" fontId="20" fillId="0" borderId="7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/>
    </xf>
    <xf numFmtId="0" fontId="9" fillId="0" borderId="7" xfId="0" applyNumberFormat="1" applyFont="1" applyBorder="1" applyAlignment="1" applyProtection="1">
      <alignment vertical="center" wrapText="1"/>
    </xf>
    <xf numFmtId="1" fontId="42" fillId="0" borderId="7" xfId="0" applyNumberFormat="1" applyFont="1" applyBorder="1" applyAlignment="1" applyProtection="1">
      <alignment horizontal="right" vertical="center"/>
    </xf>
    <xf numFmtId="0" fontId="42" fillId="0" borderId="7" xfId="0" applyNumberFormat="1" applyFont="1" applyBorder="1" applyAlignment="1" applyProtection="1">
      <alignment horizontal="center" vertical="center"/>
    </xf>
    <xf numFmtId="0" fontId="20" fillId="0" borderId="7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7" xfId="0" applyNumberFormat="1" applyFont="1" applyBorder="1" applyAlignment="1" applyProtection="1">
      <alignment horizontal="center" vertical="center"/>
    </xf>
    <xf numFmtId="3" fontId="44" fillId="0" borderId="7" xfId="0" applyNumberFormat="1" applyFont="1" applyBorder="1" applyAlignment="1" applyProtection="1">
      <alignment vertical="center"/>
    </xf>
    <xf numFmtId="0" fontId="24" fillId="0" borderId="0" xfId="0" applyFont="1" applyAlignment="1">
      <alignment horizontal="center"/>
    </xf>
    <xf numFmtId="0" fontId="92" fillId="0" borderId="0" xfId="0" applyFont="1" applyAlignment="1">
      <alignment vertical="center" wrapText="1"/>
    </xf>
    <xf numFmtId="0" fontId="91" fillId="0" borderId="0" xfId="0" applyFont="1" applyBorder="1" applyAlignment="1">
      <alignment horizontal="left" vertical="center" wrapText="1"/>
    </xf>
    <xf numFmtId="0" fontId="9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80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80" fillId="0" borderId="2" xfId="0" applyFont="1" applyBorder="1" applyAlignment="1">
      <alignment vertical="center" wrapText="1"/>
    </xf>
    <xf numFmtId="3" fontId="46" fillId="0" borderId="0" xfId="0" applyNumberFormat="1" applyFont="1"/>
    <xf numFmtId="3" fontId="49" fillId="0" borderId="2" xfId="0" applyNumberFormat="1" applyFont="1" applyFill="1" applyBorder="1" applyAlignment="1">
      <alignment vertical="center"/>
    </xf>
    <xf numFmtId="0" fontId="79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42" fillId="0" borderId="0" xfId="0" applyNumberFormat="1" applyFont="1" applyBorder="1" applyAlignment="1" applyProtection="1">
      <alignment horizontal="right"/>
    </xf>
    <xf numFmtId="0" fontId="13" fillId="0" borderId="2" xfId="0" applyNumberFormat="1" applyFont="1" applyBorder="1" applyAlignment="1" applyProtection="1">
      <alignment horizontal="center"/>
    </xf>
    <xf numFmtId="0" fontId="68" fillId="0" borderId="0" xfId="0" applyNumberFormat="1" applyFont="1" applyBorder="1" applyAlignment="1" applyProtection="1">
      <alignment horizontal="center" vertical="center"/>
    </xf>
    <xf numFmtId="0" fontId="92" fillId="0" borderId="2" xfId="0" applyFont="1" applyBorder="1" applyAlignment="1">
      <alignment horizontal="center" vertical="center" wrapText="1"/>
    </xf>
    <xf numFmtId="0" fontId="61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/>
    <xf numFmtId="0" fontId="68" fillId="0" borderId="4" xfId="0" applyNumberFormat="1" applyFont="1" applyFill="1" applyBorder="1" applyAlignment="1" applyProtection="1">
      <alignment horizontal="left" vertical="center" wrapText="1"/>
    </xf>
    <xf numFmtId="0" fontId="68" fillId="0" borderId="12" xfId="0" applyFont="1" applyFill="1" applyBorder="1" applyAlignment="1">
      <alignment vertical="center" wrapText="1"/>
    </xf>
    <xf numFmtId="0" fontId="69" fillId="0" borderId="12" xfId="0" applyFont="1" applyFill="1" applyBorder="1" applyAlignment="1">
      <alignment vertical="center" wrapText="1"/>
    </xf>
    <xf numFmtId="0" fontId="86" fillId="0" borderId="12" xfId="0" applyFont="1" applyFill="1" applyBorder="1" applyAlignment="1">
      <alignment vertical="center" wrapText="1"/>
    </xf>
    <xf numFmtId="0" fontId="85" fillId="0" borderId="12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164" fontId="93" fillId="0" borderId="7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vertical="center"/>
    </xf>
    <xf numFmtId="3" fontId="69" fillId="0" borderId="2" xfId="0" applyNumberFormat="1" applyFont="1" applyFill="1" applyBorder="1" applyAlignment="1" applyProtection="1">
      <alignment horizontal="right"/>
    </xf>
    <xf numFmtId="0" fontId="79" fillId="0" borderId="0" xfId="0" applyNumberFormat="1" applyFont="1" applyBorder="1" applyAlignment="1" applyProtection="1"/>
    <xf numFmtId="0" fontId="14" fillId="0" borderId="0" xfId="0" applyNumberFormat="1" applyFont="1" applyBorder="1" applyAlignment="1" applyProtection="1"/>
    <xf numFmtId="164" fontId="93" fillId="0" borderId="7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/>
    <xf numFmtId="0" fontId="97" fillId="0" borderId="0" xfId="0" applyNumberFormat="1" applyFont="1" applyBorder="1" applyAlignment="1" applyProtection="1">
      <alignment horizontal="center" vertical="center"/>
    </xf>
    <xf numFmtId="0" fontId="98" fillId="0" borderId="0" xfId="0" applyNumberFormat="1" applyFont="1" applyBorder="1" applyAlignment="1" applyProtection="1">
      <alignment horizontal="center" vertical="center"/>
    </xf>
    <xf numFmtId="0" fontId="99" fillId="0" borderId="0" xfId="0" applyNumberFormat="1" applyFont="1" applyBorder="1" applyAlignment="1" applyProtection="1">
      <alignment horizontal="center" vertical="center"/>
    </xf>
    <xf numFmtId="3" fontId="98" fillId="0" borderId="0" xfId="0" applyNumberFormat="1" applyFont="1" applyBorder="1" applyAlignment="1" applyProtection="1">
      <alignment horizontal="center" vertical="center"/>
    </xf>
    <xf numFmtId="3" fontId="100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3" fontId="92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01" fillId="0" borderId="2" xfId="0" applyNumberFormat="1" applyFont="1" applyBorder="1" applyAlignment="1" applyProtection="1">
      <alignment horizontal="center" vertical="center"/>
    </xf>
    <xf numFmtId="0" fontId="101" fillId="0" borderId="14" xfId="0" applyNumberFormat="1" applyFont="1" applyBorder="1" applyAlignment="1" applyProtection="1">
      <alignment horizontal="center" vertical="center"/>
    </xf>
    <xf numFmtId="0" fontId="101" fillId="0" borderId="14" xfId="0" applyNumberFormat="1" applyFont="1" applyBorder="1" applyAlignment="1" applyProtection="1">
      <alignment horizontal="center" vertical="center" wrapText="1"/>
    </xf>
    <xf numFmtId="0" fontId="101" fillId="0" borderId="15" xfId="0" applyNumberFormat="1" applyFont="1" applyBorder="1" applyAlignment="1" applyProtection="1">
      <alignment horizontal="center" vertical="center" wrapText="1"/>
    </xf>
    <xf numFmtId="3" fontId="101" fillId="0" borderId="14" xfId="0" applyNumberFormat="1" applyFont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59" fillId="0" borderId="14" xfId="0" applyNumberFormat="1" applyFont="1" applyBorder="1" applyAlignment="1" applyProtection="1">
      <alignment horizontal="center" vertical="center"/>
    </xf>
    <xf numFmtId="165" fontId="103" fillId="0" borderId="2" xfId="0" applyNumberFormat="1" applyFont="1" applyBorder="1" applyAlignment="1" applyProtection="1">
      <alignment horizontal="right" vertical="center" wrapText="1"/>
    </xf>
    <xf numFmtId="165" fontId="104" fillId="0" borderId="2" xfId="0" applyNumberFormat="1" applyFont="1" applyBorder="1" applyAlignment="1" applyProtection="1">
      <alignment horizontal="right" vertical="center" wrapText="1"/>
    </xf>
    <xf numFmtId="0" fontId="102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 wrapText="1"/>
    </xf>
    <xf numFmtId="0" fontId="102" fillId="6" borderId="2" xfId="0" applyNumberFormat="1" applyFont="1" applyFill="1" applyBorder="1" applyAlignment="1" applyProtection="1">
      <alignment vertical="center"/>
    </xf>
    <xf numFmtId="3" fontId="102" fillId="6" borderId="2" xfId="0" applyNumberFormat="1" applyFont="1" applyFill="1" applyBorder="1" applyAlignment="1" applyProtection="1">
      <alignment vertical="center"/>
    </xf>
    <xf numFmtId="0" fontId="1" fillId="0" borderId="0" xfId="0" applyFont="1"/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0" fontId="105" fillId="0" borderId="0" xfId="0" applyNumberFormat="1" applyFont="1" applyBorder="1" applyAlignment="1" applyProtection="1">
      <alignment horizontal="center" vertical="center" wrapText="1"/>
    </xf>
    <xf numFmtId="0" fontId="106" fillId="0" borderId="0" xfId="0" applyNumberFormat="1" applyFont="1" applyBorder="1" applyAlignment="1" applyProtection="1">
      <alignment horizontal="center" vertical="center" wrapText="1"/>
    </xf>
    <xf numFmtId="0" fontId="107" fillId="0" borderId="0" xfId="0" applyNumberFormat="1" applyFont="1" applyBorder="1" applyAlignment="1" applyProtection="1">
      <alignment horizontal="center" vertical="center" wrapText="1"/>
    </xf>
    <xf numFmtId="0" fontId="106" fillId="0" borderId="0" xfId="0" applyNumberFormat="1" applyFont="1" applyBorder="1" applyAlignment="1" applyProtection="1">
      <alignment horizontal="center" vertical="center"/>
    </xf>
    <xf numFmtId="0" fontId="102" fillId="0" borderId="17" xfId="0" applyNumberFormat="1" applyFont="1" applyBorder="1" applyAlignment="1" applyProtection="1">
      <alignment horizontal="center" vertical="center" wrapText="1"/>
    </xf>
    <xf numFmtId="0" fontId="102" fillId="0" borderId="2" xfId="0" applyNumberFormat="1" applyFont="1" applyBorder="1" applyAlignment="1" applyProtection="1">
      <alignment horizontal="center" vertical="center" wrapText="1"/>
    </xf>
    <xf numFmtId="0" fontId="102" fillId="0" borderId="18" xfId="0" applyNumberFormat="1" applyFont="1" applyBorder="1" applyAlignment="1" applyProtection="1">
      <alignment horizontal="center" vertical="center" wrapText="1"/>
    </xf>
    <xf numFmtId="0" fontId="102" fillId="0" borderId="19" xfId="0" applyNumberFormat="1" applyFont="1" applyBorder="1" applyAlignment="1" applyProtection="1">
      <alignment horizontal="center" vertical="center" wrapText="1"/>
    </xf>
    <xf numFmtId="3" fontId="102" fillId="0" borderId="2" xfId="0" applyNumberFormat="1" applyFont="1" applyBorder="1" applyAlignment="1" applyProtection="1">
      <alignment horizontal="center" vertical="center" wrapText="1"/>
    </xf>
    <xf numFmtId="0" fontId="102" fillId="0" borderId="0" xfId="0" applyNumberFormat="1" applyFont="1" applyFill="1" applyBorder="1" applyAlignment="1" applyProtection="1">
      <alignment horizontal="center" vertical="center" wrapText="1"/>
    </xf>
    <xf numFmtId="0" fontId="102" fillId="0" borderId="2" xfId="0" applyNumberFormat="1" applyFont="1" applyFill="1" applyBorder="1" applyAlignment="1" applyProtection="1">
      <alignment horizontal="center" vertical="center" wrapText="1"/>
    </xf>
    <xf numFmtId="0" fontId="109" fillId="0" borderId="2" xfId="0" applyNumberFormat="1" applyFont="1" applyBorder="1" applyAlignment="1" applyProtection="1">
      <alignment horizontal="center" vertical="center" wrapText="1"/>
    </xf>
    <xf numFmtId="0" fontId="110" fillId="0" borderId="0" xfId="0" applyNumberFormat="1" applyFont="1" applyBorder="1" applyAlignment="1" applyProtection="1">
      <alignment horizontal="center" vertical="center" wrapText="1"/>
    </xf>
    <xf numFmtId="164" fontId="111" fillId="0" borderId="21" xfId="0" applyNumberFormat="1" applyFont="1" applyFill="1" applyBorder="1" applyAlignment="1" applyProtection="1">
      <alignment horizontal="center" vertical="center" wrapText="1"/>
    </xf>
    <xf numFmtId="165" fontId="62" fillId="0" borderId="1" xfId="0" applyNumberFormat="1" applyFont="1" applyBorder="1" applyAlignment="1" applyProtection="1">
      <alignment horizontal="right" vertical="center" wrapText="1"/>
    </xf>
    <xf numFmtId="165" fontId="62" fillId="0" borderId="12" xfId="0" applyNumberFormat="1" applyFont="1" applyBorder="1" applyAlignment="1" applyProtection="1">
      <alignment horizontal="right" vertical="center" wrapText="1"/>
    </xf>
    <xf numFmtId="165" fontId="62" fillId="0" borderId="2" xfId="0" applyNumberFormat="1" applyFont="1" applyBorder="1" applyAlignment="1" applyProtection="1">
      <alignment horizontal="right" vertical="center" wrapText="1"/>
    </xf>
    <xf numFmtId="165" fontId="62" fillId="0" borderId="11" xfId="0" applyNumberFormat="1" applyFont="1" applyBorder="1" applyAlignment="1" applyProtection="1">
      <alignment horizontal="right" vertical="center" wrapText="1"/>
    </xf>
    <xf numFmtId="165" fontId="62" fillId="0" borderId="2" xfId="0" applyNumberFormat="1" applyFont="1" applyBorder="1" applyAlignment="1" applyProtection="1">
      <alignment vertical="center"/>
    </xf>
    <xf numFmtId="0" fontId="0" fillId="0" borderId="23" xfId="0" applyBorder="1" applyAlignment="1">
      <alignment vertical="center"/>
    </xf>
    <xf numFmtId="165" fontId="62" fillId="0" borderId="12" xfId="0" applyNumberFormat="1" applyFont="1" applyBorder="1" applyAlignment="1" applyProtection="1">
      <alignment vertical="center"/>
    </xf>
    <xf numFmtId="165" fontId="62" fillId="0" borderId="24" xfId="0" applyNumberFormat="1" applyFont="1" applyBorder="1" applyAlignment="1" applyProtection="1">
      <alignment horizontal="right" vertical="center" wrapText="1"/>
    </xf>
    <xf numFmtId="165" fontId="62" fillId="0" borderId="1" xfId="0" applyNumberFormat="1" applyFont="1" applyBorder="1" applyAlignment="1" applyProtection="1">
      <alignment vertical="center"/>
    </xf>
    <xf numFmtId="165" fontId="63" fillId="0" borderId="2" xfId="0" applyNumberFormat="1" applyFont="1" applyBorder="1" applyAlignment="1" applyProtection="1">
      <alignment vertical="center" wrapText="1"/>
    </xf>
    <xf numFmtId="165" fontId="62" fillId="0" borderId="11" xfId="0" applyNumberFormat="1" applyFont="1" applyBorder="1" applyAlignment="1" applyProtection="1">
      <alignment vertical="center"/>
    </xf>
    <xf numFmtId="0" fontId="104" fillId="6" borderId="2" xfId="0" applyNumberFormat="1" applyFont="1" applyFill="1" applyBorder="1" applyAlignment="1" applyProtection="1">
      <alignment vertical="center"/>
    </xf>
    <xf numFmtId="165" fontId="104" fillId="0" borderId="12" xfId="0" applyNumberFormat="1" applyFont="1" applyBorder="1" applyAlignment="1" applyProtection="1">
      <alignment horizontal="right" vertical="center" wrapText="1"/>
    </xf>
    <xf numFmtId="3" fontId="65" fillId="0" borderId="2" xfId="0" applyNumberFormat="1" applyFont="1" applyBorder="1" applyAlignment="1">
      <alignment vertical="center"/>
    </xf>
    <xf numFmtId="0" fontId="113" fillId="0" borderId="0" xfId="0" applyNumberFormat="1" applyFont="1" applyBorder="1" applyAlignment="1" applyProtection="1"/>
    <xf numFmtId="0" fontId="97" fillId="0" borderId="0" xfId="0" applyNumberFormat="1" applyFont="1" applyBorder="1" applyAlignment="1" applyProtection="1">
      <alignment horizontal="center" vertical="top"/>
    </xf>
    <xf numFmtId="0" fontId="100" fillId="0" borderId="0" xfId="0" applyNumberFormat="1" applyFont="1" applyBorder="1" applyAlignment="1" applyProtection="1">
      <alignment horizontal="center" vertical="center"/>
    </xf>
    <xf numFmtId="0" fontId="18" fillId="0" borderId="0" xfId="0" applyNumberFormat="1" applyFont="1" applyBorder="1" applyAlignment="1" applyProtection="1">
      <alignment horizontal="center" vertical="top"/>
    </xf>
    <xf numFmtId="0" fontId="114" fillId="0" borderId="2" xfId="0" applyFont="1" applyBorder="1" applyAlignment="1">
      <alignment wrapText="1"/>
    </xf>
    <xf numFmtId="0" fontId="114" fillId="0" borderId="0" xfId="0" applyFont="1" applyAlignment="1">
      <alignment wrapText="1"/>
    </xf>
    <xf numFmtId="0" fontId="116" fillId="0" borderId="2" xfId="0" applyFont="1" applyBorder="1"/>
    <xf numFmtId="0" fontId="116" fillId="0" borderId="0" xfId="0" applyFont="1"/>
    <xf numFmtId="0" fontId="114" fillId="0" borderId="2" xfId="0" applyFont="1" applyBorder="1"/>
    <xf numFmtId="0" fontId="117" fillId="0" borderId="2" xfId="0" applyNumberFormat="1" applyFont="1" applyBorder="1" applyAlignment="1" applyProtection="1">
      <alignment horizontal="center" vertical="center"/>
    </xf>
    <xf numFmtId="0" fontId="117" fillId="0" borderId="2" xfId="0" applyNumberFormat="1" applyFont="1" applyBorder="1" applyAlignment="1" applyProtection="1">
      <alignment horizontal="center" vertical="center" wrapText="1"/>
    </xf>
    <xf numFmtId="3" fontId="117" fillId="0" borderId="2" xfId="0" applyNumberFormat="1" applyFont="1" applyBorder="1" applyAlignment="1" applyProtection="1">
      <alignment horizontal="center" vertical="center"/>
    </xf>
    <xf numFmtId="0" fontId="110" fillId="0" borderId="2" xfId="0" applyNumberFormat="1" applyFont="1" applyBorder="1" applyAlignment="1" applyProtection="1">
      <alignment horizontal="center" vertical="center" wrapText="1"/>
    </xf>
    <xf numFmtId="0" fontId="110" fillId="0" borderId="12" xfId="0" applyNumberFormat="1" applyFont="1" applyBorder="1" applyAlignment="1" applyProtection="1">
      <alignment horizontal="center" vertical="center" wrapText="1"/>
    </xf>
    <xf numFmtId="0" fontId="114" fillId="0" borderId="0" xfId="0" applyFont="1"/>
    <xf numFmtId="0" fontId="109" fillId="0" borderId="2" xfId="0" applyNumberFormat="1" applyFont="1" applyBorder="1" applyAlignment="1" applyProtection="1">
      <alignment vertical="center" wrapText="1"/>
    </xf>
    <xf numFmtId="164" fontId="100" fillId="0" borderId="2" xfId="0" applyNumberFormat="1" applyFont="1" applyBorder="1" applyAlignment="1" applyProtection="1">
      <alignment vertical="center"/>
    </xf>
    <xf numFmtId="164" fontId="22" fillId="0" borderId="2" xfId="0" applyNumberFormat="1" applyFont="1" applyBorder="1" applyAlignment="1" applyProtection="1">
      <alignment horizontal="right" vertical="center" wrapText="1"/>
    </xf>
    <xf numFmtId="0" fontId="11" fillId="0" borderId="2" xfId="0" applyNumberFormat="1" applyFont="1" applyBorder="1" applyAlignment="1" applyProtection="1">
      <alignment vertical="center"/>
    </xf>
    <xf numFmtId="3" fontId="118" fillId="0" borderId="2" xfId="0" applyNumberFormat="1" applyFont="1" applyFill="1" applyBorder="1" applyAlignment="1" applyProtection="1">
      <alignment vertical="center"/>
    </xf>
    <xf numFmtId="3" fontId="41" fillId="0" borderId="2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24" fillId="0" borderId="2" xfId="0" applyFont="1" applyBorder="1" applyAlignment="1">
      <alignment vertical="center"/>
    </xf>
    <xf numFmtId="164" fontId="119" fillId="0" borderId="0" xfId="0" applyNumberFormat="1" applyFont="1" applyAlignment="1"/>
    <xf numFmtId="164" fontId="119" fillId="0" borderId="0" xfId="0" applyNumberFormat="1" applyFont="1" applyAlignment="1">
      <alignment horizontal="right"/>
    </xf>
    <xf numFmtId="0" fontId="14" fillId="0" borderId="0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13" fillId="0" borderId="0" xfId="0" applyNumberFormat="1" applyFont="1" applyBorder="1" applyAlignment="1" applyProtection="1">
      <alignment horizontal="center" vertical="center" wrapText="1"/>
    </xf>
    <xf numFmtId="0" fontId="112" fillId="0" borderId="2" xfId="0" applyFont="1" applyBorder="1"/>
    <xf numFmtId="0" fontId="120" fillId="0" borderId="0" xfId="0" applyNumberFormat="1" applyFont="1" applyBorder="1" applyAlignment="1" applyProtection="1">
      <alignment vertical="center"/>
    </xf>
    <xf numFmtId="0" fontId="23" fillId="0" borderId="0" xfId="0" applyFont="1"/>
    <xf numFmtId="0" fontId="121" fillId="0" borderId="2" xfId="0" applyFont="1" applyBorder="1"/>
    <xf numFmtId="0" fontId="122" fillId="0" borderId="2" xfId="0" applyFont="1" applyBorder="1" applyAlignment="1">
      <alignment horizontal="center" vertical="center" wrapText="1"/>
    </xf>
    <xf numFmtId="0" fontId="124" fillId="0" borderId="12" xfId="0" applyNumberFormat="1" applyFont="1" applyBorder="1" applyAlignment="1" applyProtection="1">
      <alignment horizontal="center" vertical="center" wrapText="1"/>
    </xf>
    <xf numFmtId="0" fontId="124" fillId="0" borderId="2" xfId="0" applyNumberFormat="1" applyFont="1" applyBorder="1" applyAlignment="1" applyProtection="1">
      <alignment horizontal="center" vertical="center" wrapText="1"/>
    </xf>
    <xf numFmtId="0" fontId="123" fillId="0" borderId="0" xfId="0" applyNumberFormat="1" applyFont="1" applyBorder="1" applyAlignment="1" applyProtection="1">
      <alignment vertical="center"/>
    </xf>
    <xf numFmtId="3" fontId="104" fillId="0" borderId="2" xfId="0" applyNumberFormat="1" applyFont="1" applyBorder="1" applyAlignment="1" applyProtection="1">
      <alignment horizontal="right" vertical="center" wrapText="1"/>
    </xf>
    <xf numFmtId="3" fontId="104" fillId="6" borderId="2" xfId="0" applyNumberFormat="1" applyFont="1" applyFill="1" applyBorder="1" applyAlignment="1" applyProtection="1">
      <alignment vertical="center"/>
    </xf>
    <xf numFmtId="0" fontId="68" fillId="0" borderId="0" xfId="0" applyNumberFormat="1" applyFont="1" applyBorder="1" applyAlignment="1" applyProtection="1">
      <alignment horizontal="right"/>
    </xf>
    <xf numFmtId="0" fontId="67" fillId="0" borderId="7" xfId="0" applyNumberFormat="1" applyFont="1" applyFill="1" applyBorder="1" applyAlignment="1" applyProtection="1">
      <alignment horizontal="center"/>
    </xf>
    <xf numFmtId="0" fontId="74" fillId="0" borderId="3" xfId="0" applyNumberFormat="1" applyFont="1" applyFill="1" applyBorder="1" applyAlignment="1" applyProtection="1">
      <alignment horizontal="center" vertical="center"/>
    </xf>
    <xf numFmtId="0" fontId="74" fillId="0" borderId="25" xfId="0" applyNumberFormat="1" applyFont="1" applyFill="1" applyBorder="1" applyAlignment="1" applyProtection="1">
      <alignment horizontal="center" vertical="center"/>
    </xf>
    <xf numFmtId="0" fontId="67" fillId="0" borderId="26" xfId="0" applyNumberFormat="1" applyFont="1" applyFill="1" applyBorder="1" applyAlignment="1" applyProtection="1">
      <alignment horizontal="center"/>
    </xf>
    <xf numFmtId="0" fontId="126" fillId="0" borderId="2" xfId="0" applyNumberFormat="1" applyFont="1" applyFill="1" applyBorder="1" applyAlignment="1" applyProtection="1">
      <alignment horizontal="left" vertical="center" wrapText="1"/>
    </xf>
    <xf numFmtId="3" fontId="126" fillId="0" borderId="2" xfId="0" applyNumberFormat="1" applyFont="1" applyFill="1" applyBorder="1" applyAlignment="1" applyProtection="1">
      <alignment vertical="center"/>
    </xf>
    <xf numFmtId="3" fontId="75" fillId="0" borderId="2" xfId="0" applyNumberFormat="1" applyFont="1" applyFill="1" applyBorder="1" applyAlignment="1" applyProtection="1">
      <alignment vertical="center"/>
    </xf>
    <xf numFmtId="0" fontId="126" fillId="0" borderId="0" xfId="0" applyNumberFormat="1" applyFont="1" applyBorder="1" applyAlignment="1" applyProtection="1">
      <alignment horizontal="right" vertical="center" wrapText="1"/>
    </xf>
    <xf numFmtId="3" fontId="126" fillId="0" borderId="0" xfId="0" applyNumberFormat="1" applyFont="1" applyBorder="1" applyAlignment="1" applyProtection="1">
      <alignment horizontal="right" vertical="center"/>
    </xf>
    <xf numFmtId="3" fontId="126" fillId="0" borderId="0" xfId="0" applyNumberFormat="1" applyFont="1" applyBorder="1" applyAlignment="1" applyProtection="1">
      <alignment vertical="center"/>
    </xf>
    <xf numFmtId="164" fontId="93" fillId="0" borderId="3" xfId="0" applyNumberFormat="1" applyFont="1" applyFill="1" applyBorder="1" applyAlignment="1" applyProtection="1">
      <alignment horizontal="center" vertical="center" wrapText="1"/>
    </xf>
    <xf numFmtId="164" fontId="93" fillId="0" borderId="2" xfId="0" applyNumberFormat="1" applyFont="1" applyFill="1" applyBorder="1" applyAlignment="1" applyProtection="1">
      <alignment horizontal="center" vertical="center" wrapText="1"/>
    </xf>
    <xf numFmtId="0" fontId="126" fillId="0" borderId="2" xfId="0" applyNumberFormat="1" applyFont="1" applyBorder="1" applyAlignment="1" applyProtection="1">
      <alignment horizontal="right" vertical="center" wrapText="1"/>
    </xf>
    <xf numFmtId="3" fontId="126" fillId="0" borderId="2" xfId="0" applyNumberFormat="1" applyFont="1" applyBorder="1" applyAlignment="1" applyProtection="1">
      <alignment vertical="center"/>
    </xf>
    <xf numFmtId="0" fontId="126" fillId="0" borderId="12" xfId="0" applyNumberFormat="1" applyFont="1" applyBorder="1" applyAlignment="1" applyProtection="1">
      <alignment horizontal="left" vertical="center" wrapText="1"/>
    </xf>
    <xf numFmtId="3" fontId="55" fillId="0" borderId="2" xfId="0" applyNumberFormat="1" applyFont="1" applyBorder="1" applyAlignment="1">
      <alignment vertical="center"/>
    </xf>
    <xf numFmtId="3" fontId="75" fillId="0" borderId="2" xfId="0" applyNumberFormat="1" applyFont="1" applyBorder="1" applyAlignment="1" applyProtection="1">
      <alignment vertical="center"/>
    </xf>
    <xf numFmtId="0" fontId="126" fillId="0" borderId="2" xfId="0" applyNumberFormat="1" applyFont="1" applyBorder="1" applyAlignment="1" applyProtection="1">
      <alignment horizontal="left" vertical="center" wrapText="1"/>
    </xf>
    <xf numFmtId="3" fontId="127" fillId="0" borderId="2" xfId="0" applyNumberFormat="1" applyFont="1" applyFill="1" applyBorder="1" applyAlignment="1" applyProtection="1">
      <alignment vertical="center"/>
    </xf>
    <xf numFmtId="3" fontId="24" fillId="0" borderId="2" xfId="0" applyNumberFormat="1" applyFont="1" applyBorder="1"/>
    <xf numFmtId="3" fontId="69" fillId="0" borderId="2" xfId="0" applyNumberFormat="1" applyFont="1" applyBorder="1" applyAlignment="1" applyProtection="1">
      <alignment vertical="center"/>
    </xf>
    <xf numFmtId="0" fontId="85" fillId="0" borderId="13" xfId="0" applyFont="1" applyFill="1" applyBorder="1" applyAlignment="1">
      <alignment vertical="center" wrapText="1"/>
    </xf>
    <xf numFmtId="0" fontId="69" fillId="0" borderId="13" xfId="0" applyFont="1" applyFill="1" applyBorder="1" applyAlignment="1">
      <alignment vertical="center"/>
    </xf>
    <xf numFmtId="0" fontId="24" fillId="0" borderId="0" xfId="0" applyFont="1" applyAlignment="1"/>
    <xf numFmtId="0" fontId="69" fillId="0" borderId="13" xfId="0" applyFont="1" applyFill="1" applyBorder="1" applyAlignment="1">
      <alignment vertical="center" wrapText="1"/>
    </xf>
    <xf numFmtId="165" fontId="24" fillId="0" borderId="2" xfId="0" applyNumberFormat="1" applyFont="1" applyBorder="1" applyAlignment="1">
      <alignment vertical="center"/>
    </xf>
    <xf numFmtId="0" fontId="117" fillId="0" borderId="19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0" fontId="53" fillId="0" borderId="2" xfId="0" applyFont="1" applyFill="1" applyBorder="1" applyAlignment="1">
      <alignment vertical="center" wrapText="1"/>
    </xf>
    <xf numFmtId="0" fontId="126" fillId="0" borderId="2" xfId="0" applyNumberFormat="1" applyFont="1" applyFill="1" applyBorder="1" applyAlignment="1" applyProtection="1">
      <alignment horizontal="right" vertical="center" wrapText="1"/>
    </xf>
    <xf numFmtId="165" fontId="24" fillId="0" borderId="3" xfId="0" applyNumberFormat="1" applyFont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102" fillId="0" borderId="2" xfId="0" applyNumberFormat="1" applyFont="1" applyBorder="1" applyAlignment="1" applyProtection="1">
      <alignment vertical="center" wrapText="1"/>
    </xf>
    <xf numFmtId="0" fontId="73" fillId="0" borderId="2" xfId="0" applyNumberFormat="1" applyFont="1" applyFill="1" applyBorder="1" applyAlignment="1" applyProtection="1">
      <alignment horizontal="left" vertical="center" wrapText="1"/>
    </xf>
    <xf numFmtId="0" fontId="68" fillId="0" borderId="7" xfId="0" applyNumberFormat="1" applyFont="1" applyBorder="1" applyAlignment="1" applyProtection="1">
      <alignment horizontal="right" vertical="center"/>
    </xf>
    <xf numFmtId="0" fontId="68" fillId="0" borderId="7" xfId="0" applyNumberFormat="1" applyFont="1" applyBorder="1" applyAlignment="1" applyProtection="1">
      <alignment vertical="center" wrapText="1"/>
    </xf>
    <xf numFmtId="0" fontId="69" fillId="0" borderId="7" xfId="0" applyNumberFormat="1" applyFont="1" applyBorder="1" applyAlignment="1" applyProtection="1">
      <alignment vertical="center" wrapText="1"/>
    </xf>
    <xf numFmtId="0" fontId="69" fillId="0" borderId="7" xfId="0" applyNumberFormat="1" applyFont="1" applyBorder="1" applyAlignment="1" applyProtection="1">
      <alignment vertical="center"/>
    </xf>
    <xf numFmtId="0" fontId="1" fillId="0" borderId="7" xfId="0" applyFont="1" applyFill="1" applyBorder="1" applyAlignment="1">
      <alignment horizontal="left" vertical="center"/>
    </xf>
    <xf numFmtId="0" fontId="130" fillId="0" borderId="7" xfId="0" applyFont="1" applyFill="1" applyBorder="1" applyAlignment="1">
      <alignment horizontal="left" vertical="center"/>
    </xf>
    <xf numFmtId="0" fontId="52" fillId="0" borderId="12" xfId="0" applyFont="1" applyFill="1" applyBorder="1" applyAlignment="1">
      <alignment vertical="center" wrapText="1"/>
    </xf>
    <xf numFmtId="0" fontId="75" fillId="0" borderId="2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68" fillId="0" borderId="12" xfId="0" applyFont="1" applyFill="1" applyBorder="1" applyAlignment="1">
      <alignment vertical="center"/>
    </xf>
    <xf numFmtId="0" fontId="69" fillId="0" borderId="12" xfId="0" applyFont="1" applyFill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24" fillId="0" borderId="8" xfId="0" applyNumberFormat="1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8" xfId="0" applyNumberFormat="1" applyFill="1" applyBorder="1" applyAlignment="1">
      <alignment vertical="center" wrapText="1"/>
    </xf>
    <xf numFmtId="165" fontId="0" fillId="0" borderId="21" xfId="0" applyNumberFormat="1" applyFill="1" applyBorder="1" applyAlignment="1">
      <alignment vertical="center" wrapText="1"/>
    </xf>
    <xf numFmtId="0" fontId="1" fillId="5" borderId="27" xfId="0" applyFont="1" applyFill="1" applyBorder="1" applyAlignment="1">
      <alignment vertical="center"/>
    </xf>
    <xf numFmtId="165" fontId="5" fillId="0" borderId="27" xfId="0" applyNumberFormat="1" applyFont="1" applyFill="1" applyBorder="1" applyAlignment="1">
      <alignment vertical="center"/>
    </xf>
    <xf numFmtId="165" fontId="5" fillId="0" borderId="2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0" fontId="24" fillId="0" borderId="8" xfId="0" applyFont="1" applyBorder="1" applyAlignment="1"/>
    <xf numFmtId="0" fontId="0" fillId="0" borderId="8" xfId="0" applyBorder="1" applyAlignment="1"/>
    <xf numFmtId="165" fontId="24" fillId="0" borderId="8" xfId="0" applyNumberFormat="1" applyFont="1" applyBorder="1" applyAlignment="1"/>
    <xf numFmtId="2" fontId="76" fillId="0" borderId="3" xfId="0" applyNumberFormat="1" applyFont="1" applyFill="1" applyBorder="1" applyAlignment="1" applyProtection="1">
      <alignment horizontal="center" vertical="center"/>
    </xf>
    <xf numFmtId="0" fontId="68" fillId="0" borderId="2" xfId="0" applyFont="1" applyFill="1" applyBorder="1" applyAlignment="1">
      <alignment vertical="center"/>
    </xf>
    <xf numFmtId="0" fontId="69" fillId="0" borderId="2" xfId="0" applyFont="1" applyFill="1" applyBorder="1" applyAlignment="1">
      <alignment vertical="center"/>
    </xf>
    <xf numFmtId="164" fontId="126" fillId="0" borderId="7" xfId="0" applyNumberFormat="1" applyFont="1" applyFill="1" applyBorder="1" applyAlignment="1" applyProtection="1">
      <alignment horizontal="center" wrapText="1"/>
    </xf>
    <xf numFmtId="165" fontId="5" fillId="0" borderId="8" xfId="0" applyNumberFormat="1" applyFont="1" applyFill="1" applyBorder="1" applyAlignment="1">
      <alignment vertical="center" wrapText="1"/>
    </xf>
    <xf numFmtId="165" fontId="0" fillId="0" borderId="8" xfId="0" applyNumberFormat="1" applyFont="1" applyBorder="1" applyAlignment="1">
      <alignment vertical="center"/>
    </xf>
    <xf numFmtId="165" fontId="24" fillId="0" borderId="21" xfId="0" applyNumberFormat="1" applyFont="1" applyBorder="1" applyAlignment="1">
      <alignment vertical="center"/>
    </xf>
    <xf numFmtId="0" fontId="129" fillId="0" borderId="0" xfId="0" applyNumberFormat="1" applyFont="1" applyBorder="1" applyAlignment="1" applyProtection="1">
      <alignment horizontal="center" vertical="top"/>
    </xf>
    <xf numFmtId="0" fontId="42" fillId="0" borderId="0" xfId="0" applyNumberFormat="1" applyFont="1" applyBorder="1" applyAlignment="1" applyProtection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 vertical="center" wrapText="1"/>
    </xf>
    <xf numFmtId="0" fontId="24" fillId="0" borderId="2" xfId="0" applyFont="1" applyBorder="1"/>
    <xf numFmtId="0" fontId="24" fillId="0" borderId="2" xfId="0" applyFont="1" applyBorder="1" applyAlignment="1">
      <alignment horizontal="left" vertical="center" wrapText="1"/>
    </xf>
    <xf numFmtId="166" fontId="24" fillId="0" borderId="2" xfId="1" applyNumberFormat="1" applyFont="1" applyBorder="1" applyAlignment="1">
      <alignment horizontal="right" vertical="center" wrapText="1"/>
    </xf>
    <xf numFmtId="3" fontId="131" fillId="0" borderId="2" xfId="0" applyNumberFormat="1" applyFont="1" applyBorder="1" applyAlignment="1">
      <alignment vertical="center"/>
    </xf>
    <xf numFmtId="0" fontId="132" fillId="0" borderId="2" xfId="0" applyFont="1" applyBorder="1"/>
    <xf numFmtId="3" fontId="133" fillId="0" borderId="2" xfId="0" applyNumberFormat="1" applyFont="1" applyBorder="1"/>
    <xf numFmtId="3" fontId="0" fillId="0" borderId="2" xfId="0" applyNumberForma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2" fontId="53" fillId="0" borderId="2" xfId="0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48" fillId="5" borderId="0" xfId="0" applyFont="1" applyFill="1"/>
    <xf numFmtId="164" fontId="75" fillId="0" borderId="7" xfId="0" applyNumberFormat="1" applyFont="1" applyFill="1" applyBorder="1" applyAlignment="1" applyProtection="1">
      <alignment horizontal="center" wrapText="1"/>
    </xf>
    <xf numFmtId="165" fontId="1" fillId="0" borderId="8" xfId="0" applyNumberFormat="1" applyFont="1" applyFill="1" applyBorder="1" applyAlignment="1">
      <alignment vertical="center" wrapText="1"/>
    </xf>
    <xf numFmtId="165" fontId="24" fillId="0" borderId="8" xfId="0" applyNumberFormat="1" applyFont="1" applyFill="1" applyBorder="1" applyAlignment="1">
      <alignment vertical="center" wrapText="1"/>
    </xf>
    <xf numFmtId="165" fontId="1" fillId="0" borderId="8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69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3" fontId="68" fillId="0" borderId="2" xfId="0" applyNumberFormat="1" applyFont="1" applyFill="1" applyBorder="1" applyAlignment="1">
      <alignment vertical="center"/>
    </xf>
    <xf numFmtId="3" fontId="69" fillId="0" borderId="2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8" xfId="0" applyNumberFormat="1" applyFill="1" applyBorder="1" applyAlignment="1">
      <alignment vertical="center" wrapText="1"/>
    </xf>
    <xf numFmtId="3" fontId="0" fillId="0" borderId="21" xfId="0" applyNumberFormat="1" applyFill="1" applyBorder="1" applyAlignment="1">
      <alignment vertical="center" wrapText="1"/>
    </xf>
    <xf numFmtId="3" fontId="1" fillId="5" borderId="27" xfId="0" applyNumberFormat="1" applyFont="1" applyFill="1" applyBorder="1" applyAlignment="1">
      <alignment vertical="center"/>
    </xf>
    <xf numFmtId="3" fontId="5" fillId="0" borderId="27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24" fillId="0" borderId="8" xfId="0" applyNumberFormat="1" applyFont="1" applyBorder="1" applyAlignment="1"/>
    <xf numFmtId="3" fontId="0" fillId="0" borderId="8" xfId="0" applyNumberFormat="1" applyBorder="1" applyAlignment="1"/>
    <xf numFmtId="3" fontId="65" fillId="0" borderId="2" xfId="0" applyNumberFormat="1" applyFont="1" applyBorder="1" applyAlignment="1">
      <alignment vertical="center" wrapText="1"/>
    </xf>
    <xf numFmtId="3" fontId="65" fillId="5" borderId="2" xfId="0" applyNumberFormat="1" applyFont="1" applyFill="1" applyBorder="1" applyAlignment="1">
      <alignment vertical="center"/>
    </xf>
    <xf numFmtId="165" fontId="24" fillId="0" borderId="2" xfId="0" applyNumberFormat="1" applyFont="1" applyBorder="1" applyAlignment="1">
      <alignment horizontal="right" vertical="center"/>
    </xf>
    <xf numFmtId="165" fontId="5" fillId="0" borderId="29" xfId="0" applyNumberFormat="1" applyFont="1" applyBorder="1" applyAlignment="1">
      <alignment vertical="center"/>
    </xf>
    <xf numFmtId="3" fontId="67" fillId="0" borderId="2" xfId="0" applyNumberFormat="1" applyFont="1" applyFill="1" applyBorder="1" applyAlignment="1" applyProtection="1">
      <alignment horizontal="right"/>
    </xf>
    <xf numFmtId="3" fontId="67" fillId="0" borderId="2" xfId="0" applyNumberFormat="1" applyFont="1" applyBorder="1" applyAlignment="1" applyProtection="1">
      <alignment horizontal="right"/>
    </xf>
    <xf numFmtId="3" fontId="68" fillId="5" borderId="2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/>
    <xf numFmtId="165" fontId="5" fillId="0" borderId="2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68" fillId="0" borderId="2" xfId="0" applyNumberFormat="1" applyFont="1" applyFill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69" fillId="0" borderId="2" xfId="0" applyNumberFormat="1" applyFont="1" applyFill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1" fillId="5" borderId="27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165" fontId="1" fillId="0" borderId="2" xfId="0" applyNumberFormat="1" applyFont="1" applyBorder="1" applyAlignment="1">
      <alignment horizontal="right" vertical="center"/>
    </xf>
    <xf numFmtId="3" fontId="24" fillId="0" borderId="2" xfId="0" applyNumberFormat="1" applyFont="1" applyBorder="1" applyAlignment="1"/>
    <xf numFmtId="165" fontId="60" fillId="0" borderId="8" xfId="0" applyNumberFormat="1" applyFont="1" applyBorder="1" applyAlignment="1">
      <alignment vertical="center"/>
    </xf>
    <xf numFmtId="165" fontId="24" fillId="0" borderId="9" xfId="0" applyNumberFormat="1" applyFont="1" applyBorder="1" applyAlignment="1">
      <alignment vertical="center"/>
    </xf>
    <xf numFmtId="165" fontId="24" fillId="0" borderId="30" xfId="0" applyNumberFormat="1" applyFont="1" applyBorder="1" applyAlignment="1">
      <alignment vertical="center"/>
    </xf>
    <xf numFmtId="165" fontId="1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Border="1" applyAlignment="1"/>
    <xf numFmtId="0" fontId="4" fillId="0" borderId="2" xfId="0" applyNumberFormat="1" applyFont="1" applyFill="1" applyBorder="1" applyAlignment="1" applyProtection="1"/>
    <xf numFmtId="3" fontId="81" fillId="0" borderId="2" xfId="0" applyNumberFormat="1" applyFont="1" applyFill="1" applyBorder="1"/>
    <xf numFmtId="3" fontId="69" fillId="0" borderId="2" xfId="0" applyNumberFormat="1" applyFont="1" applyBorder="1" applyAlignment="1" applyProtection="1">
      <alignment horizontal="right"/>
    </xf>
    <xf numFmtId="3" fontId="0" fillId="0" borderId="2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30" xfId="0" applyNumberFormat="1" applyFill="1" applyBorder="1" applyAlignment="1">
      <alignment horizontal="right" vertical="center" wrapText="1"/>
    </xf>
    <xf numFmtId="0" fontId="46" fillId="0" borderId="2" xfId="0" applyFont="1" applyBorder="1"/>
    <xf numFmtId="3" fontId="65" fillId="0" borderId="2" xfId="0" applyNumberFormat="1" applyFont="1" applyFill="1" applyBorder="1" applyAlignment="1">
      <alignment vertical="center"/>
    </xf>
    <xf numFmtId="164" fontId="88" fillId="0" borderId="2" xfId="0" applyNumberFormat="1" applyFont="1" applyFill="1" applyBorder="1" applyAlignment="1">
      <alignment horizontal="right" vertical="center"/>
    </xf>
    <xf numFmtId="0" fontId="51" fillId="0" borderId="0" xfId="0" applyNumberFormat="1" applyFont="1" applyBorder="1" applyAlignment="1" applyProtection="1">
      <alignment horizontal="left" vertical="center" wrapText="1"/>
    </xf>
    <xf numFmtId="0" fontId="69" fillId="0" borderId="16" xfId="0" applyFont="1" applyFill="1" applyBorder="1" applyAlignment="1">
      <alignment vertical="center"/>
    </xf>
    <xf numFmtId="0" fontId="38" fillId="7" borderId="2" xfId="0" applyFont="1" applyFill="1" applyBorder="1" applyAlignment="1">
      <alignment horizontal="center" vertical="center"/>
    </xf>
    <xf numFmtId="0" fontId="10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49" fontId="62" fillId="0" borderId="2" xfId="0" applyNumberFormat="1" applyFont="1" applyFill="1" applyBorder="1" applyAlignment="1" applyProtection="1">
      <alignment vertical="center" wrapText="1"/>
    </xf>
    <xf numFmtId="49" fontId="28" fillId="0" borderId="2" xfId="0" applyNumberFormat="1" applyFont="1" applyFill="1" applyBorder="1" applyAlignment="1" applyProtection="1">
      <alignment vertical="center"/>
    </xf>
    <xf numFmtId="49" fontId="62" fillId="0" borderId="2" xfId="0" applyNumberFormat="1" applyFont="1" applyFill="1" applyBorder="1" applyAlignment="1" applyProtection="1">
      <alignment vertical="center"/>
    </xf>
    <xf numFmtId="165" fontId="130" fillId="0" borderId="8" xfId="0" applyNumberFormat="1" applyFont="1" applyBorder="1" applyAlignment="1">
      <alignment vertical="center"/>
    </xf>
    <xf numFmtId="165" fontId="130" fillId="0" borderId="2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109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right"/>
    </xf>
    <xf numFmtId="0" fontId="38" fillId="7" borderId="27" xfId="0" applyFont="1" applyFill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9" fillId="0" borderId="7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horizontal="center" wrapText="1"/>
    </xf>
    <xf numFmtId="166" fontId="0" fillId="0" borderId="2" xfId="1" applyNumberFormat="1" applyFont="1" applyFill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49" fontId="62" fillId="0" borderId="2" xfId="0" applyNumberFormat="1" applyFont="1" applyFill="1" applyBorder="1" applyAlignment="1" applyProtection="1">
      <alignment horizontal="left" vertical="center"/>
    </xf>
    <xf numFmtId="49" fontId="63" fillId="0" borderId="2" xfId="0" applyNumberFormat="1" applyFont="1" applyFill="1" applyBorder="1" applyAlignment="1" applyProtection="1">
      <alignment horizontal="left" vertical="center" wrapText="1"/>
    </xf>
    <xf numFmtId="49" fontId="119" fillId="0" borderId="0" xfId="0" applyNumberFormat="1" applyFont="1" applyAlignment="1">
      <alignment horizontal="right"/>
    </xf>
    <xf numFmtId="49" fontId="20" fillId="0" borderId="0" xfId="0" applyNumberFormat="1" applyFont="1" applyBorder="1" applyAlignment="1" applyProtection="1">
      <alignment horizontal="center" vertical="center"/>
    </xf>
    <xf numFmtId="49" fontId="113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/>
    <xf numFmtId="49" fontId="104" fillId="6" borderId="2" xfId="0" applyNumberFormat="1" applyFont="1" applyFill="1" applyBorder="1" applyAlignment="1" applyProtection="1">
      <alignment vertical="center"/>
    </xf>
    <xf numFmtId="0" fontId="134" fillId="0" borderId="2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70" fillId="0" borderId="2" xfId="0" applyNumberFormat="1" applyFont="1" applyBorder="1" applyAlignment="1" applyProtection="1"/>
    <xf numFmtId="0" fontId="48" fillId="0" borderId="32" xfId="0" applyFont="1" applyBorder="1" applyAlignment="1">
      <alignment vertical="center"/>
    </xf>
    <xf numFmtId="0" fontId="69" fillId="0" borderId="9" xfId="0" applyNumberFormat="1" applyFont="1" applyFill="1" applyBorder="1" applyAlignment="1" applyProtection="1">
      <alignment vertical="center"/>
    </xf>
    <xf numFmtId="0" fontId="88" fillId="0" borderId="2" xfId="0" applyFont="1" applyFill="1" applyBorder="1" applyAlignment="1">
      <alignment horizontal="right" vertical="center"/>
    </xf>
    <xf numFmtId="3" fontId="24" fillId="0" borderId="8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13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4" fillId="0" borderId="33" xfId="0" applyFont="1" applyFill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2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24" fillId="0" borderId="33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28" fillId="0" borderId="1" xfId="0" applyNumberFormat="1" applyFont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vertical="center"/>
    </xf>
    <xf numFmtId="0" fontId="136" fillId="0" borderId="0" xfId="0" applyFont="1"/>
    <xf numFmtId="0" fontId="137" fillId="0" borderId="2" xfId="0" applyNumberFormat="1" applyFont="1" applyFill="1" applyBorder="1" applyAlignment="1" applyProtection="1"/>
    <xf numFmtId="3" fontId="24" fillId="8" borderId="2" xfId="0" applyNumberFormat="1" applyFon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165" fontId="1" fillId="8" borderId="2" xfId="0" applyNumberFormat="1" applyFont="1" applyFill="1" applyBorder="1" applyAlignment="1">
      <alignment vertical="center" wrapText="1"/>
    </xf>
    <xf numFmtId="3" fontId="62" fillId="8" borderId="2" xfId="0" applyNumberFormat="1" applyFont="1" applyFill="1" applyBorder="1" applyAlignment="1" applyProtection="1">
      <alignment vertical="center"/>
    </xf>
    <xf numFmtId="49" fontId="62" fillId="8" borderId="2" xfId="0" applyNumberFormat="1" applyFont="1" applyFill="1" applyBorder="1" applyAlignment="1" applyProtection="1">
      <alignment horizontal="left" vertical="center"/>
    </xf>
    <xf numFmtId="3" fontId="65" fillId="8" borderId="2" xfId="0" applyNumberFormat="1" applyFont="1" applyFill="1" applyBorder="1" applyAlignment="1">
      <alignment vertical="center"/>
    </xf>
    <xf numFmtId="3" fontId="104" fillId="0" borderId="2" xfId="0" applyNumberFormat="1" applyFont="1" applyFill="1" applyBorder="1" applyAlignment="1" applyProtection="1">
      <alignment vertical="center"/>
    </xf>
    <xf numFmtId="49" fontId="24" fillId="0" borderId="2" xfId="0" applyNumberFormat="1" applyFont="1" applyBorder="1"/>
    <xf numFmtId="0" fontId="67" fillId="0" borderId="2" xfId="0" applyNumberFormat="1" applyFont="1" applyBorder="1" applyAlignment="1" applyProtection="1">
      <alignment horizontal="center" wrapText="1"/>
    </xf>
    <xf numFmtId="3" fontId="0" fillId="0" borderId="2" xfId="0" applyNumberFormat="1" applyFont="1" applyBorder="1" applyAlignment="1">
      <alignment horizontal="righ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  <xf numFmtId="49" fontId="122" fillId="0" borderId="16" xfId="0" applyNumberFormat="1" applyFont="1" applyBorder="1" applyAlignment="1">
      <alignment horizontal="center" vertical="center" wrapText="1"/>
    </xf>
    <xf numFmtId="0" fontId="123" fillId="0" borderId="16" xfId="0" applyNumberFormat="1" applyFont="1" applyBorder="1" applyAlignment="1" applyProtection="1">
      <alignment horizontal="center" vertical="center" wrapText="1"/>
    </xf>
    <xf numFmtId="0" fontId="123" fillId="0" borderId="13" xfId="0" applyNumberFormat="1" applyFont="1" applyBorder="1" applyAlignment="1" applyProtection="1">
      <alignment horizontal="center" vertical="distributed" wrapText="1"/>
    </xf>
    <xf numFmtId="0" fontId="123" fillId="0" borderId="16" xfId="0" applyNumberFormat="1" applyFont="1" applyBorder="1" applyAlignment="1" applyProtection="1">
      <alignment horizontal="center" vertical="distributed" wrapText="1"/>
    </xf>
    <xf numFmtId="0" fontId="124" fillId="0" borderId="13" xfId="0" applyNumberFormat="1" applyFont="1" applyBorder="1" applyAlignment="1" applyProtection="1">
      <alignment horizontal="center" vertical="center" wrapText="1"/>
    </xf>
    <xf numFmtId="49" fontId="112" fillId="0" borderId="2" xfId="0" applyNumberFormat="1" applyFont="1" applyFill="1" applyBorder="1"/>
    <xf numFmtId="164" fontId="111" fillId="0" borderId="2" xfId="0" applyNumberFormat="1" applyFont="1" applyFill="1" applyBorder="1" applyAlignment="1" applyProtection="1">
      <alignment horizontal="center" vertical="center" wrapText="1"/>
    </xf>
    <xf numFmtId="0" fontId="63" fillId="0" borderId="2" xfId="0" applyNumberFormat="1" applyFont="1" applyFill="1" applyBorder="1" applyAlignment="1" applyProtection="1"/>
    <xf numFmtId="49" fontId="4" fillId="0" borderId="2" xfId="0" applyNumberFormat="1" applyFont="1" applyBorder="1" applyAlignment="1" applyProtection="1"/>
    <xf numFmtId="165" fontId="62" fillId="0" borderId="59" xfId="0" applyNumberFormat="1" applyFont="1" applyBorder="1" applyAlignment="1" applyProtection="1">
      <alignment horizontal="right" vertical="center" wrapText="1"/>
    </xf>
    <xf numFmtId="165" fontId="62" fillId="0" borderId="35" xfId="0" applyNumberFormat="1" applyFont="1" applyBorder="1" applyAlignment="1" applyProtection="1">
      <alignment horizontal="right" vertical="center" wrapText="1"/>
    </xf>
    <xf numFmtId="165" fontId="62" fillId="0" borderId="14" xfId="0" applyNumberFormat="1" applyFont="1" applyBorder="1" applyAlignment="1" applyProtection="1">
      <alignment horizontal="right" vertical="center" wrapText="1"/>
    </xf>
    <xf numFmtId="0" fontId="59" fillId="0" borderId="2" xfId="0" applyNumberFormat="1" applyFont="1" applyBorder="1" applyAlignment="1" applyProtection="1">
      <alignment horizontal="center" vertical="center"/>
    </xf>
    <xf numFmtId="165" fontId="62" fillId="0" borderId="14" xfId="0" applyNumberFormat="1" applyFont="1" applyBorder="1" applyAlignment="1" applyProtection="1">
      <alignment vertical="center"/>
    </xf>
    <xf numFmtId="164" fontId="138" fillId="0" borderId="2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2" fillId="0" borderId="27" xfId="0" applyFont="1" applyBorder="1"/>
    <xf numFmtId="3" fontId="62" fillId="0" borderId="27" xfId="0" applyNumberFormat="1" applyFont="1" applyBorder="1" applyAlignment="1" applyProtection="1">
      <alignment vertical="center"/>
    </xf>
    <xf numFmtId="165" fontId="63" fillId="0" borderId="27" xfId="0" applyNumberFormat="1" applyFont="1" applyBorder="1" applyAlignment="1" applyProtection="1">
      <alignment vertical="center" wrapText="1"/>
    </xf>
    <xf numFmtId="3" fontId="62" fillId="8" borderId="27" xfId="0" applyNumberFormat="1" applyFont="1" applyFill="1" applyBorder="1" applyAlignment="1" applyProtection="1">
      <alignment vertical="center"/>
    </xf>
    <xf numFmtId="3" fontId="62" fillId="0" borderId="27" xfId="0" applyNumberFormat="1" applyFont="1" applyBorder="1" applyAlignment="1" applyProtection="1">
      <alignment vertical="center" wrapText="1"/>
    </xf>
    <xf numFmtId="3" fontId="104" fillId="0" borderId="27" xfId="0" applyNumberFormat="1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112" fillId="0" borderId="0" xfId="0" applyFont="1" applyBorder="1"/>
    <xf numFmtId="0" fontId="0" fillId="8" borderId="0" xfId="0" applyFill="1"/>
    <xf numFmtId="0" fontId="24" fillId="0" borderId="27" xfId="0" applyFont="1" applyBorder="1" applyAlignment="1">
      <alignment vertical="center"/>
    </xf>
    <xf numFmtId="3" fontId="68" fillId="0" borderId="2" xfId="0" applyNumberFormat="1" applyFont="1" applyBorder="1" applyAlignment="1" applyProtection="1"/>
    <xf numFmtId="0" fontId="69" fillId="0" borderId="2" xfId="0" applyNumberFormat="1" applyFont="1" applyFill="1" applyBorder="1" applyAlignment="1" applyProtection="1">
      <alignment horizontal="center" vertical="center" wrapText="1"/>
    </xf>
    <xf numFmtId="0" fontId="68" fillId="0" borderId="13" xfId="0" applyFont="1" applyFill="1" applyBorder="1" applyAlignment="1">
      <alignment vertical="center"/>
    </xf>
    <xf numFmtId="3" fontId="69" fillId="0" borderId="16" xfId="0" applyNumberFormat="1" applyFont="1" applyFill="1" applyBorder="1" applyAlignment="1">
      <alignment vertical="center"/>
    </xf>
    <xf numFmtId="0" fontId="68" fillId="0" borderId="35" xfId="0" applyFont="1" applyFill="1" applyBorder="1" applyAlignment="1">
      <alignment vertical="center"/>
    </xf>
    <xf numFmtId="3" fontId="68" fillId="0" borderId="14" xfId="0" applyNumberFormat="1" applyFont="1" applyFill="1" applyBorder="1" applyAlignment="1">
      <alignment vertical="center"/>
    </xf>
    <xf numFmtId="165" fontId="24" fillId="0" borderId="28" xfId="0" applyNumberFormat="1" applyFont="1" applyBorder="1" applyAlignment="1">
      <alignment vertical="center"/>
    </xf>
    <xf numFmtId="165" fontId="62" fillId="0" borderId="0" xfId="0" applyNumberFormat="1" applyFont="1" applyBorder="1" applyAlignment="1" applyProtection="1">
      <alignment horizontal="right" vertical="center" wrapText="1"/>
    </xf>
    <xf numFmtId="165" fontId="62" fillId="0" borderId="0" xfId="0" applyNumberFormat="1" applyFont="1" applyBorder="1" applyAlignment="1" applyProtection="1">
      <alignment vertical="center"/>
    </xf>
    <xf numFmtId="0" fontId="0" fillId="0" borderId="12" xfId="0" applyBorder="1" applyAlignment="1">
      <alignment vertical="center"/>
    </xf>
    <xf numFmtId="164" fontId="0" fillId="0" borderId="0" xfId="0" applyNumberFormat="1" applyAlignment="1">
      <alignment horizontal="right"/>
    </xf>
    <xf numFmtId="0" fontId="94" fillId="0" borderId="0" xfId="0" applyNumberFormat="1" applyFont="1" applyBorder="1" applyAlignment="1" applyProtection="1">
      <alignment horizontal="center"/>
    </xf>
    <xf numFmtId="0" fontId="7" fillId="0" borderId="0" xfId="0" applyNumberFormat="1" applyFont="1" applyBorder="1" applyAlignment="1" applyProtection="1">
      <alignment horizontal="center"/>
    </xf>
    <xf numFmtId="0" fontId="79" fillId="0" borderId="0" xfId="0" applyNumberFormat="1" applyFont="1" applyBorder="1" applyAlignment="1" applyProtection="1">
      <alignment horizontal="center" vertical="center" wrapText="1"/>
    </xf>
    <xf numFmtId="0" fontId="79" fillId="0" borderId="0" xfId="0" applyNumberFormat="1" applyFont="1" applyBorder="1" applyAlignment="1" applyProtection="1">
      <alignment horizontal="center" vertical="center"/>
    </xf>
    <xf numFmtId="0" fontId="83" fillId="0" borderId="0" xfId="0" applyFont="1" applyAlignment="1">
      <alignment horizontal="center" vertical="center"/>
    </xf>
    <xf numFmtId="0" fontId="101" fillId="0" borderId="16" xfId="0" applyNumberFormat="1" applyFont="1" applyBorder="1" applyAlignment="1" applyProtection="1">
      <alignment horizontal="center" vertical="center" wrapText="1"/>
    </xf>
    <xf numFmtId="0" fontId="101" fillId="0" borderId="14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8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97" fillId="0" borderId="0" xfId="0" applyNumberFormat="1" applyFont="1" applyBorder="1" applyAlignment="1" applyProtection="1">
      <alignment horizontal="center" vertical="center"/>
    </xf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3" fontId="101" fillId="0" borderId="16" xfId="0" applyNumberFormat="1" applyFont="1" applyBorder="1" applyAlignment="1" applyProtection="1">
      <alignment horizontal="center" vertical="center" wrapText="1"/>
    </xf>
    <xf numFmtId="3" fontId="101" fillId="0" borderId="14" xfId="0" applyNumberFormat="1" applyFont="1" applyBorder="1" applyAlignment="1" applyProtection="1">
      <alignment horizontal="center" vertical="center" wrapText="1"/>
    </xf>
    <xf numFmtId="3" fontId="92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92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1" fillId="0" borderId="2" xfId="0" applyNumberFormat="1" applyFont="1" applyBorder="1" applyAlignment="1" applyProtection="1">
      <alignment horizontal="center" vertical="center"/>
    </xf>
    <xf numFmtId="0" fontId="101" fillId="0" borderId="16" xfId="0" applyNumberFormat="1" applyFont="1" applyBorder="1" applyAlignment="1" applyProtection="1">
      <alignment horizontal="center" vertical="center"/>
    </xf>
    <xf numFmtId="0" fontId="101" fillId="0" borderId="14" xfId="0" applyNumberFormat="1" applyFont="1" applyBorder="1" applyAlignment="1" applyProtection="1">
      <alignment horizontal="center" vertical="center"/>
    </xf>
    <xf numFmtId="0" fontId="80" fillId="0" borderId="16" xfId="0" applyFont="1" applyBorder="1" applyAlignment="1">
      <alignment vertical="center" wrapText="1"/>
    </xf>
    <xf numFmtId="0" fontId="80" fillId="0" borderId="14" xfId="0" applyFont="1" applyBorder="1" applyAlignment="1">
      <alignment vertical="center" wrapText="1"/>
    </xf>
    <xf numFmtId="0" fontId="101" fillId="0" borderId="34" xfId="0" applyNumberFormat="1" applyFont="1" applyBorder="1" applyAlignment="1" applyProtection="1">
      <alignment horizontal="center" vertical="center" wrapText="1"/>
    </xf>
    <xf numFmtId="0" fontId="101" fillId="0" borderId="15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center" vertical="center"/>
    </xf>
    <xf numFmtId="0" fontId="108" fillId="0" borderId="0" xfId="0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7" fillId="0" borderId="0" xfId="0" applyNumberFormat="1" applyFont="1" applyBorder="1" applyAlignment="1" applyProtection="1">
      <alignment horizontal="center" vertical="top"/>
    </xf>
    <xf numFmtId="0" fontId="109" fillId="0" borderId="2" xfId="0" applyNumberFormat="1" applyFont="1" applyBorder="1" applyAlignment="1" applyProtection="1">
      <alignment horizontal="center" vertical="center" wrapText="1"/>
    </xf>
    <xf numFmtId="0" fontId="109" fillId="0" borderId="16" xfId="0" applyNumberFormat="1" applyFont="1" applyBorder="1" applyAlignment="1" applyProtection="1">
      <alignment horizontal="center" vertical="center" wrapText="1"/>
    </xf>
    <xf numFmtId="0" fontId="109" fillId="0" borderId="14" xfId="0" applyNumberFormat="1" applyFont="1" applyBorder="1" applyAlignment="1" applyProtection="1">
      <alignment horizontal="center" vertical="center" wrapText="1"/>
    </xf>
    <xf numFmtId="0" fontId="115" fillId="0" borderId="16" xfId="0" applyNumberFormat="1" applyFont="1" applyBorder="1" applyAlignment="1" applyProtection="1">
      <alignment horizontal="center" vertical="center" wrapText="1"/>
    </xf>
    <xf numFmtId="0" fontId="115" fillId="0" borderId="14" xfId="0" applyNumberFormat="1" applyFont="1" applyBorder="1" applyAlignment="1" applyProtection="1">
      <alignment horizontal="center" vertical="center" wrapText="1"/>
    </xf>
    <xf numFmtId="0" fontId="109" fillId="0" borderId="13" xfId="0" applyNumberFormat="1" applyFont="1" applyBorder="1" applyAlignment="1" applyProtection="1">
      <alignment horizontal="center" vertical="center" wrapText="1"/>
    </xf>
    <xf numFmtId="0" fontId="109" fillId="0" borderId="35" xfId="0" applyNumberFormat="1" applyFont="1" applyBorder="1" applyAlignment="1" applyProtection="1">
      <alignment horizontal="center" vertical="center" wrapText="1"/>
    </xf>
    <xf numFmtId="164" fontId="119" fillId="0" borderId="0" xfId="0" applyNumberFormat="1" applyFont="1" applyAlignment="1">
      <alignment horizontal="right"/>
    </xf>
    <xf numFmtId="0" fontId="20" fillId="0" borderId="0" xfId="0" applyNumberFormat="1" applyFont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0" fillId="0" borderId="16" xfId="0" applyNumberFormat="1" applyFont="1" applyBorder="1" applyAlignment="1" applyProtection="1">
      <alignment horizontal="center" vertical="center" wrapText="1"/>
    </xf>
    <xf numFmtId="0" fontId="120" fillId="0" borderId="14" xfId="0" applyNumberFormat="1" applyFont="1" applyBorder="1" applyAlignment="1" applyProtection="1">
      <alignment horizontal="center" vertical="center" wrapText="1"/>
    </xf>
    <xf numFmtId="0" fontId="15" fillId="0" borderId="16" xfId="0" applyNumberFormat="1" applyFont="1" applyBorder="1" applyAlignment="1" applyProtection="1">
      <alignment horizontal="center" vertical="center" wrapText="1"/>
    </xf>
    <xf numFmtId="0" fontId="15" fillId="0" borderId="14" xfId="0" applyNumberFormat="1" applyFont="1" applyBorder="1" applyAlignment="1" applyProtection="1">
      <alignment horizontal="center" vertical="center" wrapText="1"/>
    </xf>
    <xf numFmtId="0" fontId="120" fillId="0" borderId="16" xfId="0" applyNumberFormat="1" applyFont="1" applyBorder="1" applyAlignment="1" applyProtection="1">
      <alignment horizontal="center" vertical="center"/>
    </xf>
    <xf numFmtId="0" fontId="120" fillId="0" borderId="14" xfId="0" applyNumberFormat="1" applyFont="1" applyBorder="1" applyAlignment="1" applyProtection="1">
      <alignment horizontal="center" vertical="center"/>
    </xf>
    <xf numFmtId="49" fontId="58" fillId="0" borderId="2" xfId="0" applyNumberFormat="1" applyFont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5" fillId="0" borderId="23" xfId="0" applyNumberFormat="1" applyFont="1" applyBorder="1" applyAlignment="1" applyProtection="1">
      <alignment horizontal="center" vertical="center" wrapText="1"/>
    </xf>
    <xf numFmtId="0" fontId="45" fillId="0" borderId="27" xfId="0" applyNumberFormat="1" applyFont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 wrapText="1"/>
    </xf>
    <xf numFmtId="0" fontId="15" fillId="0" borderId="13" xfId="0" applyNumberFormat="1" applyFont="1" applyBorder="1" applyAlignment="1" applyProtection="1">
      <alignment horizontal="center" vertical="center"/>
    </xf>
    <xf numFmtId="0" fontId="15" fillId="0" borderId="34" xfId="0" applyNumberFormat="1" applyFont="1" applyBorder="1" applyAlignment="1" applyProtection="1">
      <alignment horizontal="center" vertical="center"/>
    </xf>
    <xf numFmtId="0" fontId="15" fillId="0" borderId="35" xfId="0" applyNumberFormat="1" applyFont="1" applyBorder="1" applyAlignment="1" applyProtection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/>
    </xf>
    <xf numFmtId="0" fontId="15" fillId="0" borderId="18" xfId="0" applyNumberFormat="1" applyFont="1" applyBorder="1" applyAlignment="1" applyProtection="1">
      <alignment horizontal="center" vertical="center"/>
    </xf>
    <xf numFmtId="0" fontId="15" fillId="0" borderId="43" xfId="0" applyNumberFormat="1" applyFont="1" applyBorder="1" applyAlignment="1" applyProtection="1">
      <alignment horizontal="center" vertical="center"/>
    </xf>
    <xf numFmtId="0" fontId="45" fillId="0" borderId="2" xfId="0" applyNumberFormat="1" applyFont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7" xfId="0" applyNumberFormat="1" applyFont="1" applyFill="1" applyBorder="1" applyAlignment="1" applyProtection="1">
      <alignment horizontal="center" vertical="center" wrapText="1"/>
    </xf>
    <xf numFmtId="0" fontId="45" fillId="0" borderId="12" xfId="0" applyNumberFormat="1" applyFont="1" applyFill="1" applyBorder="1" applyAlignment="1" applyProtection="1">
      <alignment horizontal="center" vertical="center" wrapText="1"/>
    </xf>
    <xf numFmtId="0" fontId="45" fillId="0" borderId="27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80" fillId="0" borderId="23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15" fillId="0" borderId="23" xfId="0" applyNumberFormat="1" applyFont="1" applyBorder="1" applyAlignment="1" applyProtection="1">
      <alignment horizontal="center" vertical="center" wrapText="1"/>
    </xf>
    <xf numFmtId="0" fontId="15" fillId="0" borderId="27" xfId="0" applyNumberFormat="1" applyFont="1" applyBorder="1" applyAlignment="1" applyProtection="1">
      <alignment horizontal="center" vertical="center" wrapText="1"/>
    </xf>
    <xf numFmtId="0" fontId="80" fillId="0" borderId="12" xfId="0" applyFont="1" applyFill="1" applyBorder="1" applyAlignment="1">
      <alignment horizontal="center" vertical="center" wrapText="1"/>
    </xf>
    <xf numFmtId="0" fontId="80" fillId="0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139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95" fillId="0" borderId="43" xfId="0" applyNumberFormat="1" applyFont="1" applyBorder="1" applyAlignment="1" applyProtection="1">
      <alignment horizontal="center" vertical="center" wrapText="1"/>
    </xf>
    <xf numFmtId="0" fontId="27" fillId="0" borderId="43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61" xfId="0" applyNumberFormat="1" applyFont="1" applyBorder="1" applyAlignment="1" applyProtection="1">
      <alignment horizontal="center" vertical="center" wrapText="1"/>
    </xf>
    <xf numFmtId="0" fontId="4" fillId="0" borderId="62" xfId="0" applyNumberFormat="1" applyFont="1" applyBorder="1" applyAlignment="1" applyProtection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19" xfId="0" applyNumberFormat="1" applyFont="1" applyBorder="1" applyAlignment="1" applyProtection="1">
      <alignment horizontal="center" vertical="center" wrapText="1"/>
    </xf>
    <xf numFmtId="0" fontId="4" fillId="0" borderId="63" xfId="0" applyNumberFormat="1" applyFont="1" applyBorder="1" applyAlignment="1" applyProtection="1">
      <alignment horizontal="center" vertical="center" wrapText="1"/>
    </xf>
    <xf numFmtId="3" fontId="31" fillId="4" borderId="2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/>
    </xf>
    <xf numFmtId="3" fontId="31" fillId="0" borderId="27" xfId="0" applyNumberFormat="1" applyFont="1" applyFill="1" applyBorder="1" applyAlignment="1">
      <alignment horizontal="center" vertical="center"/>
    </xf>
    <xf numFmtId="3" fontId="31" fillId="4" borderId="45" xfId="0" applyNumberFormat="1" applyFont="1" applyFill="1" applyBorder="1" applyAlignment="1">
      <alignment horizontal="center" vertical="center"/>
    </xf>
    <xf numFmtId="3" fontId="31" fillId="4" borderId="36" xfId="0" applyNumberFormat="1" applyFont="1" applyFill="1" applyBorder="1" applyAlignment="1">
      <alignment horizontal="center" vertical="center"/>
    </xf>
    <xf numFmtId="3" fontId="31" fillId="4" borderId="37" xfId="0" applyNumberFormat="1" applyFont="1" applyFill="1" applyBorder="1" applyAlignment="1">
      <alignment horizontal="center" vertical="center"/>
    </xf>
    <xf numFmtId="0" fontId="80" fillId="0" borderId="52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0" fontId="4" fillId="0" borderId="53" xfId="0" applyNumberFormat="1" applyFont="1" applyBorder="1" applyAlignment="1" applyProtection="1">
      <alignment horizontal="center" vertical="center" wrapText="1"/>
    </xf>
    <xf numFmtId="0" fontId="4" fillId="0" borderId="54" xfId="0" applyNumberFormat="1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 wrapText="1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55" xfId="0" applyNumberFormat="1" applyFont="1" applyBorder="1" applyAlignment="1" applyProtection="1">
      <alignment horizontal="center" vertical="center" wrapText="1"/>
    </xf>
    <xf numFmtId="0" fontId="15" fillId="0" borderId="30" xfId="0" applyNumberFormat="1" applyFont="1" applyBorder="1" applyAlignment="1" applyProtection="1">
      <alignment horizontal="center" vertical="center" wrapText="1"/>
    </xf>
    <xf numFmtId="0" fontId="15" fillId="0" borderId="9" xfId="0" applyNumberFormat="1" applyFont="1" applyBorder="1" applyAlignment="1" applyProtection="1">
      <alignment horizontal="center" vertical="center" wrapText="1"/>
    </xf>
    <xf numFmtId="0" fontId="15" fillId="0" borderId="56" xfId="0" applyNumberFormat="1" applyFont="1" applyBorder="1" applyAlignment="1" applyProtection="1">
      <alignment horizontal="center" vertical="center" wrapText="1"/>
    </xf>
    <xf numFmtId="0" fontId="15" fillId="0" borderId="42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5" fillId="0" borderId="51" xfId="0" applyNumberFormat="1" applyFont="1" applyBorder="1" applyAlignment="1" applyProtection="1">
      <alignment horizontal="center" vertical="center" wrapText="1"/>
    </xf>
    <xf numFmtId="0" fontId="15" fillId="0" borderId="29" xfId="0" applyNumberFormat="1" applyFont="1" applyBorder="1" applyAlignment="1" applyProtection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5" fillId="0" borderId="12" xfId="0" applyNumberFormat="1" applyFont="1" applyBorder="1" applyAlignment="1" applyProtection="1">
      <alignment horizontal="center" vertical="center" wrapText="1"/>
    </xf>
    <xf numFmtId="0" fontId="45" fillId="0" borderId="48" xfId="0" applyNumberFormat="1" applyFont="1" applyBorder="1" applyAlignment="1" applyProtection="1">
      <alignment horizontal="center" vertical="center" wrapText="1"/>
    </xf>
    <xf numFmtId="0" fontId="15" fillId="0" borderId="12" xfId="0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7" borderId="27" xfId="0" applyNumberFormat="1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center" vertical="center" wrapText="1"/>
    </xf>
    <xf numFmtId="0" fontId="80" fillId="7" borderId="27" xfId="0" applyFont="1" applyFill="1" applyBorder="1" applyAlignment="1">
      <alignment horizontal="center" vertical="center" wrapText="1"/>
    </xf>
    <xf numFmtId="0" fontId="80" fillId="7" borderId="2" xfId="0" applyFont="1" applyFill="1" applyBorder="1" applyAlignment="1">
      <alignment horizontal="center" vertical="center" wrapText="1"/>
    </xf>
    <xf numFmtId="3" fontId="31" fillId="4" borderId="40" xfId="0" applyNumberFormat="1" applyFont="1" applyFill="1" applyBorder="1" applyAlignment="1">
      <alignment horizontal="center" vertical="center"/>
    </xf>
    <xf numFmtId="0" fontId="15" fillId="7" borderId="27" xfId="0" applyNumberFormat="1" applyFont="1" applyFill="1" applyBorder="1" applyAlignment="1" applyProtection="1">
      <alignment horizontal="center" vertical="center" wrapText="1"/>
    </xf>
    <xf numFmtId="0" fontId="15" fillId="7" borderId="2" xfId="0" applyNumberFormat="1" applyFont="1" applyFill="1" applyBorder="1" applyAlignment="1" applyProtection="1">
      <alignment horizontal="center" vertical="center" wrapText="1"/>
    </xf>
    <xf numFmtId="0" fontId="15" fillId="0" borderId="49" xfId="0" applyNumberFormat="1" applyFont="1" applyBorder="1" applyAlignment="1" applyProtection="1">
      <alignment horizontal="center" vertical="center"/>
    </xf>
    <xf numFmtId="0" fontId="15" fillId="0" borderId="50" xfId="0" applyNumberFormat="1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45" fillId="0" borderId="40" xfId="0" applyNumberFormat="1" applyFont="1" applyBorder="1" applyAlignment="1" applyProtection="1">
      <alignment horizontal="center" vertical="center" wrapText="1"/>
    </xf>
    <xf numFmtId="0" fontId="4" fillId="0" borderId="44" xfId="0" applyNumberFormat="1" applyFont="1" applyBorder="1" applyAlignment="1" applyProtection="1">
      <alignment horizontal="center" vertical="center" wrapText="1"/>
    </xf>
    <xf numFmtId="0" fontId="4" fillId="0" borderId="20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0" fontId="45" fillId="7" borderId="27" xfId="0" applyNumberFormat="1" applyFont="1" applyFill="1" applyBorder="1" applyAlignment="1" applyProtection="1">
      <alignment horizontal="center" vertical="center" wrapText="1"/>
    </xf>
    <xf numFmtId="0" fontId="45" fillId="7" borderId="2" xfId="0" applyNumberFormat="1" applyFont="1" applyFill="1" applyBorder="1" applyAlignment="1" applyProtection="1">
      <alignment horizontal="center" vertical="center" wrapText="1"/>
    </xf>
    <xf numFmtId="0" fontId="4" fillId="0" borderId="47" xfId="0" applyNumberFormat="1" applyFont="1" applyBorder="1" applyAlignment="1" applyProtection="1">
      <alignment horizontal="center" vertical="center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15" fillId="0" borderId="27" xfId="0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7" borderId="27" xfId="0" applyNumberFormat="1" applyFont="1" applyFill="1" applyBorder="1" applyAlignment="1" applyProtection="1">
      <alignment horizontal="center" vertical="center"/>
    </xf>
    <xf numFmtId="0" fontId="15" fillId="7" borderId="2" xfId="0" applyNumberFormat="1" applyFont="1" applyFill="1" applyBorder="1" applyAlignment="1" applyProtection="1">
      <alignment horizontal="center" vertical="center"/>
    </xf>
    <xf numFmtId="0" fontId="15" fillId="0" borderId="40" xfId="0" applyNumberFormat="1" applyFont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16" xfId="0" applyNumberFormat="1" applyFont="1" applyBorder="1" applyAlignment="1" applyProtection="1">
      <alignment horizontal="center" vertical="center"/>
    </xf>
    <xf numFmtId="0" fontId="15" fillId="0" borderId="14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right"/>
    </xf>
    <xf numFmtId="0" fontId="34" fillId="0" borderId="0" xfId="0" applyNumberFormat="1" applyFont="1" applyBorder="1" applyAlignment="1" applyProtection="1">
      <alignment horizontal="center" vertical="center"/>
    </xf>
    <xf numFmtId="0" fontId="96" fillId="0" borderId="0" xfId="0" applyNumberFormat="1" applyFont="1" applyBorder="1" applyAlignment="1" applyProtection="1">
      <alignment horizontal="center"/>
    </xf>
    <xf numFmtId="0" fontId="35" fillId="0" borderId="0" xfId="0" applyNumberFormat="1" applyFont="1" applyBorder="1" applyAlignment="1" applyProtection="1">
      <alignment horizontal="center"/>
    </xf>
    <xf numFmtId="0" fontId="79" fillId="0" borderId="0" xfId="0" applyNumberFormat="1" applyFont="1" applyBorder="1" applyAlignment="1" applyProtection="1">
      <alignment horizontal="center" vertical="top"/>
    </xf>
    <xf numFmtId="0" fontId="36" fillId="0" borderId="0" xfId="0" applyNumberFormat="1" applyFont="1" applyBorder="1" applyAlignment="1" applyProtection="1">
      <alignment horizontal="center" vertical="top"/>
    </xf>
    <xf numFmtId="0" fontId="68" fillId="0" borderId="0" xfId="0" applyNumberFormat="1" applyFont="1" applyBorder="1" applyAlignment="1" applyProtection="1">
      <alignment horizontal="right"/>
    </xf>
    <xf numFmtId="0" fontId="125" fillId="0" borderId="0" xfId="0" applyNumberFormat="1" applyFont="1" applyBorder="1" applyAlignment="1" applyProtection="1">
      <alignment horizontal="center" vertical="center"/>
    </xf>
    <xf numFmtId="0" fontId="79" fillId="0" borderId="0" xfId="0" applyNumberFormat="1" applyFont="1" applyBorder="1" applyAlignment="1" applyProtection="1">
      <alignment horizontal="center"/>
    </xf>
    <xf numFmtId="164" fontId="93" fillId="0" borderId="16" xfId="0" applyNumberFormat="1" applyFont="1" applyFill="1" applyBorder="1" applyAlignment="1" applyProtection="1">
      <alignment horizontal="center" vertical="center" wrapText="1"/>
    </xf>
    <xf numFmtId="164" fontId="93" fillId="0" borderId="14" xfId="0" applyNumberFormat="1" applyFont="1" applyFill="1" applyBorder="1" applyAlignment="1" applyProtection="1">
      <alignment horizontal="center" vertical="center" wrapText="1"/>
    </xf>
    <xf numFmtId="0" fontId="74" fillId="0" borderId="16" xfId="0" applyNumberFormat="1" applyFont="1" applyFill="1" applyBorder="1" applyAlignment="1" applyProtection="1">
      <alignment horizontal="center" vertical="center"/>
    </xf>
    <xf numFmtId="0" fontId="74" fillId="0" borderId="14" xfId="0" applyNumberFormat="1" applyFont="1" applyFill="1" applyBorder="1" applyAlignment="1" applyProtection="1">
      <alignment horizontal="center" vertical="center"/>
    </xf>
    <xf numFmtId="0" fontId="74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164" fontId="93" fillId="0" borderId="34" xfId="0" applyNumberFormat="1" applyFont="1" applyFill="1" applyBorder="1" applyAlignment="1" applyProtection="1">
      <alignment horizontal="center" vertical="center" wrapText="1"/>
    </xf>
    <xf numFmtId="164" fontId="93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125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4" fillId="0" borderId="3" xfId="0" applyNumberFormat="1" applyFont="1" applyFill="1" applyBorder="1" applyAlignment="1" applyProtection="1">
      <alignment vertical="center"/>
    </xf>
    <xf numFmtId="0" fontId="0" fillId="0" borderId="57" xfId="0" applyFill="1" applyBorder="1" applyAlignment="1"/>
    <xf numFmtId="0" fontId="74" fillId="0" borderId="3" xfId="0" applyNumberFormat="1" applyFont="1" applyFill="1" applyBorder="1" applyAlignment="1" applyProtection="1">
      <alignment horizontal="center" vertical="center"/>
    </xf>
    <xf numFmtId="0" fontId="0" fillId="0" borderId="57" xfId="0" applyFill="1" applyBorder="1" applyAlignment="1">
      <alignment horizontal="center"/>
    </xf>
    <xf numFmtId="0" fontId="74" fillId="0" borderId="58" xfId="0" applyNumberFormat="1" applyFont="1" applyFill="1" applyBorder="1" applyAlignment="1" applyProtection="1">
      <alignment horizontal="center" vertical="center"/>
    </xf>
    <xf numFmtId="0" fontId="0" fillId="0" borderId="5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128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4" fillId="0" borderId="0" xfId="0" applyFont="1" applyAlignment="1">
      <alignment horizontal="right"/>
    </xf>
    <xf numFmtId="0" fontId="90" fillId="0" borderId="0" xfId="0" applyNumberFormat="1" applyFont="1" applyBorder="1" applyAlignment="1" applyProtection="1">
      <alignment horizontal="center"/>
    </xf>
    <xf numFmtId="0" fontId="129" fillId="0" borderId="0" xfId="0" applyNumberFormat="1" applyFont="1" applyBorder="1" applyAlignment="1" applyProtection="1">
      <alignment horizontal="center" vertical="top"/>
    </xf>
    <xf numFmtId="0" fontId="90" fillId="0" borderId="0" xfId="0" applyNumberFormat="1" applyFont="1" applyBorder="1" applyAlignment="1" applyProtection="1">
      <alignment horizontal="center" vertical="top"/>
    </xf>
    <xf numFmtId="0" fontId="42" fillId="0" borderId="0" xfId="0" applyNumberFormat="1" applyFont="1" applyBorder="1" applyAlignment="1" applyProtection="1">
      <alignment horizontal="right"/>
    </xf>
    <xf numFmtId="0" fontId="24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129" fillId="0" borderId="0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32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7" fillId="0" borderId="2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34" xfId="0" applyFont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35" fillId="0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view="pageBreakPreview" topLeftCell="A37" zoomScaleSheetLayoutView="100" workbookViewId="0">
      <selection activeCell="B1" sqref="B1:G1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4" width="10.140625" style="1" customWidth="1"/>
    <col min="5" max="6" width="9.85546875" style="1" customWidth="1"/>
    <col min="7" max="7" width="14.140625" style="1" customWidth="1"/>
    <col min="8" max="17" width="9.140625" style="1"/>
  </cols>
  <sheetData>
    <row r="1" spans="1:17">
      <c r="B1" s="560" t="s">
        <v>578</v>
      </c>
      <c r="C1" s="560"/>
      <c r="D1" s="560"/>
      <c r="E1" s="560"/>
      <c r="F1" s="560"/>
      <c r="G1" s="560"/>
    </row>
    <row r="2" spans="1:17" ht="28.5" customHeight="1">
      <c r="A2" s="561" t="s">
        <v>540</v>
      </c>
      <c r="B2" s="562"/>
      <c r="C2" s="562"/>
      <c r="D2" s="562"/>
      <c r="E2" s="562"/>
      <c r="F2" s="562"/>
      <c r="G2" s="562"/>
    </row>
    <row r="3" spans="1:17" ht="18.75">
      <c r="A3" s="562" t="s">
        <v>507</v>
      </c>
      <c r="B3" s="562"/>
      <c r="C3" s="562"/>
      <c r="D3" s="562"/>
      <c r="E3" s="562"/>
      <c r="F3" s="562"/>
      <c r="G3" s="562"/>
    </row>
    <row r="4" spans="1:17" ht="15.75">
      <c r="A4" s="2"/>
      <c r="B4" s="3"/>
      <c r="C4" s="3"/>
      <c r="D4" s="3"/>
      <c r="E4" s="3"/>
      <c r="F4" s="3"/>
    </row>
    <row r="5" spans="1:17">
      <c r="A5" s="4"/>
      <c r="B5" s="3" t="s">
        <v>22</v>
      </c>
      <c r="C5" s="3"/>
      <c r="D5" s="3"/>
      <c r="E5" s="3"/>
      <c r="F5" s="3"/>
    </row>
    <row r="6" spans="1:17">
      <c r="G6" s="122" t="s">
        <v>17</v>
      </c>
    </row>
    <row r="7" spans="1:17" ht="36">
      <c r="A7" s="123" t="s">
        <v>16</v>
      </c>
      <c r="B7" s="124" t="s">
        <v>15</v>
      </c>
      <c r="C7" s="125" t="s">
        <v>182</v>
      </c>
      <c r="D7" s="391" t="s">
        <v>389</v>
      </c>
      <c r="E7" s="391" t="s">
        <v>390</v>
      </c>
      <c r="F7" s="391" t="s">
        <v>391</v>
      </c>
      <c r="G7" s="207" t="s">
        <v>506</v>
      </c>
      <c r="H7"/>
      <c r="I7"/>
      <c r="J7"/>
      <c r="K7"/>
      <c r="L7"/>
      <c r="M7"/>
      <c r="N7"/>
      <c r="O7"/>
      <c r="P7"/>
      <c r="Q7"/>
    </row>
    <row r="8" spans="1:17" ht="13.5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 t="s">
        <v>117</v>
      </c>
      <c r="H8"/>
      <c r="I8"/>
      <c r="J8"/>
      <c r="K8"/>
      <c r="L8"/>
      <c r="M8"/>
      <c r="N8"/>
      <c r="O8"/>
      <c r="P8"/>
      <c r="Q8"/>
    </row>
    <row r="9" spans="1:17" s="12" customFormat="1" ht="18" customHeight="1">
      <c r="A9" s="205" t="s">
        <v>8</v>
      </c>
      <c r="B9" s="201" t="s">
        <v>138</v>
      </c>
      <c r="C9" s="352" t="s">
        <v>183</v>
      </c>
      <c r="D9" s="398">
        <f>'önk bev'!D9</f>
        <v>0</v>
      </c>
      <c r="E9" s="398">
        <f>'önk bev'!E9</f>
        <v>13375</v>
      </c>
      <c r="F9" s="398">
        <f>'önk bev'!F9</f>
        <v>0</v>
      </c>
      <c r="G9" s="398">
        <f>'önk bev'!G9</f>
        <v>13375</v>
      </c>
    </row>
    <row r="10" spans="1:17" s="12" customFormat="1" ht="18" customHeight="1">
      <c r="A10" s="205" t="s">
        <v>9</v>
      </c>
      <c r="B10" s="201" t="s">
        <v>184</v>
      </c>
      <c r="C10" s="352" t="s">
        <v>185</v>
      </c>
      <c r="D10" s="398">
        <f>'önk bev'!D10</f>
        <v>9792</v>
      </c>
      <c r="E10" s="398">
        <f>'önk bev'!E10</f>
        <v>0</v>
      </c>
      <c r="F10" s="398">
        <f>'önk bev'!F10</f>
        <v>0</v>
      </c>
      <c r="G10" s="398">
        <f>'önk bev'!G10</f>
        <v>9792</v>
      </c>
    </row>
    <row r="11" spans="1:17" s="12" customFormat="1" ht="18" customHeight="1">
      <c r="A11" s="205" t="s">
        <v>10</v>
      </c>
      <c r="B11" s="201" t="s">
        <v>186</v>
      </c>
      <c r="C11" s="352" t="s">
        <v>187</v>
      </c>
      <c r="D11" s="398">
        <f>'önk bev'!D11</f>
        <v>8241</v>
      </c>
      <c r="E11" s="398">
        <f>'önk bev'!E11</f>
        <v>0</v>
      </c>
      <c r="F11" s="398">
        <f>'önk bev'!F11</f>
        <v>0</v>
      </c>
      <c r="G11" s="398">
        <f>'önk bev'!G11</f>
        <v>8241</v>
      </c>
    </row>
    <row r="12" spans="1:17" s="12" customFormat="1" ht="18" customHeight="1">
      <c r="A12" s="205" t="s">
        <v>11</v>
      </c>
      <c r="B12" s="201" t="s">
        <v>188</v>
      </c>
      <c r="C12" s="352" t="s">
        <v>189</v>
      </c>
      <c r="D12" s="398">
        <f>'önk bev'!D12</f>
        <v>1200</v>
      </c>
      <c r="E12" s="398">
        <f>'önk bev'!E12</f>
        <v>0</v>
      </c>
      <c r="F12" s="398">
        <f>'önk bev'!F12</f>
        <v>0</v>
      </c>
      <c r="G12" s="398">
        <f>'önk bev'!G12</f>
        <v>1200</v>
      </c>
    </row>
    <row r="13" spans="1:17" s="12" customFormat="1" ht="18" customHeight="1">
      <c r="A13" s="205" t="s">
        <v>12</v>
      </c>
      <c r="B13" s="201" t="s">
        <v>190</v>
      </c>
      <c r="C13" s="352" t="s">
        <v>191</v>
      </c>
      <c r="D13" s="398">
        <f>'önk bev'!D13</f>
        <v>0</v>
      </c>
      <c r="E13" s="398">
        <f>'önk bev'!E13</f>
        <v>0</v>
      </c>
      <c r="F13" s="398">
        <f>'önk bev'!F13</f>
        <v>0</v>
      </c>
      <c r="G13" s="398">
        <f>'önk bev'!G13</f>
        <v>0</v>
      </c>
    </row>
    <row r="14" spans="1:17" s="12" customFormat="1" ht="18" customHeight="1">
      <c r="A14" s="205" t="s">
        <v>13</v>
      </c>
      <c r="B14" s="201" t="s">
        <v>192</v>
      </c>
      <c r="C14" s="352" t="s">
        <v>193</v>
      </c>
      <c r="D14" s="398">
        <f>'önk bev'!D14</f>
        <v>18780</v>
      </c>
      <c r="E14" s="398">
        <f>'önk bev'!E14</f>
        <v>15978</v>
      </c>
      <c r="F14" s="398">
        <f>'önk bev'!F14</f>
        <v>0</v>
      </c>
      <c r="G14" s="398">
        <f>'önk bev'!G14</f>
        <v>34758</v>
      </c>
    </row>
    <row r="15" spans="1:17" s="12" customFormat="1" ht="18" customHeight="1">
      <c r="A15" s="206" t="s">
        <v>14</v>
      </c>
      <c r="B15" s="202" t="s">
        <v>194</v>
      </c>
      <c r="C15" s="353" t="s">
        <v>195</v>
      </c>
      <c r="D15" s="399">
        <f>'önk bev'!D15</f>
        <v>38013</v>
      </c>
      <c r="E15" s="399">
        <f>'önk bev'!E15</f>
        <v>29353</v>
      </c>
      <c r="F15" s="399">
        <f>'önk bev'!F15</f>
        <v>0</v>
      </c>
      <c r="G15" s="399">
        <f>'önk bev'!G15</f>
        <v>67366</v>
      </c>
    </row>
    <row r="16" spans="1:17" s="12" customFormat="1" ht="18" customHeight="1">
      <c r="A16" s="205" t="s">
        <v>30</v>
      </c>
      <c r="B16" s="201" t="s">
        <v>196</v>
      </c>
      <c r="C16" s="352" t="s">
        <v>197</v>
      </c>
      <c r="D16" s="398">
        <f>'önk bev'!D16</f>
        <v>0</v>
      </c>
      <c r="E16" s="398">
        <f>'önk bev'!E16</f>
        <v>0</v>
      </c>
      <c r="F16" s="398">
        <f>'önk bev'!F16</f>
        <v>0</v>
      </c>
      <c r="G16" s="398">
        <f>'önk bev'!G16</f>
        <v>0</v>
      </c>
    </row>
    <row r="17" spans="1:8" s="12" customFormat="1" ht="18" customHeight="1">
      <c r="A17" s="205" t="s">
        <v>31</v>
      </c>
      <c r="B17" s="201" t="s">
        <v>198</v>
      </c>
      <c r="C17" s="352" t="s">
        <v>199</v>
      </c>
      <c r="D17" s="398">
        <f>'önk bev'!D17</f>
        <v>13000</v>
      </c>
      <c r="E17" s="398">
        <f>'önk bev'!E17</f>
        <v>0</v>
      </c>
      <c r="F17" s="398">
        <f>'önk bev'!F17</f>
        <v>0</v>
      </c>
      <c r="G17" s="398">
        <f>'önk bev'!G17</f>
        <v>13000</v>
      </c>
    </row>
    <row r="18" spans="1:8" s="13" customFormat="1" ht="18" customHeight="1">
      <c r="A18" s="206" t="s">
        <v>32</v>
      </c>
      <c r="B18" s="202" t="s">
        <v>243</v>
      </c>
      <c r="C18" s="353" t="s">
        <v>200</v>
      </c>
      <c r="D18" s="399">
        <f>'önk bev'!D18</f>
        <v>13000</v>
      </c>
      <c r="E18" s="399">
        <f>'önk bev'!E18</f>
        <v>0</v>
      </c>
      <c r="F18" s="399">
        <f>'önk bev'!F18</f>
        <v>0</v>
      </c>
      <c r="G18" s="355">
        <f>SUM(G16:G17)</f>
        <v>13000</v>
      </c>
    </row>
    <row r="19" spans="1:8" s="13" customFormat="1" ht="18" customHeight="1">
      <c r="A19" s="347" t="s">
        <v>33</v>
      </c>
      <c r="B19" s="201" t="s">
        <v>436</v>
      </c>
      <c r="C19" s="352" t="s">
        <v>437</v>
      </c>
      <c r="D19" s="398">
        <f>'önk bev'!D19</f>
        <v>0</v>
      </c>
      <c r="E19" s="398">
        <f>'önk bev'!E19</f>
        <v>0</v>
      </c>
      <c r="F19" s="398">
        <f>'önk bev'!F19</f>
        <v>0</v>
      </c>
      <c r="G19" s="398">
        <f>'önk bev'!G19</f>
        <v>0</v>
      </c>
    </row>
    <row r="20" spans="1:8" s="12" customFormat="1" ht="18" customHeight="1">
      <c r="A20" s="347" t="s">
        <v>34</v>
      </c>
      <c r="B20" s="201" t="s">
        <v>201</v>
      </c>
      <c r="C20" s="352" t="s">
        <v>202</v>
      </c>
      <c r="D20" s="398">
        <f>'önk bev'!D20</f>
        <v>0</v>
      </c>
      <c r="E20" s="398"/>
      <c r="F20" s="398">
        <f>'önk bev'!F20</f>
        <v>0</v>
      </c>
      <c r="G20" s="398">
        <f>'önk bev'!G20</f>
        <v>0</v>
      </c>
    </row>
    <row r="21" spans="1:8" s="12" customFormat="1" ht="27.75" customHeight="1">
      <c r="A21" s="206" t="s">
        <v>35</v>
      </c>
      <c r="B21" s="202" t="s">
        <v>333</v>
      </c>
      <c r="C21" s="353" t="s">
        <v>203</v>
      </c>
      <c r="D21" s="399">
        <f>'önk bev'!D21</f>
        <v>0</v>
      </c>
      <c r="E21" s="399">
        <f>'önk bev'!E21</f>
        <v>0</v>
      </c>
      <c r="F21" s="399">
        <f>'önk bev'!F21</f>
        <v>0</v>
      </c>
      <c r="G21" s="355">
        <f>SUM(G19:G20)</f>
        <v>0</v>
      </c>
    </row>
    <row r="22" spans="1:8" s="12" customFormat="1" ht="18" customHeight="1">
      <c r="A22" s="347" t="s">
        <v>36</v>
      </c>
      <c r="B22" s="201" t="s">
        <v>204</v>
      </c>
      <c r="C22" s="352" t="s">
        <v>205</v>
      </c>
      <c r="D22" s="398">
        <f>'önk bev'!D22</f>
        <v>200</v>
      </c>
      <c r="E22" s="398">
        <v>1300</v>
      </c>
      <c r="F22" s="398"/>
      <c r="G22" s="434">
        <v>1500</v>
      </c>
    </row>
    <row r="23" spans="1:8" s="12" customFormat="1" ht="18" customHeight="1">
      <c r="A23" s="347" t="s">
        <v>37</v>
      </c>
      <c r="B23" s="201" t="s">
        <v>206</v>
      </c>
      <c r="C23" s="352" t="s">
        <v>207</v>
      </c>
      <c r="D23" s="398">
        <f>'önk bev'!D23</f>
        <v>100</v>
      </c>
      <c r="E23" s="398">
        <f>'önk bev'!E23</f>
        <v>2400</v>
      </c>
      <c r="F23" s="398">
        <f>'önk bev'!F23</f>
        <v>0</v>
      </c>
      <c r="G23" s="398">
        <f>'önk bev'!G23</f>
        <v>2500</v>
      </c>
    </row>
    <row r="24" spans="1:8" s="12" customFormat="1" ht="18" customHeight="1">
      <c r="A24" s="347" t="s">
        <v>38</v>
      </c>
      <c r="B24" s="201" t="s">
        <v>208</v>
      </c>
      <c r="C24" s="352" t="s">
        <v>209</v>
      </c>
      <c r="D24" s="398"/>
      <c r="E24" s="398"/>
      <c r="F24" s="398"/>
      <c r="G24" s="434"/>
    </row>
    <row r="25" spans="1:8" s="12" customFormat="1" ht="18" customHeight="1">
      <c r="A25" s="347" t="s">
        <v>39</v>
      </c>
      <c r="B25" s="201" t="s">
        <v>210</v>
      </c>
      <c r="C25" s="352" t="s">
        <v>211</v>
      </c>
      <c r="D25" s="398">
        <f>'önk bev'!D25</f>
        <v>245</v>
      </c>
      <c r="E25" s="398">
        <f>'önk bev'!E25</f>
        <v>105</v>
      </c>
      <c r="F25" s="398">
        <f>'önk bev'!F25</f>
        <v>0</v>
      </c>
      <c r="G25" s="398">
        <f>'önk bev'!G25</f>
        <v>350</v>
      </c>
    </row>
    <row r="26" spans="1:8" s="12" customFormat="1" ht="18" customHeight="1">
      <c r="A26" s="206" t="s">
        <v>40</v>
      </c>
      <c r="B26" s="202" t="s">
        <v>358</v>
      </c>
      <c r="C26" s="353" t="s">
        <v>212</v>
      </c>
      <c r="D26" s="399">
        <f>D22+D23</f>
        <v>300</v>
      </c>
      <c r="E26" s="399">
        <f t="shared" ref="E26:G26" si="0">E22+E23</f>
        <v>3700</v>
      </c>
      <c r="F26" s="399">
        <f t="shared" si="0"/>
        <v>0</v>
      </c>
      <c r="G26" s="399">
        <f t="shared" si="0"/>
        <v>4000</v>
      </c>
    </row>
    <row r="27" spans="1:8" s="12" customFormat="1" ht="18" customHeight="1">
      <c r="A27" s="347" t="s">
        <v>41</v>
      </c>
      <c r="B27" s="201" t="s">
        <v>213</v>
      </c>
      <c r="C27" s="352" t="s">
        <v>214</v>
      </c>
      <c r="D27" s="398">
        <f>'önk bev'!D27</f>
        <v>0</v>
      </c>
      <c r="E27" s="398">
        <f>'önk bev'!E27</f>
        <v>30</v>
      </c>
      <c r="F27" s="398">
        <f>'önk bev'!F27</f>
        <v>0</v>
      </c>
      <c r="G27" s="398">
        <f>'önk bev'!G27</f>
        <v>30</v>
      </c>
    </row>
    <row r="28" spans="1:8" s="12" customFormat="1" ht="18.75" customHeight="1">
      <c r="A28" s="206" t="s">
        <v>42</v>
      </c>
      <c r="B28" s="202" t="s">
        <v>359</v>
      </c>
      <c r="C28" s="353" t="s">
        <v>215</v>
      </c>
      <c r="D28" s="440">
        <f>D26+D27+D25</f>
        <v>545</v>
      </c>
      <c r="E28" s="440">
        <f t="shared" ref="E28:G28" si="1">E26+E27+E25</f>
        <v>3835</v>
      </c>
      <c r="F28" s="440">
        <f t="shared" si="1"/>
        <v>0</v>
      </c>
      <c r="G28" s="440">
        <f t="shared" si="1"/>
        <v>4380</v>
      </c>
    </row>
    <row r="29" spans="1:8" s="12" customFormat="1" ht="18" customHeight="1">
      <c r="A29" s="347" t="s">
        <v>43</v>
      </c>
      <c r="B29" s="203" t="s">
        <v>5</v>
      </c>
      <c r="C29" s="352" t="s">
        <v>216</v>
      </c>
      <c r="D29" s="398">
        <f>'önk bev'!D29</f>
        <v>0</v>
      </c>
      <c r="E29" s="398">
        <f>'önk bev'!E29</f>
        <v>570</v>
      </c>
      <c r="F29" s="398">
        <f>'önk bev'!F29</f>
        <v>0</v>
      </c>
      <c r="G29" s="398">
        <f>'önk bev'!G29</f>
        <v>570</v>
      </c>
      <c r="H29" s="398"/>
    </row>
    <row r="30" spans="1:8" s="12" customFormat="1" ht="18" customHeight="1">
      <c r="A30" s="347" t="s">
        <v>44</v>
      </c>
      <c r="B30" s="203" t="s">
        <v>217</v>
      </c>
      <c r="C30" s="352" t="s">
        <v>218</v>
      </c>
      <c r="D30" s="398">
        <f>'önk bev'!D30+','!D12+'0'!D11+Tiszavirágóvoda!D11+'Homoki O'!D13+'Vadárv O '!D11+'Műv H '!D13+'Könyvtár '!D11+Múzeum!D11+'ESZI '!D12</f>
        <v>0</v>
      </c>
      <c r="E30" s="398">
        <f>'önk bev'!E30+','!E12+'0'!E11+Tiszavirágóvoda!E11+'Homoki O'!E13+'Vadárv O '!E11+'Műv H '!E13+'Könyvtár '!E11+Múzeum!E11+'ESZI '!E12</f>
        <v>0</v>
      </c>
      <c r="F30" s="398">
        <f>'önk bev'!F30+','!F12+'0'!F11+Tiszavirágóvoda!F11+'Homoki O'!F13+'Vadárv O '!F11+'Műv H '!F13+'Könyvtár '!F11+Múzeum!F11+'ESZI '!F12</f>
        <v>0</v>
      </c>
      <c r="G30" s="398">
        <f>'önk bev'!G30+','!G12+'0'!G11+Tiszavirágóvoda!G11+'Homoki O'!G13+'Vadárv O '!G11+'Műv H '!G13+'Könyvtár '!G11+Múzeum!G11+'ESZI '!G12</f>
        <v>0</v>
      </c>
    </row>
    <row r="31" spans="1:8" s="12" customFormat="1" ht="18" customHeight="1">
      <c r="A31" s="347" t="s">
        <v>45</v>
      </c>
      <c r="B31" s="203" t="s">
        <v>219</v>
      </c>
      <c r="C31" s="352" t="s">
        <v>220</v>
      </c>
      <c r="D31" s="398">
        <f>'önk bev'!D31+','!D13+'0'!D12+Tiszavirágóvoda!D12+'Homoki O'!D14+'Vadárv O '!D12+'Műv H '!D14+'Könyvtár '!D12+Múzeum!D12+'ESZI '!D13</f>
        <v>0</v>
      </c>
      <c r="E31" s="398">
        <f>'önk bev'!E31+','!E13+'0'!E12+Tiszavirágóvoda!E12+'Homoki O'!E14+'Vadárv O '!E12+'Műv H '!E14+'Könyvtár '!E12+Múzeum!E12+'ESZI '!E13</f>
        <v>0</v>
      </c>
      <c r="F31" s="398">
        <f>'önk bev'!F31+','!F13+'0'!F12+Tiszavirágóvoda!F12+'Homoki O'!F14+'Vadárv O '!F12+'Műv H '!F14+'Könyvtár '!F12+Múzeum!F12+'ESZI '!F13</f>
        <v>0</v>
      </c>
      <c r="G31" s="398">
        <f>'önk bev'!G31+','!G13+'0'!G12+Tiszavirágóvoda!G12+'Homoki O'!G14+'Vadárv O '!G12+'Műv H '!G14+'Könyvtár '!G12+Múzeum!G12+'ESZI '!G13</f>
        <v>0</v>
      </c>
    </row>
    <row r="32" spans="1:8" s="12" customFormat="1" ht="18" customHeight="1">
      <c r="A32" s="347" t="s">
        <v>46</v>
      </c>
      <c r="B32" s="203" t="s">
        <v>221</v>
      </c>
      <c r="C32" s="352" t="s">
        <v>222</v>
      </c>
      <c r="D32" s="398">
        <f>'önk bev'!D32+','!D14+'0'!D13+Tiszavirágóvoda!D13+'Homoki O'!D15+'Vadárv O '!D13+'Műv H '!D15+'Könyvtár '!D13+Múzeum!D13+'ESZI '!D14</f>
        <v>2400</v>
      </c>
      <c r="E32" s="398">
        <f>'önk bev'!E32+','!E14+'0'!E13+Tiszavirágóvoda!E13+'Homoki O'!E15+'Vadárv O '!E13+'Műv H '!E15+'Könyvtár '!E13+Múzeum!E13+'ESZI '!E14</f>
        <v>18600</v>
      </c>
      <c r="F32" s="398">
        <f>'önk bev'!F32+','!F14+'0'!F13+Tiszavirágóvoda!F13+'Homoki O'!F15+'Vadárv O '!F13+'Műv H '!F15+'Könyvtár '!F13+Múzeum!F13+'ESZI '!F14</f>
        <v>0</v>
      </c>
      <c r="G32" s="398">
        <f>'önk bev'!G32+','!G14+'0'!G13+Tiszavirágóvoda!G13+'Homoki O'!G15+'Vadárv O '!G13+'Műv H '!G15+'Könyvtár '!G13+Múzeum!G13+'ESZI '!G14</f>
        <v>21000</v>
      </c>
    </row>
    <row r="33" spans="1:7" s="12" customFormat="1" ht="18" customHeight="1">
      <c r="A33" s="347" t="s">
        <v>79</v>
      </c>
      <c r="B33" s="203" t="s">
        <v>223</v>
      </c>
      <c r="C33" s="352" t="s">
        <v>224</v>
      </c>
      <c r="D33" s="398">
        <f>'önk bev'!D33+','!D15+'0'!D14+Tiszavirágóvoda!D14+'Homoki O'!D16+'Vadárv O '!D14+'Műv H '!D16+'Könyvtár '!D14+Múzeum!D14+'ESZI '!D15</f>
        <v>0</v>
      </c>
      <c r="E33" s="398">
        <f>'önk bev'!E33+','!E15+'0'!E14+Tiszavirágóvoda!E14+'Homoki O'!E16+'Vadárv O '!E14+'Műv H '!E16+'Könyvtár '!E14+Múzeum!E14+'ESZI '!E15</f>
        <v>0</v>
      </c>
      <c r="F33" s="398">
        <f>'önk bev'!F33+','!F15+'0'!F14+Tiszavirágóvoda!F14+'Homoki O'!F16+'Vadárv O '!F14+'Műv H '!F16+'Könyvtár '!F14+Múzeum!F14+'ESZI '!F15</f>
        <v>0</v>
      </c>
      <c r="G33" s="398">
        <f>'önk bev'!G33+','!G15+'0'!G14+Tiszavirágóvoda!G14+'Homoki O'!G16+'Vadárv O '!G14+'Műv H '!G16+'Könyvtár '!G14+Múzeum!G14+'ESZI '!G15</f>
        <v>0</v>
      </c>
    </row>
    <row r="34" spans="1:7" s="12" customFormat="1" ht="18" customHeight="1">
      <c r="A34" s="347" t="s">
        <v>80</v>
      </c>
      <c r="B34" s="203" t="s">
        <v>225</v>
      </c>
      <c r="C34" s="352" t="s">
        <v>226</v>
      </c>
      <c r="D34" s="398">
        <f>'önk bev'!D34+','!D16+'0'!D15+Tiszavirágóvoda!D15+'Homoki O'!D17+'Vadárv O '!D15+'Műv H '!D17+'Könyvtár '!D15+Múzeum!D15+'ESZI '!D16</f>
        <v>0</v>
      </c>
      <c r="E34" s="398">
        <f>'önk bev'!E34+','!E16+'0'!E15+Tiszavirágóvoda!E15+'Homoki O'!E17+'Vadárv O '!E15+'Műv H '!E17+'Könyvtár '!E15+Múzeum!E15+'ESZI '!E16</f>
        <v>0</v>
      </c>
      <c r="F34" s="398">
        <f>'önk bev'!F34+','!F16+'0'!F15+Tiszavirágóvoda!F15+'Homoki O'!F17+'Vadárv O '!F15+'Műv H '!F17+'Könyvtár '!F15+Múzeum!F15+'ESZI '!F16</f>
        <v>0</v>
      </c>
      <c r="G34" s="398">
        <f>'önk bev'!G34+','!G16+'0'!G15+Tiszavirágóvoda!G15+'Homoki O'!G17+'Vadárv O '!G15+'Műv H '!G17+'Könyvtár '!G15+Múzeum!G15+'ESZI '!G16</f>
        <v>0</v>
      </c>
    </row>
    <row r="35" spans="1:7" s="12" customFormat="1" ht="18" customHeight="1">
      <c r="A35" s="206" t="s">
        <v>81</v>
      </c>
      <c r="B35" s="204" t="s">
        <v>360</v>
      </c>
      <c r="C35" s="353" t="s">
        <v>233</v>
      </c>
      <c r="D35" s="397">
        <f>SUM(D29:D34)</f>
        <v>2400</v>
      </c>
      <c r="E35" s="397">
        <f>SUM(E29:E34)</f>
        <v>19170</v>
      </c>
      <c r="F35" s="397">
        <f>SUM(F29:F34)</f>
        <v>0</v>
      </c>
      <c r="G35" s="362">
        <f>SUM(G29:G34)</f>
        <v>21570</v>
      </c>
    </row>
    <row r="36" spans="1:7" s="12" customFormat="1" ht="18" customHeight="1">
      <c r="A36" s="347" t="s">
        <v>82</v>
      </c>
      <c r="B36" s="203" t="s">
        <v>234</v>
      </c>
      <c r="C36" s="352" t="s">
        <v>235</v>
      </c>
      <c r="D36" s="398">
        <f>'önk bev'!D36</f>
        <v>0</v>
      </c>
      <c r="E36" s="367">
        <f>'önk bev'!E36</f>
        <v>0</v>
      </c>
      <c r="F36" s="367">
        <f>'önk bev'!F36</f>
        <v>0</v>
      </c>
      <c r="G36" s="398">
        <f>'önk bev'!G36</f>
        <v>0</v>
      </c>
    </row>
    <row r="37" spans="1:7" s="129" customFormat="1" ht="18" customHeight="1">
      <c r="A37" s="347" t="s">
        <v>90</v>
      </c>
      <c r="B37" s="203" t="s">
        <v>236</v>
      </c>
      <c r="C37" s="352" t="s">
        <v>237</v>
      </c>
      <c r="D37" s="367">
        <f>'önk bev'!D37</f>
        <v>0</v>
      </c>
      <c r="E37" s="367">
        <f>'önk bev'!E37</f>
        <v>0</v>
      </c>
      <c r="F37" s="367">
        <f>'önk bev'!F37</f>
        <v>0</v>
      </c>
      <c r="G37" s="367">
        <f>'önk bev'!G37</f>
        <v>0</v>
      </c>
    </row>
    <row r="38" spans="1:7" s="12" customFormat="1" ht="18" customHeight="1">
      <c r="A38" s="206" t="s">
        <v>91</v>
      </c>
      <c r="B38" s="202" t="s">
        <v>361</v>
      </c>
      <c r="C38" s="353" t="s">
        <v>238</v>
      </c>
      <c r="D38" s="441">
        <f>'önk bev'!D38</f>
        <v>0</v>
      </c>
      <c r="E38" s="368">
        <f>'önk bev'!E38</f>
        <v>0</v>
      </c>
      <c r="F38" s="368">
        <f>'önk bev'!F38</f>
        <v>0</v>
      </c>
      <c r="G38" s="365">
        <f>SUM(G36:G37)</f>
        <v>0</v>
      </c>
    </row>
    <row r="39" spans="1:7" s="12" customFormat="1" ht="17.25" customHeight="1">
      <c r="A39" s="206" t="s">
        <v>92</v>
      </c>
      <c r="B39" s="202" t="s">
        <v>362</v>
      </c>
      <c r="C39" s="353" t="s">
        <v>239</v>
      </c>
      <c r="D39" s="368">
        <f>'önk bev'!D39</f>
        <v>0</v>
      </c>
      <c r="E39" s="368">
        <f>'önk bev'!E39</f>
        <v>0</v>
      </c>
      <c r="F39" s="368">
        <f>'önk bev'!F39</f>
        <v>0</v>
      </c>
      <c r="G39" s="368">
        <f>'önk bev'!G39</f>
        <v>0</v>
      </c>
    </row>
    <row r="40" spans="1:7" s="12" customFormat="1" ht="16.5" customHeight="1">
      <c r="A40" s="206" t="s">
        <v>93</v>
      </c>
      <c r="B40" s="202" t="s">
        <v>363</v>
      </c>
      <c r="C40" s="353" t="s">
        <v>240</v>
      </c>
      <c r="D40" s="368">
        <f>'önk bev'!D40</f>
        <v>0</v>
      </c>
      <c r="E40" s="368">
        <f>'önk bev'!E40</f>
        <v>0</v>
      </c>
      <c r="F40" s="368">
        <f>'önk bev'!F40</f>
        <v>0</v>
      </c>
      <c r="G40" s="368">
        <f>'önk bev'!G40</f>
        <v>0</v>
      </c>
    </row>
    <row r="41" spans="1:7" s="12" customFormat="1" ht="18" customHeight="1">
      <c r="A41" s="206" t="s">
        <v>94</v>
      </c>
      <c r="B41" s="329" t="s">
        <v>241</v>
      </c>
      <c r="C41" s="330" t="s">
        <v>242</v>
      </c>
      <c r="D41" s="435">
        <f>D18+D21+D28+D35+D38+D39+D40+D15</f>
        <v>53958</v>
      </c>
      <c r="E41" s="435">
        <f>E18+E21+E28+E35+E38+E39+E40+E15</f>
        <v>52358</v>
      </c>
      <c r="F41" s="435">
        <f>F18+F21+F28+F35+F38+F39+F40+F15</f>
        <v>0</v>
      </c>
      <c r="G41" s="338">
        <f>G18+G21+G28+G35+G38+G39+G40+G15</f>
        <v>106316</v>
      </c>
    </row>
    <row r="42" spans="1:7" s="12" customFormat="1" ht="18" customHeight="1">
      <c r="A42" s="347" t="s">
        <v>100</v>
      </c>
      <c r="B42" s="36" t="s">
        <v>323</v>
      </c>
      <c r="C42" s="36" t="s">
        <v>354</v>
      </c>
      <c r="D42" s="385">
        <f>'önk bev'!D42</f>
        <v>0</v>
      </c>
      <c r="E42" s="385">
        <f>'önk bev'!E42</f>
        <v>0</v>
      </c>
      <c r="F42" s="385">
        <f>'önk bev'!F42</f>
        <v>0</v>
      </c>
      <c r="G42" s="385">
        <f>'önk bev'!G42</f>
        <v>0</v>
      </c>
    </row>
    <row r="43" spans="1:7" s="12" customFormat="1" ht="18" customHeight="1">
      <c r="A43" s="347" t="s">
        <v>101</v>
      </c>
      <c r="B43" s="36" t="s">
        <v>324</v>
      </c>
      <c r="C43" s="36" t="s">
        <v>355</v>
      </c>
      <c r="D43" s="385">
        <f>'önk bev'!D43</f>
        <v>0</v>
      </c>
      <c r="E43" s="385">
        <f>'önk bev'!E43</f>
        <v>0</v>
      </c>
      <c r="F43" s="385">
        <f>'önk bev'!F43</f>
        <v>0</v>
      </c>
      <c r="G43" s="385">
        <f>'önk bev'!G43</f>
        <v>0</v>
      </c>
    </row>
    <row r="44" spans="1:7" s="12" customFormat="1" ht="18" customHeight="1">
      <c r="A44" s="206" t="s">
        <v>109</v>
      </c>
      <c r="B44" s="339" t="s">
        <v>325</v>
      </c>
      <c r="C44" s="289" t="s">
        <v>356</v>
      </c>
      <c r="D44" s="386">
        <f>D42+D43</f>
        <v>0</v>
      </c>
      <c r="E44" s="386">
        <f>E42+E43</f>
        <v>0</v>
      </c>
      <c r="F44" s="386">
        <f>F42+F43</f>
        <v>0</v>
      </c>
      <c r="G44" s="386">
        <f>G42+G43</f>
        <v>0</v>
      </c>
    </row>
    <row r="45" spans="1:7" s="12" customFormat="1" ht="18" customHeight="1">
      <c r="A45" s="206" t="s">
        <v>110</v>
      </c>
      <c r="B45" s="339" t="s">
        <v>7</v>
      </c>
      <c r="C45" s="289" t="s">
        <v>357</v>
      </c>
      <c r="D45" s="333">
        <f>D41+D44</f>
        <v>53958</v>
      </c>
      <c r="E45" s="333">
        <f>E41+E44</f>
        <v>52358</v>
      </c>
      <c r="F45" s="333">
        <f>F41+F44</f>
        <v>0</v>
      </c>
      <c r="G45" s="333">
        <f>G41+G44</f>
        <v>106316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53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47"/>
  <sheetViews>
    <sheetView topLeftCell="A22" workbookViewId="0">
      <selection activeCell="D35" sqref="D35:G47"/>
    </sheetView>
  </sheetViews>
  <sheetFormatPr defaultRowHeight="12.75"/>
  <cols>
    <col min="1" max="1" width="4.5703125" customWidth="1"/>
    <col min="2" max="2" width="64.7109375" style="1" customWidth="1"/>
    <col min="3" max="3" width="6.5703125" style="1" customWidth="1"/>
    <col min="4" max="4" width="10" style="1" customWidth="1"/>
    <col min="5" max="5" width="8.140625" style="1" customWidth="1"/>
    <col min="6" max="6" width="9.85546875" style="1" customWidth="1"/>
    <col min="7" max="7" width="10.28515625" style="1" customWidth="1"/>
    <col min="8" max="18" width="9.140625" style="1"/>
  </cols>
  <sheetData>
    <row r="1" spans="1:18">
      <c r="B1" s="560" t="s">
        <v>412</v>
      </c>
      <c r="C1" s="560"/>
      <c r="D1" s="560"/>
      <c r="E1" s="560"/>
      <c r="F1" s="560"/>
      <c r="G1" s="560"/>
    </row>
    <row r="2" spans="1:18" ht="36" customHeight="1">
      <c r="A2" s="561" t="s">
        <v>503</v>
      </c>
      <c r="B2" s="561"/>
      <c r="C2" s="561"/>
      <c r="D2" s="561"/>
      <c r="E2" s="561"/>
      <c r="F2" s="561"/>
      <c r="G2" s="561"/>
    </row>
    <row r="3" spans="1:18" ht="18.75">
      <c r="A3" s="561" t="s">
        <v>510</v>
      </c>
      <c r="B3" s="561"/>
      <c r="C3" s="561"/>
      <c r="D3" s="561"/>
      <c r="E3" s="561"/>
      <c r="F3" s="561"/>
      <c r="G3" s="561"/>
    </row>
    <row r="4" spans="1:18" ht="15.75">
      <c r="A4" s="2"/>
      <c r="B4" s="3"/>
      <c r="C4" s="3"/>
      <c r="D4" s="3"/>
      <c r="E4" s="3"/>
      <c r="F4" s="3"/>
    </row>
    <row r="5" spans="1:18">
      <c r="A5" s="4"/>
      <c r="B5" s="3" t="s">
        <v>22</v>
      </c>
      <c r="C5" s="3"/>
      <c r="D5" s="3"/>
      <c r="E5" s="3"/>
      <c r="F5" s="3"/>
    </row>
    <row r="6" spans="1:18">
      <c r="G6" s="122"/>
    </row>
    <row r="7" spans="1:18">
      <c r="G7" s="122" t="s">
        <v>17</v>
      </c>
      <c r="H7"/>
      <c r="I7"/>
      <c r="J7"/>
      <c r="K7"/>
      <c r="L7"/>
      <c r="M7"/>
      <c r="N7"/>
      <c r="O7"/>
      <c r="P7"/>
      <c r="Q7"/>
      <c r="R7"/>
    </row>
    <row r="8" spans="1:18" ht="36">
      <c r="A8" s="123" t="s">
        <v>16</v>
      </c>
      <c r="B8" s="124" t="s">
        <v>15</v>
      </c>
      <c r="C8" s="125" t="s">
        <v>182</v>
      </c>
      <c r="D8" s="369" t="s">
        <v>389</v>
      </c>
      <c r="E8" s="369" t="s">
        <v>390</v>
      </c>
      <c r="F8" s="369" t="s">
        <v>391</v>
      </c>
      <c r="G8" s="207" t="s">
        <v>506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>
      <c r="A9" s="126"/>
      <c r="B9" s="127" t="s">
        <v>112</v>
      </c>
      <c r="C9" s="127" t="s">
        <v>113</v>
      </c>
      <c r="D9" s="366" t="s">
        <v>114</v>
      </c>
      <c r="E9" s="366" t="s">
        <v>115</v>
      </c>
      <c r="F9" s="366" t="s">
        <v>116</v>
      </c>
      <c r="G9" s="128" t="s">
        <v>117</v>
      </c>
    </row>
    <row r="10" spans="1:18" s="12" customFormat="1" ht="18" customHeight="1">
      <c r="A10" s="340" t="s">
        <v>8</v>
      </c>
      <c r="B10" s="201" t="s">
        <v>198</v>
      </c>
      <c r="C10" s="352" t="s">
        <v>199</v>
      </c>
      <c r="D10" s="398"/>
      <c r="E10" s="367"/>
      <c r="F10" s="367"/>
      <c r="G10" s="394">
        <f>D10+E10+F10</f>
        <v>0</v>
      </c>
    </row>
    <row r="11" spans="1:18" s="12" customFormat="1" ht="18" customHeight="1">
      <c r="A11" s="340" t="s">
        <v>9</v>
      </c>
      <c r="B11" s="202" t="s">
        <v>364</v>
      </c>
      <c r="C11" s="353" t="s">
        <v>200</v>
      </c>
      <c r="D11" s="399">
        <f>D10</f>
        <v>0</v>
      </c>
      <c r="E11" s="368"/>
      <c r="F11" s="368"/>
      <c r="G11" s="355">
        <f>D11+E11+F11</f>
        <v>0</v>
      </c>
    </row>
    <row r="12" spans="1:18" s="12" customFormat="1" ht="18" customHeight="1">
      <c r="A12" s="340" t="s">
        <v>10</v>
      </c>
      <c r="B12" s="203" t="s">
        <v>5</v>
      </c>
      <c r="C12" s="352" t="s">
        <v>216</v>
      </c>
      <c r="D12" s="398"/>
      <c r="E12" s="367"/>
      <c r="F12" s="367"/>
      <c r="G12" s="394"/>
    </row>
    <row r="13" spans="1:18" s="12" customFormat="1" ht="18" customHeight="1">
      <c r="A13" s="340" t="s">
        <v>11</v>
      </c>
      <c r="B13" s="203" t="s">
        <v>217</v>
      </c>
      <c r="C13" s="352" t="s">
        <v>218</v>
      </c>
      <c r="D13" s="398"/>
      <c r="E13" s="367"/>
      <c r="F13" s="367"/>
      <c r="G13" s="394"/>
    </row>
    <row r="14" spans="1:18" s="12" customFormat="1" ht="18" customHeight="1">
      <c r="A14" s="340" t="s">
        <v>12</v>
      </c>
      <c r="B14" s="203" t="s">
        <v>219</v>
      </c>
      <c r="C14" s="352" t="s">
        <v>220</v>
      </c>
      <c r="D14" s="398"/>
      <c r="E14" s="367"/>
      <c r="F14" s="367"/>
      <c r="G14" s="394"/>
    </row>
    <row r="15" spans="1:18" s="12" customFormat="1" ht="18" customHeight="1">
      <c r="A15" s="340" t="s">
        <v>13</v>
      </c>
      <c r="B15" s="203" t="s">
        <v>221</v>
      </c>
      <c r="C15" s="352" t="s">
        <v>222</v>
      </c>
      <c r="D15" s="398"/>
      <c r="E15" s="367"/>
      <c r="F15" s="367"/>
      <c r="G15" s="394"/>
    </row>
    <row r="16" spans="1:18" s="12" customFormat="1" ht="18" customHeight="1">
      <c r="A16" s="340" t="s">
        <v>14</v>
      </c>
      <c r="B16" s="203" t="s">
        <v>223</v>
      </c>
      <c r="C16" s="352" t="s">
        <v>224</v>
      </c>
      <c r="D16" s="398"/>
      <c r="E16" s="367"/>
      <c r="F16" s="367"/>
      <c r="G16" s="394"/>
    </row>
    <row r="17" spans="1:7" s="12" customFormat="1" ht="18" customHeight="1">
      <c r="A17" s="340" t="s">
        <v>30</v>
      </c>
      <c r="B17" s="203" t="s">
        <v>225</v>
      </c>
      <c r="C17" s="352" t="s">
        <v>226</v>
      </c>
      <c r="D17" s="398"/>
      <c r="E17" s="367"/>
      <c r="F17" s="367"/>
      <c r="G17" s="394"/>
    </row>
    <row r="18" spans="1:7" s="13" customFormat="1" ht="18" customHeight="1">
      <c r="A18" s="340" t="s">
        <v>31</v>
      </c>
      <c r="B18" s="203" t="s">
        <v>227</v>
      </c>
      <c r="C18" s="352" t="s">
        <v>228</v>
      </c>
      <c r="D18" s="398"/>
      <c r="E18" s="367"/>
      <c r="F18" s="367"/>
      <c r="G18" s="394"/>
    </row>
    <row r="19" spans="1:7" s="12" customFormat="1" ht="18" customHeight="1">
      <c r="A19" s="340" t="s">
        <v>32</v>
      </c>
      <c r="B19" s="203" t="s">
        <v>229</v>
      </c>
      <c r="C19" s="352" t="s">
        <v>230</v>
      </c>
      <c r="D19" s="398"/>
      <c r="E19" s="367"/>
      <c r="F19" s="367"/>
      <c r="G19" s="394"/>
    </row>
    <row r="20" spans="1:7" s="12" customFormat="1" ht="27.75" customHeight="1">
      <c r="A20" s="340" t="s">
        <v>33</v>
      </c>
      <c r="B20" s="203" t="s">
        <v>231</v>
      </c>
      <c r="C20" s="352" t="s">
        <v>232</v>
      </c>
      <c r="D20" s="398"/>
      <c r="E20" s="367"/>
      <c r="F20" s="367"/>
      <c r="G20" s="394"/>
    </row>
    <row r="21" spans="1:7" s="12" customFormat="1" ht="18" customHeight="1">
      <c r="A21" s="340" t="s">
        <v>34</v>
      </c>
      <c r="B21" s="204" t="s">
        <v>365</v>
      </c>
      <c r="C21" s="353" t="s">
        <v>233</v>
      </c>
      <c r="D21" s="399"/>
      <c r="E21" s="368"/>
      <c r="F21" s="368"/>
      <c r="G21" s="355"/>
    </row>
    <row r="22" spans="1:7" s="12" customFormat="1" ht="18" customHeight="1">
      <c r="A22" s="340" t="s">
        <v>35</v>
      </c>
      <c r="B22" s="202" t="s">
        <v>336</v>
      </c>
      <c r="C22" s="353" t="s">
        <v>239</v>
      </c>
      <c r="D22" s="399"/>
      <c r="E22" s="368"/>
      <c r="F22" s="368"/>
      <c r="G22" s="394"/>
    </row>
    <row r="23" spans="1:7" s="12" customFormat="1" ht="18" customHeight="1">
      <c r="A23" s="340" t="s">
        <v>36</v>
      </c>
      <c r="B23" s="202" t="s">
        <v>363</v>
      </c>
      <c r="C23" s="353" t="s">
        <v>240</v>
      </c>
      <c r="D23" s="399"/>
      <c r="E23" s="368"/>
      <c r="F23" s="368"/>
      <c r="G23" s="394"/>
    </row>
    <row r="24" spans="1:7" s="12" customFormat="1" ht="18" customHeight="1">
      <c r="A24" s="340" t="s">
        <v>37</v>
      </c>
      <c r="B24" s="202" t="s">
        <v>500</v>
      </c>
      <c r="C24" s="353" t="s">
        <v>356</v>
      </c>
      <c r="D24" s="399"/>
      <c r="E24" s="368"/>
      <c r="F24" s="368"/>
      <c r="G24" s="355"/>
    </row>
    <row r="25" spans="1:7" s="12" customFormat="1" ht="18" customHeight="1">
      <c r="A25" s="340" t="s">
        <v>38</v>
      </c>
      <c r="B25" s="202" t="s">
        <v>501</v>
      </c>
      <c r="C25" s="353" t="s">
        <v>356</v>
      </c>
      <c r="D25" s="399"/>
      <c r="E25" s="368"/>
      <c r="F25" s="368"/>
      <c r="G25" s="394"/>
    </row>
    <row r="26" spans="1:7" s="12" customFormat="1" ht="18" customHeight="1">
      <c r="A26" s="340" t="s">
        <v>39</v>
      </c>
      <c r="B26" s="204" t="s">
        <v>366</v>
      </c>
      <c r="C26" s="353" t="s">
        <v>242</v>
      </c>
      <c r="D26" s="399"/>
      <c r="E26" s="368"/>
      <c r="F26" s="368"/>
      <c r="G26" s="355"/>
    </row>
    <row r="27" spans="1:7" s="12" customFormat="1" ht="18" customHeight="1">
      <c r="A27"/>
      <c r="B27" s="1"/>
      <c r="C27" s="1"/>
      <c r="D27" s="1"/>
      <c r="E27" s="1"/>
      <c r="F27" s="1"/>
      <c r="G27" s="1"/>
    </row>
    <row r="28" spans="1:7" s="12" customFormat="1" ht="18" customHeight="1">
      <c r="A28" s="561" t="s">
        <v>503</v>
      </c>
      <c r="B28" s="561"/>
      <c r="C28" s="561"/>
      <c r="D28" s="561"/>
      <c r="E28" s="561"/>
      <c r="F28" s="561"/>
      <c r="G28" s="561"/>
    </row>
    <row r="29" spans="1:7" s="12" customFormat="1" ht="18" customHeight="1">
      <c r="A29" s="561" t="s">
        <v>428</v>
      </c>
      <c r="B29" s="561"/>
      <c r="C29" s="561"/>
      <c r="D29" s="561"/>
      <c r="E29" s="561"/>
      <c r="F29" s="561"/>
      <c r="G29" s="561"/>
    </row>
    <row r="30" spans="1:7" s="12" customFormat="1" ht="18" customHeight="1">
      <c r="A30" s="2"/>
      <c r="B30" s="3"/>
      <c r="C30" s="3"/>
      <c r="D30" s="3"/>
      <c r="E30" s="3"/>
      <c r="F30" s="3"/>
      <c r="G30" s="1"/>
    </row>
    <row r="31" spans="1:7" s="12" customFormat="1" ht="18" customHeight="1">
      <c r="A31" s="4"/>
      <c r="B31" s="3" t="s">
        <v>22</v>
      </c>
      <c r="C31" s="3"/>
      <c r="D31" s="3"/>
      <c r="E31" s="3"/>
      <c r="F31" s="3"/>
      <c r="G31" s="1"/>
    </row>
    <row r="32" spans="1:7" s="12" customFormat="1" ht="18" customHeight="1">
      <c r="A32"/>
      <c r="B32" s="1"/>
      <c r="C32" s="1"/>
      <c r="D32" s="1"/>
      <c r="E32" s="1"/>
      <c r="F32" s="1"/>
    </row>
    <row r="33" spans="1:7" s="12" customFormat="1" ht="42.75" customHeight="1">
      <c r="A33" s="123" t="s">
        <v>16</v>
      </c>
      <c r="B33" s="124" t="s">
        <v>15</v>
      </c>
      <c r="C33" s="125" t="s">
        <v>182</v>
      </c>
      <c r="D33" s="369" t="s">
        <v>389</v>
      </c>
      <c r="E33" s="369" t="s">
        <v>390</v>
      </c>
      <c r="F33" s="369" t="s">
        <v>391</v>
      </c>
      <c r="G33" s="207" t="s">
        <v>506</v>
      </c>
    </row>
    <row r="34" spans="1:7" s="129" customFormat="1" ht="18" customHeight="1">
      <c r="A34" s="126"/>
      <c r="B34" s="127" t="s">
        <v>112</v>
      </c>
      <c r="C34" s="127" t="s">
        <v>113</v>
      </c>
      <c r="D34" s="366" t="s">
        <v>114</v>
      </c>
      <c r="E34" s="366" t="s">
        <v>115</v>
      </c>
      <c r="F34" s="366" t="s">
        <v>116</v>
      </c>
      <c r="G34" s="128" t="s">
        <v>117</v>
      </c>
    </row>
    <row r="35" spans="1:7" s="12" customFormat="1" ht="22.5" customHeight="1">
      <c r="A35" s="205" t="s">
        <v>8</v>
      </c>
      <c r="B35" s="201" t="s">
        <v>244</v>
      </c>
      <c r="C35" s="352" t="s">
        <v>245</v>
      </c>
      <c r="D35" s="398"/>
      <c r="E35" s="367"/>
      <c r="F35" s="367"/>
      <c r="G35" s="392"/>
    </row>
    <row r="36" spans="1:7" s="12" customFormat="1" ht="21.75" customHeight="1">
      <c r="A36" s="205" t="s">
        <v>9</v>
      </c>
      <c r="B36" s="201" t="s">
        <v>246</v>
      </c>
      <c r="C36" s="352" t="s">
        <v>248</v>
      </c>
      <c r="D36" s="398"/>
      <c r="E36" s="367"/>
      <c r="F36" s="367"/>
      <c r="G36" s="392"/>
    </row>
    <row r="37" spans="1:7" s="12" customFormat="1" ht="19.5" customHeight="1">
      <c r="A37" s="206" t="s">
        <v>10</v>
      </c>
      <c r="B37" s="202" t="s">
        <v>247</v>
      </c>
      <c r="C37" s="353" t="s">
        <v>249</v>
      </c>
      <c r="D37" s="399"/>
      <c r="E37" s="368"/>
      <c r="F37" s="368"/>
      <c r="G37" s="370"/>
    </row>
    <row r="38" spans="1:7" s="12" customFormat="1" ht="18" customHeight="1">
      <c r="A38" s="206" t="s">
        <v>11</v>
      </c>
      <c r="B38" s="202" t="s">
        <v>251</v>
      </c>
      <c r="C38" s="353" t="s">
        <v>250</v>
      </c>
      <c r="D38" s="399"/>
      <c r="E38" s="368"/>
      <c r="F38" s="368"/>
      <c r="G38" s="370"/>
    </row>
    <row r="39" spans="1:7" s="12" customFormat="1" ht="18" customHeight="1">
      <c r="A39" s="206" t="s">
        <v>12</v>
      </c>
      <c r="B39" s="202" t="s">
        <v>252</v>
      </c>
      <c r="C39" s="353" t="s">
        <v>253</v>
      </c>
      <c r="D39" s="399"/>
      <c r="E39" s="368"/>
      <c r="F39" s="368"/>
      <c r="G39" s="370"/>
    </row>
    <row r="40" spans="1:7" ht="19.5" customHeight="1">
      <c r="A40" s="206" t="s">
        <v>13</v>
      </c>
      <c r="B40" s="201" t="s">
        <v>131</v>
      </c>
      <c r="C40" s="352" t="s">
        <v>254</v>
      </c>
      <c r="D40" s="398"/>
      <c r="E40" s="367"/>
      <c r="F40" s="367"/>
      <c r="G40" s="370"/>
    </row>
    <row r="41" spans="1:7" ht="18" customHeight="1">
      <c r="A41" s="205" t="s">
        <v>14</v>
      </c>
      <c r="B41" s="201" t="s">
        <v>255</v>
      </c>
      <c r="C41" s="352" t="s">
        <v>256</v>
      </c>
      <c r="D41" s="398"/>
      <c r="E41" s="367"/>
      <c r="F41" s="367"/>
      <c r="G41" s="370"/>
    </row>
    <row r="42" spans="1:7" ht="20.25" customHeight="1">
      <c r="A42" s="205" t="s">
        <v>30</v>
      </c>
      <c r="B42" s="203" t="s">
        <v>4</v>
      </c>
      <c r="C42" s="352" t="s">
        <v>257</v>
      </c>
      <c r="D42" s="398"/>
      <c r="E42" s="367"/>
      <c r="F42" s="367"/>
      <c r="G42" s="370"/>
    </row>
    <row r="43" spans="1:7" ht="19.5" customHeight="1">
      <c r="A43" s="206" t="s">
        <v>31</v>
      </c>
      <c r="B43" s="204" t="s">
        <v>132</v>
      </c>
      <c r="C43" s="353" t="s">
        <v>258</v>
      </c>
      <c r="D43" s="399"/>
      <c r="E43" s="368"/>
      <c r="F43" s="368"/>
      <c r="G43" s="370"/>
    </row>
    <row r="44" spans="1:7" ht="18.75" customHeight="1">
      <c r="A44" s="205" t="s">
        <v>32</v>
      </c>
      <c r="B44" s="203" t="s">
        <v>260</v>
      </c>
      <c r="C44" s="352" t="s">
        <v>259</v>
      </c>
      <c r="D44" s="398"/>
      <c r="E44" s="367"/>
      <c r="F44" s="367"/>
      <c r="G44" s="370"/>
    </row>
    <row r="45" spans="1:7" ht="16.5" customHeight="1">
      <c r="A45" s="205" t="s">
        <v>33</v>
      </c>
      <c r="B45" s="203" t="s">
        <v>261</v>
      </c>
      <c r="C45" s="352" t="s">
        <v>262</v>
      </c>
      <c r="D45" s="398"/>
      <c r="E45" s="367"/>
      <c r="F45" s="367"/>
      <c r="G45" s="370"/>
    </row>
    <row r="46" spans="1:7" ht="17.25" customHeight="1">
      <c r="A46" s="205" t="s">
        <v>34</v>
      </c>
      <c r="B46" s="201" t="s">
        <v>72</v>
      </c>
      <c r="C46" s="352" t="s">
        <v>263</v>
      </c>
      <c r="D46" s="398"/>
      <c r="E46" s="367"/>
      <c r="F46" s="367"/>
      <c r="G46" s="370"/>
    </row>
    <row r="47" spans="1:7" ht="23.25" customHeight="1">
      <c r="A47" s="206" t="s">
        <v>35</v>
      </c>
      <c r="B47" s="202" t="s">
        <v>265</v>
      </c>
      <c r="C47" s="353" t="s">
        <v>264</v>
      </c>
      <c r="D47" s="399"/>
      <c r="E47" s="368"/>
      <c r="F47" s="368"/>
      <c r="G47" s="370"/>
    </row>
  </sheetData>
  <mergeCells count="5">
    <mergeCell ref="B1:G1"/>
    <mergeCell ref="A28:G28"/>
    <mergeCell ref="A29:G29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3"/>
  <sheetViews>
    <sheetView topLeftCell="A28" workbookViewId="0">
      <selection activeCell="B34" sqref="B34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>
      <c r="B1" s="560" t="s">
        <v>465</v>
      </c>
      <c r="C1" s="560"/>
      <c r="D1" s="560"/>
      <c r="E1" s="560"/>
      <c r="F1" s="560"/>
      <c r="G1" s="560"/>
    </row>
    <row r="2" spans="1:22" ht="36" customHeight="1">
      <c r="A2" s="561" t="s">
        <v>19</v>
      </c>
      <c r="B2" s="562"/>
      <c r="C2" s="562"/>
      <c r="D2" s="562"/>
      <c r="E2" s="562"/>
      <c r="F2" s="562"/>
      <c r="G2" s="562"/>
    </row>
    <row r="3" spans="1:22" ht="18.75">
      <c r="A3" s="561" t="s">
        <v>427</v>
      </c>
      <c r="B3" s="562"/>
      <c r="C3" s="562"/>
      <c r="D3" s="562"/>
      <c r="E3" s="562"/>
      <c r="F3" s="562"/>
      <c r="G3" s="562"/>
    </row>
    <row r="4" spans="1:22">
      <c r="G4" s="122"/>
    </row>
    <row r="5" spans="1:22">
      <c r="G5" s="122" t="s">
        <v>17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8.25" customHeight="1">
      <c r="A6" s="123" t="s">
        <v>16</v>
      </c>
      <c r="B6" s="124" t="s">
        <v>15</v>
      </c>
      <c r="C6" s="125" t="s">
        <v>182</v>
      </c>
      <c r="D6" s="369" t="s">
        <v>389</v>
      </c>
      <c r="E6" s="369" t="s">
        <v>390</v>
      </c>
      <c r="F6" s="369" t="s">
        <v>391</v>
      </c>
      <c r="G6" s="207" t="s">
        <v>424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>
      <c r="A7" s="126"/>
      <c r="B7" s="127" t="s">
        <v>112</v>
      </c>
      <c r="C7" s="127" t="s">
        <v>113</v>
      </c>
      <c r="D7" s="366" t="s">
        <v>114</v>
      </c>
      <c r="E7" s="366" t="s">
        <v>115</v>
      </c>
      <c r="F7" s="366" t="s">
        <v>116</v>
      </c>
      <c r="G7" s="128" t="s">
        <v>117</v>
      </c>
    </row>
    <row r="8" spans="1:22" s="12" customFormat="1" ht="18" customHeight="1">
      <c r="A8" s="340" t="s">
        <v>8</v>
      </c>
      <c r="B8" s="201" t="s">
        <v>198</v>
      </c>
      <c r="C8" s="352" t="s">
        <v>199</v>
      </c>
      <c r="D8" s="398"/>
      <c r="E8" s="367"/>
      <c r="F8" s="367"/>
      <c r="G8" s="370">
        <f>D8+E8+F8</f>
        <v>0</v>
      </c>
    </row>
    <row r="9" spans="1:22" s="12" customFormat="1" ht="18" customHeight="1">
      <c r="A9" s="340" t="s">
        <v>9</v>
      </c>
      <c r="B9" s="202" t="s">
        <v>364</v>
      </c>
      <c r="C9" s="353" t="s">
        <v>200</v>
      </c>
      <c r="D9" s="399">
        <f>D8</f>
        <v>0</v>
      </c>
      <c r="E9" s="368"/>
      <c r="F9" s="368"/>
      <c r="G9" s="355">
        <f>SUM(G8:G8)</f>
        <v>0</v>
      </c>
    </row>
    <row r="10" spans="1:22" s="12" customFormat="1" ht="18" customHeight="1">
      <c r="A10" s="340" t="s">
        <v>10</v>
      </c>
      <c r="B10" s="203" t="s">
        <v>5</v>
      </c>
      <c r="C10" s="352" t="s">
        <v>216</v>
      </c>
      <c r="D10" s="398"/>
      <c r="E10" s="367"/>
      <c r="F10" s="367"/>
      <c r="G10" s="356"/>
    </row>
    <row r="11" spans="1:22" s="12" customFormat="1" ht="18" customHeight="1">
      <c r="A11" s="340" t="s">
        <v>11</v>
      </c>
      <c r="B11" s="203" t="s">
        <v>217</v>
      </c>
      <c r="C11" s="352" t="s">
        <v>218</v>
      </c>
      <c r="D11" s="398"/>
      <c r="E11" s="367"/>
      <c r="F11" s="367"/>
      <c r="G11" s="356"/>
    </row>
    <row r="12" spans="1:22" s="12" customFormat="1" ht="18" customHeight="1">
      <c r="A12" s="340" t="s">
        <v>12</v>
      </c>
      <c r="B12" s="203" t="s">
        <v>219</v>
      </c>
      <c r="C12" s="352" t="s">
        <v>220</v>
      </c>
      <c r="D12" s="398"/>
      <c r="E12" s="367"/>
      <c r="F12" s="367"/>
      <c r="G12" s="356"/>
    </row>
    <row r="13" spans="1:22" s="12" customFormat="1" ht="18" customHeight="1">
      <c r="A13" s="340" t="s">
        <v>13</v>
      </c>
      <c r="B13" s="203" t="s">
        <v>221</v>
      </c>
      <c r="C13" s="352" t="s">
        <v>222</v>
      </c>
      <c r="D13" s="398"/>
      <c r="E13" s="367"/>
      <c r="F13" s="367"/>
      <c r="G13" s="356"/>
    </row>
    <row r="14" spans="1:22" s="12" customFormat="1" ht="18" customHeight="1">
      <c r="A14" s="340" t="s">
        <v>14</v>
      </c>
      <c r="B14" s="203" t="s">
        <v>223</v>
      </c>
      <c r="C14" s="352" t="s">
        <v>224</v>
      </c>
      <c r="D14" s="398"/>
      <c r="E14" s="367"/>
      <c r="F14" s="367"/>
      <c r="G14" s="357"/>
    </row>
    <row r="15" spans="1:22" s="12" customFormat="1" ht="18" customHeight="1">
      <c r="A15" s="340" t="s">
        <v>30</v>
      </c>
      <c r="B15" s="203" t="s">
        <v>225</v>
      </c>
      <c r="C15" s="352" t="s">
        <v>226</v>
      </c>
      <c r="D15" s="398"/>
      <c r="E15" s="367"/>
      <c r="F15" s="367"/>
      <c r="G15" s="358"/>
    </row>
    <row r="16" spans="1:22" s="13" customFormat="1" ht="18" customHeight="1">
      <c r="A16" s="340" t="s">
        <v>31</v>
      </c>
      <c r="B16" s="203" t="s">
        <v>227</v>
      </c>
      <c r="C16" s="352" t="s">
        <v>228</v>
      </c>
      <c r="D16" s="398"/>
      <c r="E16" s="367"/>
      <c r="F16" s="367"/>
      <c r="G16" s="359"/>
    </row>
    <row r="17" spans="1:7" s="12" customFormat="1" ht="18" customHeight="1">
      <c r="A17" s="340" t="s">
        <v>32</v>
      </c>
      <c r="B17" s="203" t="s">
        <v>229</v>
      </c>
      <c r="C17" s="352" t="s">
        <v>230</v>
      </c>
      <c r="D17" s="398"/>
      <c r="E17" s="367"/>
      <c r="F17" s="367"/>
      <c r="G17" s="360"/>
    </row>
    <row r="18" spans="1:7" s="12" customFormat="1" ht="27.75" customHeight="1">
      <c r="A18" s="340" t="s">
        <v>33</v>
      </c>
      <c r="B18" s="203" t="s">
        <v>231</v>
      </c>
      <c r="C18" s="352" t="s">
        <v>232</v>
      </c>
      <c r="D18" s="398"/>
      <c r="E18" s="367"/>
      <c r="F18" s="367"/>
      <c r="G18" s="361"/>
    </row>
    <row r="19" spans="1:7" s="12" customFormat="1" ht="18" customHeight="1">
      <c r="A19" s="340" t="s">
        <v>34</v>
      </c>
      <c r="B19" s="204" t="s">
        <v>365</v>
      </c>
      <c r="C19" s="353" t="s">
        <v>233</v>
      </c>
      <c r="D19" s="399">
        <f>SUM(D10:D18)</f>
        <v>0</v>
      </c>
      <c r="E19" s="368"/>
      <c r="F19" s="368"/>
      <c r="G19" s="362">
        <f>SUM(G10:G18)</f>
        <v>0</v>
      </c>
    </row>
    <row r="20" spans="1:7" s="12" customFormat="1" ht="18" customHeight="1">
      <c r="A20" s="340" t="s">
        <v>35</v>
      </c>
      <c r="B20" s="202" t="s">
        <v>336</v>
      </c>
      <c r="C20" s="353" t="s">
        <v>239</v>
      </c>
      <c r="D20" s="399"/>
      <c r="E20" s="368"/>
      <c r="F20" s="368"/>
      <c r="G20" s="363"/>
    </row>
    <row r="21" spans="1:7" s="12" customFormat="1" ht="18" customHeight="1">
      <c r="A21" s="340" t="s">
        <v>36</v>
      </c>
      <c r="B21" s="202" t="s">
        <v>363</v>
      </c>
      <c r="C21" s="353" t="s">
        <v>240</v>
      </c>
      <c r="D21" s="399"/>
      <c r="E21" s="368"/>
      <c r="F21" s="368"/>
      <c r="G21" s="364"/>
    </row>
    <row r="22" spans="1:7" s="12" customFormat="1" ht="18" customHeight="1">
      <c r="A22" s="340" t="s">
        <v>37</v>
      </c>
      <c r="B22" s="204" t="s">
        <v>366</v>
      </c>
      <c r="C22" s="368" t="s">
        <v>242</v>
      </c>
      <c r="D22" s="408">
        <f>D19+D20+D21+D9</f>
        <v>0</v>
      </c>
      <c r="E22" s="365">
        <f>E19+E20+E21+E9</f>
        <v>0</v>
      </c>
      <c r="F22" s="365">
        <f>F19+F20+F21+F9</f>
        <v>0</v>
      </c>
      <c r="G22" s="365">
        <f>G19+G20+G21+G9</f>
        <v>0</v>
      </c>
    </row>
    <row r="23" spans="1:7" s="12" customFormat="1" ht="18" customHeight="1">
      <c r="A23"/>
      <c r="B23" s="1"/>
      <c r="C23" s="1"/>
      <c r="D23" s="1"/>
      <c r="E23" s="1"/>
      <c r="F23" s="1"/>
      <c r="G23" s="1"/>
    </row>
    <row r="24" spans="1:7" s="12" customFormat="1" ht="18" customHeight="1">
      <c r="A24" s="561" t="s">
        <v>19</v>
      </c>
      <c r="B24" s="562"/>
      <c r="C24" s="562"/>
      <c r="D24" s="562"/>
      <c r="E24" s="562"/>
      <c r="F24" s="562"/>
      <c r="G24" s="562"/>
    </row>
    <row r="25" spans="1:7" s="12" customFormat="1" ht="18" customHeight="1">
      <c r="A25" s="561" t="s">
        <v>428</v>
      </c>
      <c r="B25" s="562"/>
      <c r="C25" s="562"/>
      <c r="D25" s="562"/>
      <c r="E25" s="562"/>
      <c r="F25" s="562"/>
      <c r="G25" s="562"/>
    </row>
    <row r="26" spans="1:7" s="12" customFormat="1" ht="18" customHeight="1">
      <c r="A26" s="2"/>
      <c r="B26" s="3"/>
      <c r="C26" s="3"/>
      <c r="D26" s="3"/>
      <c r="E26" s="3"/>
      <c r="F26" s="3"/>
      <c r="G26" s="1"/>
    </row>
    <row r="27" spans="1:7" s="12" customFormat="1" ht="18" customHeight="1">
      <c r="A27" s="4"/>
      <c r="B27" s="3" t="s">
        <v>22</v>
      </c>
      <c r="C27" s="3"/>
      <c r="D27" s="3"/>
      <c r="E27" s="3"/>
      <c r="F27" s="3"/>
      <c r="G27" s="1"/>
    </row>
    <row r="28" spans="1:7" s="12" customFormat="1" ht="18" customHeight="1">
      <c r="A28"/>
      <c r="B28" s="1"/>
      <c r="C28" s="1"/>
      <c r="D28" s="1"/>
      <c r="E28" s="1"/>
      <c r="F28" s="1"/>
      <c r="G28" s="122" t="s">
        <v>17</v>
      </c>
    </row>
    <row r="29" spans="1:7" s="12" customFormat="1" ht="39" customHeight="1">
      <c r="A29" s="123" t="s">
        <v>16</v>
      </c>
      <c r="B29" s="124" t="s">
        <v>15</v>
      </c>
      <c r="C29" s="125" t="s">
        <v>182</v>
      </c>
      <c r="D29" s="369" t="s">
        <v>389</v>
      </c>
      <c r="E29" s="369" t="s">
        <v>390</v>
      </c>
      <c r="F29" s="369" t="s">
        <v>391</v>
      </c>
      <c r="G29" s="207" t="s">
        <v>424</v>
      </c>
    </row>
    <row r="30" spans="1:7" s="129" customFormat="1" ht="18" customHeight="1">
      <c r="A30" s="126"/>
      <c r="B30" s="127" t="s">
        <v>112</v>
      </c>
      <c r="C30" s="127" t="s">
        <v>113</v>
      </c>
      <c r="D30" s="366" t="s">
        <v>114</v>
      </c>
      <c r="E30" s="366" t="s">
        <v>115</v>
      </c>
      <c r="F30" s="366" t="s">
        <v>116</v>
      </c>
      <c r="G30" s="128" t="s">
        <v>117</v>
      </c>
    </row>
    <row r="31" spans="1:7" s="12" customFormat="1" ht="18" customHeight="1">
      <c r="A31" s="205" t="s">
        <v>8</v>
      </c>
      <c r="B31" s="201" t="s">
        <v>244</v>
      </c>
      <c r="C31" s="352" t="s">
        <v>245</v>
      </c>
      <c r="D31" s="398"/>
      <c r="E31" s="398"/>
      <c r="F31" s="398"/>
      <c r="G31" s="370">
        <f>SUM(D31:F31)</f>
        <v>0</v>
      </c>
    </row>
    <row r="32" spans="1:7" s="12" customFormat="1" ht="21.75" customHeight="1">
      <c r="A32" s="205" t="s">
        <v>9</v>
      </c>
      <c r="B32" s="201" t="s">
        <v>246</v>
      </c>
      <c r="C32" s="352" t="s">
        <v>248</v>
      </c>
      <c r="D32" s="398"/>
      <c r="E32" s="398"/>
      <c r="F32" s="398"/>
      <c r="G32" s="356"/>
    </row>
    <row r="33" spans="1:7" s="12" customFormat="1" ht="22.5" customHeight="1">
      <c r="A33" s="206" t="s">
        <v>10</v>
      </c>
      <c r="B33" s="202" t="s">
        <v>247</v>
      </c>
      <c r="C33" s="353" t="s">
        <v>249</v>
      </c>
      <c r="D33" s="399"/>
      <c r="E33" s="399"/>
      <c r="F33" s="399"/>
      <c r="G33" s="355">
        <f>SUM(G31:G32)</f>
        <v>0</v>
      </c>
    </row>
    <row r="34" spans="1:7" s="12" customFormat="1" ht="18" customHeight="1">
      <c r="A34" s="347" t="s">
        <v>11</v>
      </c>
      <c r="B34" s="202" t="s">
        <v>251</v>
      </c>
      <c r="C34" s="353" t="s">
        <v>250</v>
      </c>
      <c r="D34" s="399"/>
      <c r="E34" s="399"/>
      <c r="F34" s="399"/>
      <c r="G34" s="355">
        <f>SUM(D34:F34)</f>
        <v>0</v>
      </c>
    </row>
    <row r="35" spans="1:7" s="12" customFormat="1" ht="18" customHeight="1">
      <c r="A35" s="348" t="s">
        <v>12</v>
      </c>
      <c r="B35" s="202" t="s">
        <v>252</v>
      </c>
      <c r="C35" s="353" t="s">
        <v>253</v>
      </c>
      <c r="D35" s="399"/>
      <c r="E35" s="399"/>
      <c r="F35" s="399"/>
      <c r="G35" s="355">
        <f>SUM(D35:F35)</f>
        <v>0</v>
      </c>
    </row>
    <row r="36" spans="1:7" ht="18" customHeight="1">
      <c r="A36" s="206" t="s">
        <v>13</v>
      </c>
      <c r="B36" s="201" t="s">
        <v>131</v>
      </c>
      <c r="C36" s="352" t="s">
        <v>254</v>
      </c>
      <c r="D36" s="398"/>
      <c r="E36" s="398"/>
      <c r="F36" s="398"/>
      <c r="G36" s="371"/>
    </row>
    <row r="37" spans="1:7" ht="21.75" customHeight="1">
      <c r="A37" s="205" t="s">
        <v>14</v>
      </c>
      <c r="B37" s="201" t="s">
        <v>255</v>
      </c>
      <c r="C37" s="352" t="s">
        <v>256</v>
      </c>
      <c r="D37" s="398"/>
      <c r="E37" s="398"/>
      <c r="F37" s="398"/>
      <c r="G37" s="371"/>
    </row>
    <row r="38" spans="1:7" ht="23.25" customHeight="1">
      <c r="A38" s="205" t="s">
        <v>30</v>
      </c>
      <c r="B38" s="203" t="s">
        <v>4</v>
      </c>
      <c r="C38" s="352" t="s">
        <v>257</v>
      </c>
      <c r="D38" s="398"/>
      <c r="E38" s="398"/>
      <c r="F38" s="398"/>
      <c r="G38" s="356"/>
    </row>
    <row r="39" spans="1:7" ht="18" customHeight="1">
      <c r="A39" s="206" t="s">
        <v>31</v>
      </c>
      <c r="B39" s="204" t="s">
        <v>132</v>
      </c>
      <c r="C39" s="353" t="s">
        <v>258</v>
      </c>
      <c r="D39" s="399"/>
      <c r="E39" s="399"/>
      <c r="F39" s="399"/>
      <c r="G39" s="354">
        <f>G37+G38</f>
        <v>0</v>
      </c>
    </row>
    <row r="40" spans="1:7" ht="24.75" customHeight="1">
      <c r="A40" s="205" t="s">
        <v>32</v>
      </c>
      <c r="B40" s="203" t="s">
        <v>260</v>
      </c>
      <c r="C40" s="352" t="s">
        <v>259</v>
      </c>
      <c r="D40" s="398"/>
      <c r="E40" s="398"/>
      <c r="F40" s="398"/>
      <c r="G40" s="355"/>
    </row>
    <row r="41" spans="1:7" ht="21" customHeight="1">
      <c r="A41" s="205" t="s">
        <v>33</v>
      </c>
      <c r="B41" s="203" t="s">
        <v>261</v>
      </c>
      <c r="C41" s="352" t="s">
        <v>262</v>
      </c>
      <c r="D41" s="367"/>
      <c r="E41" s="367"/>
      <c r="F41" s="367"/>
      <c r="G41" s="356"/>
    </row>
    <row r="42" spans="1:7" ht="23.25" customHeight="1">
      <c r="A42" s="205" t="s">
        <v>34</v>
      </c>
      <c r="B42" s="201" t="s">
        <v>72</v>
      </c>
      <c r="C42" s="352" t="s">
        <v>263</v>
      </c>
      <c r="D42" s="367"/>
      <c r="E42" s="367"/>
      <c r="F42" s="367"/>
      <c r="G42" s="356"/>
    </row>
    <row r="43" spans="1:7" ht="21.75" customHeight="1">
      <c r="A43" s="206" t="s">
        <v>35</v>
      </c>
      <c r="B43" s="202" t="s">
        <v>265</v>
      </c>
      <c r="C43" s="353" t="s">
        <v>264</v>
      </c>
      <c r="D43" s="418">
        <f>D33+D34+D35+D36+D39+D40+D41+D42</f>
        <v>0</v>
      </c>
      <c r="E43" s="354">
        <f>E33+E34+E35+E36+E39+E40+E41+E42</f>
        <v>0</v>
      </c>
      <c r="F43" s="354">
        <f>F33+F34+F35+F36+F39+F40+F41+F42</f>
        <v>0</v>
      </c>
      <c r="G43" s="354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43"/>
  <sheetViews>
    <sheetView topLeftCell="A28" workbookViewId="0">
      <selection activeCell="B34" sqref="B34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6" width="9.85546875" style="1" customWidth="1"/>
    <col min="7" max="7" width="10.28515625" style="1" customWidth="1"/>
    <col min="8" max="22" width="9.140625" style="1"/>
  </cols>
  <sheetData>
    <row r="1" spans="1:22">
      <c r="B1" s="560" t="s">
        <v>413</v>
      </c>
      <c r="C1" s="560"/>
      <c r="D1" s="560"/>
      <c r="E1" s="560"/>
      <c r="F1" s="560"/>
      <c r="G1" s="560"/>
    </row>
    <row r="2" spans="1:22" ht="36" customHeight="1">
      <c r="A2" s="561" t="s">
        <v>130</v>
      </c>
      <c r="B2" s="562"/>
      <c r="C2" s="562"/>
      <c r="D2" s="562"/>
      <c r="E2" s="562"/>
      <c r="F2" s="562"/>
      <c r="G2" s="562"/>
    </row>
    <row r="3" spans="1:22" ht="18.75">
      <c r="A3" s="561" t="s">
        <v>427</v>
      </c>
      <c r="B3" s="562"/>
      <c r="C3" s="562"/>
      <c r="D3" s="562"/>
      <c r="E3" s="562"/>
      <c r="F3" s="562"/>
      <c r="G3" s="562"/>
    </row>
    <row r="4" spans="1:22">
      <c r="G4" s="122"/>
    </row>
    <row r="5" spans="1:22">
      <c r="G5" s="122" t="s">
        <v>17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>
      <c r="A6" s="123" t="s">
        <v>16</v>
      </c>
      <c r="B6" s="124" t="s">
        <v>15</v>
      </c>
      <c r="C6" s="125" t="s">
        <v>182</v>
      </c>
      <c r="D6" s="369" t="s">
        <v>389</v>
      </c>
      <c r="E6" s="369" t="s">
        <v>390</v>
      </c>
      <c r="F6" s="369" t="s">
        <v>391</v>
      </c>
      <c r="G6" s="207" t="s">
        <v>424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>
      <c r="A7" s="126"/>
      <c r="B7" s="127" t="s">
        <v>112</v>
      </c>
      <c r="C7" s="127" t="s">
        <v>113</v>
      </c>
      <c r="D7" s="366" t="s">
        <v>114</v>
      </c>
      <c r="E7" s="366" t="s">
        <v>115</v>
      </c>
      <c r="F7" s="366" t="s">
        <v>116</v>
      </c>
      <c r="G7" s="128" t="s">
        <v>117</v>
      </c>
    </row>
    <row r="8" spans="1:22" s="12" customFormat="1" ht="18" customHeight="1">
      <c r="A8" s="340" t="s">
        <v>8</v>
      </c>
      <c r="B8" s="201" t="s">
        <v>198</v>
      </c>
      <c r="C8" s="352" t="s">
        <v>199</v>
      </c>
      <c r="D8" s="367"/>
      <c r="E8" s="398"/>
      <c r="F8" s="367"/>
      <c r="G8" s="354">
        <f>E8+F8+D8</f>
        <v>0</v>
      </c>
    </row>
    <row r="9" spans="1:22" s="12" customFormat="1" ht="18" customHeight="1">
      <c r="A9" s="340" t="s">
        <v>9</v>
      </c>
      <c r="B9" s="202" t="s">
        <v>364</v>
      </c>
      <c r="C9" s="368" t="s">
        <v>200</v>
      </c>
      <c r="D9" s="419">
        <f>SUM(D8:D8)</f>
        <v>0</v>
      </c>
      <c r="E9" s="419">
        <f>SUM(E8:E8)</f>
        <v>0</v>
      </c>
      <c r="F9" s="355"/>
      <c r="G9" s="355">
        <f>SUM(G8:G8)</f>
        <v>0</v>
      </c>
    </row>
    <row r="10" spans="1:22" s="12" customFormat="1" ht="18" customHeight="1">
      <c r="A10" s="340" t="s">
        <v>10</v>
      </c>
      <c r="B10" s="203" t="s">
        <v>5</v>
      </c>
      <c r="C10" s="352" t="s">
        <v>216</v>
      </c>
      <c r="D10" s="367"/>
      <c r="E10" s="398"/>
      <c r="F10" s="367"/>
      <c r="G10" s="354">
        <f>E10+F10+D10</f>
        <v>0</v>
      </c>
    </row>
    <row r="11" spans="1:22" s="12" customFormat="1" ht="18" customHeight="1">
      <c r="A11" s="340" t="s">
        <v>11</v>
      </c>
      <c r="B11" s="203" t="s">
        <v>217</v>
      </c>
      <c r="C11" s="352" t="s">
        <v>218</v>
      </c>
      <c r="D11" s="367"/>
      <c r="E11" s="398"/>
      <c r="F11" s="367"/>
      <c r="G11" s="356"/>
    </row>
    <row r="12" spans="1:22" s="12" customFormat="1" ht="18" customHeight="1">
      <c r="A12" s="340" t="s">
        <v>12</v>
      </c>
      <c r="B12" s="203" t="s">
        <v>219</v>
      </c>
      <c r="C12" s="352" t="s">
        <v>220</v>
      </c>
      <c r="D12" s="367"/>
      <c r="E12" s="398"/>
      <c r="F12" s="367"/>
      <c r="G12" s="356"/>
    </row>
    <row r="13" spans="1:22" s="12" customFormat="1" ht="18" customHeight="1">
      <c r="A13" s="340" t="s">
        <v>13</v>
      </c>
      <c r="B13" s="203" t="s">
        <v>221</v>
      </c>
      <c r="C13" s="352" t="s">
        <v>222</v>
      </c>
      <c r="D13" s="367"/>
      <c r="E13" s="398"/>
      <c r="F13" s="367"/>
      <c r="G13" s="356"/>
    </row>
    <row r="14" spans="1:22" s="12" customFormat="1" ht="18" customHeight="1">
      <c r="A14" s="340" t="s">
        <v>14</v>
      </c>
      <c r="B14" s="203" t="s">
        <v>223</v>
      </c>
      <c r="C14" s="352" t="s">
        <v>224</v>
      </c>
      <c r="D14" s="367"/>
      <c r="E14" s="398"/>
      <c r="F14" s="367"/>
      <c r="G14" s="357"/>
    </row>
    <row r="15" spans="1:22" s="12" customFormat="1" ht="18" customHeight="1">
      <c r="A15" s="340" t="s">
        <v>30</v>
      </c>
      <c r="B15" s="203" t="s">
        <v>225</v>
      </c>
      <c r="C15" s="352" t="s">
        <v>226</v>
      </c>
      <c r="D15" s="367"/>
      <c r="E15" s="398"/>
      <c r="F15" s="367"/>
      <c r="G15" s="358"/>
    </row>
    <row r="16" spans="1:22" s="13" customFormat="1" ht="18" customHeight="1">
      <c r="A16" s="340" t="s">
        <v>31</v>
      </c>
      <c r="B16" s="203" t="s">
        <v>227</v>
      </c>
      <c r="C16" s="352" t="s">
        <v>228</v>
      </c>
      <c r="D16" s="367"/>
      <c r="E16" s="398"/>
      <c r="F16" s="367"/>
      <c r="G16" s="359"/>
    </row>
    <row r="17" spans="1:8" s="12" customFormat="1" ht="18" customHeight="1">
      <c r="A17" s="340" t="s">
        <v>32</v>
      </c>
      <c r="B17" s="203" t="s">
        <v>229</v>
      </c>
      <c r="C17" s="352" t="s">
        <v>230</v>
      </c>
      <c r="D17" s="367"/>
      <c r="E17" s="398"/>
      <c r="F17" s="367"/>
      <c r="G17" s="360"/>
    </row>
    <row r="18" spans="1:8" s="12" customFormat="1" ht="27.75" customHeight="1">
      <c r="A18" s="340" t="s">
        <v>33</v>
      </c>
      <c r="B18" s="203" t="s">
        <v>231</v>
      </c>
      <c r="C18" s="352" t="s">
        <v>232</v>
      </c>
      <c r="D18" s="367"/>
      <c r="E18" s="398"/>
      <c r="F18" s="367"/>
      <c r="G18" s="361"/>
    </row>
    <row r="19" spans="1:8" s="12" customFormat="1" ht="18" customHeight="1">
      <c r="A19" s="340" t="s">
        <v>34</v>
      </c>
      <c r="B19" s="204" t="s">
        <v>365</v>
      </c>
      <c r="C19" s="353" t="s">
        <v>233</v>
      </c>
      <c r="D19" s="461">
        <f>SUM(D10:D18)</f>
        <v>0</v>
      </c>
      <c r="E19" s="461">
        <f>SUM(E10:E18)</f>
        <v>0</v>
      </c>
      <c r="F19" s="362"/>
      <c r="G19" s="362">
        <f>SUM(G10:G18)</f>
        <v>0</v>
      </c>
    </row>
    <row r="20" spans="1:8" s="12" customFormat="1" ht="18" customHeight="1">
      <c r="A20" s="340" t="s">
        <v>35</v>
      </c>
      <c r="B20" s="202" t="s">
        <v>336</v>
      </c>
      <c r="C20" s="353" t="s">
        <v>239</v>
      </c>
      <c r="D20" s="368"/>
      <c r="E20" s="399"/>
      <c r="F20" s="368"/>
      <c r="G20" s="363"/>
      <c r="H20" s="413"/>
    </row>
    <row r="21" spans="1:8" s="12" customFormat="1" ht="18" customHeight="1">
      <c r="A21" s="340" t="s">
        <v>36</v>
      </c>
      <c r="B21" s="202" t="s">
        <v>363</v>
      </c>
      <c r="C21" s="353" t="s">
        <v>240</v>
      </c>
      <c r="D21" s="368"/>
      <c r="E21" s="399"/>
      <c r="F21" s="368"/>
      <c r="G21" s="364"/>
    </row>
    <row r="22" spans="1:8" s="12" customFormat="1" ht="18" customHeight="1">
      <c r="A22" s="340" t="s">
        <v>37</v>
      </c>
      <c r="B22" s="204" t="s">
        <v>366</v>
      </c>
      <c r="C22" s="368" t="s">
        <v>242</v>
      </c>
      <c r="D22" s="408">
        <f>D19+D20+D21+D9</f>
        <v>0</v>
      </c>
      <c r="E22" s="408">
        <f>E19+E20+E21+E9</f>
        <v>0</v>
      </c>
      <c r="F22" s="365"/>
      <c r="G22" s="365">
        <f>G19+G20+G21+G9</f>
        <v>0</v>
      </c>
    </row>
    <row r="23" spans="1:8" s="12" customFormat="1" ht="18" customHeight="1">
      <c r="A23"/>
      <c r="B23" s="1"/>
      <c r="C23" s="1"/>
      <c r="D23" s="1"/>
      <c r="E23" s="1"/>
      <c r="F23" s="1"/>
      <c r="G23" s="1"/>
    </row>
    <row r="24" spans="1:8" s="12" customFormat="1" ht="18" customHeight="1">
      <c r="A24" s="561" t="s">
        <v>130</v>
      </c>
      <c r="B24" s="562"/>
      <c r="C24" s="562"/>
      <c r="D24" s="562"/>
      <c r="E24" s="562"/>
      <c r="F24" s="562"/>
      <c r="G24" s="562"/>
    </row>
    <row r="25" spans="1:8" s="12" customFormat="1" ht="18" customHeight="1">
      <c r="A25" s="561" t="s">
        <v>428</v>
      </c>
      <c r="B25" s="562"/>
      <c r="C25" s="562"/>
      <c r="D25" s="562"/>
      <c r="E25" s="562"/>
      <c r="F25" s="562"/>
      <c r="G25" s="562"/>
    </row>
    <row r="26" spans="1:8" s="12" customFormat="1" ht="18" customHeight="1">
      <c r="A26" s="2"/>
      <c r="B26" s="3"/>
      <c r="C26" s="3"/>
      <c r="D26" s="3"/>
      <c r="E26" s="3"/>
      <c r="F26" s="3"/>
      <c r="G26" s="1"/>
    </row>
    <row r="27" spans="1:8" s="12" customFormat="1" ht="18" customHeight="1">
      <c r="A27" s="4"/>
      <c r="B27" s="3" t="s">
        <v>22</v>
      </c>
      <c r="C27" s="3"/>
      <c r="D27" s="3"/>
      <c r="E27" s="3"/>
      <c r="F27" s="3"/>
      <c r="G27" s="1"/>
    </row>
    <row r="28" spans="1:8" s="12" customFormat="1" ht="18" customHeight="1">
      <c r="A28"/>
      <c r="B28" s="1"/>
      <c r="C28" s="1"/>
      <c r="D28" s="1"/>
      <c r="E28" s="1"/>
      <c r="F28" s="1"/>
      <c r="G28" s="122" t="s">
        <v>17</v>
      </c>
    </row>
    <row r="29" spans="1:8" s="12" customFormat="1" ht="39" customHeight="1">
      <c r="A29" s="123" t="s">
        <v>16</v>
      </c>
      <c r="B29" s="124" t="s">
        <v>15</v>
      </c>
      <c r="C29" s="125" t="s">
        <v>182</v>
      </c>
      <c r="D29" s="369" t="s">
        <v>389</v>
      </c>
      <c r="E29" s="369" t="s">
        <v>390</v>
      </c>
      <c r="F29" s="369" t="s">
        <v>391</v>
      </c>
      <c r="G29" s="207" t="s">
        <v>424</v>
      </c>
    </row>
    <row r="30" spans="1:8" s="129" customFormat="1" ht="18" customHeight="1">
      <c r="A30" s="126"/>
      <c r="B30" s="127" t="s">
        <v>112</v>
      </c>
      <c r="C30" s="127" t="s">
        <v>113</v>
      </c>
      <c r="D30" s="366" t="s">
        <v>114</v>
      </c>
      <c r="E30" s="366" t="s">
        <v>115</v>
      </c>
      <c r="F30" s="366" t="s">
        <v>116</v>
      </c>
      <c r="G30" s="128" t="s">
        <v>117</v>
      </c>
    </row>
    <row r="31" spans="1:8" s="12" customFormat="1" ht="19.5" customHeight="1">
      <c r="A31" s="205" t="s">
        <v>8</v>
      </c>
      <c r="B31" s="201" t="s">
        <v>244</v>
      </c>
      <c r="C31" s="352" t="s">
        <v>245</v>
      </c>
      <c r="D31" s="398"/>
      <c r="E31" s="398"/>
      <c r="F31" s="398"/>
      <c r="G31" s="400">
        <f>E31+F31+D31</f>
        <v>0</v>
      </c>
    </row>
    <row r="32" spans="1:8" s="12" customFormat="1" ht="19.5" customHeight="1">
      <c r="A32" s="205" t="s">
        <v>9</v>
      </c>
      <c r="B32" s="201" t="s">
        <v>246</v>
      </c>
      <c r="C32" s="352" t="s">
        <v>248</v>
      </c>
      <c r="D32" s="398"/>
      <c r="E32" s="398"/>
      <c r="F32" s="398"/>
      <c r="G32" s="401"/>
    </row>
    <row r="33" spans="1:7" s="12" customFormat="1" ht="19.5" customHeight="1">
      <c r="A33" s="206" t="s">
        <v>10</v>
      </c>
      <c r="B33" s="202" t="s">
        <v>247</v>
      </c>
      <c r="C33" s="353" t="s">
        <v>249</v>
      </c>
      <c r="D33" s="386">
        <f>SUM(D31:D32)</f>
        <v>0</v>
      </c>
      <c r="E33" s="386">
        <f>SUM(E31:E32)</f>
        <v>0</v>
      </c>
      <c r="F33" s="419"/>
      <c r="G33" s="419">
        <f>SUM(G31:G32)</f>
        <v>0</v>
      </c>
    </row>
    <row r="34" spans="1:7" s="12" customFormat="1" ht="19.5" customHeight="1">
      <c r="A34" s="206" t="s">
        <v>11</v>
      </c>
      <c r="B34" s="202" t="s">
        <v>251</v>
      </c>
      <c r="C34" s="353" t="s">
        <v>250</v>
      </c>
      <c r="D34" s="399"/>
      <c r="E34" s="399"/>
      <c r="F34" s="399"/>
      <c r="G34" s="400">
        <f>E34+F34+D34</f>
        <v>0</v>
      </c>
    </row>
    <row r="35" spans="1:7" s="12" customFormat="1" ht="19.5" customHeight="1">
      <c r="A35" s="206" t="s">
        <v>12</v>
      </c>
      <c r="B35" s="202" t="s">
        <v>252</v>
      </c>
      <c r="C35" s="353" t="s">
        <v>253</v>
      </c>
      <c r="D35" s="399"/>
      <c r="E35" s="399"/>
      <c r="F35" s="399"/>
      <c r="G35" s="400">
        <f>E35+F35+D35</f>
        <v>0</v>
      </c>
    </row>
    <row r="36" spans="1:7" ht="19.5" customHeight="1">
      <c r="A36" s="206" t="s">
        <v>13</v>
      </c>
      <c r="B36" s="201" t="s">
        <v>131</v>
      </c>
      <c r="C36" s="352" t="s">
        <v>254</v>
      </c>
      <c r="D36" s="398"/>
      <c r="E36" s="398"/>
      <c r="F36" s="398"/>
      <c r="G36" s="420"/>
    </row>
    <row r="37" spans="1:7" ht="19.5" customHeight="1">
      <c r="A37" s="205" t="s">
        <v>14</v>
      </c>
      <c r="B37" s="201" t="s">
        <v>255</v>
      </c>
      <c r="C37" s="352" t="s">
        <v>256</v>
      </c>
      <c r="D37" s="398"/>
      <c r="E37" s="398"/>
      <c r="F37" s="398"/>
      <c r="G37" s="420"/>
    </row>
    <row r="38" spans="1:7" ht="19.5" customHeight="1">
      <c r="A38" s="205" t="s">
        <v>30</v>
      </c>
      <c r="B38" s="203" t="s">
        <v>4</v>
      </c>
      <c r="C38" s="352" t="s">
        <v>257</v>
      </c>
      <c r="D38" s="398"/>
      <c r="E38" s="398"/>
      <c r="F38" s="398"/>
      <c r="G38" s="401"/>
    </row>
    <row r="39" spans="1:7" ht="19.5" customHeight="1">
      <c r="A39" s="206" t="s">
        <v>31</v>
      </c>
      <c r="B39" s="204" t="s">
        <v>132</v>
      </c>
      <c r="C39" s="353" t="s">
        <v>258</v>
      </c>
      <c r="D39" s="399"/>
      <c r="E39" s="399"/>
      <c r="F39" s="399"/>
      <c r="G39" s="400"/>
    </row>
    <row r="40" spans="1:7" ht="19.5" customHeight="1">
      <c r="A40" s="205" t="s">
        <v>32</v>
      </c>
      <c r="B40" s="203" t="s">
        <v>260</v>
      </c>
      <c r="C40" s="352" t="s">
        <v>259</v>
      </c>
      <c r="D40" s="398"/>
      <c r="E40" s="398"/>
      <c r="F40" s="398"/>
      <c r="G40" s="419"/>
    </row>
    <row r="41" spans="1:7" ht="19.5" customHeight="1">
      <c r="A41" s="205" t="s">
        <v>33</v>
      </c>
      <c r="B41" s="203" t="s">
        <v>261</v>
      </c>
      <c r="C41" s="352" t="s">
        <v>262</v>
      </c>
      <c r="D41" s="398"/>
      <c r="E41" s="398"/>
      <c r="F41" s="398"/>
      <c r="G41" s="401"/>
    </row>
    <row r="42" spans="1:7" ht="19.5" customHeight="1">
      <c r="A42" s="205" t="s">
        <v>34</v>
      </c>
      <c r="B42" s="201" t="s">
        <v>72</v>
      </c>
      <c r="C42" s="352" t="s">
        <v>263</v>
      </c>
      <c r="D42" s="398"/>
      <c r="E42" s="398"/>
      <c r="F42" s="398"/>
      <c r="G42" s="401"/>
    </row>
    <row r="43" spans="1:7" ht="19.5" customHeight="1">
      <c r="A43" s="206" t="s">
        <v>35</v>
      </c>
      <c r="B43" s="202" t="s">
        <v>265</v>
      </c>
      <c r="C43" s="353" t="s">
        <v>264</v>
      </c>
      <c r="D43" s="462">
        <f>D33+D34+D35+D36+D39+D40+D41+D42</f>
        <v>0</v>
      </c>
      <c r="E43" s="462">
        <f>E33+E34+E35+E36+E39+E40+E41+E42</f>
        <v>0</v>
      </c>
      <c r="F43" s="400"/>
      <c r="G43" s="400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44"/>
  <sheetViews>
    <sheetView topLeftCell="A10" workbookViewId="0">
      <selection activeCell="B34" sqref="B34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6" width="9.140625" style="1"/>
    <col min="7" max="7" width="10.28515625" style="1" customWidth="1"/>
    <col min="8" max="22" width="9.140625" style="1"/>
  </cols>
  <sheetData>
    <row r="1" spans="1:22">
      <c r="B1" s="560" t="s">
        <v>414</v>
      </c>
      <c r="C1" s="560"/>
      <c r="D1" s="560"/>
      <c r="E1" s="560"/>
      <c r="F1" s="560"/>
      <c r="G1" s="560"/>
    </row>
    <row r="2" spans="1:22" ht="36" customHeight="1">
      <c r="A2" s="561" t="s">
        <v>20</v>
      </c>
      <c r="B2" s="562"/>
      <c r="C2" s="562"/>
      <c r="D2" s="562"/>
      <c r="E2" s="562"/>
      <c r="F2" s="562"/>
      <c r="G2" s="562"/>
    </row>
    <row r="3" spans="1:22" ht="18.75">
      <c r="A3" s="561" t="s">
        <v>427</v>
      </c>
      <c r="B3" s="562"/>
      <c r="C3" s="562"/>
      <c r="D3" s="562"/>
      <c r="E3" s="562"/>
      <c r="F3" s="562"/>
      <c r="G3" s="562"/>
    </row>
    <row r="4" spans="1:22" ht="15.75">
      <c r="A4" s="2"/>
      <c r="B4" s="3"/>
      <c r="C4" s="3"/>
      <c r="D4" s="3"/>
      <c r="E4" s="3"/>
      <c r="F4" s="3"/>
    </row>
    <row r="5" spans="1:22">
      <c r="A5" s="4"/>
      <c r="B5" s="3" t="s">
        <v>22</v>
      </c>
      <c r="C5" s="3"/>
      <c r="D5" s="3"/>
      <c r="E5" s="3"/>
      <c r="F5" s="3"/>
    </row>
    <row r="6" spans="1:22">
      <c r="G6" s="122" t="s">
        <v>17</v>
      </c>
    </row>
    <row r="7" spans="1:22" ht="36">
      <c r="A7" s="123" t="s">
        <v>16</v>
      </c>
      <c r="B7" s="124" t="s">
        <v>15</v>
      </c>
      <c r="C7" s="125" t="s">
        <v>182</v>
      </c>
      <c r="D7" s="369" t="s">
        <v>389</v>
      </c>
      <c r="E7" s="369" t="s">
        <v>390</v>
      </c>
      <c r="F7" s="369" t="s">
        <v>391</v>
      </c>
      <c r="G7" s="207" t="s">
        <v>424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1.75" customHeight="1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 t="s">
        <v>117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>
      <c r="A9" s="340" t="s">
        <v>8</v>
      </c>
      <c r="B9" s="201" t="s">
        <v>198</v>
      </c>
      <c r="C9" s="352" t="s">
        <v>199</v>
      </c>
      <c r="D9" s="421"/>
      <c r="E9" s="421"/>
      <c r="F9" s="367"/>
      <c r="G9" s="354"/>
    </row>
    <row r="10" spans="1:22" s="12" customFormat="1" ht="18" customHeight="1">
      <c r="A10" s="340" t="s">
        <v>9</v>
      </c>
      <c r="B10" s="202" t="s">
        <v>364</v>
      </c>
      <c r="C10" s="368" t="s">
        <v>200</v>
      </c>
      <c r="D10" s="422">
        <f>SUM(D9:D9)</f>
        <v>0</v>
      </c>
      <c r="E10" s="422">
        <f>SUM(E9:E9)</f>
        <v>0</v>
      </c>
      <c r="F10" s="355">
        <f>SUM(F9:F9)</f>
        <v>0</v>
      </c>
      <c r="G10" s="355">
        <f>SUM(G9:G9)</f>
        <v>0</v>
      </c>
    </row>
    <row r="11" spans="1:22" s="12" customFormat="1" ht="18" customHeight="1">
      <c r="A11" s="340" t="s">
        <v>10</v>
      </c>
      <c r="B11" s="203" t="s">
        <v>5</v>
      </c>
      <c r="C11" s="352" t="s">
        <v>216</v>
      </c>
      <c r="D11" s="398"/>
      <c r="E11" s="398"/>
      <c r="F11" s="367"/>
      <c r="G11" s="356">
        <f>D11+E11</f>
        <v>0</v>
      </c>
    </row>
    <row r="12" spans="1:22" s="12" customFormat="1" ht="18" customHeight="1">
      <c r="A12" s="340" t="s">
        <v>11</v>
      </c>
      <c r="B12" s="203" t="s">
        <v>217</v>
      </c>
      <c r="C12" s="352" t="s">
        <v>218</v>
      </c>
      <c r="D12" s="398"/>
      <c r="E12" s="398"/>
      <c r="F12" s="367"/>
      <c r="G12" s="356"/>
    </row>
    <row r="13" spans="1:22" s="12" customFormat="1" ht="18" customHeight="1">
      <c r="A13" s="340" t="s">
        <v>12</v>
      </c>
      <c r="B13" s="203" t="s">
        <v>219</v>
      </c>
      <c r="C13" s="352" t="s">
        <v>220</v>
      </c>
      <c r="D13" s="398"/>
      <c r="E13" s="398"/>
      <c r="F13" s="367"/>
      <c r="G13" s="356"/>
    </row>
    <row r="14" spans="1:22" s="12" customFormat="1" ht="18" customHeight="1">
      <c r="A14" s="340" t="s">
        <v>13</v>
      </c>
      <c r="B14" s="203" t="s">
        <v>221</v>
      </c>
      <c r="C14" s="352" t="s">
        <v>222</v>
      </c>
      <c r="D14" s="398"/>
      <c r="E14" s="398"/>
      <c r="F14" s="367"/>
      <c r="G14" s="356">
        <f>D14+E14</f>
        <v>0</v>
      </c>
    </row>
    <row r="15" spans="1:22" s="12" customFormat="1" ht="18" customHeight="1">
      <c r="A15" s="340" t="s">
        <v>14</v>
      </c>
      <c r="B15" s="203" t="s">
        <v>223</v>
      </c>
      <c r="C15" s="352" t="s">
        <v>224</v>
      </c>
      <c r="D15" s="398"/>
      <c r="E15" s="398"/>
      <c r="F15" s="367"/>
      <c r="G15" s="356">
        <f>D15+E15</f>
        <v>0</v>
      </c>
    </row>
    <row r="16" spans="1:22" s="12" customFormat="1" ht="18" customHeight="1">
      <c r="A16" s="340" t="s">
        <v>30</v>
      </c>
      <c r="B16" s="203" t="s">
        <v>225</v>
      </c>
      <c r="C16" s="352" t="s">
        <v>226</v>
      </c>
      <c r="D16" s="398"/>
      <c r="E16" s="398"/>
      <c r="F16" s="367"/>
      <c r="G16" s="358"/>
    </row>
    <row r="17" spans="1:7" s="12" customFormat="1" ht="18" customHeight="1">
      <c r="A17" s="340" t="s">
        <v>31</v>
      </c>
      <c r="B17" s="203" t="s">
        <v>227</v>
      </c>
      <c r="C17" s="352" t="s">
        <v>228</v>
      </c>
      <c r="D17" s="398"/>
      <c r="E17" s="398"/>
      <c r="F17" s="367"/>
      <c r="G17" s="359"/>
    </row>
    <row r="18" spans="1:7" s="13" customFormat="1" ht="18" customHeight="1">
      <c r="A18" s="340" t="s">
        <v>32</v>
      </c>
      <c r="B18" s="203" t="s">
        <v>229</v>
      </c>
      <c r="C18" s="352" t="s">
        <v>230</v>
      </c>
      <c r="D18" s="398"/>
      <c r="E18" s="398"/>
      <c r="F18" s="367"/>
      <c r="G18" s="360"/>
    </row>
    <row r="19" spans="1:7" s="12" customFormat="1" ht="18" customHeight="1">
      <c r="A19" s="340" t="s">
        <v>33</v>
      </c>
      <c r="B19" s="203" t="s">
        <v>231</v>
      </c>
      <c r="C19" s="352" t="s">
        <v>232</v>
      </c>
      <c r="D19" s="398"/>
      <c r="E19" s="398"/>
      <c r="F19" s="367"/>
      <c r="G19" s="361"/>
    </row>
    <row r="20" spans="1:7" s="12" customFormat="1" ht="27.75" customHeight="1">
      <c r="A20" s="340" t="s">
        <v>34</v>
      </c>
      <c r="B20" s="204" t="s">
        <v>365</v>
      </c>
      <c r="C20" s="368" t="s">
        <v>233</v>
      </c>
      <c r="D20" s="407">
        <f>SUM(D11:D19)</f>
        <v>0</v>
      </c>
      <c r="E20" s="407">
        <f>SUM(E11:E19)</f>
        <v>0</v>
      </c>
      <c r="F20" s="362">
        <f>SUM(F11:F19)</f>
        <v>0</v>
      </c>
      <c r="G20" s="362">
        <f>SUM(G11:G19)</f>
        <v>0</v>
      </c>
    </row>
    <row r="21" spans="1:7" s="12" customFormat="1" ht="18" customHeight="1">
      <c r="A21" s="340" t="s">
        <v>35</v>
      </c>
      <c r="B21" s="202" t="s">
        <v>336</v>
      </c>
      <c r="C21" s="353" t="s">
        <v>239</v>
      </c>
      <c r="D21" s="399"/>
      <c r="E21" s="399"/>
      <c r="F21" s="368"/>
      <c r="G21" s="363"/>
    </row>
    <row r="22" spans="1:7" s="12" customFormat="1" ht="18" customHeight="1">
      <c r="A22" s="340" t="s">
        <v>36</v>
      </c>
      <c r="B22" s="202" t="s">
        <v>363</v>
      </c>
      <c r="C22" s="353" t="s">
        <v>240</v>
      </c>
      <c r="D22" s="399"/>
      <c r="E22" s="399"/>
      <c r="F22" s="368"/>
      <c r="G22" s="364"/>
    </row>
    <row r="23" spans="1:7" s="12" customFormat="1" ht="18" customHeight="1">
      <c r="A23" s="340" t="s">
        <v>37</v>
      </c>
      <c r="B23" s="204" t="s">
        <v>366</v>
      </c>
      <c r="C23" s="353" t="s">
        <v>242</v>
      </c>
      <c r="D23" s="433">
        <f>D20+D21+D22+D10</f>
        <v>0</v>
      </c>
      <c r="E23" s="408">
        <f>E20+E21+E22+E10</f>
        <v>0</v>
      </c>
      <c r="F23" s="365">
        <f>F20+F21+F22+F10</f>
        <v>0</v>
      </c>
      <c r="G23" s="365">
        <f>G20+G21+G22+G10</f>
        <v>0</v>
      </c>
    </row>
    <row r="24" spans="1:7" s="12" customFormat="1" ht="18" customHeight="1">
      <c r="A24"/>
      <c r="B24" s="1"/>
      <c r="C24" s="1"/>
      <c r="D24" s="1"/>
      <c r="E24" s="1"/>
      <c r="F24" s="1"/>
      <c r="G24" s="1"/>
    </row>
    <row r="25" spans="1:7" s="12" customFormat="1" ht="18" customHeight="1">
      <c r="A25" s="561" t="s">
        <v>20</v>
      </c>
      <c r="B25" s="562"/>
      <c r="C25" s="562"/>
      <c r="D25" s="562"/>
      <c r="E25" s="562"/>
      <c r="F25" s="562"/>
      <c r="G25" s="562"/>
    </row>
    <row r="26" spans="1:7" s="12" customFormat="1" ht="18" customHeight="1">
      <c r="A26" s="561" t="s">
        <v>428</v>
      </c>
      <c r="B26" s="562"/>
      <c r="C26" s="562"/>
      <c r="D26" s="562"/>
      <c r="E26" s="562"/>
      <c r="F26" s="562"/>
      <c r="G26" s="562"/>
    </row>
    <row r="27" spans="1:7" s="12" customFormat="1" ht="18" customHeight="1">
      <c r="A27" s="2"/>
      <c r="B27" s="3"/>
      <c r="C27" s="3"/>
      <c r="D27" s="3"/>
      <c r="E27" s="3"/>
      <c r="F27" s="3"/>
      <c r="G27" s="1"/>
    </row>
    <row r="28" spans="1:7" s="12" customFormat="1" ht="18" customHeight="1">
      <c r="A28" s="4"/>
      <c r="B28" s="3" t="s">
        <v>22</v>
      </c>
      <c r="C28" s="3"/>
      <c r="D28" s="3"/>
      <c r="E28" s="3"/>
      <c r="F28" s="3"/>
      <c r="G28" s="1"/>
    </row>
    <row r="29" spans="1:7" s="12" customFormat="1" ht="31.5" customHeight="1">
      <c r="A29"/>
      <c r="B29" s="1"/>
      <c r="C29" s="1"/>
      <c r="D29" s="1"/>
      <c r="E29" s="1"/>
      <c r="F29" s="1"/>
      <c r="G29" s="122" t="s">
        <v>17</v>
      </c>
    </row>
    <row r="30" spans="1:7" s="129" customFormat="1" ht="36" customHeight="1">
      <c r="A30" s="123" t="s">
        <v>16</v>
      </c>
      <c r="B30" s="124" t="s">
        <v>15</v>
      </c>
      <c r="C30" s="125" t="s">
        <v>182</v>
      </c>
      <c r="D30" s="369" t="s">
        <v>389</v>
      </c>
      <c r="E30" s="369" t="s">
        <v>390</v>
      </c>
      <c r="F30" s="369" t="s">
        <v>391</v>
      </c>
      <c r="G30" s="207" t="s">
        <v>424</v>
      </c>
    </row>
    <row r="31" spans="1:7" s="12" customFormat="1" ht="19.5" customHeight="1">
      <c r="A31" s="126"/>
      <c r="B31" s="127" t="s">
        <v>112</v>
      </c>
      <c r="C31" s="127" t="s">
        <v>113</v>
      </c>
      <c r="D31" s="366" t="s">
        <v>114</v>
      </c>
      <c r="E31" s="366" t="s">
        <v>115</v>
      </c>
      <c r="F31" s="366" t="s">
        <v>116</v>
      </c>
      <c r="G31" s="128" t="s">
        <v>117</v>
      </c>
    </row>
    <row r="32" spans="1:7" s="12" customFormat="1" ht="19.5" customHeight="1">
      <c r="A32" s="205" t="s">
        <v>8</v>
      </c>
      <c r="B32" s="201" t="s">
        <v>244</v>
      </c>
      <c r="C32" s="352" t="s">
        <v>245</v>
      </c>
      <c r="D32" s="398"/>
      <c r="E32" s="398"/>
      <c r="F32" s="367"/>
      <c r="G32" s="370">
        <f>D32+E32</f>
        <v>0</v>
      </c>
    </row>
    <row r="33" spans="1:7" s="12" customFormat="1" ht="19.5" customHeight="1">
      <c r="A33" s="205" t="s">
        <v>9</v>
      </c>
      <c r="B33" s="201" t="s">
        <v>246</v>
      </c>
      <c r="C33" s="352" t="s">
        <v>248</v>
      </c>
      <c r="D33" s="398"/>
      <c r="E33" s="398"/>
      <c r="F33" s="367"/>
      <c r="G33" s="356"/>
    </row>
    <row r="34" spans="1:7" s="12" customFormat="1" ht="19.5" customHeight="1">
      <c r="A34" s="206" t="s">
        <v>10</v>
      </c>
      <c r="B34" s="202" t="s">
        <v>247</v>
      </c>
      <c r="C34" s="368" t="s">
        <v>249</v>
      </c>
      <c r="D34" s="419">
        <f>SUM(D32:D33)</f>
        <v>0</v>
      </c>
      <c r="E34" s="487">
        <f>SUM(E32:E33)</f>
        <v>0</v>
      </c>
      <c r="F34" s="355">
        <f>SUM(F32:F33)</f>
        <v>0</v>
      </c>
      <c r="G34" s="355">
        <f>D34+E34</f>
        <v>0</v>
      </c>
    </row>
    <row r="35" spans="1:7" s="12" customFormat="1" ht="19.5" customHeight="1">
      <c r="A35" s="206" t="s">
        <v>11</v>
      </c>
      <c r="B35" s="202" t="s">
        <v>251</v>
      </c>
      <c r="C35" s="353" t="s">
        <v>250</v>
      </c>
      <c r="D35" s="399"/>
      <c r="E35" s="399"/>
      <c r="F35" s="368"/>
      <c r="G35" s="355">
        <f>D35+E35</f>
        <v>0</v>
      </c>
    </row>
    <row r="36" spans="1:7" ht="19.5" customHeight="1">
      <c r="A36" s="206" t="s">
        <v>12</v>
      </c>
      <c r="B36" s="202" t="s">
        <v>252</v>
      </c>
      <c r="C36" s="353" t="s">
        <v>253</v>
      </c>
      <c r="D36" s="399"/>
      <c r="E36" s="399"/>
      <c r="F36" s="368"/>
      <c r="G36" s="355">
        <f>D36+E36</f>
        <v>0</v>
      </c>
    </row>
    <row r="37" spans="1:7" ht="19.5" customHeight="1">
      <c r="A37" s="206" t="s">
        <v>13</v>
      </c>
      <c r="B37" s="201" t="s">
        <v>131</v>
      </c>
      <c r="C37" s="352" t="s">
        <v>254</v>
      </c>
      <c r="D37" s="398"/>
      <c r="E37" s="398"/>
      <c r="F37" s="367"/>
      <c r="G37" s="371"/>
    </row>
    <row r="38" spans="1:7" ht="19.5" customHeight="1">
      <c r="A38" s="205" t="s">
        <v>14</v>
      </c>
      <c r="B38" s="201" t="s">
        <v>255</v>
      </c>
      <c r="C38" s="352" t="s">
        <v>256</v>
      </c>
      <c r="D38" s="398"/>
      <c r="E38" s="398"/>
      <c r="F38" s="367"/>
      <c r="G38" s="371"/>
    </row>
    <row r="39" spans="1:7" ht="19.5" customHeight="1">
      <c r="A39" s="205" t="s">
        <v>30</v>
      </c>
      <c r="B39" s="203" t="s">
        <v>4</v>
      </c>
      <c r="C39" s="352" t="s">
        <v>257</v>
      </c>
      <c r="D39" s="398"/>
      <c r="E39" s="398"/>
      <c r="F39" s="367"/>
      <c r="G39" s="356"/>
    </row>
    <row r="40" spans="1:7" ht="19.5" customHeight="1">
      <c r="A40" s="206" t="s">
        <v>31</v>
      </c>
      <c r="B40" s="204" t="s">
        <v>132</v>
      </c>
      <c r="C40" s="353" t="s">
        <v>258</v>
      </c>
      <c r="D40" s="399"/>
      <c r="E40" s="399"/>
      <c r="F40" s="368"/>
      <c r="G40" s="354">
        <f>G38+G39</f>
        <v>0</v>
      </c>
    </row>
    <row r="41" spans="1:7" ht="19.5" customHeight="1">
      <c r="A41" s="205" t="s">
        <v>32</v>
      </c>
      <c r="B41" s="203" t="s">
        <v>260</v>
      </c>
      <c r="C41" s="352" t="s">
        <v>259</v>
      </c>
      <c r="D41" s="398"/>
      <c r="E41" s="398"/>
      <c r="F41" s="367"/>
      <c r="G41" s="355"/>
    </row>
    <row r="42" spans="1:7" ht="19.5" customHeight="1">
      <c r="A42" s="205" t="s">
        <v>33</v>
      </c>
      <c r="B42" s="203" t="s">
        <v>261</v>
      </c>
      <c r="C42" s="352" t="s">
        <v>262</v>
      </c>
      <c r="D42" s="398"/>
      <c r="E42" s="398"/>
      <c r="F42" s="367"/>
      <c r="G42" s="356"/>
    </row>
    <row r="43" spans="1:7" ht="19.5" customHeight="1">
      <c r="A43" s="205" t="s">
        <v>34</v>
      </c>
      <c r="B43" s="201" t="s">
        <v>72</v>
      </c>
      <c r="C43" s="352" t="s">
        <v>263</v>
      </c>
      <c r="D43" s="398"/>
      <c r="E43" s="398"/>
      <c r="F43" s="367"/>
      <c r="G43" s="356"/>
    </row>
    <row r="44" spans="1:7">
      <c r="A44" s="206" t="s">
        <v>35</v>
      </c>
      <c r="B44" s="202" t="s">
        <v>265</v>
      </c>
      <c r="C44" s="353" t="s">
        <v>264</v>
      </c>
      <c r="D44" s="400">
        <f>D34+D35+D36+D37+D40+D41+D42+D43</f>
        <v>0</v>
      </c>
      <c r="E44" s="400">
        <f>E34+E35+E36+E37+E40+E41+E42+E43</f>
        <v>0</v>
      </c>
      <c r="F44" s="354">
        <f>F34+F35+F36+F37+F40+F41+F42+F43</f>
        <v>0</v>
      </c>
      <c r="G44" s="354">
        <f>G34+G35+G36+G37+G40+G41+G42+G43</f>
        <v>0</v>
      </c>
    </row>
  </sheetData>
  <mergeCells count="5">
    <mergeCell ref="A26:G26"/>
    <mergeCell ref="B1:G1"/>
    <mergeCell ref="A2:G2"/>
    <mergeCell ref="A3:G3"/>
    <mergeCell ref="A25:G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5"/>
  <dimension ref="A2:D51"/>
  <sheetViews>
    <sheetView view="pageBreakPreview" zoomScale="60" workbookViewId="0">
      <selection activeCell="A2" sqref="A2:B2"/>
    </sheetView>
  </sheetViews>
  <sheetFormatPr defaultRowHeight="12.75"/>
  <cols>
    <col min="1" max="1" width="55" customWidth="1"/>
    <col min="2" max="2" width="11.7109375" customWidth="1"/>
  </cols>
  <sheetData>
    <row r="2" spans="1:4">
      <c r="A2" s="560" t="s">
        <v>583</v>
      </c>
      <c r="B2" s="560"/>
      <c r="C2" s="58"/>
      <c r="D2" s="58"/>
    </row>
    <row r="3" spans="1:4">
      <c r="A3" s="7"/>
      <c r="B3" s="7"/>
      <c r="C3" s="58"/>
      <c r="D3" s="58"/>
    </row>
    <row r="4" spans="1:4" ht="36" customHeight="1">
      <c r="A4" s="563" t="s">
        <v>542</v>
      </c>
      <c r="B4" s="563"/>
    </row>
    <row r="5" spans="1:4" ht="15.75">
      <c r="A5" s="564" t="s">
        <v>162</v>
      </c>
      <c r="B5" s="564"/>
    </row>
    <row r="6" spans="1:4" ht="15.75">
      <c r="A6" s="188"/>
      <c r="B6" s="196" t="s">
        <v>17</v>
      </c>
    </row>
    <row r="7" spans="1:4">
      <c r="A7" s="195" t="s">
        <v>112</v>
      </c>
      <c r="B7" s="195" t="s">
        <v>115</v>
      </c>
    </row>
    <row r="8" spans="1:4" s="67" customFormat="1" ht="25.5">
      <c r="A8" s="68"/>
      <c r="B8" s="519" t="s">
        <v>538</v>
      </c>
    </row>
    <row r="9" spans="1:4" s="67" customFormat="1" ht="13.5">
      <c r="A9" s="483" t="s">
        <v>266</v>
      </c>
      <c r="B9" s="415"/>
    </row>
    <row r="10" spans="1:4" ht="13.5">
      <c r="A10" s="75" t="s">
        <v>271</v>
      </c>
      <c r="B10" s="415">
        <f>SUM(B11:B12)</f>
        <v>570</v>
      </c>
    </row>
    <row r="11" spans="1:4">
      <c r="A11" s="531" t="s">
        <v>549</v>
      </c>
      <c r="B11" s="47">
        <v>570</v>
      </c>
    </row>
    <row r="12" spans="1:4">
      <c r="B12" s="47"/>
    </row>
    <row r="13" spans="1:4" ht="13.5">
      <c r="A13" s="75" t="s">
        <v>267</v>
      </c>
      <c r="B13" s="415">
        <f>B14+B15</f>
        <v>0</v>
      </c>
    </row>
    <row r="14" spans="1:4" ht="15">
      <c r="A14" s="80"/>
      <c r="B14" s="77"/>
    </row>
    <row r="15" spans="1:4" ht="15">
      <c r="A15" s="80"/>
      <c r="B15" s="94"/>
    </row>
    <row r="16" spans="1:4">
      <c r="A16" s="68" t="s">
        <v>268</v>
      </c>
      <c r="B16" s="415">
        <v>21000</v>
      </c>
    </row>
    <row r="17" spans="1:3" s="67" customFormat="1" hidden="1">
      <c r="A17" s="69"/>
      <c r="B17" s="71"/>
    </row>
    <row r="18" spans="1:3" s="67" customFormat="1" hidden="1">
      <c r="A18" s="70" t="s">
        <v>126</v>
      </c>
      <c r="B18" s="72"/>
    </row>
    <row r="19" spans="1:3" s="67" customFormat="1" hidden="1">
      <c r="A19" s="69" t="s">
        <v>127</v>
      </c>
      <c r="B19" s="72"/>
    </row>
    <row r="20" spans="1:3" s="67" customFormat="1">
      <c r="A20" s="69" t="s">
        <v>450</v>
      </c>
      <c r="B20" s="47">
        <v>1000</v>
      </c>
    </row>
    <row r="21" spans="1:3" s="67" customFormat="1">
      <c r="A21" s="69" t="s">
        <v>548</v>
      </c>
      <c r="B21" s="47">
        <v>20000</v>
      </c>
      <c r="C21" s="186"/>
    </row>
    <row r="22" spans="1:3" s="67" customFormat="1">
      <c r="A22" s="442"/>
      <c r="B22" s="77"/>
    </row>
    <row r="23" spans="1:3" s="67" customFormat="1" ht="13.5">
      <c r="A23" s="73" t="s">
        <v>269</v>
      </c>
      <c r="B23" s="448"/>
    </row>
    <row r="24" spans="1:3" s="67" customFormat="1">
      <c r="A24" s="76" t="s">
        <v>24</v>
      </c>
      <c r="B24" s="444"/>
    </row>
    <row r="25" spans="1:3">
      <c r="A25" s="76" t="s">
        <v>25</v>
      </c>
      <c r="B25" s="94"/>
    </row>
    <row r="26" spans="1:3">
      <c r="A26" s="76"/>
      <c r="B26" s="74"/>
    </row>
    <row r="27" spans="1:3" ht="13.5">
      <c r="A27" s="73" t="s">
        <v>270</v>
      </c>
      <c r="B27" s="414">
        <v>0</v>
      </c>
    </row>
    <row r="28" spans="1:3">
      <c r="A28" s="76" t="s">
        <v>24</v>
      </c>
      <c r="B28" s="94">
        <v>0</v>
      </c>
    </row>
    <row r="29" spans="1:3">
      <c r="A29" s="76" t="s">
        <v>25</v>
      </c>
      <c r="B29" s="94">
        <v>0</v>
      </c>
    </row>
    <row r="30" spans="1:3">
      <c r="A30" s="195"/>
      <c r="B30" s="94"/>
    </row>
    <row r="31" spans="1:3" ht="15">
      <c r="A31" s="78" t="s">
        <v>466</v>
      </c>
      <c r="B31" s="443">
        <f>B35+B36+B38+B33</f>
        <v>4380</v>
      </c>
    </row>
    <row r="32" spans="1:3" ht="15">
      <c r="A32" s="480" t="s">
        <v>467</v>
      </c>
      <c r="B32" s="327"/>
    </row>
    <row r="33" spans="1:3" ht="15">
      <c r="A33" s="530" t="s">
        <v>547</v>
      </c>
      <c r="B33" s="77">
        <v>1500</v>
      </c>
    </row>
    <row r="34" spans="1:3" ht="15">
      <c r="A34" s="79" t="s">
        <v>468</v>
      </c>
      <c r="B34" s="77"/>
    </row>
    <row r="35" spans="1:3" ht="15">
      <c r="A35" s="213" t="s">
        <v>275</v>
      </c>
      <c r="B35" s="414">
        <v>2500</v>
      </c>
    </row>
    <row r="36" spans="1:3" ht="15">
      <c r="A36" s="79" t="s">
        <v>469</v>
      </c>
      <c r="B36" s="414">
        <v>350</v>
      </c>
    </row>
    <row r="37" spans="1:3" ht="15">
      <c r="A37" s="79"/>
      <c r="B37" s="94" t="s">
        <v>546</v>
      </c>
      <c r="C37" s="27"/>
    </row>
    <row r="38" spans="1:3" ht="15">
      <c r="A38" s="480" t="s">
        <v>470</v>
      </c>
      <c r="B38" s="414">
        <v>30</v>
      </c>
    </row>
    <row r="39" spans="1:3" ht="15">
      <c r="A39" s="510" t="s">
        <v>322</v>
      </c>
      <c r="B39" s="209">
        <f>SUM(B31,B16,B25,B13,B10,B9)</f>
        <v>25950</v>
      </c>
    </row>
    <row r="41" spans="1:3" ht="15">
      <c r="A41" s="482"/>
      <c r="B41" s="481"/>
    </row>
    <row r="42" spans="1:3">
      <c r="A42" s="30"/>
      <c r="B42" s="30"/>
    </row>
    <row r="45" spans="1:3">
      <c r="A45" s="6"/>
    </row>
    <row r="51" spans="1:1">
      <c r="A51" s="6"/>
    </row>
  </sheetData>
  <mergeCells count="3">
    <mergeCell ref="A2:B2"/>
    <mergeCell ref="A4:B4"/>
    <mergeCell ref="A5:B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46"/>
  <sheetViews>
    <sheetView view="pageBreakPreview" topLeftCell="A28" zoomScale="60" workbookViewId="0">
      <selection sqref="A1:B1"/>
    </sheetView>
  </sheetViews>
  <sheetFormatPr defaultRowHeight="12.75"/>
  <cols>
    <col min="1" max="1" width="70.85546875" style="179" customWidth="1"/>
    <col min="2" max="2" width="13.42578125" style="56" customWidth="1"/>
    <col min="3" max="4" width="11.140625" bestFit="1" customWidth="1"/>
  </cols>
  <sheetData>
    <row r="1" spans="1:3">
      <c r="A1" s="560" t="s">
        <v>584</v>
      </c>
      <c r="B1" s="560"/>
    </row>
    <row r="2" spans="1:3">
      <c r="A2" s="7"/>
      <c r="B2" s="7"/>
    </row>
    <row r="3" spans="1:3">
      <c r="A3" s="7"/>
      <c r="B3" s="7"/>
    </row>
    <row r="4" spans="1:3">
      <c r="A4" s="7"/>
      <c r="B4" s="7"/>
    </row>
    <row r="5" spans="1:3" ht="15.75">
      <c r="A5" s="565" t="s">
        <v>272</v>
      </c>
      <c r="B5" s="565"/>
    </row>
    <row r="6" spans="1:3" ht="15.75">
      <c r="A6" s="565" t="s">
        <v>162</v>
      </c>
      <c r="B6" s="565"/>
    </row>
    <row r="7" spans="1:3" ht="15.75">
      <c r="A7" s="180"/>
      <c r="B7" s="58" t="s">
        <v>529</v>
      </c>
    </row>
    <row r="8" spans="1:3">
      <c r="A8" s="197" t="s">
        <v>112</v>
      </c>
      <c r="B8" s="182" t="s">
        <v>113</v>
      </c>
    </row>
    <row r="9" spans="1:3" s="178" customFormat="1" ht="48.75" customHeight="1">
      <c r="A9" s="183" t="s">
        <v>139</v>
      </c>
      <c r="B9" s="184" t="s">
        <v>511</v>
      </c>
    </row>
    <row r="10" spans="1:3">
      <c r="A10" s="185" t="s">
        <v>169</v>
      </c>
      <c r="B10" s="511">
        <f>SUM(B11,B12,B17,B18,B19)</f>
        <v>13374823</v>
      </c>
    </row>
    <row r="11" spans="1:3" ht="22.5" customHeight="1">
      <c r="A11" s="181" t="s">
        <v>170</v>
      </c>
      <c r="B11" s="388">
        <f>B13+B14+B15+B16</f>
        <v>5682485</v>
      </c>
    </row>
    <row r="12" spans="1:3" ht="20.25" customHeight="1">
      <c r="A12" s="181" t="s">
        <v>375</v>
      </c>
      <c r="B12" s="388"/>
    </row>
    <row r="13" spans="1:3" ht="21" customHeight="1">
      <c r="A13" s="181" t="s">
        <v>171</v>
      </c>
      <c r="B13" s="388">
        <v>1601140</v>
      </c>
    </row>
    <row r="14" spans="1:3" ht="20.25" customHeight="1">
      <c r="A14" s="181" t="s">
        <v>172</v>
      </c>
      <c r="B14" s="388">
        <v>2400000</v>
      </c>
      <c r="C14" s="27"/>
    </row>
    <row r="15" spans="1:3" ht="21" customHeight="1">
      <c r="A15" s="181" t="s">
        <v>173</v>
      </c>
      <c r="B15" s="388">
        <v>457815</v>
      </c>
      <c r="C15" s="27"/>
    </row>
    <row r="16" spans="1:3" ht="20.25" customHeight="1">
      <c r="A16" s="181" t="s">
        <v>174</v>
      </c>
      <c r="B16" s="388">
        <v>1223530</v>
      </c>
      <c r="C16" s="27"/>
    </row>
    <row r="17" spans="1:4" ht="20.25" customHeight="1">
      <c r="A17" s="181" t="s">
        <v>376</v>
      </c>
      <c r="B17" s="388">
        <v>5000000</v>
      </c>
      <c r="C17" s="27"/>
    </row>
    <row r="18" spans="1:4" ht="20.25" customHeight="1">
      <c r="A18" s="181" t="s">
        <v>522</v>
      </c>
      <c r="B18" s="388">
        <v>21717</v>
      </c>
      <c r="C18" s="27"/>
    </row>
    <row r="19" spans="1:4" ht="20.25" customHeight="1">
      <c r="A19" s="181" t="s">
        <v>526</v>
      </c>
      <c r="B19" s="388">
        <v>2670621</v>
      </c>
      <c r="C19" s="27"/>
    </row>
    <row r="20" spans="1:4" ht="26.25" customHeight="1">
      <c r="A20" s="185" t="s">
        <v>381</v>
      </c>
      <c r="B20" s="389">
        <f>B23+B24+B25+B26+B27+B28+B29</f>
        <v>9791600</v>
      </c>
      <c r="C20" s="27"/>
    </row>
    <row r="21" spans="1:4" ht="24.75" customHeight="1">
      <c r="A21" s="181" t="s">
        <v>175</v>
      </c>
      <c r="B21" s="389"/>
    </row>
    <row r="22" spans="1:4" ht="16.5" customHeight="1">
      <c r="A22" s="181" t="s">
        <v>543</v>
      </c>
      <c r="B22" s="388"/>
    </row>
    <row r="23" spans="1:4" ht="16.5" customHeight="1">
      <c r="A23" s="181" t="s">
        <v>176</v>
      </c>
      <c r="B23" s="388">
        <v>4882400</v>
      </c>
    </row>
    <row r="24" spans="1:4" ht="27" customHeight="1">
      <c r="A24" s="181" t="s">
        <v>377</v>
      </c>
      <c r="B24" s="388">
        <v>1200000</v>
      </c>
    </row>
    <row r="25" spans="1:4" ht="16.5" customHeight="1">
      <c r="A25" s="181" t="s">
        <v>378</v>
      </c>
      <c r="B25" s="388">
        <v>1723200</v>
      </c>
    </row>
    <row r="26" spans="1:4" ht="16.5" customHeight="1">
      <c r="A26" s="181" t="s">
        <v>379</v>
      </c>
      <c r="B26" s="388">
        <v>42000</v>
      </c>
    </row>
    <row r="27" spans="1:4" ht="25.5">
      <c r="A27" s="181" t="s">
        <v>177</v>
      </c>
      <c r="B27" s="388">
        <v>600000</v>
      </c>
      <c r="D27" s="27"/>
    </row>
    <row r="28" spans="1:4">
      <c r="A28" s="181" t="s">
        <v>380</v>
      </c>
      <c r="B28" s="520">
        <v>960000</v>
      </c>
      <c r="D28" s="27"/>
    </row>
    <row r="29" spans="1:4" ht="19.5" customHeight="1">
      <c r="A29" s="181" t="s">
        <v>442</v>
      </c>
      <c r="B29" s="388">
        <v>384000</v>
      </c>
    </row>
    <row r="30" spans="1:4" ht="19.5" customHeight="1">
      <c r="A30" s="181" t="s">
        <v>443</v>
      </c>
      <c r="B30" s="388"/>
    </row>
    <row r="31" spans="1:4" ht="24.75" customHeight="1">
      <c r="A31" s="185" t="s">
        <v>0</v>
      </c>
      <c r="B31" s="389">
        <f>B32+B33+B34+B35+B36+B37+B38+B39</f>
        <v>8241243</v>
      </c>
    </row>
    <row r="32" spans="1:4" ht="15.75" customHeight="1">
      <c r="A32" s="181" t="s">
        <v>523</v>
      </c>
      <c r="B32" s="388">
        <v>5015793</v>
      </c>
    </row>
    <row r="33" spans="1:4" ht="38.25">
      <c r="A33" s="181" t="s">
        <v>1</v>
      </c>
      <c r="B33" s="388">
        <v>0</v>
      </c>
    </row>
    <row r="34" spans="1:4" ht="25.5">
      <c r="A34" s="181" t="s">
        <v>2</v>
      </c>
      <c r="B34" s="388"/>
    </row>
    <row r="35" spans="1:4" ht="19.5" customHeight="1">
      <c r="A35" s="181" t="s">
        <v>3</v>
      </c>
      <c r="B35" s="388"/>
    </row>
    <row r="36" spans="1:4" ht="19.5" customHeight="1">
      <c r="A36" s="181" t="s">
        <v>382</v>
      </c>
      <c r="B36" s="388"/>
    </row>
    <row r="37" spans="1:4" ht="19.5" customHeight="1">
      <c r="A37" s="181" t="s">
        <v>383</v>
      </c>
      <c r="B37" s="388">
        <v>718080</v>
      </c>
    </row>
    <row r="38" spans="1:4" ht="19.5" customHeight="1">
      <c r="A38" s="181" t="s">
        <v>384</v>
      </c>
      <c r="B38" s="464">
        <v>1500750</v>
      </c>
    </row>
    <row r="39" spans="1:4" ht="19.5" customHeight="1">
      <c r="A39" s="181" t="s">
        <v>524</v>
      </c>
      <c r="B39" s="464">
        <v>1006620</v>
      </c>
    </row>
    <row r="40" spans="1:4" ht="21.75" customHeight="1">
      <c r="A40" s="185" t="s">
        <v>179</v>
      </c>
      <c r="B40" s="389">
        <f>B41+B42</f>
        <v>1200000</v>
      </c>
    </row>
    <row r="41" spans="1:4" ht="18" customHeight="1">
      <c r="A41" s="181" t="s">
        <v>385</v>
      </c>
      <c r="B41" s="388">
        <v>1200000</v>
      </c>
    </row>
    <row r="42" spans="1:4" ht="18" customHeight="1">
      <c r="A42" s="181" t="s">
        <v>406</v>
      </c>
      <c r="B42" s="464"/>
    </row>
    <row r="43" spans="1:4" ht="21" customHeight="1">
      <c r="A43" s="185" t="s">
        <v>180</v>
      </c>
      <c r="B43" s="389"/>
    </row>
    <row r="44" spans="1:4" ht="18" customHeight="1">
      <c r="A44" s="181" t="s">
        <v>451</v>
      </c>
      <c r="B44" s="512"/>
    </row>
    <row r="45" spans="1:4" ht="18" customHeight="1">
      <c r="A45" s="181"/>
      <c r="B45" s="464"/>
    </row>
    <row r="46" spans="1:4" ht="19.5" customHeight="1">
      <c r="A46" s="185" t="s">
        <v>156</v>
      </c>
      <c r="B46" s="327">
        <f>B10+B20+B31+B40+B43</f>
        <v>32607666</v>
      </c>
      <c r="D46" s="27"/>
    </row>
  </sheetData>
  <mergeCells count="3">
    <mergeCell ref="A1:B1"/>
    <mergeCell ref="A5:B5"/>
    <mergeCell ref="A6:B6"/>
  </mergeCells>
  <phoneticPr fontId="0" type="noConversion"/>
  <printOptions horizontalCentered="1"/>
  <pageMargins left="0.59055118110236227" right="0.59055118110236227" top="0.51181102362204722" bottom="0.51181102362204722" header="0.51181102362204722" footer="0.51181102362204722"/>
  <pageSetup paperSize="9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21"/>
  <sheetViews>
    <sheetView topLeftCell="A3" workbookViewId="0">
      <selection activeCell="D14" sqref="D14:N17"/>
    </sheetView>
  </sheetViews>
  <sheetFormatPr defaultRowHeight="12.75"/>
  <cols>
    <col min="1" max="1" width="3.42578125" customWidth="1"/>
    <col min="2" max="2" width="31.28515625" customWidth="1"/>
    <col min="3" max="3" width="8.28515625" customWidth="1"/>
    <col min="4" max="4" width="13.7109375" customWidth="1"/>
    <col min="5" max="5" width="13.140625" customWidth="1"/>
    <col min="6" max="6" width="9.5703125" customWidth="1"/>
    <col min="7" max="7" width="10.140625" customWidth="1"/>
    <col min="8" max="10" width="10.28515625" customWidth="1"/>
    <col min="11" max="11" width="13.7109375" customWidth="1"/>
    <col min="12" max="12" width="13" customWidth="1"/>
    <col min="13" max="13" width="11.85546875" bestFit="1" customWidth="1"/>
    <col min="14" max="14" width="8.5703125" customWidth="1"/>
    <col min="15" max="15" width="7.42578125" customWidth="1"/>
    <col min="16" max="16" width="6.42578125" customWidth="1"/>
    <col min="17" max="17" width="11.85546875" bestFit="1" customWidth="1"/>
  </cols>
  <sheetData>
    <row r="1" spans="1:18">
      <c r="A1" s="560" t="s">
        <v>405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3" spans="1:18">
      <c r="J3" s="570"/>
      <c r="K3" s="570"/>
      <c r="L3" s="570"/>
    </row>
    <row r="4" spans="1:18" ht="18.75">
      <c r="B4" s="214"/>
      <c r="C4" s="214"/>
      <c r="D4" s="215"/>
      <c r="K4" s="560"/>
      <c r="L4" s="560"/>
      <c r="M4" s="560"/>
      <c r="N4" s="560"/>
    </row>
    <row r="5" spans="1:18" ht="18.75">
      <c r="A5" s="571" t="s">
        <v>276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</row>
    <row r="6" spans="1:18" ht="18.75">
      <c r="A6" s="571" t="s">
        <v>277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</row>
    <row r="7" spans="1:18">
      <c r="L7" s="560"/>
      <c r="M7" s="560"/>
      <c r="N7" s="560"/>
      <c r="O7" s="560"/>
      <c r="P7" s="560"/>
      <c r="Q7" s="560"/>
    </row>
    <row r="8" spans="1:18">
      <c r="B8" s="216"/>
      <c r="C8" s="216"/>
      <c r="D8" s="215"/>
      <c r="E8" s="215"/>
      <c r="F8" s="215"/>
      <c r="G8" s="215"/>
      <c r="H8" s="215"/>
      <c r="I8" s="215"/>
      <c r="J8" s="217"/>
    </row>
    <row r="9" spans="1:18" ht="15.75">
      <c r="B9" s="216"/>
      <c r="C9" s="216"/>
      <c r="D9" s="215"/>
      <c r="E9" s="215"/>
      <c r="F9" s="215"/>
      <c r="G9" s="215"/>
      <c r="H9" s="215"/>
      <c r="I9" s="215"/>
      <c r="J9" s="218"/>
      <c r="Q9" s="48" t="s">
        <v>17</v>
      </c>
    </row>
    <row r="10" spans="1:18" s="219" customFormat="1" ht="12.75" customHeight="1">
      <c r="A10" s="580"/>
      <c r="B10" s="582" t="s">
        <v>278</v>
      </c>
      <c r="C10" s="569" t="s">
        <v>330</v>
      </c>
      <c r="D10" s="583" t="s">
        <v>279</v>
      </c>
      <c r="E10" s="566" t="s">
        <v>280</v>
      </c>
      <c r="F10" s="566" t="s">
        <v>448</v>
      </c>
      <c r="G10" s="566" t="s">
        <v>441</v>
      </c>
      <c r="H10" s="566" t="s">
        <v>447</v>
      </c>
      <c r="I10" s="566" t="s">
        <v>335</v>
      </c>
      <c r="J10" s="585" t="s">
        <v>282</v>
      </c>
      <c r="K10" s="587" t="s">
        <v>283</v>
      </c>
      <c r="L10" s="575" t="s">
        <v>284</v>
      </c>
      <c r="M10" s="579" t="s">
        <v>279</v>
      </c>
      <c r="N10" s="579"/>
      <c r="O10" s="577" t="s">
        <v>281</v>
      </c>
      <c r="P10" s="577"/>
      <c r="Q10" s="578" t="s">
        <v>285</v>
      </c>
    </row>
    <row r="11" spans="1:18" s="219" customFormat="1" ht="42" customHeight="1">
      <c r="A11" s="581"/>
      <c r="B11" s="582"/>
      <c r="C11" s="569"/>
      <c r="D11" s="584"/>
      <c r="E11" s="567"/>
      <c r="F11" s="567"/>
      <c r="G11" s="568"/>
      <c r="H11" s="567"/>
      <c r="I11" s="567"/>
      <c r="J11" s="586"/>
      <c r="K11" s="588"/>
      <c r="L11" s="576"/>
      <c r="M11" s="220" t="s">
        <v>286</v>
      </c>
      <c r="N11" s="220" t="s">
        <v>287</v>
      </c>
      <c r="O11" s="220" t="s">
        <v>286</v>
      </c>
      <c r="P11" s="220" t="s">
        <v>287</v>
      </c>
      <c r="Q11" s="578"/>
    </row>
    <row r="12" spans="1:18" s="219" customFormat="1" ht="13.5" customHeight="1">
      <c r="A12" s="221"/>
      <c r="B12" s="222" t="s">
        <v>112</v>
      </c>
      <c r="C12" s="223" t="s">
        <v>113</v>
      </c>
      <c r="D12" s="224" t="s">
        <v>114</v>
      </c>
      <c r="E12" s="224" t="s">
        <v>115</v>
      </c>
      <c r="F12" s="223" t="s">
        <v>116</v>
      </c>
      <c r="G12" s="225" t="s">
        <v>117</v>
      </c>
      <c r="H12" s="226" t="s">
        <v>118</v>
      </c>
      <c r="I12" s="226" t="s">
        <v>288</v>
      </c>
      <c r="J12" s="226" t="s">
        <v>289</v>
      </c>
      <c r="K12" s="226" t="s">
        <v>121</v>
      </c>
      <c r="L12" s="226" t="s">
        <v>290</v>
      </c>
      <c r="M12" s="226" t="s">
        <v>291</v>
      </c>
      <c r="N12" s="226" t="s">
        <v>292</v>
      </c>
      <c r="O12" s="227" t="s">
        <v>293</v>
      </c>
      <c r="P12" s="227" t="s">
        <v>294</v>
      </c>
      <c r="Q12" s="227" t="s">
        <v>331</v>
      </c>
    </row>
    <row r="13" spans="1:18" s="219" customFormat="1" ht="26.25" customHeight="1">
      <c r="A13" s="221"/>
      <c r="B13" s="222"/>
      <c r="C13" s="468"/>
      <c r="D13" s="228" t="s">
        <v>506</v>
      </c>
      <c r="E13" s="228" t="s">
        <v>506</v>
      </c>
      <c r="F13" s="228" t="s">
        <v>506</v>
      </c>
      <c r="G13" s="228" t="s">
        <v>506</v>
      </c>
      <c r="H13" s="228" t="s">
        <v>506</v>
      </c>
      <c r="I13" s="228" t="s">
        <v>506</v>
      </c>
      <c r="J13" s="228" t="s">
        <v>506</v>
      </c>
      <c r="K13" s="228" t="s">
        <v>506</v>
      </c>
      <c r="L13" s="228" t="s">
        <v>506</v>
      </c>
      <c r="M13" s="208"/>
      <c r="N13" s="208"/>
      <c r="O13" s="208"/>
      <c r="P13" s="208"/>
      <c r="Q13" s="208"/>
    </row>
    <row r="14" spans="1:18" ht="30" customHeight="1">
      <c r="A14" s="9" t="s">
        <v>8</v>
      </c>
      <c r="B14" s="231" t="s">
        <v>504</v>
      </c>
      <c r="C14" s="458" t="s">
        <v>429</v>
      </c>
      <c r="D14" s="231"/>
      <c r="E14" s="229"/>
      <c r="F14" s="229"/>
      <c r="G14" s="229"/>
      <c r="H14" s="229"/>
      <c r="I14" s="229"/>
      <c r="J14" s="229"/>
      <c r="K14" s="229"/>
      <c r="L14" s="230"/>
      <c r="M14" s="229"/>
      <c r="N14" s="229"/>
      <c r="O14" s="229"/>
      <c r="P14" s="229"/>
      <c r="Q14" s="229"/>
    </row>
    <row r="15" spans="1:18" ht="33.75" customHeight="1">
      <c r="A15" s="9" t="s">
        <v>9</v>
      </c>
      <c r="B15" s="341" t="s">
        <v>503</v>
      </c>
      <c r="C15" s="458" t="s">
        <v>430</v>
      </c>
      <c r="D15" s="229"/>
      <c r="E15" s="229"/>
      <c r="F15" s="229"/>
      <c r="G15" s="229"/>
      <c r="H15" s="229"/>
      <c r="I15" s="229"/>
      <c r="J15" s="229"/>
      <c r="K15" s="229"/>
      <c r="L15" s="230"/>
      <c r="M15" s="229"/>
      <c r="N15" s="229"/>
      <c r="O15" s="229"/>
      <c r="P15" s="229"/>
      <c r="Q15" s="229"/>
    </row>
    <row r="16" spans="1:18" ht="33" customHeight="1">
      <c r="A16" s="9" t="s">
        <v>10</v>
      </c>
      <c r="B16" s="232" t="s">
        <v>295</v>
      </c>
      <c r="C16" s="458" t="s">
        <v>431</v>
      </c>
      <c r="D16" s="229"/>
      <c r="E16" s="229"/>
      <c r="F16" s="229"/>
      <c r="G16" s="229"/>
      <c r="H16" s="229"/>
      <c r="I16" s="229"/>
      <c r="J16" s="229"/>
      <c r="K16" s="229"/>
      <c r="L16" s="230"/>
      <c r="M16" s="229"/>
      <c r="N16" s="229"/>
      <c r="O16" s="229"/>
      <c r="P16" s="229"/>
      <c r="Q16" s="229"/>
    </row>
    <row r="17" spans="1:17" ht="45.75" customHeight="1">
      <c r="A17" s="9" t="s">
        <v>11</v>
      </c>
      <c r="B17" s="232" t="s">
        <v>296</v>
      </c>
      <c r="C17" s="456"/>
      <c r="D17" s="229"/>
      <c r="E17" s="229"/>
      <c r="F17" s="229"/>
      <c r="G17" s="229"/>
      <c r="H17" s="229"/>
      <c r="I17" s="229"/>
      <c r="J17" s="229"/>
      <c r="K17" s="229"/>
      <c r="L17" s="230"/>
      <c r="M17" s="229"/>
      <c r="N17" s="229"/>
      <c r="O17" s="229"/>
      <c r="P17" s="229"/>
      <c r="Q17" s="229"/>
    </row>
    <row r="18" spans="1:17" ht="42" customHeight="1">
      <c r="A18" s="9" t="s">
        <v>12</v>
      </c>
      <c r="B18" s="233" t="s">
        <v>297</v>
      </c>
      <c r="C18" s="456"/>
      <c r="D18" s="234">
        <f t="shared" ref="D18:Q18" si="0">SUM(D14:D17)</f>
        <v>0</v>
      </c>
      <c r="E18" s="234">
        <f t="shared" si="0"/>
        <v>0</v>
      </c>
      <c r="F18" s="234">
        <f t="shared" si="0"/>
        <v>0</v>
      </c>
      <c r="G18" s="234">
        <f t="shared" si="0"/>
        <v>0</v>
      </c>
      <c r="H18" s="234">
        <f t="shared" si="0"/>
        <v>0</v>
      </c>
      <c r="I18" s="234">
        <f t="shared" si="0"/>
        <v>0</v>
      </c>
      <c r="J18" s="234">
        <f t="shared" si="0"/>
        <v>0</v>
      </c>
      <c r="K18" s="234">
        <f t="shared" si="0"/>
        <v>0</v>
      </c>
      <c r="L18" s="234">
        <f t="shared" si="0"/>
        <v>0</v>
      </c>
      <c r="M18" s="234">
        <f t="shared" si="0"/>
        <v>0</v>
      </c>
      <c r="N18" s="234">
        <f t="shared" si="0"/>
        <v>0</v>
      </c>
      <c r="O18" s="234">
        <f t="shared" si="0"/>
        <v>0</v>
      </c>
      <c r="P18" s="234">
        <f t="shared" si="0"/>
        <v>0</v>
      </c>
      <c r="Q18" s="234">
        <f t="shared" si="0"/>
        <v>0</v>
      </c>
    </row>
    <row r="19" spans="1:17" hidden="1">
      <c r="A19" s="572"/>
      <c r="B19" s="572"/>
      <c r="C19" s="236"/>
      <c r="D19" s="572"/>
      <c r="E19" s="572"/>
      <c r="F19" s="572"/>
      <c r="G19" s="236"/>
      <c r="H19" s="236"/>
      <c r="I19" s="572"/>
      <c r="J19" s="572"/>
      <c r="K19" s="572"/>
      <c r="L19" s="572"/>
    </row>
    <row r="20" spans="1:17" hidden="1">
      <c r="A20" s="573"/>
      <c r="B20" s="573"/>
      <c r="C20" s="237"/>
      <c r="D20" s="573"/>
      <c r="E20" s="573"/>
      <c r="F20" s="573"/>
      <c r="G20" s="237"/>
      <c r="H20" s="237"/>
      <c r="I20" s="573"/>
      <c r="J20" s="573"/>
      <c r="K20" s="573"/>
      <c r="L20" s="573"/>
    </row>
    <row r="21" spans="1:17" hidden="1">
      <c r="A21" s="574"/>
      <c r="B21" s="574"/>
      <c r="C21" s="238"/>
      <c r="D21" s="574"/>
      <c r="E21" s="574"/>
      <c r="F21" s="574"/>
      <c r="G21" s="238"/>
      <c r="H21" s="238"/>
      <c r="I21" s="574"/>
      <c r="J21" s="574"/>
      <c r="K21" s="574"/>
      <c r="L21" s="574"/>
    </row>
  </sheetData>
  <mergeCells count="30">
    <mergeCell ref="K19:K21"/>
    <mergeCell ref="H10:H11"/>
    <mergeCell ref="I10:I11"/>
    <mergeCell ref="J10:J11"/>
    <mergeCell ref="K10:K11"/>
    <mergeCell ref="L19:L21"/>
    <mergeCell ref="L10:L11"/>
    <mergeCell ref="O10:P10"/>
    <mergeCell ref="Q10:Q11"/>
    <mergeCell ref="A19:A21"/>
    <mergeCell ref="B19:B21"/>
    <mergeCell ref="D19:D21"/>
    <mergeCell ref="E19:E21"/>
    <mergeCell ref="F19:F21"/>
    <mergeCell ref="I19:I21"/>
    <mergeCell ref="J19:J21"/>
    <mergeCell ref="M10:N10"/>
    <mergeCell ref="A10:A11"/>
    <mergeCell ref="B10:B11"/>
    <mergeCell ref="D10:D11"/>
    <mergeCell ref="E10:E11"/>
    <mergeCell ref="F10:F11"/>
    <mergeCell ref="G10:G11"/>
    <mergeCell ref="C10:C11"/>
    <mergeCell ref="L7:Q7"/>
    <mergeCell ref="A1:Q1"/>
    <mergeCell ref="J3:L3"/>
    <mergeCell ref="K4:N4"/>
    <mergeCell ref="A5:R5"/>
    <mergeCell ref="A6:R6"/>
  </mergeCells>
  <phoneticPr fontId="0" type="noConversion"/>
  <printOptions horizontalCentered="1"/>
  <pageMargins left="0.42" right="0.37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40"/>
  <sheetViews>
    <sheetView view="pageBreakPreview" topLeftCell="A19" zoomScale="60" workbookViewId="0">
      <selection sqref="A1:Q1"/>
    </sheetView>
  </sheetViews>
  <sheetFormatPr defaultRowHeight="12.75"/>
  <cols>
    <col min="1" max="1" width="3.5703125" customWidth="1"/>
    <col min="2" max="2" width="44.5703125" customWidth="1"/>
    <col min="3" max="3" width="11.140625" customWidth="1"/>
    <col min="4" max="4" width="12.85546875" customWidth="1"/>
    <col min="5" max="5" width="12.5703125" customWidth="1"/>
    <col min="6" max="6" width="12.85546875" customWidth="1"/>
    <col min="7" max="7" width="13.140625" customWidth="1"/>
    <col min="8" max="8" width="12.7109375" customWidth="1"/>
    <col min="9" max="9" width="13.5703125" customWidth="1"/>
    <col min="10" max="10" width="12.5703125" customWidth="1"/>
    <col min="11" max="11" width="18.42578125" customWidth="1"/>
    <col min="12" max="12" width="14.28515625" customWidth="1"/>
    <col min="13" max="13" width="12.7109375" customWidth="1"/>
    <col min="14" max="14" width="9.28515625" bestFit="1" customWidth="1"/>
    <col min="16" max="16" width="8.7109375" customWidth="1"/>
    <col min="17" max="17" width="9.28515625" bestFit="1" customWidth="1"/>
  </cols>
  <sheetData>
    <row r="1" spans="1:19" ht="15.75" customHeight="1">
      <c r="A1" s="560" t="s">
        <v>585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9" ht="15.75" customHeight="1">
      <c r="B2" s="3"/>
      <c r="C2" s="3"/>
    </row>
    <row r="3" spans="1:19" ht="15.75">
      <c r="B3" s="3"/>
      <c r="C3" s="3"/>
      <c r="D3" s="239"/>
      <c r="E3" s="240"/>
      <c r="F3" s="240"/>
      <c r="G3" s="240"/>
      <c r="H3" s="240"/>
      <c r="I3" s="240"/>
      <c r="J3" s="241"/>
    </row>
    <row r="4" spans="1:19" ht="15.75">
      <c r="A4" s="564" t="s">
        <v>544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</row>
    <row r="5" spans="1:19" ht="18.75">
      <c r="A5" s="590" t="s">
        <v>162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</row>
    <row r="7" spans="1:19">
      <c r="B7" s="242"/>
      <c r="C7" s="242"/>
      <c r="D7" s="242"/>
      <c r="E7" s="242"/>
      <c r="F7" s="242"/>
      <c r="G7" s="242"/>
      <c r="H7" s="242"/>
      <c r="I7" s="242"/>
      <c r="Q7" s="48" t="s">
        <v>17</v>
      </c>
    </row>
    <row r="8" spans="1:19" ht="12.75" customHeight="1">
      <c r="A8" s="591"/>
      <c r="B8" s="592" t="s">
        <v>299</v>
      </c>
      <c r="C8" s="569" t="s">
        <v>330</v>
      </c>
      <c r="D8" s="566" t="s">
        <v>64</v>
      </c>
      <c r="E8" s="587" t="s">
        <v>280</v>
      </c>
      <c r="F8" s="566" t="s">
        <v>448</v>
      </c>
      <c r="G8" s="566" t="s">
        <v>441</v>
      </c>
      <c r="H8" s="566" t="s">
        <v>447</v>
      </c>
      <c r="I8" s="566" t="s">
        <v>335</v>
      </c>
      <c r="J8" s="585" t="s">
        <v>282</v>
      </c>
      <c r="K8" s="587" t="s">
        <v>283</v>
      </c>
      <c r="L8" s="575" t="s">
        <v>284</v>
      </c>
      <c r="M8" s="579" t="s">
        <v>279</v>
      </c>
      <c r="N8" s="579"/>
      <c r="O8" s="577" t="s">
        <v>281</v>
      </c>
      <c r="P8" s="577"/>
      <c r="Q8" s="578" t="s">
        <v>285</v>
      </c>
    </row>
    <row r="9" spans="1:19" ht="36.75" customHeight="1">
      <c r="A9" s="591"/>
      <c r="B9" s="593"/>
      <c r="C9" s="569"/>
      <c r="D9" s="567"/>
      <c r="E9" s="588"/>
      <c r="F9" s="567"/>
      <c r="G9" s="567"/>
      <c r="H9" s="567"/>
      <c r="I9" s="567"/>
      <c r="J9" s="586"/>
      <c r="K9" s="588"/>
      <c r="L9" s="576"/>
      <c r="M9" s="220" t="s">
        <v>286</v>
      </c>
      <c r="N9" s="220" t="s">
        <v>287</v>
      </c>
      <c r="O9" s="220" t="s">
        <v>286</v>
      </c>
      <c r="P9" s="220" t="s">
        <v>287</v>
      </c>
      <c r="Q9" s="578"/>
    </row>
    <row r="10" spans="1:19" ht="15.75">
      <c r="A10" s="591"/>
      <c r="B10" s="538" t="s">
        <v>112</v>
      </c>
      <c r="C10" s="243" t="s">
        <v>113</v>
      </c>
      <c r="D10" s="243" t="s">
        <v>114</v>
      </c>
      <c r="E10" s="243" t="s">
        <v>115</v>
      </c>
      <c r="F10" s="244" t="s">
        <v>116</v>
      </c>
      <c r="G10" s="245" t="s">
        <v>117</v>
      </c>
      <c r="H10" s="246" t="s">
        <v>118</v>
      </c>
      <c r="I10" s="246" t="s">
        <v>288</v>
      </c>
      <c r="J10" s="247" t="s">
        <v>289</v>
      </c>
      <c r="K10" s="248" t="s">
        <v>121</v>
      </c>
      <c r="L10" s="249" t="s">
        <v>300</v>
      </c>
      <c r="M10" s="249" t="s">
        <v>291</v>
      </c>
      <c r="N10" s="250" t="s">
        <v>292</v>
      </c>
      <c r="O10" s="250" t="s">
        <v>293</v>
      </c>
      <c r="P10" s="250" t="s">
        <v>294</v>
      </c>
      <c r="Q10" s="243" t="s">
        <v>331</v>
      </c>
      <c r="R10" s="251"/>
      <c r="S10" s="251"/>
    </row>
    <row r="11" spans="1:19" s="12" customFormat="1" ht="16.5" customHeight="1">
      <c r="A11" s="591"/>
      <c r="B11" s="539"/>
      <c r="C11" s="473"/>
      <c r="D11" s="228" t="s">
        <v>506</v>
      </c>
      <c r="E11" s="228" t="s">
        <v>506</v>
      </c>
      <c r="F11" s="228" t="s">
        <v>506</v>
      </c>
      <c r="G11" s="228" t="s">
        <v>506</v>
      </c>
      <c r="H11" s="228" t="s">
        <v>506</v>
      </c>
      <c r="I11" s="228" t="s">
        <v>506</v>
      </c>
      <c r="J11" s="228" t="s">
        <v>506</v>
      </c>
      <c r="K11" s="228" t="s">
        <v>506</v>
      </c>
      <c r="L11" s="228" t="s">
        <v>506</v>
      </c>
      <c r="M11" s="36"/>
      <c r="N11" s="36"/>
      <c r="O11" s="36"/>
      <c r="P11" s="36"/>
      <c r="Q11" s="36"/>
      <c r="R11" s="39"/>
      <c r="S11" s="39"/>
    </row>
    <row r="12" spans="1:19" s="12" customFormat="1" ht="16.5" customHeight="1">
      <c r="A12" s="182"/>
      <c r="B12" s="540" t="s">
        <v>533</v>
      </c>
      <c r="C12" s="473"/>
      <c r="D12" s="535"/>
      <c r="E12" s="535"/>
      <c r="F12" s="535"/>
      <c r="G12" s="535"/>
      <c r="H12" s="535"/>
      <c r="I12" s="535"/>
      <c r="J12" s="535"/>
      <c r="K12" s="228"/>
      <c r="L12" s="228"/>
      <c r="M12" s="521"/>
      <c r="N12" s="521"/>
      <c r="O12" s="521"/>
      <c r="P12" s="521"/>
      <c r="Q12" s="521"/>
      <c r="R12" s="39"/>
      <c r="S12" s="39"/>
    </row>
    <row r="13" spans="1:19" s="12" customFormat="1" ht="31.5" customHeight="1">
      <c r="A13" s="182" t="s">
        <v>8</v>
      </c>
      <c r="B13" s="541" t="s">
        <v>541</v>
      </c>
      <c r="C13" s="473">
        <v>911</v>
      </c>
      <c r="D13" s="535"/>
      <c r="E13" s="255">
        <v>9792</v>
      </c>
      <c r="F13" s="255"/>
      <c r="G13" s="255"/>
      <c r="H13" s="255"/>
      <c r="I13" s="255"/>
      <c r="J13" s="255"/>
      <c r="K13" s="255">
        <f>L13-D13-J13-E13-F13-G13-H13-I13</f>
        <v>4053</v>
      </c>
      <c r="L13" s="255">
        <f>'6 melléklet'!K12</f>
        <v>13845</v>
      </c>
      <c r="M13" s="255">
        <v>13845</v>
      </c>
      <c r="N13" s="521"/>
      <c r="O13" s="521"/>
      <c r="P13" s="521"/>
      <c r="Q13" s="521"/>
      <c r="R13" s="39"/>
      <c r="S13" s="39"/>
    </row>
    <row r="14" spans="1:19" s="12" customFormat="1" ht="33.75" customHeight="1">
      <c r="A14" s="182" t="s">
        <v>9</v>
      </c>
      <c r="B14" s="541" t="s">
        <v>301</v>
      </c>
      <c r="C14" s="473" t="s">
        <v>459</v>
      </c>
      <c r="D14" s="260">
        <v>1000</v>
      </c>
      <c r="E14" s="532"/>
      <c r="F14" s="533"/>
      <c r="G14" s="534"/>
      <c r="H14" s="534"/>
      <c r="I14" s="260"/>
      <c r="J14" s="534"/>
      <c r="K14" s="536">
        <f t="shared" ref="K14:K25" si="0">L14-D14-J14-E14-F14-G14-H14-I14</f>
        <v>16015</v>
      </c>
      <c r="L14" s="255">
        <f>'6 melléklet'!K13</f>
        <v>17015</v>
      </c>
      <c r="M14" s="257">
        <f>L14-Q14-P14-O14</f>
        <v>17015</v>
      </c>
      <c r="N14" s="257"/>
      <c r="O14" s="257"/>
      <c r="P14" s="257"/>
      <c r="Q14" s="257"/>
    </row>
    <row r="15" spans="1:19" s="12" customFormat="1" ht="30" customHeight="1">
      <c r="A15" s="182" t="s">
        <v>10</v>
      </c>
      <c r="B15" s="541" t="s">
        <v>302</v>
      </c>
      <c r="C15" s="473" t="s">
        <v>460</v>
      </c>
      <c r="D15" s="36"/>
      <c r="E15" s="254"/>
      <c r="F15" s="254"/>
      <c r="G15" s="255"/>
      <c r="H15" s="255"/>
      <c r="I15" s="258"/>
      <c r="J15" s="255"/>
      <c r="K15" s="257">
        <f t="shared" si="0"/>
        <v>1224</v>
      </c>
      <c r="L15" s="255">
        <f>'6 melléklet'!K14</f>
        <v>1224</v>
      </c>
      <c r="M15" s="257">
        <f t="shared" ref="M15:M24" si="1">L15-Q15-P15-O15</f>
        <v>1224</v>
      </c>
      <c r="N15" s="257"/>
      <c r="O15" s="257"/>
      <c r="P15" s="257"/>
      <c r="Q15" s="257"/>
    </row>
    <row r="16" spans="1:19" s="12" customFormat="1" ht="35.25" customHeight="1">
      <c r="A16" s="182" t="s">
        <v>11</v>
      </c>
      <c r="B16" s="541" t="s">
        <v>303</v>
      </c>
      <c r="C16" s="473" t="s">
        <v>434</v>
      </c>
      <c r="D16" s="256"/>
      <c r="E16" s="259"/>
      <c r="F16" s="259"/>
      <c r="G16" s="257"/>
      <c r="H16" s="257"/>
      <c r="I16" s="260"/>
      <c r="J16" s="255"/>
      <c r="K16" s="257">
        <f t="shared" si="0"/>
        <v>458</v>
      </c>
      <c r="L16" s="255">
        <f>'6 melléklet'!K15</f>
        <v>458</v>
      </c>
      <c r="M16" s="257">
        <f t="shared" si="1"/>
        <v>458</v>
      </c>
      <c r="N16" s="257"/>
      <c r="O16" s="257"/>
      <c r="P16" s="257"/>
      <c r="Q16" s="257"/>
    </row>
    <row r="17" spans="1:17" s="12" customFormat="1" ht="34.5" customHeight="1">
      <c r="A17" s="182" t="s">
        <v>12</v>
      </c>
      <c r="B17" s="542" t="s">
        <v>304</v>
      </c>
      <c r="C17" s="473" t="s">
        <v>458</v>
      </c>
      <c r="D17" s="256"/>
      <c r="E17" s="261"/>
      <c r="F17" s="259"/>
      <c r="G17" s="257"/>
      <c r="H17" s="257"/>
      <c r="I17" s="256"/>
      <c r="J17" s="257"/>
      <c r="K17" s="257">
        <f t="shared" si="0"/>
        <v>0</v>
      </c>
      <c r="L17" s="255">
        <f>'6 melléklet'!K16</f>
        <v>0</v>
      </c>
      <c r="M17" s="257">
        <f t="shared" si="1"/>
        <v>0</v>
      </c>
      <c r="N17" s="257"/>
      <c r="O17" s="257"/>
      <c r="P17" s="257"/>
      <c r="Q17" s="257"/>
    </row>
    <row r="18" spans="1:17" s="12" customFormat="1" ht="26.25" customHeight="1">
      <c r="A18" s="182" t="s">
        <v>13</v>
      </c>
      <c r="B18" s="541" t="s">
        <v>305</v>
      </c>
      <c r="C18" s="474" t="s">
        <v>461</v>
      </c>
      <c r="D18" s="256"/>
      <c r="E18" s="261"/>
      <c r="F18" s="259"/>
      <c r="G18" s="257"/>
      <c r="H18" s="257"/>
      <c r="I18" s="256"/>
      <c r="J18" s="257"/>
      <c r="K18" s="257">
        <f t="shared" si="0"/>
        <v>1602</v>
      </c>
      <c r="L18" s="255">
        <f>'6 melléklet'!K17</f>
        <v>1602</v>
      </c>
      <c r="M18" s="257">
        <f t="shared" si="1"/>
        <v>1602</v>
      </c>
      <c r="N18" s="257"/>
      <c r="O18" s="257"/>
      <c r="P18" s="257"/>
      <c r="Q18" s="257"/>
    </row>
    <row r="19" spans="1:17" s="12" customFormat="1" ht="28.5" customHeight="1">
      <c r="A19" s="182" t="s">
        <v>14</v>
      </c>
      <c r="B19" s="543" t="s">
        <v>553</v>
      </c>
      <c r="C19" s="473" t="s">
        <v>462</v>
      </c>
      <c r="E19" s="261"/>
      <c r="F19" s="259"/>
      <c r="G19" s="257"/>
      <c r="H19" s="257"/>
      <c r="I19" s="256"/>
      <c r="J19" s="257"/>
      <c r="K19" s="257">
        <f t="shared" si="0"/>
        <v>352</v>
      </c>
      <c r="L19" s="255">
        <f>'6 melléklet'!K18</f>
        <v>352</v>
      </c>
      <c r="M19" s="257">
        <f t="shared" si="1"/>
        <v>352</v>
      </c>
      <c r="N19" s="257"/>
      <c r="O19" s="257"/>
      <c r="P19" s="257"/>
      <c r="Q19" s="257"/>
    </row>
    <row r="20" spans="1:17" s="12" customFormat="1" ht="22.5" customHeight="1">
      <c r="A20" s="182" t="s">
        <v>30</v>
      </c>
      <c r="B20" s="543" t="s">
        <v>555</v>
      </c>
      <c r="C20" s="515" t="s">
        <v>435</v>
      </c>
      <c r="D20" s="256"/>
      <c r="E20" s="261"/>
      <c r="F20" s="259"/>
      <c r="G20" s="257"/>
      <c r="H20" s="257"/>
      <c r="I20" s="263"/>
      <c r="J20" s="255"/>
      <c r="K20" s="257">
        <f t="shared" si="0"/>
        <v>762</v>
      </c>
      <c r="L20" s="255">
        <f>'6 melléklet'!K19</f>
        <v>762</v>
      </c>
      <c r="M20" s="257">
        <f t="shared" si="1"/>
        <v>762</v>
      </c>
      <c r="N20" s="257"/>
      <c r="O20" s="257"/>
      <c r="P20" s="257"/>
      <c r="Q20" s="257"/>
    </row>
    <row r="21" spans="1:17" s="12" customFormat="1" ht="24" customHeight="1">
      <c r="A21" s="182" t="s">
        <v>31</v>
      </c>
      <c r="B21" s="543" t="s">
        <v>306</v>
      </c>
      <c r="C21" s="515" t="s">
        <v>463</v>
      </c>
      <c r="D21" s="256"/>
      <c r="E21" s="261"/>
      <c r="F21" s="259"/>
      <c r="G21" s="257"/>
      <c r="H21" s="257"/>
      <c r="I21" s="256"/>
      <c r="J21" s="255"/>
      <c r="K21" s="257">
        <f t="shared" si="0"/>
        <v>0</v>
      </c>
      <c r="L21" s="255">
        <f>'6 melléklet'!K20</f>
        <v>0</v>
      </c>
      <c r="M21" s="257">
        <f t="shared" si="1"/>
        <v>0</v>
      </c>
      <c r="N21" s="257"/>
      <c r="O21" s="257"/>
      <c r="P21" s="257"/>
      <c r="Q21" s="257"/>
    </row>
    <row r="22" spans="1:17" s="12" customFormat="1" ht="28.5" customHeight="1">
      <c r="A22" s="182" t="s">
        <v>32</v>
      </c>
      <c r="B22" s="541" t="s">
        <v>307</v>
      </c>
      <c r="C22" s="515" t="s">
        <v>464</v>
      </c>
      <c r="D22" s="256"/>
      <c r="E22" s="253"/>
      <c r="F22" s="254"/>
      <c r="G22" s="255"/>
      <c r="H22" s="255"/>
      <c r="I22" s="256"/>
      <c r="J22" s="255"/>
      <c r="K22" s="257">
        <f t="shared" si="0"/>
        <v>2400</v>
      </c>
      <c r="L22" s="255">
        <f>'6 melléklet'!K21</f>
        <v>2400</v>
      </c>
      <c r="M22" s="257">
        <f t="shared" si="1"/>
        <v>2400</v>
      </c>
      <c r="N22" s="257"/>
      <c r="O22" s="257"/>
      <c r="P22" s="257"/>
      <c r="Q22" s="257"/>
    </row>
    <row r="23" spans="1:17" s="12" customFormat="1" ht="27.75" customHeight="1">
      <c r="A23" s="182" t="s">
        <v>33</v>
      </c>
      <c r="B23" s="544" t="s">
        <v>308</v>
      </c>
      <c r="C23" s="473" t="s">
        <v>473</v>
      </c>
      <c r="D23" s="256"/>
      <c r="E23" s="253"/>
      <c r="F23" s="259">
        <v>13000</v>
      </c>
      <c r="G23" s="255"/>
      <c r="H23" s="255"/>
      <c r="I23" s="256"/>
      <c r="J23" s="255"/>
      <c r="K23" s="257">
        <f t="shared" si="0"/>
        <v>620</v>
      </c>
      <c r="L23" s="255">
        <f>'6 melléklet'!K22</f>
        <v>13620</v>
      </c>
      <c r="M23" s="257">
        <f t="shared" si="1"/>
        <v>13620</v>
      </c>
      <c r="N23" s="257"/>
      <c r="O23" s="257"/>
      <c r="P23" s="257"/>
      <c r="Q23" s="257"/>
    </row>
    <row r="24" spans="1:17" s="12" customFormat="1" ht="24.75" customHeight="1">
      <c r="A24" s="182" t="s">
        <v>34</v>
      </c>
      <c r="B24" s="544" t="s">
        <v>551</v>
      </c>
      <c r="C24" s="457" t="s">
        <v>433</v>
      </c>
      <c r="D24" s="256"/>
      <c r="E24" s="261"/>
      <c r="F24" s="254"/>
      <c r="G24" s="255"/>
      <c r="H24" s="255"/>
      <c r="I24" s="256"/>
      <c r="J24" s="36"/>
      <c r="K24" s="257">
        <f>L24-D24-J24-E24-F24-G24-H24-I24</f>
        <v>2500</v>
      </c>
      <c r="L24" s="255">
        <f>'6 melléklet'!K23</f>
        <v>2500</v>
      </c>
      <c r="M24" s="257">
        <f t="shared" si="1"/>
        <v>2500</v>
      </c>
      <c r="N24" s="257"/>
      <c r="O24" s="257"/>
      <c r="P24" s="257"/>
      <c r="Q24" s="257"/>
    </row>
    <row r="25" spans="1:17" s="12" customFormat="1" ht="36" customHeight="1">
      <c r="A25" s="546" t="s">
        <v>35</v>
      </c>
      <c r="B25" s="82" t="s">
        <v>575</v>
      </c>
      <c r="C25" s="457"/>
      <c r="D25" s="557"/>
      <c r="E25" s="558"/>
      <c r="F25" s="254"/>
      <c r="G25" s="254"/>
      <c r="H25" s="254"/>
      <c r="I25" s="557"/>
      <c r="J25" s="559"/>
      <c r="K25" s="257">
        <f t="shared" si="0"/>
        <v>6688</v>
      </c>
      <c r="L25" s="255">
        <f>'6 melléklet'!K24</f>
        <v>6688</v>
      </c>
      <c r="M25" s="259">
        <v>6688</v>
      </c>
      <c r="N25" s="259"/>
      <c r="O25" s="259"/>
      <c r="P25" s="259"/>
      <c r="Q25" s="259"/>
    </row>
    <row r="26" spans="1:17" s="12" customFormat="1" ht="28.5" customHeight="1">
      <c r="A26" s="546" t="s">
        <v>36</v>
      </c>
      <c r="B26" s="264" t="s">
        <v>536</v>
      </c>
      <c r="C26" s="264"/>
      <c r="D26" s="265">
        <f t="shared" ref="D26:P26" si="2">SUM(D13:D24)</f>
        <v>1000</v>
      </c>
      <c r="E26" s="265">
        <f t="shared" si="2"/>
        <v>9792</v>
      </c>
      <c r="F26" s="265">
        <f t="shared" si="2"/>
        <v>13000</v>
      </c>
      <c r="G26" s="265">
        <f t="shared" si="2"/>
        <v>0</v>
      </c>
      <c r="H26" s="265">
        <f t="shared" si="2"/>
        <v>0</v>
      </c>
      <c r="I26" s="265">
        <f t="shared" si="2"/>
        <v>0</v>
      </c>
      <c r="J26" s="265">
        <f t="shared" si="2"/>
        <v>0</v>
      </c>
      <c r="K26" s="265">
        <f>SUM(K13:K25)</f>
        <v>36674</v>
      </c>
      <c r="L26" s="265">
        <f>SUM(L13:L25)</f>
        <v>60466</v>
      </c>
      <c r="M26" s="265">
        <f>SUM(M13:M25)</f>
        <v>60466</v>
      </c>
      <c r="N26" s="265">
        <f t="shared" si="2"/>
        <v>0</v>
      </c>
      <c r="O26" s="265">
        <f t="shared" si="2"/>
        <v>0</v>
      </c>
      <c r="P26" s="265">
        <f t="shared" si="2"/>
        <v>0</v>
      </c>
      <c r="Q26" s="265">
        <f>SUM(Q14:Q24)</f>
        <v>0</v>
      </c>
    </row>
    <row r="27" spans="1:17" s="12" customFormat="1" ht="26.25" customHeight="1">
      <c r="A27" s="546" t="s">
        <v>37</v>
      </c>
      <c r="B27" t="s">
        <v>534</v>
      </c>
      <c r="C27" s="478"/>
      <c r="D27" s="9"/>
      <c r="E27" s="9"/>
      <c r="F27" s="9"/>
      <c r="G27" s="9"/>
      <c r="H27" s="9"/>
      <c r="I27" s="9"/>
      <c r="J27" s="9"/>
      <c r="K27" s="257">
        <f t="shared" ref="K27" si="3">L27-D27-J27-E27-F27-G27-H27-I27</f>
        <v>0</v>
      </c>
      <c r="L27" s="230">
        <f>'6 melléklet'!K26</f>
        <v>0</v>
      </c>
      <c r="M27" s="9"/>
      <c r="N27" s="9"/>
      <c r="O27" s="9"/>
      <c r="P27" s="9"/>
      <c r="Q27" s="9"/>
    </row>
    <row r="28" spans="1:17" s="12" customFormat="1" ht="24" customHeight="1">
      <c r="A28" s="546" t="s">
        <v>38</v>
      </c>
      <c r="B28" s="81" t="s">
        <v>525</v>
      </c>
      <c r="C28" s="473" t="s">
        <v>560</v>
      </c>
      <c r="D28" s="9"/>
      <c r="E28" s="9"/>
      <c r="F28" s="9"/>
      <c r="G28" s="9"/>
      <c r="H28" s="9"/>
      <c r="I28" s="9"/>
      <c r="J28" s="9"/>
      <c r="K28" s="257">
        <f>L28-D28-J28-E28-F28-G28-H28-I28</f>
        <v>16480</v>
      </c>
      <c r="L28" s="230">
        <f>'6 melléklet'!K27</f>
        <v>16480</v>
      </c>
      <c r="M28" s="9"/>
      <c r="N28" s="257">
        <v>16480</v>
      </c>
      <c r="O28" s="9"/>
      <c r="P28" s="9"/>
      <c r="Q28" s="9"/>
    </row>
    <row r="29" spans="1:17" ht="21" customHeight="1">
      <c r="A29" s="546" t="s">
        <v>39</v>
      </c>
      <c r="B29" s="81" t="s">
        <v>550</v>
      </c>
      <c r="C29" s="473" t="s">
        <v>459</v>
      </c>
      <c r="D29" s="260">
        <v>20000</v>
      </c>
      <c r="E29" s="9"/>
      <c r="F29" s="9"/>
      <c r="G29" s="9"/>
      <c r="H29" s="9"/>
      <c r="I29" s="9"/>
      <c r="J29" s="9"/>
      <c r="K29" s="257">
        <f t="shared" ref="K29:K31" si="4">L29-D29-J29-E29-F29-G29-H29-I29</f>
        <v>-20000</v>
      </c>
      <c r="L29" s="230">
        <f>'6 melléklet'!K28</f>
        <v>0</v>
      </c>
      <c r="M29" s="9"/>
      <c r="N29" s="257"/>
      <c r="O29" s="9"/>
      <c r="P29" s="9"/>
      <c r="Q29" s="9"/>
    </row>
    <row r="30" spans="1:17" ht="21" customHeight="1">
      <c r="A30" s="546" t="s">
        <v>40</v>
      </c>
      <c r="B30" s="81" t="s">
        <v>532</v>
      </c>
      <c r="C30" s="473" t="s">
        <v>559</v>
      </c>
      <c r="D30" s="9"/>
      <c r="E30" s="9"/>
      <c r="F30" s="9"/>
      <c r="G30" s="9"/>
      <c r="H30" s="9"/>
      <c r="I30" s="9"/>
      <c r="J30" s="9"/>
      <c r="K30" s="257">
        <f t="shared" si="4"/>
        <v>900</v>
      </c>
      <c r="L30" s="230">
        <f>'6 melléklet'!K29</f>
        <v>900</v>
      </c>
      <c r="M30" s="9"/>
      <c r="N30" s="257">
        <v>900</v>
      </c>
      <c r="O30" s="9"/>
      <c r="P30" s="9"/>
      <c r="Q30" s="9"/>
    </row>
    <row r="31" spans="1:17" ht="23.25" customHeight="1">
      <c r="A31" s="546" t="s">
        <v>41</v>
      </c>
      <c r="B31" s="81" t="s">
        <v>557</v>
      </c>
      <c r="C31" s="473" t="s">
        <v>558</v>
      </c>
      <c r="D31" s="9"/>
      <c r="E31" s="9"/>
      <c r="F31" s="9"/>
      <c r="G31" s="9"/>
      <c r="H31" s="9"/>
      <c r="I31" s="9"/>
      <c r="J31" s="9"/>
      <c r="K31" s="257">
        <f t="shared" si="4"/>
        <v>400</v>
      </c>
      <c r="L31" s="230">
        <f>'6 melléklet'!K30</f>
        <v>400</v>
      </c>
      <c r="M31" s="9"/>
      <c r="N31" s="257">
        <v>400</v>
      </c>
      <c r="O31" s="9"/>
      <c r="P31" s="9"/>
      <c r="Q31" s="9"/>
    </row>
    <row r="32" spans="1:17" ht="39.75" customHeight="1">
      <c r="A32" s="546" t="s">
        <v>42</v>
      </c>
      <c r="B32" s="82" t="s">
        <v>576</v>
      </c>
      <c r="C32" s="473"/>
      <c r="D32" s="9"/>
      <c r="E32" s="9"/>
      <c r="F32" s="9"/>
      <c r="G32" s="9"/>
      <c r="H32" s="9"/>
      <c r="I32" s="9"/>
      <c r="J32" s="9"/>
      <c r="K32" s="257">
        <f t="shared" ref="K32" si="5">L32-D32-J32-E32-F32-G32-H32-I32</f>
        <v>28070</v>
      </c>
      <c r="L32" s="230">
        <f>'6 melléklet'!K31</f>
        <v>28070</v>
      </c>
      <c r="M32" s="9"/>
      <c r="N32" s="257">
        <v>28070</v>
      </c>
      <c r="O32" s="9"/>
      <c r="P32" s="9"/>
      <c r="Q32" s="9"/>
    </row>
    <row r="33" spans="1:18" ht="23.25" customHeight="1">
      <c r="A33" s="546" t="s">
        <v>43</v>
      </c>
      <c r="B33" s="545" t="s">
        <v>537</v>
      </c>
      <c r="C33" s="379"/>
      <c r="D33" s="230">
        <f>SUM(D28:D31)</f>
        <v>20000</v>
      </c>
      <c r="E33" s="230">
        <f t="shared" ref="E33:J33" si="6">SUM(E28:E31)</f>
        <v>0</v>
      </c>
      <c r="F33" s="230">
        <f t="shared" si="6"/>
        <v>0</v>
      </c>
      <c r="G33" s="230">
        <f t="shared" si="6"/>
        <v>0</v>
      </c>
      <c r="H33" s="230">
        <f t="shared" si="6"/>
        <v>0</v>
      </c>
      <c r="I33" s="230">
        <f t="shared" si="6"/>
        <v>0</v>
      </c>
      <c r="J33" s="230">
        <f t="shared" si="6"/>
        <v>0</v>
      </c>
      <c r="K33" s="230">
        <f>SUM(K28:K32)</f>
        <v>25850</v>
      </c>
      <c r="L33" s="230">
        <f>SUM(L28:L32)</f>
        <v>45850</v>
      </c>
      <c r="M33" s="230">
        <f t="shared" ref="M33" si="7">SUM(M28:M31)</f>
        <v>0</v>
      </c>
      <c r="N33" s="230">
        <f>SUM(N28:N32)</f>
        <v>45850</v>
      </c>
      <c r="O33" s="9"/>
      <c r="P33" s="9"/>
      <c r="Q33" s="9"/>
    </row>
    <row r="34" spans="1:18" ht="23.25" customHeight="1">
      <c r="A34" s="546" t="s">
        <v>44</v>
      </c>
      <c r="B34" s="545" t="s">
        <v>535</v>
      </c>
      <c r="C34" s="518"/>
      <c r="D34" s="230">
        <f>'51 melléklet'!D18+'5.melléklet'!D26+'5.melléklet'!D33</f>
        <v>21000</v>
      </c>
      <c r="E34" s="230">
        <f>'51 melléklet'!E18+'5.melléklet'!E26+'5.melléklet'!E33</f>
        <v>9792</v>
      </c>
      <c r="F34" s="230">
        <f>'51 melléklet'!F18+'5.melléklet'!F26+'5.melléklet'!F33</f>
        <v>13000</v>
      </c>
      <c r="G34" s="230">
        <f>'51 melléklet'!G18+'5.melléklet'!G26+'5.melléklet'!G33</f>
        <v>0</v>
      </c>
      <c r="H34" s="230">
        <f>'51 melléklet'!H18+'5.melléklet'!H26+'5.melléklet'!H33</f>
        <v>0</v>
      </c>
      <c r="I34" s="230">
        <f>'51 melléklet'!I18+'5.melléklet'!I26+'5.melléklet'!I33</f>
        <v>0</v>
      </c>
      <c r="J34" s="230">
        <f>'51 melléklet'!J18+'5.melléklet'!J26+'5.melléklet'!J33</f>
        <v>0</v>
      </c>
      <c r="K34" s="230">
        <f>'51 melléklet'!K18+'5.melléklet'!K26+'5.melléklet'!K33</f>
        <v>62524</v>
      </c>
      <c r="L34" s="230">
        <f>'51 melléklet'!L18+'5.melléklet'!L26+'5.melléklet'!L33</f>
        <v>106316</v>
      </c>
      <c r="M34" s="230">
        <f>'51 melléklet'!M18+'5.melléklet'!M26+'5.melléklet'!M33</f>
        <v>60466</v>
      </c>
      <c r="N34" s="230">
        <f>'51 melléklet'!N18+'5.melléklet'!N26+'5.melléklet'!N33</f>
        <v>45850</v>
      </c>
      <c r="O34" s="230">
        <f>'51 melléklet'!O18+'5.melléklet'!O26+'5.melléklet'!O33</f>
        <v>0</v>
      </c>
      <c r="P34" s="230">
        <f>'51 melléklet'!P18+'5.melléklet'!P26+'5.melléklet'!P33</f>
        <v>0</v>
      </c>
      <c r="Q34" s="230">
        <f>'51 melléklet'!Q18+'5.melléklet'!Q26+'5.melléklet'!Q33</f>
        <v>0</v>
      </c>
    </row>
    <row r="35" spans="1:18" ht="23.25" customHeight="1">
      <c r="A35" s="66"/>
    </row>
    <row r="36" spans="1:18" ht="23.25" customHeight="1">
      <c r="A36" s="66"/>
    </row>
    <row r="37" spans="1:18" ht="23.25" customHeight="1">
      <c r="A37" s="66"/>
    </row>
    <row r="38" spans="1:18" ht="23.25" customHeight="1">
      <c r="A38" s="66"/>
    </row>
    <row r="39" spans="1:18" ht="23.25" customHeight="1">
      <c r="A39" s="66"/>
    </row>
    <row r="40" spans="1:18" ht="22.5" customHeight="1">
      <c r="A40" s="66"/>
      <c r="R40" s="230">
        <f>'51 melléklet'!R18+'5.melléklet'!R29+'5.melléklet'!R39</f>
        <v>0</v>
      </c>
    </row>
  </sheetData>
  <mergeCells count="18">
    <mergeCell ref="L8:L9"/>
    <mergeCell ref="J8:J9"/>
    <mergeCell ref="C8:C9"/>
    <mergeCell ref="G8:G9"/>
    <mergeCell ref="A1:Q1"/>
    <mergeCell ref="A4:Q4"/>
    <mergeCell ref="A5:Q5"/>
    <mergeCell ref="A8:A11"/>
    <mergeCell ref="B8:B9"/>
    <mergeCell ref="D8:D9"/>
    <mergeCell ref="E8:E9"/>
    <mergeCell ref="F8:F9"/>
    <mergeCell ref="H8:H9"/>
    <mergeCell ref="K8:K9"/>
    <mergeCell ref="Q8:Q9"/>
    <mergeCell ref="I8:I9"/>
    <mergeCell ref="M8:N8"/>
    <mergeCell ref="O8:P8"/>
  </mergeCells>
  <phoneticPr fontId="0" type="noConversion"/>
  <printOptions horizontalCentered="1"/>
  <pageMargins left="0.35433070866141736" right="0.47244094488188981" top="0.35433070866141736" bottom="0.86614173228346458" header="0.19685039370078741" footer="0.51181102362204722"/>
  <pageSetup paperSize="9"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A16"/>
  <sheetViews>
    <sheetView topLeftCell="C7" workbookViewId="0">
      <selection activeCell="D12" sqref="D12:P15"/>
    </sheetView>
  </sheetViews>
  <sheetFormatPr defaultRowHeight="12.75"/>
  <cols>
    <col min="1" max="1" width="3.140625" customWidth="1"/>
    <col min="2" max="2" width="30.28515625" customWidth="1"/>
    <col min="3" max="3" width="11.85546875" customWidth="1"/>
    <col min="4" max="4" width="13.42578125" customWidth="1"/>
    <col min="5" max="5" width="16" customWidth="1"/>
    <col min="6" max="6" width="13.28515625" customWidth="1"/>
    <col min="7" max="7" width="10.7109375" customWidth="1"/>
    <col min="8" max="8" width="12.85546875" customWidth="1"/>
    <col min="9" max="9" width="14.42578125" customWidth="1"/>
    <col min="10" max="10" width="12.5703125" customWidth="1"/>
    <col min="11" max="11" width="13.85546875" customWidth="1"/>
    <col min="12" max="12" width="11.85546875" bestFit="1" customWidth="1"/>
    <col min="13" max="15" width="9.28515625" bestFit="1" customWidth="1"/>
    <col min="16" max="16" width="11.85546875" bestFit="1" customWidth="1"/>
  </cols>
  <sheetData>
    <row r="1" spans="1:27" ht="15.75" customHeight="1">
      <c r="B1" s="560" t="s">
        <v>309</v>
      </c>
      <c r="C1" s="560"/>
      <c r="D1" s="560"/>
      <c r="E1" s="560"/>
      <c r="F1" s="560"/>
      <c r="G1" s="560"/>
      <c r="H1" s="560"/>
      <c r="I1" s="560"/>
      <c r="J1" s="560"/>
      <c r="K1" s="560"/>
      <c r="L1" s="267"/>
    </row>
    <row r="2" spans="1:27" ht="15.7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267"/>
    </row>
    <row r="3" spans="1:27" ht="15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267"/>
    </row>
    <row r="4" spans="1:27" ht="18.75">
      <c r="A4" s="571" t="s">
        <v>276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</row>
    <row r="5" spans="1:27" ht="18.75">
      <c r="A5" s="571" t="s">
        <v>310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</row>
    <row r="6" spans="1:27" ht="18.75">
      <c r="A6" s="594" t="s">
        <v>512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</row>
    <row r="7" spans="1:27" ht="18.75">
      <c r="B7" s="268"/>
      <c r="C7" s="268"/>
      <c r="D7" s="268"/>
      <c r="E7" s="268"/>
      <c r="F7" s="268"/>
      <c r="G7" s="268"/>
      <c r="H7" s="268"/>
      <c r="I7" s="268"/>
      <c r="J7" s="268"/>
      <c r="L7" s="269"/>
      <c r="M7" s="269"/>
      <c r="N7" s="269"/>
      <c r="O7" s="269"/>
      <c r="P7" s="270" t="s">
        <v>17</v>
      </c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</row>
    <row r="8" spans="1:27" s="272" customFormat="1" ht="29.25" customHeight="1">
      <c r="A8" s="271"/>
      <c r="B8" s="595" t="s">
        <v>278</v>
      </c>
      <c r="C8" s="569" t="s">
        <v>330</v>
      </c>
      <c r="D8" s="596" t="s">
        <v>311</v>
      </c>
      <c r="E8" s="598" t="s">
        <v>312</v>
      </c>
      <c r="F8" s="596" t="s">
        <v>313</v>
      </c>
      <c r="G8" s="596" t="s">
        <v>131</v>
      </c>
      <c r="H8" s="596" t="s">
        <v>132</v>
      </c>
      <c r="I8" s="596" t="s">
        <v>314</v>
      </c>
      <c r="J8" s="596" t="s">
        <v>315</v>
      </c>
      <c r="K8" s="600" t="s">
        <v>23</v>
      </c>
      <c r="L8" s="579" t="s">
        <v>316</v>
      </c>
      <c r="M8" s="579"/>
      <c r="N8" s="577" t="s">
        <v>317</v>
      </c>
      <c r="O8" s="577"/>
      <c r="P8" s="578" t="s">
        <v>298</v>
      </c>
    </row>
    <row r="9" spans="1:27" s="274" customFormat="1" ht="43.5" customHeight="1">
      <c r="A9" s="273"/>
      <c r="B9" s="595"/>
      <c r="C9" s="569"/>
      <c r="D9" s="597"/>
      <c r="E9" s="599"/>
      <c r="F9" s="597"/>
      <c r="G9" s="597"/>
      <c r="H9" s="597"/>
      <c r="I9" s="597"/>
      <c r="J9" s="597"/>
      <c r="K9" s="601"/>
      <c r="L9" s="220" t="s">
        <v>286</v>
      </c>
      <c r="M9" s="220" t="s">
        <v>287</v>
      </c>
      <c r="N9" s="220" t="s">
        <v>286</v>
      </c>
      <c r="O9" s="220" t="s">
        <v>287</v>
      </c>
      <c r="P9" s="578"/>
    </row>
    <row r="10" spans="1:27" s="281" customFormat="1" ht="16.5" customHeight="1">
      <c r="A10" s="275"/>
      <c r="B10" s="276" t="s">
        <v>112</v>
      </c>
      <c r="C10" s="276"/>
      <c r="D10" s="334" t="s">
        <v>113</v>
      </c>
      <c r="E10" s="276" t="s">
        <v>114</v>
      </c>
      <c r="F10" s="277" t="s">
        <v>115</v>
      </c>
      <c r="G10" s="277" t="s">
        <v>116</v>
      </c>
      <c r="H10" s="278" t="s">
        <v>117</v>
      </c>
      <c r="I10" s="279" t="s">
        <v>118</v>
      </c>
      <c r="J10" s="279" t="s">
        <v>288</v>
      </c>
      <c r="K10" s="280" t="s">
        <v>300</v>
      </c>
      <c r="L10" s="280" t="s">
        <v>291</v>
      </c>
      <c r="M10" s="280" t="s">
        <v>292</v>
      </c>
      <c r="N10" s="279" t="s">
        <v>293</v>
      </c>
      <c r="O10" s="279" t="s">
        <v>294</v>
      </c>
      <c r="P10" s="279" t="s">
        <v>331</v>
      </c>
    </row>
    <row r="11" spans="1:27" s="272" customFormat="1" ht="36" customHeight="1">
      <c r="A11" s="271"/>
      <c r="B11" s="282"/>
      <c r="C11" s="454"/>
      <c r="D11" s="252" t="s">
        <v>506</v>
      </c>
      <c r="E11" s="252" t="s">
        <v>506</v>
      </c>
      <c r="F11" s="252" t="s">
        <v>506</v>
      </c>
      <c r="G11" s="252" t="s">
        <v>506</v>
      </c>
      <c r="H11" s="252" t="s">
        <v>506</v>
      </c>
      <c r="I11" s="252" t="s">
        <v>506</v>
      </c>
      <c r="J11" s="252" t="s">
        <v>506</v>
      </c>
      <c r="K11" s="252" t="s">
        <v>506</v>
      </c>
      <c r="L11" s="271"/>
      <c r="M11" s="271"/>
      <c r="N11" s="271"/>
      <c r="O11" s="271"/>
      <c r="P11" s="271"/>
    </row>
    <row r="12" spans="1:27" s="12" customFormat="1" ht="40.5" customHeight="1">
      <c r="A12" s="506" t="s">
        <v>8</v>
      </c>
      <c r="B12" s="285" t="s">
        <v>504</v>
      </c>
      <c r="C12" s="458" t="s">
        <v>429</v>
      </c>
      <c r="D12" s="283"/>
      <c r="E12" s="283"/>
      <c r="F12" s="283"/>
      <c r="G12" s="283"/>
      <c r="H12" s="283"/>
      <c r="I12" s="283"/>
      <c r="J12" s="283"/>
      <c r="K12" s="284"/>
      <c r="L12" s="283"/>
      <c r="M12" s="283"/>
      <c r="N12" s="283"/>
      <c r="O12" s="283"/>
      <c r="P12" s="283"/>
    </row>
    <row r="13" spans="1:27" s="12" customFormat="1" ht="39.75" customHeight="1">
      <c r="A13" s="506" t="s">
        <v>9</v>
      </c>
      <c r="B13" s="232" t="s">
        <v>503</v>
      </c>
      <c r="C13" s="458" t="s">
        <v>430</v>
      </c>
      <c r="D13" s="283"/>
      <c r="E13" s="283"/>
      <c r="F13" s="283"/>
      <c r="G13" s="283"/>
      <c r="H13" s="283"/>
      <c r="I13" s="283"/>
      <c r="J13" s="283"/>
      <c r="K13" s="284"/>
      <c r="L13" s="283"/>
      <c r="M13" s="283"/>
      <c r="N13" s="283"/>
      <c r="O13" s="283"/>
      <c r="P13" s="283"/>
    </row>
    <row r="14" spans="1:27" s="12" customFormat="1" ht="31.5" customHeight="1">
      <c r="A14" s="506" t="s">
        <v>10</v>
      </c>
      <c r="B14" s="232" t="s">
        <v>295</v>
      </c>
      <c r="C14" s="458" t="s">
        <v>431</v>
      </c>
      <c r="D14" s="283"/>
      <c r="E14" s="283"/>
      <c r="F14" s="283"/>
      <c r="G14" s="283"/>
      <c r="H14" s="283"/>
      <c r="I14" s="283"/>
      <c r="J14" s="283"/>
      <c r="K14" s="284"/>
      <c r="L14" s="283"/>
      <c r="M14" s="36"/>
      <c r="N14" s="283"/>
      <c r="O14" s="283"/>
      <c r="P14" s="283"/>
    </row>
    <row r="15" spans="1:27" ht="47.25">
      <c r="A15" s="506" t="s">
        <v>11</v>
      </c>
      <c r="B15" s="232" t="s">
        <v>296</v>
      </c>
      <c r="C15" s="455"/>
      <c r="D15" s="283"/>
      <c r="E15" s="283"/>
      <c r="F15" s="9"/>
      <c r="G15" s="283"/>
      <c r="H15" s="9"/>
      <c r="I15" s="9"/>
      <c r="J15" s="9"/>
      <c r="K15" s="284"/>
      <c r="L15" s="283"/>
      <c r="M15" s="283"/>
      <c r="N15" s="283"/>
      <c r="O15" s="283"/>
      <c r="P15" s="283"/>
    </row>
    <row r="16" spans="1:27" s="288" customFormat="1" ht="33" customHeight="1">
      <c r="A16" s="506" t="s">
        <v>12</v>
      </c>
      <c r="B16" s="286" t="s">
        <v>297</v>
      </c>
      <c r="C16" s="286"/>
      <c r="D16" s="287">
        <f t="shared" ref="D16:P16" si="0">SUM(D12:D15)</f>
        <v>0</v>
      </c>
      <c r="E16" s="287">
        <f t="shared" si="0"/>
        <v>0</v>
      </c>
      <c r="F16" s="287">
        <f t="shared" si="0"/>
        <v>0</v>
      </c>
      <c r="G16" s="287">
        <f t="shared" si="0"/>
        <v>0</v>
      </c>
      <c r="H16" s="287">
        <f t="shared" si="0"/>
        <v>0</v>
      </c>
      <c r="I16" s="287">
        <f t="shared" si="0"/>
        <v>0</v>
      </c>
      <c r="J16" s="287">
        <f t="shared" si="0"/>
        <v>0</v>
      </c>
      <c r="K16" s="287">
        <f t="shared" si="0"/>
        <v>0</v>
      </c>
      <c r="L16" s="287">
        <f t="shared" si="0"/>
        <v>0</v>
      </c>
      <c r="M16" s="287">
        <f t="shared" si="0"/>
        <v>0</v>
      </c>
      <c r="N16" s="287">
        <f t="shared" si="0"/>
        <v>0</v>
      </c>
      <c r="O16" s="287">
        <f t="shared" si="0"/>
        <v>0</v>
      </c>
      <c r="P16" s="287">
        <f t="shared" si="0"/>
        <v>0</v>
      </c>
    </row>
  </sheetData>
  <mergeCells count="17">
    <mergeCell ref="P8:P9"/>
    <mergeCell ref="B1:K1"/>
    <mergeCell ref="A4:P4"/>
    <mergeCell ref="A5:P5"/>
    <mergeCell ref="A6:P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  <mergeCell ref="N8:O8"/>
    <mergeCell ref="C8:C9"/>
  </mergeCells>
  <phoneticPr fontId="0" type="noConversion"/>
  <printOptions horizontalCentered="1"/>
  <pageMargins left="0.2" right="0.34" top="0.64" bottom="0.98425196850393704" header="0.51181102362204722" footer="0.51181102362204722"/>
  <pageSetup paperSize="9"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25" zoomScale="60" workbookViewId="0">
      <selection sqref="A1:P1"/>
    </sheetView>
  </sheetViews>
  <sheetFormatPr defaultRowHeight="12.75"/>
  <cols>
    <col min="1" max="1" width="4" customWidth="1"/>
    <col min="2" max="2" width="43.5703125" customWidth="1"/>
    <col min="3" max="3" width="12.140625" style="478" customWidth="1"/>
    <col min="4" max="11" width="13.42578125" customWidth="1"/>
    <col min="12" max="12" width="12.42578125" bestFit="1" customWidth="1"/>
    <col min="13" max="13" width="10.28515625" customWidth="1"/>
    <col min="14" max="14" width="9.42578125" bestFit="1" customWidth="1"/>
    <col min="15" max="15" width="10.28515625" customWidth="1"/>
    <col min="16" max="16" width="9.42578125" bestFit="1" customWidth="1"/>
    <col min="17" max="17" width="10.28515625" customWidth="1"/>
  </cols>
  <sheetData>
    <row r="1" spans="1:17" ht="15">
      <c r="A1" s="602" t="s">
        <v>586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290"/>
    </row>
    <row r="2" spans="1:17" ht="15">
      <c r="A2" s="291"/>
      <c r="B2" s="291"/>
      <c r="C2" s="475"/>
      <c r="D2" s="291"/>
      <c r="E2" s="291"/>
      <c r="F2" s="291"/>
      <c r="G2" s="291"/>
      <c r="H2" s="291"/>
      <c r="I2" s="291"/>
      <c r="J2" s="291"/>
      <c r="K2" s="291"/>
      <c r="L2" s="290"/>
      <c r="M2" s="290"/>
      <c r="N2" s="290"/>
      <c r="O2" s="290"/>
      <c r="P2" s="290"/>
      <c r="Q2" s="290"/>
    </row>
    <row r="3" spans="1:17" ht="15">
      <c r="A3" s="291"/>
      <c r="B3" s="291"/>
      <c r="C3" s="475"/>
      <c r="D3" s="291"/>
      <c r="E3" s="291"/>
      <c r="F3" s="291"/>
      <c r="G3" s="291"/>
      <c r="H3" s="291"/>
      <c r="I3" s="291"/>
      <c r="J3" s="291"/>
      <c r="K3" s="291"/>
      <c r="L3" s="290"/>
      <c r="M3" s="290"/>
      <c r="N3" s="290"/>
      <c r="O3" s="290"/>
      <c r="P3" s="290"/>
      <c r="Q3" s="290"/>
    </row>
    <row r="4" spans="1:17" ht="15.75">
      <c r="A4" s="564" t="s">
        <v>531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292"/>
      <c r="M4" s="292"/>
      <c r="N4" s="292"/>
      <c r="O4" s="292"/>
      <c r="P4" s="292"/>
      <c r="Q4" s="292"/>
    </row>
    <row r="5" spans="1:17">
      <c r="A5" s="603" t="s">
        <v>162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293"/>
      <c r="M5" s="293"/>
      <c r="N5" s="293"/>
      <c r="O5" s="293"/>
      <c r="P5" s="293"/>
      <c r="Q5" s="293"/>
    </row>
    <row r="6" spans="1:17" ht="15.75">
      <c r="A6" s="294"/>
      <c r="B6" s="294"/>
      <c r="C6" s="476"/>
      <c r="D6" s="294"/>
      <c r="E6" s="294"/>
      <c r="F6" s="294"/>
      <c r="G6" s="294"/>
      <c r="H6" s="294"/>
      <c r="I6" s="589"/>
      <c r="J6" s="589"/>
      <c r="K6" s="589"/>
    </row>
    <row r="7" spans="1:17">
      <c r="A7" s="295"/>
      <c r="B7" s="296"/>
      <c r="C7" s="477"/>
      <c r="D7" s="296"/>
      <c r="E7" s="296"/>
      <c r="F7" s="296"/>
      <c r="G7" s="296"/>
      <c r="H7" s="296"/>
      <c r="I7" s="296"/>
      <c r="J7" s="296"/>
      <c r="P7" s="48" t="s">
        <v>17</v>
      </c>
    </row>
    <row r="8" spans="1:17" s="299" customFormat="1" ht="53.25" customHeight="1">
      <c r="A8" s="297"/>
      <c r="B8" s="604" t="s">
        <v>530</v>
      </c>
      <c r="C8" s="612" t="s">
        <v>330</v>
      </c>
      <c r="D8" s="606" t="s">
        <v>318</v>
      </c>
      <c r="E8" s="598" t="s">
        <v>312</v>
      </c>
      <c r="F8" s="606" t="s">
        <v>313</v>
      </c>
      <c r="G8" s="606" t="s">
        <v>131</v>
      </c>
      <c r="H8" s="606" t="s">
        <v>319</v>
      </c>
      <c r="I8" s="606" t="s">
        <v>314</v>
      </c>
      <c r="J8" s="608" t="s">
        <v>320</v>
      </c>
      <c r="K8" s="610" t="s">
        <v>23</v>
      </c>
      <c r="L8" s="579" t="s">
        <v>316</v>
      </c>
      <c r="M8" s="579"/>
      <c r="N8" s="577" t="s">
        <v>317</v>
      </c>
      <c r="O8" s="577"/>
      <c r="P8" s="578" t="s">
        <v>298</v>
      </c>
      <c r="Q8" s="298"/>
    </row>
    <row r="9" spans="1:17" s="299" customFormat="1" ht="39.75" customHeight="1">
      <c r="A9" s="297"/>
      <c r="B9" s="605"/>
      <c r="C9" s="612"/>
      <c r="D9" s="607"/>
      <c r="E9" s="599"/>
      <c r="F9" s="607"/>
      <c r="G9" s="607"/>
      <c r="H9" s="607"/>
      <c r="I9" s="607"/>
      <c r="J9" s="609"/>
      <c r="K9" s="611"/>
      <c r="L9" s="220" t="s">
        <v>286</v>
      </c>
      <c r="M9" s="220" t="s">
        <v>287</v>
      </c>
      <c r="N9" s="220" t="s">
        <v>286</v>
      </c>
      <c r="O9" s="220" t="s">
        <v>287</v>
      </c>
      <c r="P9" s="578"/>
      <c r="Q9" s="298"/>
    </row>
    <row r="10" spans="1:17" s="299" customFormat="1" ht="14.25" customHeight="1">
      <c r="A10" s="300"/>
      <c r="B10" s="301" t="s">
        <v>112</v>
      </c>
      <c r="C10" s="523"/>
      <c r="D10" s="524" t="s">
        <v>113</v>
      </c>
      <c r="E10" s="525" t="s">
        <v>114</v>
      </c>
      <c r="F10" s="526" t="s">
        <v>115</v>
      </c>
      <c r="G10" s="524" t="s">
        <v>116</v>
      </c>
      <c r="H10" s="524" t="s">
        <v>117</v>
      </c>
      <c r="I10" s="524" t="s">
        <v>118</v>
      </c>
      <c r="J10" s="524" t="s">
        <v>288</v>
      </c>
      <c r="K10" s="527" t="s">
        <v>300</v>
      </c>
      <c r="L10" s="302" t="s">
        <v>291</v>
      </c>
      <c r="M10" s="302" t="s">
        <v>292</v>
      </c>
      <c r="N10" s="303" t="s">
        <v>293</v>
      </c>
      <c r="O10" s="303" t="s">
        <v>294</v>
      </c>
      <c r="P10" s="303" t="s">
        <v>331</v>
      </c>
      <c r="Q10" s="304"/>
    </row>
    <row r="11" spans="1:17" ht="30" customHeight="1">
      <c r="A11" s="297"/>
      <c r="B11" s="297" t="s">
        <v>533</v>
      </c>
      <c r="C11" s="528"/>
      <c r="D11" s="529" t="s">
        <v>506</v>
      </c>
      <c r="E11" s="529" t="s">
        <v>506</v>
      </c>
      <c r="F11" s="529" t="s">
        <v>506</v>
      </c>
      <c r="G11" s="529" t="s">
        <v>506</v>
      </c>
      <c r="H11" s="529" t="s">
        <v>506</v>
      </c>
      <c r="I11" s="529" t="s">
        <v>506</v>
      </c>
      <c r="J11" s="529" t="s">
        <v>506</v>
      </c>
      <c r="K11" s="529" t="s">
        <v>506</v>
      </c>
      <c r="L11" s="9"/>
      <c r="M11" s="9"/>
      <c r="N11" s="9"/>
      <c r="O11" s="9"/>
      <c r="P11" s="9"/>
    </row>
    <row r="12" spans="1:17" ht="30" customHeight="1">
      <c r="A12" s="297" t="s">
        <v>8</v>
      </c>
      <c r="B12" s="81" t="s">
        <v>541</v>
      </c>
      <c r="C12" s="473" t="s">
        <v>545</v>
      </c>
      <c r="D12" s="255">
        <v>10067</v>
      </c>
      <c r="E12" s="255">
        <v>2718</v>
      </c>
      <c r="F12" s="255">
        <v>1060</v>
      </c>
      <c r="G12" s="255"/>
      <c r="H12" s="255"/>
      <c r="I12" s="255"/>
      <c r="J12" s="529"/>
      <c r="K12" s="305">
        <f>D12+E12++F12+G12+H12+I12+J12</f>
        <v>13845</v>
      </c>
      <c r="L12" s="81">
        <v>13845</v>
      </c>
      <c r="M12" s="9"/>
      <c r="N12" s="9"/>
      <c r="O12" s="9"/>
      <c r="P12" s="9"/>
    </row>
    <row r="13" spans="1:17" ht="28.5" customHeight="1">
      <c r="A13" s="297" t="s">
        <v>9</v>
      </c>
      <c r="B13" s="81" t="s">
        <v>301</v>
      </c>
      <c r="C13" s="473" t="s">
        <v>459</v>
      </c>
      <c r="D13" s="449">
        <v>6661</v>
      </c>
      <c r="E13" s="449">
        <v>1747</v>
      </c>
      <c r="F13" s="449">
        <v>8607</v>
      </c>
      <c r="G13" s="250"/>
      <c r="H13" s="463"/>
      <c r="I13" s="250"/>
      <c r="J13" s="250"/>
      <c r="K13" s="305">
        <f t="shared" ref="K13:K31" si="0">D13+E13++F13+G13+H13+I13+J13</f>
        <v>17015</v>
      </c>
      <c r="L13" s="81">
        <f>K13-M13-N13-O13-P13</f>
        <v>17015</v>
      </c>
      <c r="M13" s="9"/>
      <c r="N13" s="81"/>
      <c r="O13" s="81"/>
      <c r="P13" s="81"/>
    </row>
    <row r="14" spans="1:17" ht="29.25" customHeight="1">
      <c r="A14" s="297" t="s">
        <v>10</v>
      </c>
      <c r="B14" s="81" t="s">
        <v>302</v>
      </c>
      <c r="C14" s="473" t="s">
        <v>460</v>
      </c>
      <c r="D14" s="449"/>
      <c r="E14" s="449"/>
      <c r="F14" s="449">
        <v>1224</v>
      </c>
      <c r="G14" s="266"/>
      <c r="H14" s="266"/>
      <c r="I14" s="266"/>
      <c r="J14" s="266"/>
      <c r="K14" s="305">
        <f t="shared" si="0"/>
        <v>1224</v>
      </c>
      <c r="L14" s="81">
        <f t="shared" ref="L14:L23" si="1">K14-M14-N14-O14-P14</f>
        <v>1224</v>
      </c>
      <c r="M14" s="36"/>
      <c r="N14" s="81"/>
      <c r="O14" s="81"/>
      <c r="P14" s="81"/>
    </row>
    <row r="15" spans="1:17" s="12" customFormat="1" ht="32.25" customHeight="1">
      <c r="A15" s="297" t="s">
        <v>11</v>
      </c>
      <c r="B15" s="81" t="s">
        <v>303</v>
      </c>
      <c r="C15" s="473" t="s">
        <v>458</v>
      </c>
      <c r="D15" s="449"/>
      <c r="E15" s="449"/>
      <c r="F15" s="266">
        <v>458</v>
      </c>
      <c r="G15" s="266"/>
      <c r="H15" s="266"/>
      <c r="I15" s="266"/>
      <c r="J15" s="266"/>
      <c r="K15" s="305">
        <f t="shared" si="0"/>
        <v>458</v>
      </c>
      <c r="L15" s="81">
        <f t="shared" si="1"/>
        <v>458</v>
      </c>
      <c r="M15" s="36"/>
      <c r="N15" s="81"/>
      <c r="O15" s="81"/>
      <c r="P15" s="81"/>
    </row>
    <row r="16" spans="1:17" s="12" customFormat="1" ht="30" customHeight="1">
      <c r="A16" s="297" t="s">
        <v>12</v>
      </c>
      <c r="B16" s="262" t="s">
        <v>304</v>
      </c>
      <c r="C16" s="474" t="s">
        <v>461</v>
      </c>
      <c r="D16" s="449"/>
      <c r="E16" s="449"/>
      <c r="F16" s="266"/>
      <c r="G16" s="266"/>
      <c r="H16" s="266"/>
      <c r="I16" s="266"/>
      <c r="J16" s="266"/>
      <c r="K16" s="305">
        <f t="shared" si="0"/>
        <v>0</v>
      </c>
      <c r="L16" s="81">
        <f t="shared" si="1"/>
        <v>0</v>
      </c>
      <c r="M16" s="36"/>
      <c r="N16" s="81"/>
      <c r="O16" s="81"/>
      <c r="P16" s="81"/>
    </row>
    <row r="17" spans="1:16" s="12" customFormat="1" ht="32.25" customHeight="1">
      <c r="A17" s="297" t="s">
        <v>13</v>
      </c>
      <c r="B17" s="81" t="s">
        <v>305</v>
      </c>
      <c r="C17" s="473" t="s">
        <v>462</v>
      </c>
      <c r="D17" s="449"/>
      <c r="E17" s="449"/>
      <c r="F17" s="266">
        <v>1602</v>
      </c>
      <c r="G17" s="266"/>
      <c r="H17" s="266"/>
      <c r="I17" s="266"/>
      <c r="J17" s="266"/>
      <c r="K17" s="305">
        <f t="shared" si="0"/>
        <v>1602</v>
      </c>
      <c r="L17" s="81">
        <f t="shared" si="1"/>
        <v>1602</v>
      </c>
      <c r="M17" s="36"/>
      <c r="N17" s="81"/>
      <c r="O17" s="81"/>
      <c r="P17" s="81"/>
    </row>
    <row r="18" spans="1:16" s="12" customFormat="1" ht="31.5" customHeight="1">
      <c r="A18" s="297" t="s">
        <v>14</v>
      </c>
      <c r="B18" s="514" t="s">
        <v>553</v>
      </c>
      <c r="C18" s="515" t="s">
        <v>554</v>
      </c>
      <c r="D18" s="516"/>
      <c r="E18" s="516"/>
      <c r="F18" s="516">
        <v>352</v>
      </c>
      <c r="G18" s="266"/>
      <c r="H18" s="266"/>
      <c r="I18" s="266"/>
      <c r="J18" s="266"/>
      <c r="K18" s="305">
        <f t="shared" si="0"/>
        <v>352</v>
      </c>
      <c r="L18" s="81">
        <f t="shared" si="1"/>
        <v>352</v>
      </c>
      <c r="M18" s="36"/>
      <c r="N18" s="81"/>
      <c r="O18" s="81"/>
      <c r="P18" s="81"/>
    </row>
    <row r="19" spans="1:16" s="12" customFormat="1" ht="30.75" customHeight="1">
      <c r="A19" s="297" t="s">
        <v>30</v>
      </c>
      <c r="B19" s="514" t="s">
        <v>555</v>
      </c>
      <c r="C19" s="515" t="s">
        <v>463</v>
      </c>
      <c r="D19" s="516">
        <v>600</v>
      </c>
      <c r="E19" s="516">
        <v>162</v>
      </c>
      <c r="F19" s="516"/>
      <c r="G19" s="266"/>
      <c r="H19" s="266"/>
      <c r="I19" s="266"/>
      <c r="J19" s="266"/>
      <c r="K19" s="305">
        <f t="shared" si="0"/>
        <v>762</v>
      </c>
      <c r="L19" s="81">
        <f t="shared" si="1"/>
        <v>762</v>
      </c>
      <c r="M19" s="36"/>
      <c r="N19" s="81"/>
      <c r="O19" s="81"/>
      <c r="P19" s="81"/>
    </row>
    <row r="20" spans="1:16" s="12" customFormat="1" ht="36" customHeight="1">
      <c r="A20" s="297" t="s">
        <v>31</v>
      </c>
      <c r="B20" s="514" t="s">
        <v>306</v>
      </c>
      <c r="C20" s="515" t="s">
        <v>464</v>
      </c>
      <c r="D20" s="516"/>
      <c r="E20" s="516"/>
      <c r="F20" s="516"/>
      <c r="G20" s="266"/>
      <c r="H20" s="266"/>
      <c r="I20" s="266"/>
      <c r="J20" s="266"/>
      <c r="K20" s="305">
        <f t="shared" si="0"/>
        <v>0</v>
      </c>
      <c r="L20" s="81">
        <f t="shared" si="1"/>
        <v>0</v>
      </c>
      <c r="M20" s="36"/>
      <c r="N20" s="81"/>
      <c r="O20" s="81"/>
      <c r="P20" s="81"/>
    </row>
    <row r="21" spans="1:16" s="12" customFormat="1" ht="31.5" customHeight="1">
      <c r="A21" s="297" t="s">
        <v>32</v>
      </c>
      <c r="B21" s="81" t="s">
        <v>307</v>
      </c>
      <c r="C21" s="473" t="s">
        <v>473</v>
      </c>
      <c r="D21" s="266"/>
      <c r="E21" s="266"/>
      <c r="F21" s="266">
        <v>2400</v>
      </c>
      <c r="G21" s="266"/>
      <c r="H21" s="266"/>
      <c r="I21" s="266"/>
      <c r="J21" s="266"/>
      <c r="K21" s="305">
        <f t="shared" si="0"/>
        <v>2400</v>
      </c>
      <c r="L21" s="81">
        <f t="shared" si="1"/>
        <v>2400</v>
      </c>
      <c r="M21" s="36"/>
      <c r="N21" s="81"/>
      <c r="O21" s="81"/>
      <c r="P21" s="81"/>
    </row>
    <row r="22" spans="1:16" s="12" customFormat="1" ht="30" customHeight="1">
      <c r="A22" s="297" t="s">
        <v>33</v>
      </c>
      <c r="B22" s="82" t="s">
        <v>308</v>
      </c>
      <c r="C22" s="456" t="s">
        <v>432</v>
      </c>
      <c r="D22" s="266"/>
      <c r="E22" s="266"/>
      <c r="F22" s="266"/>
      <c r="G22" s="266">
        <v>13620</v>
      </c>
      <c r="H22" s="81"/>
      <c r="I22" s="81"/>
      <c r="J22" s="81"/>
      <c r="K22" s="305">
        <f t="shared" si="0"/>
        <v>13620</v>
      </c>
      <c r="L22" s="81">
        <f t="shared" si="1"/>
        <v>13620</v>
      </c>
      <c r="M22" s="36"/>
      <c r="N22" s="81"/>
      <c r="O22" s="81"/>
      <c r="P22" s="81"/>
    </row>
    <row r="23" spans="1:16" s="12" customFormat="1" ht="31.5" customHeight="1">
      <c r="A23" s="297" t="s">
        <v>34</v>
      </c>
      <c r="B23" s="82" t="s">
        <v>551</v>
      </c>
      <c r="C23" s="456" t="s">
        <v>552</v>
      </c>
      <c r="D23" s="410"/>
      <c r="E23" s="410"/>
      <c r="F23" s="411"/>
      <c r="G23" s="266"/>
      <c r="H23" s="266">
        <v>2500</v>
      </c>
      <c r="I23" s="266"/>
      <c r="J23" s="266"/>
      <c r="K23" s="305">
        <f t="shared" si="0"/>
        <v>2500</v>
      </c>
      <c r="L23" s="81">
        <f t="shared" si="1"/>
        <v>2500</v>
      </c>
      <c r="M23" s="36"/>
      <c r="N23" s="81"/>
      <c r="O23" s="81"/>
      <c r="P23" s="81"/>
    </row>
    <row r="24" spans="1:16" s="12" customFormat="1" ht="31.5" customHeight="1">
      <c r="A24" s="297" t="s">
        <v>35</v>
      </c>
      <c r="B24" s="82" t="s">
        <v>575</v>
      </c>
      <c r="C24" s="456"/>
      <c r="D24" s="410"/>
      <c r="E24" s="410"/>
      <c r="F24" s="411"/>
      <c r="G24" s="266"/>
      <c r="H24" s="266">
        <v>6688</v>
      </c>
      <c r="I24" s="266"/>
      <c r="J24" s="266"/>
      <c r="K24" s="305">
        <f t="shared" si="0"/>
        <v>6688</v>
      </c>
      <c r="L24" s="81">
        <v>6688</v>
      </c>
      <c r="M24" s="522"/>
      <c r="N24" s="81"/>
      <c r="O24" s="81"/>
      <c r="P24" s="81"/>
    </row>
    <row r="25" spans="1:16" s="12" customFormat="1" ht="30.75" customHeight="1">
      <c r="A25" s="297" t="s">
        <v>36</v>
      </c>
      <c r="B25" s="264" t="s">
        <v>536</v>
      </c>
      <c r="C25" s="479"/>
      <c r="D25" s="306">
        <f>SUM(D12:D23)</f>
        <v>17328</v>
      </c>
      <c r="E25" s="306">
        <f t="shared" ref="E25:J25" si="2">SUM(E12:E23)</f>
        <v>4627</v>
      </c>
      <c r="F25" s="306">
        <f t="shared" si="2"/>
        <v>15703</v>
      </c>
      <c r="G25" s="306">
        <f t="shared" si="2"/>
        <v>13620</v>
      </c>
      <c r="H25" s="306">
        <f>SUM(H12:H24)</f>
        <v>9188</v>
      </c>
      <c r="I25" s="306">
        <f t="shared" si="2"/>
        <v>0</v>
      </c>
      <c r="J25" s="306">
        <f t="shared" si="2"/>
        <v>0</v>
      </c>
      <c r="K25" s="305">
        <f>D25+E25++F25+G25+H25+I25+J25</f>
        <v>60466</v>
      </c>
      <c r="L25" s="306">
        <f>SUM(L12:L24)</f>
        <v>60466</v>
      </c>
      <c r="M25" s="306">
        <f>SUM(M13:M23)</f>
        <v>0</v>
      </c>
      <c r="N25" s="306">
        <f>SUM(N13:N23)</f>
        <v>0</v>
      </c>
      <c r="O25" s="306">
        <f>SUM(O13:O23)</f>
        <v>0</v>
      </c>
      <c r="P25" s="306">
        <f>SUM(P13:P23)</f>
        <v>0</v>
      </c>
    </row>
    <row r="26" spans="1:16" s="12" customFormat="1" ht="33.75" customHeight="1">
      <c r="A26" s="297" t="s">
        <v>37</v>
      </c>
      <c r="B26" t="s">
        <v>534</v>
      </c>
      <c r="C26" s="478"/>
      <c r="D26"/>
      <c r="E26"/>
      <c r="F26"/>
      <c r="G26"/>
      <c r="H26"/>
      <c r="I26"/>
      <c r="J26"/>
      <c r="K26" s="305"/>
      <c r="L26"/>
      <c r="M26"/>
      <c r="N26"/>
      <c r="O26"/>
      <c r="P26"/>
    </row>
    <row r="27" spans="1:16" s="12" customFormat="1" ht="33.75" customHeight="1">
      <c r="A27" s="297" t="s">
        <v>38</v>
      </c>
      <c r="B27" s="81" t="s">
        <v>525</v>
      </c>
      <c r="C27" s="473" t="s">
        <v>560</v>
      </c>
      <c r="D27" s="449">
        <v>7053</v>
      </c>
      <c r="E27" s="449">
        <v>1800</v>
      </c>
      <c r="F27" s="449">
        <v>7627</v>
      </c>
      <c r="G27" s="449"/>
      <c r="H27" s="449"/>
      <c r="I27" s="449"/>
      <c r="J27" s="449"/>
      <c r="K27" s="305">
        <f t="shared" si="0"/>
        <v>16480</v>
      </c>
      <c r="L27" s="81"/>
      <c r="M27" s="81">
        <v>16480</v>
      </c>
      <c r="N27" s="81"/>
      <c r="O27" s="81"/>
      <c r="P27" s="81"/>
    </row>
    <row r="28" spans="1:16" ht="24.75" customHeight="1">
      <c r="A28" s="297" t="s">
        <v>39</v>
      </c>
      <c r="B28" s="81" t="s">
        <v>550</v>
      </c>
      <c r="C28" s="473" t="s">
        <v>459</v>
      </c>
      <c r="D28" s="449"/>
      <c r="E28" s="449"/>
      <c r="F28" s="449"/>
      <c r="G28" s="449"/>
      <c r="H28" s="449"/>
      <c r="I28" s="449"/>
      <c r="J28" s="449"/>
      <c r="K28" s="305">
        <f t="shared" si="0"/>
        <v>0</v>
      </c>
      <c r="L28" s="81"/>
      <c r="M28" s="81"/>
      <c r="N28" s="81"/>
      <c r="O28" s="81"/>
      <c r="P28" s="81"/>
    </row>
    <row r="29" spans="1:16" ht="28.5" customHeight="1">
      <c r="A29" s="297" t="s">
        <v>40</v>
      </c>
      <c r="B29" s="81" t="s">
        <v>532</v>
      </c>
      <c r="C29" s="473" t="s">
        <v>559</v>
      </c>
      <c r="D29" s="449"/>
      <c r="E29" s="449"/>
      <c r="F29" s="449"/>
      <c r="G29" s="449">
        <v>900</v>
      </c>
      <c r="H29" s="449"/>
      <c r="I29" s="449"/>
      <c r="J29" s="449"/>
      <c r="K29" s="305">
        <f t="shared" si="0"/>
        <v>900</v>
      </c>
      <c r="L29" s="81"/>
      <c r="M29" s="81">
        <v>900</v>
      </c>
      <c r="N29" s="81"/>
      <c r="O29" s="81"/>
      <c r="P29" s="81"/>
    </row>
    <row r="30" spans="1:16" ht="28.5" customHeight="1">
      <c r="A30" s="297" t="s">
        <v>41</v>
      </c>
      <c r="B30" s="81" t="s">
        <v>557</v>
      </c>
      <c r="C30" s="473" t="s">
        <v>558</v>
      </c>
      <c r="D30" s="449"/>
      <c r="E30" s="449"/>
      <c r="F30" s="449"/>
      <c r="G30" s="449">
        <v>400</v>
      </c>
      <c r="H30" s="449"/>
      <c r="I30" s="449"/>
      <c r="J30" s="449"/>
      <c r="K30" s="305">
        <f t="shared" si="0"/>
        <v>400</v>
      </c>
      <c r="L30" s="81"/>
      <c r="M30" s="81">
        <v>400</v>
      </c>
      <c r="N30" s="81"/>
      <c r="O30" s="81"/>
      <c r="P30" s="81"/>
    </row>
    <row r="31" spans="1:16" ht="52.5" customHeight="1">
      <c r="A31" s="297" t="s">
        <v>42</v>
      </c>
      <c r="B31" s="82" t="s">
        <v>576</v>
      </c>
      <c r="C31" s="473"/>
      <c r="D31" s="449"/>
      <c r="E31" s="449"/>
      <c r="F31" s="449"/>
      <c r="G31" s="449"/>
      <c r="H31" s="449">
        <v>28070</v>
      </c>
      <c r="I31" s="449"/>
      <c r="J31" s="449"/>
      <c r="K31" s="305">
        <f t="shared" si="0"/>
        <v>28070</v>
      </c>
      <c r="L31" s="81"/>
      <c r="M31" s="81">
        <v>28070</v>
      </c>
      <c r="N31" s="81"/>
      <c r="O31" s="81"/>
      <c r="P31" s="81"/>
    </row>
    <row r="32" spans="1:16" ht="28.5" customHeight="1">
      <c r="A32" s="297" t="s">
        <v>43</v>
      </c>
      <c r="B32" s="517" t="s">
        <v>537</v>
      </c>
      <c r="C32" s="379"/>
      <c r="D32" s="305">
        <f t="shared" ref="D32:J32" si="3">SUM(D27:D30)</f>
        <v>7053</v>
      </c>
      <c r="E32" s="305">
        <f t="shared" si="3"/>
        <v>1800</v>
      </c>
      <c r="F32" s="305">
        <f t="shared" si="3"/>
        <v>7627</v>
      </c>
      <c r="G32" s="305">
        <f t="shared" si="3"/>
        <v>1300</v>
      </c>
      <c r="H32" s="305">
        <f>SUM(H27:H31)</f>
        <v>28070</v>
      </c>
      <c r="I32" s="305">
        <f t="shared" si="3"/>
        <v>0</v>
      </c>
      <c r="J32" s="305">
        <f t="shared" si="3"/>
        <v>0</v>
      </c>
      <c r="K32" s="305">
        <f>D32+E32++F32+G32+H32+I32+J32</f>
        <v>45850</v>
      </c>
      <c r="L32" s="327"/>
      <c r="M32" s="305">
        <f>SUM(M27:M31)</f>
        <v>45850</v>
      </c>
      <c r="N32" s="327">
        <f>SUM(N27:N30)</f>
        <v>0</v>
      </c>
      <c r="O32" s="327">
        <f>SUM(O27:O30)</f>
        <v>0</v>
      </c>
      <c r="P32" s="327">
        <f>SUM(P27:P30)</f>
        <v>0</v>
      </c>
    </row>
    <row r="33" spans="1:16" ht="28.5" customHeight="1">
      <c r="A33" s="297" t="s">
        <v>44</v>
      </c>
      <c r="B33" s="517" t="s">
        <v>535</v>
      </c>
      <c r="C33" s="518"/>
      <c r="D33" s="305">
        <f>'61 melléklet'!D16+'6 melléklet'!D32+D25</f>
        <v>24381</v>
      </c>
      <c r="E33" s="305">
        <f>'61 melléklet'!E16+'6 melléklet'!E32+E25</f>
        <v>6427</v>
      </c>
      <c r="F33" s="305">
        <f>'61 melléklet'!F16+'6 melléklet'!F32+F25</f>
        <v>23330</v>
      </c>
      <c r="G33" s="305">
        <f>'61 melléklet'!G16+'6 melléklet'!G32+G25</f>
        <v>14920</v>
      </c>
      <c r="H33" s="305">
        <f>'61 melléklet'!H16+'6 melléklet'!H32+H25</f>
        <v>37258</v>
      </c>
      <c r="I33" s="305">
        <f>'61 melléklet'!I16+'6 melléklet'!I32+I25</f>
        <v>0</v>
      </c>
      <c r="J33" s="305">
        <f>'61 melléklet'!J16+'6 melléklet'!J32+J25</f>
        <v>0</v>
      </c>
      <c r="K33" s="305">
        <f>'61 melléklet'!K16+'6 melléklet'!K32+K25</f>
        <v>106316</v>
      </c>
      <c r="L33" s="305">
        <f>'61 melléklet'!L16+'6 melléklet'!L32+L25</f>
        <v>60466</v>
      </c>
      <c r="M33" s="305">
        <f>'61 melléklet'!M16+'6 melléklet'!M32+M25</f>
        <v>45850</v>
      </c>
      <c r="N33" s="305">
        <f>'61 melléklet'!N16+'6 melléklet'!N32+N25</f>
        <v>0</v>
      </c>
      <c r="O33" s="305">
        <f>'61 melléklet'!O16+'6 melléklet'!O32+O25</f>
        <v>0</v>
      </c>
      <c r="P33" s="305">
        <f>'61 melléklet'!P16+'6 melléklet'!P32+P25</f>
        <v>0</v>
      </c>
    </row>
    <row r="34" spans="1:16" ht="28.5" customHeight="1">
      <c r="A34" s="547"/>
      <c r="D34" s="27"/>
      <c r="E34" s="27"/>
      <c r="F34" s="27"/>
    </row>
    <row r="35" spans="1:16" s="11" customFormat="1" ht="28.5" customHeight="1">
      <c r="A35" s="547"/>
      <c r="B35"/>
      <c r="C35" s="478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11" customFormat="1" ht="21" customHeight="1">
      <c r="A36" s="547"/>
      <c r="B36"/>
      <c r="C36" s="478"/>
      <c r="D36"/>
      <c r="E36"/>
      <c r="F36"/>
      <c r="G36"/>
      <c r="H36"/>
      <c r="I36"/>
      <c r="J36"/>
      <c r="K36"/>
      <c r="L36"/>
      <c r="M36"/>
      <c r="N36"/>
      <c r="O36"/>
      <c r="P36"/>
    </row>
  </sheetData>
  <mergeCells count="17">
    <mergeCell ref="P8:P9"/>
    <mergeCell ref="A1:P1"/>
    <mergeCell ref="A4:K4"/>
    <mergeCell ref="A5:K5"/>
    <mergeCell ref="I6:K6"/>
    <mergeCell ref="B8:B9"/>
    <mergeCell ref="D8:D9"/>
    <mergeCell ref="E8:E9"/>
    <mergeCell ref="J8:J9"/>
    <mergeCell ref="K8:K9"/>
    <mergeCell ref="L8:M8"/>
    <mergeCell ref="F8:F9"/>
    <mergeCell ref="G8:G9"/>
    <mergeCell ref="H8:H9"/>
    <mergeCell ref="I8:I9"/>
    <mergeCell ref="N8:O8"/>
    <mergeCell ref="C8:C9"/>
  </mergeCells>
  <phoneticPr fontId="0" type="noConversion"/>
  <printOptions horizontalCentered="1"/>
  <pageMargins left="0.32" right="0.3" top="0.49" bottom="0.98425196850393704" header="0.21" footer="0.51181102362204722"/>
  <pageSetup paperSize="9" scale="50" orientation="landscape" r:id="rId1"/>
  <headerFooter alignWithMargins="0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="60" workbookViewId="0">
      <selection activeCell="B1" sqref="B1:G1"/>
    </sheetView>
  </sheetViews>
  <sheetFormatPr defaultRowHeight="12.75"/>
  <cols>
    <col min="1" max="1" width="4.5703125" customWidth="1"/>
    <col min="2" max="2" width="51.5703125" style="1" customWidth="1"/>
    <col min="3" max="3" width="6.7109375" style="1" customWidth="1"/>
    <col min="4" max="4" width="10.42578125" style="1" customWidth="1"/>
    <col min="5" max="5" width="8.140625" style="1" customWidth="1"/>
    <col min="6" max="6" width="8.7109375" style="1" customWidth="1"/>
    <col min="7" max="7" width="12.28515625" style="1" customWidth="1"/>
    <col min="8" max="18" width="9.140625" style="1"/>
  </cols>
  <sheetData>
    <row r="1" spans="1:18">
      <c r="B1" s="560" t="s">
        <v>579</v>
      </c>
      <c r="C1" s="560"/>
      <c r="D1" s="560"/>
      <c r="E1" s="560"/>
      <c r="F1" s="560"/>
      <c r="G1" s="560"/>
    </row>
    <row r="2" spans="1:18" ht="36" customHeight="1">
      <c r="A2" s="561" t="s">
        <v>540</v>
      </c>
      <c r="B2" s="562"/>
      <c r="C2" s="562"/>
      <c r="D2" s="562"/>
      <c r="E2" s="562"/>
      <c r="F2" s="562"/>
      <c r="G2" s="562"/>
    </row>
    <row r="3" spans="1:18" ht="18.75">
      <c r="A3" s="561" t="s">
        <v>505</v>
      </c>
      <c r="B3" s="562"/>
      <c r="C3" s="562"/>
      <c r="D3" s="562"/>
      <c r="E3" s="562"/>
      <c r="F3" s="562"/>
      <c r="G3" s="562"/>
    </row>
    <row r="4" spans="1:18" ht="15.75">
      <c r="A4" s="2"/>
      <c r="B4" s="3"/>
      <c r="C4" s="3"/>
      <c r="D4" s="3"/>
      <c r="E4" s="3"/>
      <c r="F4" s="3"/>
    </row>
    <row r="5" spans="1:18">
      <c r="A5" s="4"/>
      <c r="B5" s="3" t="s">
        <v>22</v>
      </c>
      <c r="C5" s="3"/>
      <c r="D5" s="3"/>
      <c r="E5" s="3"/>
      <c r="F5" s="3"/>
    </row>
    <row r="6" spans="1:18">
      <c r="G6" s="122" t="s">
        <v>17</v>
      </c>
    </row>
    <row r="7" spans="1:18" ht="36">
      <c r="A7" s="123" t="s">
        <v>16</v>
      </c>
      <c r="B7" s="124" t="s">
        <v>15</v>
      </c>
      <c r="C7" s="125" t="s">
        <v>182</v>
      </c>
      <c r="D7" s="391" t="s">
        <v>389</v>
      </c>
      <c r="E7" s="391" t="s">
        <v>390</v>
      </c>
      <c r="F7" s="391" t="s">
        <v>391</v>
      </c>
      <c r="G7" s="207" t="s">
        <v>506</v>
      </c>
      <c r="H7"/>
      <c r="I7"/>
      <c r="J7"/>
      <c r="K7"/>
      <c r="L7"/>
      <c r="M7"/>
      <c r="N7"/>
      <c r="O7"/>
      <c r="P7"/>
      <c r="Q7"/>
      <c r="R7"/>
    </row>
    <row r="8" spans="1:18" ht="13.5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>
      <c r="A9" s="205" t="s">
        <v>8</v>
      </c>
      <c r="B9" s="201" t="s">
        <v>244</v>
      </c>
      <c r="C9" s="352" t="s">
        <v>245</v>
      </c>
      <c r="D9" s="399">
        <f>'önk kiad'!D9+','!D34+Tiszavirágóvoda!D33+'Műv H '!D35</f>
        <v>16516</v>
      </c>
      <c r="E9" s="399">
        <f>'önk kiad'!E9+','!E34+Tiszavirágóvoda!E33+'Műv H '!E35</f>
        <v>0</v>
      </c>
      <c r="F9" s="399">
        <f>'önk kiad'!F9+','!F34+Tiszavirágóvoda!F33+'Műv H '!F35</f>
        <v>0</v>
      </c>
      <c r="G9" s="399">
        <f>D9+E9+F9</f>
        <v>16516</v>
      </c>
    </row>
    <row r="10" spans="1:18" s="12" customFormat="1" ht="18" customHeight="1">
      <c r="A10" s="205" t="s">
        <v>9</v>
      </c>
      <c r="B10" s="201" t="s">
        <v>246</v>
      </c>
      <c r="C10" s="352" t="s">
        <v>248</v>
      </c>
      <c r="D10" s="399">
        <f>'önk kiad'!D10+','!D35+Tiszavirágóvoda!D34+'Műv H '!D36</f>
        <v>812</v>
      </c>
      <c r="E10" s="399">
        <f>'önk kiad'!E10+','!E35+Tiszavirágóvoda!E34+'Műv H '!E36</f>
        <v>7053</v>
      </c>
      <c r="F10" s="399">
        <f>'önk kiad'!F10+','!F35+Tiszavirágóvoda!F34+'Műv H '!F36</f>
        <v>0</v>
      </c>
      <c r="G10" s="399">
        <f t="shared" ref="G10:G25" si="0">D10+E10+F10</f>
        <v>7865</v>
      </c>
    </row>
    <row r="11" spans="1:18" s="12" customFormat="1" ht="18" customHeight="1">
      <c r="A11" s="206" t="s">
        <v>10</v>
      </c>
      <c r="B11" s="202" t="s">
        <v>247</v>
      </c>
      <c r="C11" s="353" t="s">
        <v>249</v>
      </c>
      <c r="D11" s="399">
        <f>'önk kiad'!D11+','!D36+Tiszavirágóvoda!D35+'Műv H '!D37</f>
        <v>17328</v>
      </c>
      <c r="E11" s="399">
        <f>'önk kiad'!E11+','!E36+Tiszavirágóvoda!E35+'Műv H '!E37</f>
        <v>7053</v>
      </c>
      <c r="F11" s="399">
        <f>'önk kiad'!F11+','!F36+Tiszavirágóvoda!F35+'Műv H '!F37</f>
        <v>0</v>
      </c>
      <c r="G11" s="399">
        <f t="shared" si="0"/>
        <v>24381</v>
      </c>
    </row>
    <row r="12" spans="1:18" s="12" customFormat="1" ht="18" customHeight="1">
      <c r="A12" s="205" t="s">
        <v>11</v>
      </c>
      <c r="B12" s="201" t="s">
        <v>251</v>
      </c>
      <c r="C12" s="352" t="s">
        <v>250</v>
      </c>
      <c r="D12" s="399">
        <f>'önk kiad'!D12+','!D37+Tiszavirágóvoda!D36+'Műv H '!D38</f>
        <v>4627</v>
      </c>
      <c r="E12" s="399">
        <f>'önk kiad'!E12+','!E37+Tiszavirágóvoda!E36+'Műv H '!E38</f>
        <v>1800</v>
      </c>
      <c r="F12" s="399">
        <f>'önk kiad'!F12+','!F37+Tiszavirágóvoda!F36+'Műv H '!F38</f>
        <v>0</v>
      </c>
      <c r="G12" s="399">
        <f t="shared" si="0"/>
        <v>6427</v>
      </c>
    </row>
    <row r="13" spans="1:18" s="12" customFormat="1" ht="18" customHeight="1">
      <c r="A13" s="205" t="s">
        <v>12</v>
      </c>
      <c r="B13" s="201" t="s">
        <v>252</v>
      </c>
      <c r="C13" s="352" t="s">
        <v>253</v>
      </c>
      <c r="D13" s="399">
        <f>'önk kiad'!D13+','!D38+Tiszavirágóvoda!D37+'Műv H '!D39</f>
        <v>15703</v>
      </c>
      <c r="E13" s="399">
        <f>'önk kiad'!E13+','!E38+Tiszavirágóvoda!E37+'Műv H '!E39</f>
        <v>7627</v>
      </c>
      <c r="F13" s="399">
        <f>'önk kiad'!F13+','!F38+Tiszavirágóvoda!F37+'Műv H '!F39</f>
        <v>0</v>
      </c>
      <c r="G13" s="399">
        <f t="shared" si="0"/>
        <v>23330</v>
      </c>
    </row>
    <row r="14" spans="1:18" s="12" customFormat="1" ht="21" customHeight="1">
      <c r="A14" s="205" t="s">
        <v>13</v>
      </c>
      <c r="B14" s="201" t="s">
        <v>131</v>
      </c>
      <c r="C14" s="352" t="s">
        <v>254</v>
      </c>
      <c r="D14" s="399">
        <f>'önk kiad'!D14+','!D39+Tiszavirágóvoda!D38+'Műv H '!D40</f>
        <v>13620</v>
      </c>
      <c r="E14" s="399">
        <f>'önk kiad'!E14+','!E39+Tiszavirágóvoda!E38+'Műv H '!E40</f>
        <v>1300</v>
      </c>
      <c r="F14" s="399">
        <f>'önk kiad'!F14+','!F39+Tiszavirágóvoda!F38+'Műv H '!F40</f>
        <v>0</v>
      </c>
      <c r="G14" s="399">
        <f t="shared" si="0"/>
        <v>14920</v>
      </c>
    </row>
    <row r="15" spans="1:18" s="12" customFormat="1" ht="21" customHeight="1">
      <c r="A15" s="205" t="s">
        <v>14</v>
      </c>
      <c r="B15" s="12" t="s">
        <v>571</v>
      </c>
      <c r="C15" s="522" t="s">
        <v>572</v>
      </c>
      <c r="D15" s="399">
        <f>'önk kiad'!D15+','!D39+Tiszavirágóvoda!D38+'Műv H '!D40</f>
        <v>6688</v>
      </c>
      <c r="E15" s="399">
        <f>'önk kiad'!E15+','!E39+Tiszavirágóvoda!E38+'Műv H '!E40</f>
        <v>28070</v>
      </c>
      <c r="F15" s="399">
        <f>'önk kiad'!F15+','!F39+Tiszavirágóvoda!F38+'Műv H '!F40</f>
        <v>0</v>
      </c>
      <c r="G15" s="399">
        <f t="shared" si="0"/>
        <v>34758</v>
      </c>
    </row>
    <row r="16" spans="1:18" s="12" customFormat="1" ht="23.25" customHeight="1">
      <c r="A16" s="205" t="s">
        <v>30</v>
      </c>
      <c r="B16" s="201" t="s">
        <v>326</v>
      </c>
      <c r="C16" s="554" t="s">
        <v>257</v>
      </c>
      <c r="D16" s="399">
        <f>'önk kiad'!D16+','!D40+Tiszavirágóvoda!D39+'Műv H '!D41</f>
        <v>2500</v>
      </c>
      <c r="E16" s="399">
        <f>'önk kiad'!E16+','!E40+Tiszavirágóvoda!E39+'Műv H '!E41</f>
        <v>0</v>
      </c>
      <c r="F16" s="399">
        <f>'önk kiad'!F16+','!F40+Tiszavirágóvoda!F39+'Műv H '!F41</f>
        <v>0</v>
      </c>
      <c r="G16" s="399">
        <f t="shared" si="0"/>
        <v>2500</v>
      </c>
    </row>
    <row r="17" spans="1:7" s="12" customFormat="1" ht="20.25" customHeight="1">
      <c r="A17" s="205" t="s">
        <v>31</v>
      </c>
      <c r="B17" s="203" t="s">
        <v>4</v>
      </c>
      <c r="C17" s="352" t="s">
        <v>573</v>
      </c>
      <c r="D17" s="399">
        <f>'önk kiad'!D17+','!D41+Tiszavirágóvoda!D40+'Műv H '!D42</f>
        <v>0</v>
      </c>
      <c r="E17" s="399">
        <f>'önk kiad'!E17+','!E41+Tiszavirágóvoda!E40+'Műv H '!E42</f>
        <v>0</v>
      </c>
      <c r="F17" s="399">
        <f>'önk kiad'!F17+','!F41+Tiszavirágóvoda!F40+'Műv H '!F42</f>
        <v>0</v>
      </c>
      <c r="G17" s="399">
        <f t="shared" si="0"/>
        <v>0</v>
      </c>
    </row>
    <row r="18" spans="1:7" s="13" customFormat="1" ht="27.75" customHeight="1">
      <c r="A18" s="206" t="s">
        <v>32</v>
      </c>
      <c r="B18" s="204" t="s">
        <v>132</v>
      </c>
      <c r="C18" s="353" t="s">
        <v>258</v>
      </c>
      <c r="D18" s="399">
        <f>'önk kiad'!D18+','!D42+Tiszavirágóvoda!D41+'Műv H '!D43</f>
        <v>9188</v>
      </c>
      <c r="E18" s="399">
        <f>'önk kiad'!E18+','!E42+Tiszavirágóvoda!E41+'Műv H '!E43</f>
        <v>28070</v>
      </c>
      <c r="F18" s="399">
        <f>'önk kiad'!F18+','!F42+Tiszavirágóvoda!F41+'Műv H '!F43</f>
        <v>0</v>
      </c>
      <c r="G18" s="399">
        <f t="shared" si="0"/>
        <v>37258</v>
      </c>
    </row>
    <row r="19" spans="1:7" s="13" customFormat="1" ht="27.75" customHeight="1">
      <c r="A19" s="205" t="s">
        <v>33</v>
      </c>
      <c r="B19" s="203" t="s">
        <v>260</v>
      </c>
      <c r="C19" s="352" t="s">
        <v>259</v>
      </c>
      <c r="D19" s="399">
        <f>'önk kiad'!D19+','!D43+Tiszavirágóvoda!D42+'Műv H '!D44</f>
        <v>0</v>
      </c>
      <c r="E19" s="399">
        <f>'önk kiad'!E19+','!E43+Tiszavirágóvoda!E42+'Műv H '!E44</f>
        <v>0</v>
      </c>
      <c r="F19" s="399">
        <f>'önk kiad'!F19+','!F43+Tiszavirágóvoda!F42+'Műv H '!F44</f>
        <v>0</v>
      </c>
      <c r="G19" s="399">
        <f>D19+E19+F19</f>
        <v>0</v>
      </c>
    </row>
    <row r="20" spans="1:7" s="12" customFormat="1" ht="23.25" customHeight="1">
      <c r="A20" s="205" t="s">
        <v>34</v>
      </c>
      <c r="B20" s="203" t="s">
        <v>261</v>
      </c>
      <c r="C20" s="352" t="s">
        <v>262</v>
      </c>
      <c r="D20" s="399">
        <f>'önk kiad'!D20+','!D44+Tiszavirágóvoda!D43+'Műv H '!D45</f>
        <v>0</v>
      </c>
      <c r="E20" s="399">
        <f>'önk kiad'!E20+','!E44+Tiszavirágóvoda!E43+'Műv H '!E45</f>
        <v>0</v>
      </c>
      <c r="F20" s="399">
        <f>'önk kiad'!F20+','!F44+Tiszavirágóvoda!F43+'Műv H '!F45</f>
        <v>0</v>
      </c>
      <c r="G20" s="399">
        <f t="shared" si="0"/>
        <v>0</v>
      </c>
    </row>
    <row r="21" spans="1:7" s="12" customFormat="1" ht="24" customHeight="1">
      <c r="A21" s="205" t="s">
        <v>35</v>
      </c>
      <c r="B21" s="201" t="s">
        <v>327</v>
      </c>
      <c r="C21" s="352" t="s">
        <v>263</v>
      </c>
      <c r="D21" s="399">
        <f>'önk kiad'!D21+','!D45+Tiszavirágóvoda!D44+'Műv H '!D46</f>
        <v>0</v>
      </c>
      <c r="E21" s="399">
        <f>'önk kiad'!E21+','!E45+Tiszavirágóvoda!E44+'Műv H '!E46</f>
        <v>0</v>
      </c>
      <c r="F21" s="399">
        <f>'önk kiad'!F21+','!F45+Tiszavirágóvoda!F44+'Műv H '!F46</f>
        <v>0</v>
      </c>
      <c r="G21" s="399">
        <f t="shared" si="0"/>
        <v>0</v>
      </c>
    </row>
    <row r="22" spans="1:7" s="13" customFormat="1" ht="24" customHeight="1">
      <c r="A22" s="206" t="s">
        <v>36</v>
      </c>
      <c r="B22" s="332" t="s">
        <v>265</v>
      </c>
      <c r="C22" s="330" t="s">
        <v>264</v>
      </c>
      <c r="D22" s="399">
        <f>'önk kiad'!D22+','!D46+Tiszavirágóvoda!D45+'Műv H '!D47</f>
        <v>60466</v>
      </c>
      <c r="E22" s="399">
        <f>'önk kiad'!E22+','!E46+Tiszavirágóvoda!E45+'Műv H '!E47</f>
        <v>45850</v>
      </c>
      <c r="F22" s="399">
        <f>'önk kiad'!F22+','!F46+Tiszavirágóvoda!F45+'Műv H '!F47</f>
        <v>0</v>
      </c>
      <c r="G22" s="399">
        <f t="shared" si="0"/>
        <v>106316</v>
      </c>
    </row>
    <row r="23" spans="1:7" ht="24" customHeight="1">
      <c r="A23" s="206" t="s">
        <v>37</v>
      </c>
      <c r="B23" s="36" t="s">
        <v>329</v>
      </c>
      <c r="C23" s="36" t="s">
        <v>438</v>
      </c>
      <c r="D23" s="399">
        <f>'önk kiad'!D23+','!D47+Tiszavirágóvoda!D46+'Műv H '!D48</f>
        <v>0</v>
      </c>
      <c r="E23" s="399">
        <f>'önk kiad'!E23+','!E47+Tiszavirágóvoda!E46+'Műv H '!E48</f>
        <v>0</v>
      </c>
      <c r="F23" s="399">
        <f>'önk kiad'!F23+','!F47+Tiszavirágóvoda!F46+'Műv H '!F48</f>
        <v>0</v>
      </c>
      <c r="G23" s="399">
        <f t="shared" si="0"/>
        <v>0</v>
      </c>
    </row>
    <row r="24" spans="1:7" ht="24" customHeight="1">
      <c r="A24" s="206" t="s">
        <v>38</v>
      </c>
      <c r="B24" s="36" t="s">
        <v>328</v>
      </c>
      <c r="C24" s="36" t="s">
        <v>439</v>
      </c>
      <c r="D24" s="399">
        <f>'önk kiad'!D24+','!D48+Tiszavirágóvoda!D47+'Műv H '!D49</f>
        <v>0</v>
      </c>
      <c r="E24" s="399">
        <f>'önk kiad'!E24+','!E48+Tiszavirágóvoda!E47+'Műv H '!E49</f>
        <v>0</v>
      </c>
      <c r="F24" s="399">
        <f>'önk kiad'!F24+','!F48+Tiszavirágóvoda!F47+'Műv H '!F49</f>
        <v>0</v>
      </c>
      <c r="G24" s="399">
        <f t="shared" si="0"/>
        <v>0</v>
      </c>
    </row>
    <row r="25" spans="1:7" ht="24" customHeight="1">
      <c r="A25" s="206" t="s">
        <v>39</v>
      </c>
      <c r="B25" s="289" t="s">
        <v>89</v>
      </c>
      <c r="C25" s="289"/>
      <c r="D25" s="399">
        <f>D22+D24</f>
        <v>60466</v>
      </c>
      <c r="E25" s="399">
        <f t="shared" ref="E25:F25" si="1">E22+E24</f>
        <v>45850</v>
      </c>
      <c r="F25" s="399">
        <f t="shared" si="1"/>
        <v>0</v>
      </c>
      <c r="G25" s="399">
        <f t="shared" si="0"/>
        <v>106316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11"/>
  <dimension ref="A1:P25"/>
  <sheetViews>
    <sheetView view="pageBreakPreview" zoomScale="60" workbookViewId="0">
      <selection sqref="A1:O1"/>
    </sheetView>
  </sheetViews>
  <sheetFormatPr defaultRowHeight="12.75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1" width="3.5703125" hidden="1" customWidth="1"/>
    <col min="12" max="12" width="3" hidden="1" customWidth="1"/>
    <col min="13" max="13" width="4" hidden="1" customWidth="1"/>
    <col min="14" max="14" width="6.7109375" hidden="1" customWidth="1"/>
    <col min="15" max="15" width="8.28515625" hidden="1" customWidth="1"/>
  </cols>
  <sheetData>
    <row r="1" spans="1:16">
      <c r="A1" s="641" t="s">
        <v>587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</row>
    <row r="2" spans="1:16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6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6" ht="15">
      <c r="A4" s="642" t="s">
        <v>563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</row>
    <row r="5" spans="1:16" ht="15">
      <c r="A5" s="643" t="s">
        <v>444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</row>
    <row r="6" spans="1:16" ht="26.25" customHeight="1">
      <c r="A6" s="644" t="s">
        <v>513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5"/>
      <c r="O6" s="645"/>
    </row>
    <row r="7" spans="1:16" s="32" customFormat="1" ht="54.75" customHeight="1">
      <c r="A7" s="31"/>
      <c r="B7" s="634" t="s">
        <v>577</v>
      </c>
      <c r="C7" s="634"/>
      <c r="D7" s="634"/>
      <c r="E7" s="634"/>
      <c r="F7" s="634"/>
      <c r="G7" s="634"/>
      <c r="H7" s="634"/>
      <c r="I7" s="634"/>
      <c r="J7" s="635"/>
      <c r="K7" s="635"/>
      <c r="L7" s="635"/>
      <c r="M7" s="636"/>
      <c r="N7" s="639"/>
      <c r="O7" s="640"/>
      <c r="P7" s="484"/>
    </row>
    <row r="8" spans="1:16" ht="30" customHeight="1">
      <c r="A8" s="650" t="s">
        <v>26</v>
      </c>
      <c r="B8" s="617" t="s">
        <v>78</v>
      </c>
      <c r="C8" s="617"/>
      <c r="D8" s="617"/>
      <c r="E8" s="617"/>
      <c r="F8" s="617" t="s">
        <v>77</v>
      </c>
      <c r="G8" s="617"/>
      <c r="H8" s="617"/>
      <c r="I8" s="617"/>
      <c r="J8" s="637"/>
      <c r="K8" s="637"/>
      <c r="L8" s="637"/>
      <c r="M8" s="638"/>
      <c r="N8" s="626"/>
      <c r="O8" s="627"/>
    </row>
    <row r="9" spans="1:16" ht="39.75" customHeight="1">
      <c r="A9" s="651"/>
      <c r="B9" s="624" t="s">
        <v>514</v>
      </c>
      <c r="C9" s="624"/>
      <c r="D9" s="624"/>
      <c r="E9" s="624"/>
      <c r="F9" s="624" t="s">
        <v>515</v>
      </c>
      <c r="G9" s="624"/>
      <c r="H9" s="624"/>
      <c r="I9" s="624"/>
      <c r="J9" s="615"/>
      <c r="K9" s="615"/>
      <c r="L9" s="615"/>
      <c r="M9" s="616"/>
      <c r="N9" s="628"/>
      <c r="O9" s="629"/>
    </row>
    <row r="10" spans="1:16" ht="20.25" customHeight="1">
      <c r="A10" s="651"/>
      <c r="B10" s="625" t="s">
        <v>67</v>
      </c>
      <c r="C10" s="625"/>
      <c r="D10" s="625" t="s">
        <v>68</v>
      </c>
      <c r="E10" s="625"/>
      <c r="F10" s="625" t="s">
        <v>69</v>
      </c>
      <c r="G10" s="625"/>
      <c r="H10" s="625" t="s">
        <v>68</v>
      </c>
      <c r="I10" s="625"/>
      <c r="J10" s="622"/>
      <c r="K10" s="619"/>
      <c r="L10" s="618"/>
      <c r="M10" s="619"/>
      <c r="N10" s="630"/>
      <c r="O10" s="631"/>
    </row>
    <row r="11" spans="1:16" s="1" customFormat="1" ht="12" customHeight="1">
      <c r="A11" s="652"/>
      <c r="B11" s="625"/>
      <c r="C11" s="625"/>
      <c r="D11" s="625"/>
      <c r="E11" s="625"/>
      <c r="F11" s="625"/>
      <c r="G11" s="625"/>
      <c r="H11" s="625"/>
      <c r="I11" s="625"/>
      <c r="J11" s="623"/>
      <c r="K11" s="621"/>
      <c r="L11" s="620"/>
      <c r="M11" s="621"/>
      <c r="N11" s="632"/>
      <c r="O11" s="633"/>
    </row>
    <row r="12" spans="1:16" ht="16.5" customHeight="1">
      <c r="A12" s="8" t="s">
        <v>562</v>
      </c>
      <c r="B12" s="653">
        <v>3</v>
      </c>
      <c r="C12" s="653"/>
      <c r="D12" s="653"/>
      <c r="E12" s="653"/>
      <c r="F12" s="653">
        <v>3</v>
      </c>
      <c r="G12" s="653"/>
      <c r="H12" s="653"/>
      <c r="I12" s="653"/>
      <c r="J12" s="656"/>
      <c r="K12" s="657"/>
      <c r="L12" s="648"/>
      <c r="M12" s="649"/>
      <c r="N12" s="613"/>
      <c r="O12" s="614"/>
    </row>
    <row r="13" spans="1:16" ht="30.75" customHeight="1">
      <c r="A13" s="505" t="s">
        <v>503</v>
      </c>
      <c r="B13" s="653"/>
      <c r="C13" s="653"/>
      <c r="D13" s="653">
        <v>2</v>
      </c>
      <c r="E13" s="653"/>
      <c r="F13" s="653"/>
      <c r="G13" s="653"/>
      <c r="H13" s="653">
        <v>2</v>
      </c>
      <c r="I13" s="653"/>
      <c r="J13" s="654"/>
      <c r="K13" s="655"/>
      <c r="L13" s="646"/>
      <c r="M13" s="647"/>
      <c r="N13" s="613"/>
      <c r="O13" s="614"/>
    </row>
    <row r="14" spans="1:16" ht="16.5" customHeight="1">
      <c r="A14" s="8" t="s">
        <v>561</v>
      </c>
      <c r="B14" s="653">
        <v>4</v>
      </c>
      <c r="C14" s="653"/>
      <c r="D14" s="653"/>
      <c r="E14" s="653"/>
      <c r="F14" s="653">
        <v>4</v>
      </c>
      <c r="G14" s="653"/>
      <c r="H14" s="653"/>
      <c r="I14" s="653"/>
      <c r="J14" s="654"/>
      <c r="K14" s="655"/>
      <c r="L14" s="646"/>
      <c r="M14" s="647"/>
      <c r="N14" s="613"/>
      <c r="O14" s="614"/>
    </row>
    <row r="15" spans="1:16" ht="14.25">
      <c r="A15" s="34" t="s">
        <v>23</v>
      </c>
      <c r="B15" s="658">
        <f>SUM(B12:C14)</f>
        <v>7</v>
      </c>
      <c r="C15" s="658"/>
      <c r="D15" s="658">
        <f>SUM(D12:E14)</f>
        <v>2</v>
      </c>
      <c r="E15" s="658"/>
      <c r="F15" s="658">
        <f>SUM(F12:G14)</f>
        <v>7</v>
      </c>
      <c r="G15" s="658"/>
      <c r="H15" s="658">
        <f>SUM(H12:I14)</f>
        <v>2</v>
      </c>
      <c r="I15" s="658"/>
      <c r="J15" s="661">
        <f>SUM(J12:K14)</f>
        <v>0</v>
      </c>
      <c r="K15" s="662"/>
      <c r="L15" s="663"/>
      <c r="M15" s="662"/>
      <c r="N15" s="659"/>
      <c r="O15" s="660"/>
    </row>
    <row r="20" spans="1:1">
      <c r="A20" s="29"/>
    </row>
    <row r="21" spans="1:1" hidden="1">
      <c r="A21" s="30"/>
    </row>
    <row r="22" spans="1:1" hidden="1">
      <c r="A22" s="30"/>
    </row>
    <row r="23" spans="1:1">
      <c r="A23" s="29"/>
    </row>
    <row r="24" spans="1:1">
      <c r="A24" s="29"/>
    </row>
    <row r="25" spans="1:1">
      <c r="A25" s="30"/>
    </row>
  </sheetData>
  <mergeCells count="51">
    <mergeCell ref="N13:O13"/>
    <mergeCell ref="N15:O15"/>
    <mergeCell ref="N14:O14"/>
    <mergeCell ref="L14:M14"/>
    <mergeCell ref="J14:K14"/>
    <mergeCell ref="J15:K15"/>
    <mergeCell ref="L15:M15"/>
    <mergeCell ref="D14:E14"/>
    <mergeCell ref="B14:C14"/>
    <mergeCell ref="F14:G14"/>
    <mergeCell ref="H14:I14"/>
    <mergeCell ref="B15:C15"/>
    <mergeCell ref="D15:E15"/>
    <mergeCell ref="F15:G15"/>
    <mergeCell ref="H15:I15"/>
    <mergeCell ref="L13:M13"/>
    <mergeCell ref="L12:M12"/>
    <mergeCell ref="A8:A11"/>
    <mergeCell ref="F12:G12"/>
    <mergeCell ref="J13:K13"/>
    <mergeCell ref="J12:K12"/>
    <mergeCell ref="B12:C12"/>
    <mergeCell ref="D12:E12"/>
    <mergeCell ref="H10:I11"/>
    <mergeCell ref="H12:I12"/>
    <mergeCell ref="H13:I13"/>
    <mergeCell ref="D10:E11"/>
    <mergeCell ref="F10:G11"/>
    <mergeCell ref="F13:G13"/>
    <mergeCell ref="B13:C13"/>
    <mergeCell ref="D13:E13"/>
    <mergeCell ref="B7:I7"/>
    <mergeCell ref="J7:M7"/>
    <mergeCell ref="J8:M8"/>
    <mergeCell ref="N7:O7"/>
    <mergeCell ref="A1:O1"/>
    <mergeCell ref="A4:O4"/>
    <mergeCell ref="A5:O5"/>
    <mergeCell ref="A6:O6"/>
    <mergeCell ref="N12:O12"/>
    <mergeCell ref="J9:M9"/>
    <mergeCell ref="B8:E8"/>
    <mergeCell ref="F8:I8"/>
    <mergeCell ref="L10:M11"/>
    <mergeCell ref="J10:K11"/>
    <mergeCell ref="B9:E9"/>
    <mergeCell ref="F9:I9"/>
    <mergeCell ref="B10:C11"/>
    <mergeCell ref="N8:O8"/>
    <mergeCell ref="N9:O9"/>
    <mergeCell ref="N10:O11"/>
  </mergeCells>
  <phoneticPr fontId="0" type="noConversion"/>
  <printOptions horizontalCentered="1"/>
  <pageMargins left="0.55118110236220474" right="0.78740157480314965" top="0.98425196850393704" bottom="1.6535433070866143" header="0.51181102362204722" footer="0.51181102362204722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S26"/>
  <sheetViews>
    <sheetView workbookViewId="0">
      <selection activeCell="B12" sqref="B12:Q16"/>
    </sheetView>
  </sheetViews>
  <sheetFormatPr defaultRowHeight="12.75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3" width="3.42578125" customWidth="1"/>
    <col min="14" max="15" width="3.5703125" customWidth="1"/>
    <col min="16" max="16" width="3" customWidth="1"/>
    <col min="17" max="17" width="3.85546875" customWidth="1"/>
    <col min="18" max="18" width="0.140625" hidden="1" customWidth="1"/>
    <col min="19" max="19" width="8.28515625" hidden="1" customWidth="1"/>
  </cols>
  <sheetData>
    <row r="1" spans="1:19">
      <c r="A1" s="641" t="s">
        <v>415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</row>
    <row r="2" spans="1:19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5">
      <c r="A4" s="643" t="s">
        <v>181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</row>
    <row r="5" spans="1:19" ht="15">
      <c r="A5" s="643" t="s">
        <v>445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</row>
    <row r="6" spans="1:19" ht="26.25" customHeight="1">
      <c r="A6" s="644" t="s">
        <v>516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</row>
    <row r="7" spans="1:19" s="32" customFormat="1" ht="54.75" customHeight="1">
      <c r="A7" s="31"/>
      <c r="B7" s="634" t="s">
        <v>74</v>
      </c>
      <c r="C7" s="634"/>
      <c r="D7" s="634"/>
      <c r="E7" s="634"/>
      <c r="F7" s="634"/>
      <c r="G7" s="634"/>
      <c r="H7" s="634"/>
      <c r="I7" s="634"/>
      <c r="J7" s="664" t="s">
        <v>75</v>
      </c>
      <c r="K7" s="635"/>
      <c r="L7" s="635"/>
      <c r="M7" s="635"/>
      <c r="N7" s="635"/>
      <c r="O7" s="635"/>
      <c r="P7" s="635"/>
      <c r="Q7" s="665"/>
      <c r="R7" s="697"/>
      <c r="S7" s="698"/>
    </row>
    <row r="8" spans="1:19" ht="30" customHeight="1">
      <c r="A8" s="651" t="s">
        <v>26</v>
      </c>
      <c r="B8" s="682" t="s">
        <v>78</v>
      </c>
      <c r="C8" s="673"/>
      <c r="D8" s="673"/>
      <c r="E8" s="683"/>
      <c r="F8" s="617" t="s">
        <v>77</v>
      </c>
      <c r="G8" s="617"/>
      <c r="H8" s="617"/>
      <c r="I8" s="617"/>
      <c r="J8" s="675" t="s">
        <v>76</v>
      </c>
      <c r="K8" s="608"/>
      <c r="L8" s="608"/>
      <c r="M8" s="608"/>
      <c r="N8" s="672" t="s">
        <v>76</v>
      </c>
      <c r="O8" s="673"/>
      <c r="P8" s="673"/>
      <c r="Q8" s="674"/>
      <c r="R8" s="700"/>
      <c r="S8" s="701"/>
    </row>
    <row r="9" spans="1:19" ht="39.75" customHeight="1">
      <c r="A9" s="651"/>
      <c r="B9" s="624" t="s">
        <v>514</v>
      </c>
      <c r="C9" s="624"/>
      <c r="D9" s="624"/>
      <c r="E9" s="689"/>
      <c r="F9" s="624" t="s">
        <v>515</v>
      </c>
      <c r="G9" s="624"/>
      <c r="H9" s="624"/>
      <c r="I9" s="690"/>
      <c r="J9" s="705" t="s">
        <v>514</v>
      </c>
      <c r="K9" s="624"/>
      <c r="L9" s="624"/>
      <c r="M9" s="624"/>
      <c r="N9" s="624" t="s">
        <v>517</v>
      </c>
      <c r="O9" s="624"/>
      <c r="P9" s="624"/>
      <c r="Q9" s="690"/>
      <c r="R9" s="710"/>
      <c r="S9" s="711"/>
    </row>
    <row r="10" spans="1:19" ht="20.25" customHeight="1">
      <c r="A10" s="651"/>
      <c r="B10" s="625" t="s">
        <v>67</v>
      </c>
      <c r="C10" s="625"/>
      <c r="D10" s="625" t="s">
        <v>68</v>
      </c>
      <c r="E10" s="691"/>
      <c r="F10" s="625" t="s">
        <v>67</v>
      </c>
      <c r="G10" s="625"/>
      <c r="H10" s="625" t="s">
        <v>68</v>
      </c>
      <c r="I10" s="625"/>
      <c r="J10" s="718" t="s">
        <v>67</v>
      </c>
      <c r="K10" s="625"/>
      <c r="L10" s="720" t="s">
        <v>68</v>
      </c>
      <c r="M10" s="720"/>
      <c r="N10" s="714" t="s">
        <v>67</v>
      </c>
      <c r="O10" s="625"/>
      <c r="P10" s="618" t="s">
        <v>68</v>
      </c>
      <c r="Q10" s="702"/>
      <c r="R10" s="716"/>
      <c r="S10" s="717"/>
    </row>
    <row r="11" spans="1:19" s="1" customFormat="1" ht="12" customHeight="1">
      <c r="A11" s="704"/>
      <c r="B11" s="625"/>
      <c r="C11" s="625"/>
      <c r="D11" s="692"/>
      <c r="E11" s="693"/>
      <c r="F11" s="681"/>
      <c r="G11" s="681"/>
      <c r="H11" s="681"/>
      <c r="I11" s="681"/>
      <c r="J11" s="719"/>
      <c r="K11" s="692"/>
      <c r="L11" s="721"/>
      <c r="M11" s="721"/>
      <c r="N11" s="715"/>
      <c r="O11" s="692"/>
      <c r="P11" s="620"/>
      <c r="Q11" s="703"/>
      <c r="R11" s="716"/>
      <c r="S11" s="717"/>
    </row>
    <row r="12" spans="1:19" ht="16.5" customHeight="1">
      <c r="A12" s="33" t="s">
        <v>28</v>
      </c>
      <c r="B12" s="679"/>
      <c r="C12" s="680"/>
      <c r="D12" s="679"/>
      <c r="E12" s="684"/>
      <c r="F12" s="685"/>
      <c r="G12" s="685"/>
      <c r="H12" s="685"/>
      <c r="I12" s="685"/>
      <c r="J12" s="666"/>
      <c r="K12" s="667"/>
      <c r="L12" s="667"/>
      <c r="M12" s="667"/>
      <c r="N12" s="668"/>
      <c r="O12" s="669"/>
      <c r="P12" s="670"/>
      <c r="Q12" s="671"/>
      <c r="R12" s="695"/>
      <c r="S12" s="696"/>
    </row>
    <row r="13" spans="1:19" ht="16.5" hidden="1" customHeight="1">
      <c r="A13" s="8" t="s">
        <v>27</v>
      </c>
      <c r="B13" s="676"/>
      <c r="C13" s="677"/>
      <c r="D13" s="676"/>
      <c r="E13" s="678"/>
      <c r="F13" s="685"/>
      <c r="G13" s="685"/>
      <c r="H13" s="685"/>
      <c r="I13" s="685"/>
      <c r="J13" s="38"/>
      <c r="K13" s="37"/>
      <c r="L13" s="37"/>
      <c r="M13" s="37"/>
      <c r="N13" s="35"/>
      <c r="O13" s="35"/>
      <c r="P13" s="35"/>
      <c r="Q13" s="466"/>
      <c r="R13" s="465"/>
      <c r="S13" s="453"/>
    </row>
    <row r="14" spans="1:19" ht="16.5" hidden="1" customHeight="1">
      <c r="A14" s="8" t="s">
        <v>21</v>
      </c>
      <c r="B14" s="676"/>
      <c r="C14" s="677"/>
      <c r="D14" s="686"/>
      <c r="E14" s="687"/>
      <c r="F14" s="685"/>
      <c r="G14" s="685"/>
      <c r="H14" s="685"/>
      <c r="I14" s="685"/>
      <c r="J14" s="38"/>
      <c r="K14" s="37"/>
      <c r="L14" s="37"/>
      <c r="M14" s="37"/>
      <c r="N14" s="35"/>
      <c r="O14" s="35"/>
      <c r="P14" s="35"/>
      <c r="Q14" s="466"/>
      <c r="R14" s="465"/>
      <c r="S14" s="453"/>
    </row>
    <row r="15" spans="1:19" ht="16.5" customHeight="1">
      <c r="A15" s="8" t="s">
        <v>178</v>
      </c>
      <c r="B15" s="676"/>
      <c r="C15" s="677"/>
      <c r="D15" s="676"/>
      <c r="E15" s="678"/>
      <c r="F15" s="685"/>
      <c r="G15" s="685"/>
      <c r="H15" s="685"/>
      <c r="I15" s="685"/>
      <c r="J15" s="706"/>
      <c r="K15" s="707"/>
      <c r="L15" s="707"/>
      <c r="M15" s="707"/>
      <c r="N15" s="708"/>
      <c r="O15" s="709"/>
      <c r="P15" s="712"/>
      <c r="Q15" s="713"/>
      <c r="R15" s="695"/>
      <c r="S15" s="696"/>
    </row>
    <row r="16" spans="1:19" ht="14.25">
      <c r="A16" s="34" t="s">
        <v>23</v>
      </c>
      <c r="B16" s="658"/>
      <c r="C16" s="658"/>
      <c r="D16" s="658"/>
      <c r="E16" s="688"/>
      <c r="F16" s="658"/>
      <c r="G16" s="694"/>
      <c r="H16" s="658"/>
      <c r="I16" s="694"/>
      <c r="J16" s="699"/>
      <c r="K16" s="658"/>
      <c r="L16" s="658"/>
      <c r="M16" s="658"/>
      <c r="N16" s="658"/>
      <c r="O16" s="658"/>
      <c r="P16" s="658"/>
      <c r="Q16" s="658"/>
      <c r="R16" s="658"/>
      <c r="S16" s="658"/>
    </row>
    <row r="21" spans="1:1">
      <c r="A21" s="29"/>
    </row>
    <row r="22" spans="1:1" hidden="1">
      <c r="A22" s="30"/>
    </row>
    <row r="23" spans="1:1" hidden="1">
      <c r="A23" s="30"/>
    </row>
    <row r="24" spans="1:1">
      <c r="A24" s="29"/>
    </row>
    <row r="25" spans="1:1">
      <c r="A25" s="29"/>
    </row>
    <row r="26" spans="1:1">
      <c r="A26" s="30"/>
    </row>
  </sheetData>
  <mergeCells count="62">
    <mergeCell ref="J15:K15"/>
    <mergeCell ref="L15:M15"/>
    <mergeCell ref="N15:O15"/>
    <mergeCell ref="R9:S9"/>
    <mergeCell ref="P15:Q15"/>
    <mergeCell ref="N9:Q9"/>
    <mergeCell ref="N10:O11"/>
    <mergeCell ref="R10:S11"/>
    <mergeCell ref="J10:K11"/>
    <mergeCell ref="L10:M11"/>
    <mergeCell ref="R16:S16"/>
    <mergeCell ref="A1:S1"/>
    <mergeCell ref="A4:S4"/>
    <mergeCell ref="A5:S5"/>
    <mergeCell ref="A6:S6"/>
    <mergeCell ref="R12:S12"/>
    <mergeCell ref="R15:S15"/>
    <mergeCell ref="R7:S7"/>
    <mergeCell ref="J16:K16"/>
    <mergeCell ref="L16:M16"/>
    <mergeCell ref="N16:O16"/>
    <mergeCell ref="P16:Q16"/>
    <mergeCell ref="R8:S8"/>
    <mergeCell ref="P10:Q11"/>
    <mergeCell ref="A8:A11"/>
    <mergeCell ref="J9:M9"/>
    <mergeCell ref="B16:C16"/>
    <mergeCell ref="D16:E16"/>
    <mergeCell ref="B14:C14"/>
    <mergeCell ref="B9:E9"/>
    <mergeCell ref="F9:I9"/>
    <mergeCell ref="B10:C11"/>
    <mergeCell ref="D10:E11"/>
    <mergeCell ref="H10:I11"/>
    <mergeCell ref="H16:I16"/>
    <mergeCell ref="H12:I12"/>
    <mergeCell ref="H13:I13"/>
    <mergeCell ref="F12:G12"/>
    <mergeCell ref="F16:G16"/>
    <mergeCell ref="H15:I15"/>
    <mergeCell ref="F15:G15"/>
    <mergeCell ref="F13:G13"/>
    <mergeCell ref="H14:I14"/>
    <mergeCell ref="F14:G14"/>
    <mergeCell ref="D14:E14"/>
    <mergeCell ref="D15:E15"/>
    <mergeCell ref="B15:C15"/>
    <mergeCell ref="B13:C13"/>
    <mergeCell ref="D13:E13"/>
    <mergeCell ref="B12:C12"/>
    <mergeCell ref="F10:G11"/>
    <mergeCell ref="B7:I7"/>
    <mergeCell ref="B8:E8"/>
    <mergeCell ref="F8:I8"/>
    <mergeCell ref="D12:E12"/>
    <mergeCell ref="J7:Q7"/>
    <mergeCell ref="J12:K12"/>
    <mergeCell ref="L12:M12"/>
    <mergeCell ref="N12:O12"/>
    <mergeCell ref="P12:Q12"/>
    <mergeCell ref="N8:Q8"/>
    <mergeCell ref="J8:M8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scale="8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13"/>
  <dimension ref="A1:P13"/>
  <sheetViews>
    <sheetView view="pageBreakPreview" zoomScale="60" workbookViewId="0">
      <selection sqref="A1:C1"/>
    </sheetView>
  </sheetViews>
  <sheetFormatPr defaultRowHeight="12.75"/>
  <cols>
    <col min="1" max="1" width="3.85546875" customWidth="1"/>
    <col min="2" max="2" width="50.7109375" style="7" customWidth="1"/>
    <col min="3" max="3" width="12" style="7" customWidth="1"/>
  </cols>
  <sheetData>
    <row r="1" spans="1:16">
      <c r="A1" s="722" t="s">
        <v>588</v>
      </c>
      <c r="B1" s="722"/>
      <c r="C1" s="722"/>
    </row>
    <row r="2" spans="1:16">
      <c r="A2" s="5"/>
      <c r="B2" s="5"/>
      <c r="C2" s="5"/>
    </row>
    <row r="3" spans="1:16">
      <c r="A3" s="5"/>
      <c r="B3" s="5"/>
      <c r="C3" s="5"/>
    </row>
    <row r="4" spans="1:16" ht="15.75">
      <c r="A4" s="210" t="s">
        <v>273</v>
      </c>
      <c r="B4" s="211"/>
      <c r="C4" s="211"/>
    </row>
    <row r="5" spans="1:16" ht="20.25" customHeight="1">
      <c r="A5" s="564" t="s">
        <v>162</v>
      </c>
      <c r="B5" s="723"/>
      <c r="C5" s="723"/>
    </row>
    <row r="6" spans="1:16" ht="17.25" customHeight="1">
      <c r="A6" s="3"/>
      <c r="B6" s="26"/>
      <c r="C6" s="7" t="s">
        <v>446</v>
      </c>
    </row>
    <row r="7" spans="1:16" ht="39.75" customHeight="1">
      <c r="A7" s="61"/>
      <c r="B7" s="59" t="s">
        <v>29</v>
      </c>
      <c r="C7" s="98" t="s">
        <v>506</v>
      </c>
    </row>
    <row r="8" spans="1:16" s="12" customFormat="1" ht="17.25" customHeight="1">
      <c r="A8" s="59"/>
      <c r="B8" s="62" t="s">
        <v>120</v>
      </c>
      <c r="C8" s="103" t="s">
        <v>113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24" customHeight="1">
      <c r="A9" s="63" t="s">
        <v>8</v>
      </c>
      <c r="B9" s="99" t="s">
        <v>125</v>
      </c>
      <c r="C9" s="104">
        <v>13620</v>
      </c>
    </row>
    <row r="10" spans="1:16" s="12" customFormat="1" ht="24" customHeight="1">
      <c r="A10" s="63" t="s">
        <v>14</v>
      </c>
      <c r="B10" s="101" t="s">
        <v>557</v>
      </c>
      <c r="C10" s="104">
        <v>400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s="12" customFormat="1" ht="24" customHeight="1">
      <c r="A11" s="63">
        <v>10</v>
      </c>
      <c r="B11" s="100" t="s">
        <v>528</v>
      </c>
      <c r="C11" s="104">
        <v>900</v>
      </c>
    </row>
    <row r="12" spans="1:16" s="12" customFormat="1" ht="24" customHeight="1">
      <c r="A12" s="63">
        <v>12</v>
      </c>
      <c r="B12" s="102" t="s">
        <v>23</v>
      </c>
      <c r="C12" s="105">
        <f>SUM(C9:C11)</f>
        <v>14920</v>
      </c>
    </row>
    <row r="13" spans="1:16" s="12" customFormat="1" ht="25.5" customHeight="1"/>
  </sheetData>
  <mergeCells count="2">
    <mergeCell ref="A1:C1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14"/>
  <dimension ref="A1:C9"/>
  <sheetViews>
    <sheetView view="pageBreakPreview" zoomScale="60" workbookViewId="0">
      <selection sqref="A1:C1"/>
    </sheetView>
  </sheetViews>
  <sheetFormatPr defaultRowHeight="12.75"/>
  <cols>
    <col min="1" max="1" width="5.140625" customWidth="1"/>
    <col min="2" max="2" width="77.140625" customWidth="1"/>
    <col min="3" max="3" width="12.28515625" customWidth="1"/>
  </cols>
  <sheetData>
    <row r="1" spans="1:3">
      <c r="A1" s="722" t="s">
        <v>589</v>
      </c>
      <c r="B1" s="722"/>
      <c r="C1" s="722"/>
    </row>
    <row r="2" spans="1:3">
      <c r="A2" s="5"/>
      <c r="B2" s="5"/>
      <c r="C2" s="5"/>
    </row>
    <row r="3" spans="1:3">
      <c r="A3" s="5"/>
      <c r="B3" s="5"/>
      <c r="C3" s="5"/>
    </row>
    <row r="4" spans="1:3" ht="15.75">
      <c r="A4" s="724" t="s">
        <v>274</v>
      </c>
      <c r="B4" s="725"/>
      <c r="C4" s="725"/>
    </row>
    <row r="5" spans="1:3" ht="15.75">
      <c r="A5" s="726" t="s">
        <v>162</v>
      </c>
      <c r="B5" s="727"/>
      <c r="C5" s="727"/>
    </row>
    <row r="6" spans="1:3">
      <c r="C6" s="507" t="s">
        <v>17</v>
      </c>
    </row>
    <row r="7" spans="1:3">
      <c r="A7" s="9" t="s">
        <v>8</v>
      </c>
      <c r="B7" s="9"/>
      <c r="C7" s="9"/>
    </row>
    <row r="8" spans="1:3">
      <c r="A8" s="9"/>
      <c r="B8" s="9"/>
      <c r="C8" s="9"/>
    </row>
    <row r="9" spans="1:3">
      <c r="A9" s="9"/>
      <c r="B9" s="379" t="s">
        <v>23</v>
      </c>
      <c r="C9" s="379">
        <v>0</v>
      </c>
    </row>
  </sheetData>
  <mergeCells count="3">
    <mergeCell ref="A1:C1"/>
    <mergeCell ref="A4:C4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topLeftCell="A7" zoomScale="60" workbookViewId="0">
      <selection sqref="A1:F1"/>
    </sheetView>
  </sheetViews>
  <sheetFormatPr defaultRowHeight="12.75"/>
  <cols>
    <col min="1" max="1" width="4" customWidth="1"/>
    <col min="2" max="2" width="31.85546875" customWidth="1"/>
    <col min="3" max="3" width="12.140625" customWidth="1"/>
    <col min="4" max="4" width="4.7109375" customWidth="1"/>
    <col min="5" max="5" width="32.85546875" customWidth="1"/>
    <col min="6" max="6" width="11.42578125" customWidth="1"/>
    <col min="7" max="7" width="9.140625" hidden="1" customWidth="1"/>
  </cols>
  <sheetData>
    <row r="1" spans="1:7">
      <c r="A1" s="728" t="s">
        <v>590</v>
      </c>
      <c r="B1" s="728"/>
      <c r="C1" s="728"/>
      <c r="D1" s="728"/>
      <c r="E1" s="728"/>
      <c r="F1" s="728"/>
    </row>
    <row r="2" spans="1:7">
      <c r="A2" s="307"/>
      <c r="B2" s="307"/>
      <c r="C2" s="307"/>
      <c r="D2" s="307"/>
      <c r="E2" s="307"/>
      <c r="F2" s="307"/>
    </row>
    <row r="3" spans="1:7">
      <c r="A3" s="307"/>
      <c r="B3" s="307"/>
      <c r="C3" s="307"/>
      <c r="D3" s="307"/>
      <c r="E3" s="307"/>
      <c r="F3" s="307"/>
    </row>
    <row r="4" spans="1:7" ht="19.5">
      <c r="A4" s="729" t="s">
        <v>85</v>
      </c>
      <c r="B4" s="729"/>
      <c r="C4" s="729"/>
      <c r="D4" s="729"/>
      <c r="E4" s="729"/>
      <c r="F4" s="729"/>
    </row>
    <row r="5" spans="1:7" ht="15.75">
      <c r="A5" s="730" t="s">
        <v>162</v>
      </c>
      <c r="B5" s="730"/>
      <c r="C5" s="730"/>
      <c r="D5" s="730"/>
      <c r="E5" s="730"/>
      <c r="F5" s="730"/>
    </row>
    <row r="6" spans="1:7">
      <c r="A6" s="728" t="s">
        <v>17</v>
      </c>
      <c r="B6" s="728"/>
      <c r="C6" s="728"/>
      <c r="D6" s="728"/>
      <c r="E6" s="728"/>
      <c r="F6" s="728"/>
    </row>
    <row r="7" spans="1:7" ht="15" customHeight="1">
      <c r="A7" s="733"/>
      <c r="B7" s="733" t="s">
        <v>86</v>
      </c>
      <c r="C7" s="737" t="s">
        <v>506</v>
      </c>
      <c r="D7" s="733"/>
      <c r="E7" s="735" t="s">
        <v>87</v>
      </c>
      <c r="F7" s="731" t="s">
        <v>506</v>
      </c>
      <c r="G7" s="190"/>
    </row>
    <row r="8" spans="1:7" ht="48">
      <c r="A8" s="734"/>
      <c r="B8" s="734"/>
      <c r="C8" s="738"/>
      <c r="D8" s="734"/>
      <c r="E8" s="736"/>
      <c r="F8" s="732"/>
      <c r="G8" s="198" t="s">
        <v>119</v>
      </c>
    </row>
    <row r="9" spans="1:7" ht="15.75" customHeight="1">
      <c r="A9" s="83"/>
      <c r="B9" s="83" t="s">
        <v>112</v>
      </c>
      <c r="C9" s="83" t="s">
        <v>113</v>
      </c>
      <c r="D9" s="83"/>
      <c r="E9" s="84" t="s">
        <v>114</v>
      </c>
      <c r="F9" s="83" t="s">
        <v>115</v>
      </c>
      <c r="G9" s="84" t="s">
        <v>121</v>
      </c>
    </row>
    <row r="10" spans="1:7" ht="26.45" customHeight="1">
      <c r="A10" s="85" t="s">
        <v>8</v>
      </c>
      <c r="B10" s="86" t="s">
        <v>133</v>
      </c>
      <c r="C10" s="416">
        <v>67366</v>
      </c>
      <c r="D10" s="85" t="s">
        <v>8</v>
      </c>
      <c r="E10" s="86" t="s">
        <v>47</v>
      </c>
      <c r="F10" s="88">
        <v>24381</v>
      </c>
      <c r="G10" s="87" t="e">
        <f>#REF!+#REF!</f>
        <v>#REF!</v>
      </c>
    </row>
    <row r="11" spans="1:7" ht="28.5" customHeight="1">
      <c r="A11" s="85" t="s">
        <v>9</v>
      </c>
      <c r="B11" s="86" t="s">
        <v>332</v>
      </c>
      <c r="C11" s="87">
        <v>13000</v>
      </c>
      <c r="D11" s="85" t="s">
        <v>9</v>
      </c>
      <c r="E11" s="86" t="s">
        <v>135</v>
      </c>
      <c r="F11" s="88">
        <v>6427</v>
      </c>
      <c r="G11" s="87" t="e">
        <f>#REF!+#REF!</f>
        <v>#REF!</v>
      </c>
    </row>
    <row r="12" spans="1:7" ht="32.25" customHeight="1">
      <c r="A12" s="85" t="s">
        <v>10</v>
      </c>
      <c r="B12" s="86" t="s">
        <v>333</v>
      </c>
      <c r="C12" s="87"/>
      <c r="D12" s="85" t="s">
        <v>10</v>
      </c>
      <c r="E12" s="86" t="s">
        <v>252</v>
      </c>
      <c r="F12" s="88">
        <v>23330</v>
      </c>
      <c r="G12" s="87" t="e">
        <f>#REF!+#REF!</f>
        <v>#REF!</v>
      </c>
    </row>
    <row r="13" spans="1:7" ht="30.75" customHeight="1">
      <c r="A13" s="85" t="s">
        <v>11</v>
      </c>
      <c r="B13" s="200" t="s">
        <v>334</v>
      </c>
      <c r="C13" s="87">
        <v>4380</v>
      </c>
      <c r="D13" s="85" t="s">
        <v>11</v>
      </c>
      <c r="E13" s="89" t="s">
        <v>131</v>
      </c>
      <c r="F13" s="88">
        <v>14920</v>
      </c>
      <c r="G13" s="87" t="e">
        <f>#REF!+#REF!</f>
        <v>#REF!</v>
      </c>
    </row>
    <row r="14" spans="1:7" ht="26.45" customHeight="1">
      <c r="A14" s="85" t="s">
        <v>12</v>
      </c>
      <c r="B14" s="86" t="s">
        <v>64</v>
      </c>
      <c r="C14" s="416">
        <v>21570</v>
      </c>
      <c r="D14" s="85" t="s">
        <v>12</v>
      </c>
      <c r="E14" s="86" t="s">
        <v>132</v>
      </c>
      <c r="F14" s="95">
        <v>37258</v>
      </c>
      <c r="G14" s="87" t="e">
        <f>#REF!+#REF!</f>
        <v>#REF!</v>
      </c>
    </row>
    <row r="15" spans="1:7" ht="26.45" customHeight="1">
      <c r="A15" s="85" t="s">
        <v>13</v>
      </c>
      <c r="B15" s="86"/>
      <c r="C15" s="416"/>
      <c r="D15" s="85" t="s">
        <v>13</v>
      </c>
      <c r="E15" s="86" t="s">
        <v>452</v>
      </c>
      <c r="F15" s="95"/>
      <c r="G15" s="87"/>
    </row>
    <row r="16" spans="1:7" ht="26.45" customHeight="1">
      <c r="A16" s="85" t="s">
        <v>14</v>
      </c>
      <c r="B16" s="86" t="s">
        <v>335</v>
      </c>
      <c r="C16" s="87"/>
      <c r="D16" s="85" t="s">
        <v>14</v>
      </c>
      <c r="E16" s="200" t="s">
        <v>70</v>
      </c>
      <c r="F16" s="96"/>
      <c r="G16" s="87" t="e">
        <f>#REF!+#REF!</f>
        <v>#REF!</v>
      </c>
    </row>
    <row r="17" spans="1:7" ht="26.45" customHeight="1">
      <c r="A17" s="85" t="s">
        <v>30</v>
      </c>
      <c r="B17" s="87" t="s">
        <v>336</v>
      </c>
      <c r="C17" s="87"/>
      <c r="D17" s="85" t="s">
        <v>30</v>
      </c>
      <c r="E17" s="86" t="s">
        <v>71</v>
      </c>
      <c r="F17" s="95"/>
      <c r="G17" s="87" t="e">
        <f>#REF!+#REF!</f>
        <v>#REF!</v>
      </c>
    </row>
    <row r="18" spans="1:7" ht="26.45" customHeight="1">
      <c r="A18" s="85" t="s">
        <v>31</v>
      </c>
      <c r="B18" s="86" t="s">
        <v>337</v>
      </c>
      <c r="C18" s="87"/>
      <c r="D18" s="85" t="s">
        <v>31</v>
      </c>
      <c r="E18" s="86" t="s">
        <v>4</v>
      </c>
      <c r="F18" s="36"/>
      <c r="G18" s="87" t="e">
        <f>#REF!+#REF!</f>
        <v>#REF!</v>
      </c>
    </row>
    <row r="19" spans="1:7" s="12" customFormat="1" ht="26.45" customHeight="1">
      <c r="A19" s="85" t="s">
        <v>32</v>
      </c>
      <c r="B19" s="106" t="s">
        <v>284</v>
      </c>
      <c r="C19" s="107">
        <f>SUM(C10:C18)</f>
        <v>106316</v>
      </c>
      <c r="D19" s="85" t="s">
        <v>32</v>
      </c>
      <c r="E19" s="106" t="s">
        <v>104</v>
      </c>
      <c r="F19" s="107">
        <f>SUM(F10:F18)</f>
        <v>106316</v>
      </c>
      <c r="G19" s="87" t="e">
        <f>#REF!+#REF!</f>
        <v>#REF!</v>
      </c>
    </row>
    <row r="20" spans="1:7" ht="26.45" customHeight="1">
      <c r="A20" s="85" t="s">
        <v>33</v>
      </c>
      <c r="B20" s="86" t="s">
        <v>368</v>
      </c>
      <c r="C20" s="87"/>
      <c r="D20" s="85" t="s">
        <v>33</v>
      </c>
      <c r="E20" s="86" t="s">
        <v>88</v>
      </c>
      <c r="F20" s="88"/>
      <c r="G20" s="87" t="e">
        <f>#REF!+#REF!</f>
        <v>#REF!</v>
      </c>
    </row>
    <row r="21" spans="1:7" s="6" customFormat="1" ht="26.45" customHeight="1">
      <c r="A21" s="85" t="s">
        <v>34</v>
      </c>
      <c r="B21" s="86" t="s">
        <v>367</v>
      </c>
      <c r="C21" s="187"/>
      <c r="D21" s="85" t="s">
        <v>34</v>
      </c>
      <c r="E21" s="110"/>
      <c r="F21" s="111"/>
      <c r="G21" s="107" t="e">
        <f>SUM(G10:G20)</f>
        <v>#REF!</v>
      </c>
    </row>
    <row r="22" spans="1:7" ht="26.45" customHeight="1">
      <c r="A22" s="85" t="s">
        <v>35</v>
      </c>
      <c r="B22" s="121" t="s">
        <v>134</v>
      </c>
      <c r="C22" s="328">
        <f>C20+C21</f>
        <v>0</v>
      </c>
      <c r="D22" s="85" t="s">
        <v>35</v>
      </c>
      <c r="E22" s="121" t="s">
        <v>106</v>
      </c>
      <c r="F22" s="327"/>
      <c r="G22" s="87" t="e">
        <f>#REF!+#REF!</f>
        <v>#REF!</v>
      </c>
    </row>
    <row r="23" spans="1:7" s="6" customFormat="1" ht="26.45" customHeight="1">
      <c r="A23" s="85" t="s">
        <v>36</v>
      </c>
      <c r="B23" s="86"/>
      <c r="D23" s="85" t="s">
        <v>36</v>
      </c>
      <c r="E23" s="60"/>
      <c r="F23" s="60"/>
      <c r="G23" s="97"/>
    </row>
    <row r="24" spans="1:7" s="6" customFormat="1" ht="26.45" customHeight="1">
      <c r="A24" s="85" t="s">
        <v>37</v>
      </c>
      <c r="B24"/>
      <c r="C24" s="87"/>
      <c r="D24" s="85" t="s">
        <v>37</v>
      </c>
      <c r="E24" s="90"/>
      <c r="F24" s="90"/>
      <c r="G24" s="97"/>
    </row>
    <row r="25" spans="1:7" ht="17.25" customHeight="1">
      <c r="A25" s="85" t="s">
        <v>38</v>
      </c>
      <c r="B25" s="342" t="s">
        <v>369</v>
      </c>
      <c r="C25" s="108">
        <f>C19+C22+C24</f>
        <v>106316</v>
      </c>
      <c r="D25" s="85" t="s">
        <v>38</v>
      </c>
      <c r="E25" s="342" t="s">
        <v>370</v>
      </c>
      <c r="F25" s="109">
        <f>F19+F22</f>
        <v>106316</v>
      </c>
      <c r="G25" s="90"/>
    </row>
  </sheetData>
  <mergeCells count="10">
    <mergeCell ref="A1:F1"/>
    <mergeCell ref="A4:F4"/>
    <mergeCell ref="A5:F5"/>
    <mergeCell ref="A6:F6"/>
    <mergeCell ref="F7:F8"/>
    <mergeCell ref="A7:A8"/>
    <mergeCell ref="B7:B8"/>
    <mergeCell ref="D7:D8"/>
    <mergeCell ref="E7:E8"/>
    <mergeCell ref="C7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workbookViewId="0">
      <selection sqref="A1:F1"/>
    </sheetView>
  </sheetViews>
  <sheetFormatPr defaultRowHeight="12.75"/>
  <cols>
    <col min="1" max="1" width="3.5703125" customWidth="1"/>
    <col min="2" max="2" width="40" customWidth="1"/>
    <col min="3" max="3" width="11.7109375" customWidth="1"/>
    <col min="4" max="4" width="5.42578125" customWidth="1"/>
    <col min="5" max="5" width="38.5703125" customWidth="1"/>
    <col min="6" max="6" width="11.140625" customWidth="1"/>
    <col min="7" max="7" width="7.140625" customWidth="1"/>
  </cols>
  <sheetData>
    <row r="1" spans="1:8" ht="17.25" customHeight="1">
      <c r="A1" s="739" t="s">
        <v>591</v>
      </c>
      <c r="B1" s="739"/>
      <c r="C1" s="739"/>
      <c r="D1" s="739"/>
      <c r="E1" s="739"/>
      <c r="F1" s="739"/>
      <c r="G1" s="48"/>
    </row>
    <row r="2" spans="1:8" ht="17.25" customHeight="1">
      <c r="A2" s="192"/>
      <c r="B2" s="192"/>
      <c r="C2" s="192"/>
      <c r="D2" s="192"/>
      <c r="E2" s="192"/>
      <c r="F2" s="192"/>
      <c r="G2" s="48"/>
    </row>
    <row r="3" spans="1:8" ht="17.25" customHeight="1">
      <c r="A3" s="192"/>
      <c r="B3" s="192"/>
      <c r="C3" s="192"/>
      <c r="D3" s="192"/>
      <c r="E3" s="192"/>
      <c r="F3" s="192"/>
      <c r="G3" s="48"/>
    </row>
    <row r="4" spans="1:8" ht="20.25" customHeight="1">
      <c r="A4" s="740" t="s">
        <v>136</v>
      </c>
      <c r="B4" s="740"/>
      <c r="C4" s="740"/>
      <c r="D4" s="740"/>
      <c r="E4" s="740"/>
      <c r="F4" s="740"/>
      <c r="G4" s="57"/>
      <c r="H4" s="57"/>
    </row>
    <row r="5" spans="1:8" ht="21" customHeight="1">
      <c r="A5" s="740" t="s">
        <v>137</v>
      </c>
      <c r="B5" s="740"/>
      <c r="C5" s="740"/>
      <c r="D5" s="740"/>
      <c r="E5" s="740"/>
      <c r="F5" s="740"/>
      <c r="G5" s="57"/>
      <c r="H5" s="57"/>
    </row>
    <row r="6" spans="1:8" ht="15.75">
      <c r="A6" s="730" t="s">
        <v>425</v>
      </c>
      <c r="B6" s="730"/>
      <c r="C6" s="730"/>
      <c r="D6" s="730"/>
      <c r="E6" s="730"/>
      <c r="F6" s="730"/>
      <c r="G6" s="56"/>
      <c r="H6" s="56"/>
    </row>
    <row r="7" spans="1:8">
      <c r="A7" s="728"/>
      <c r="B7" s="728"/>
      <c r="C7" s="728"/>
      <c r="D7" s="728"/>
      <c r="E7" s="728"/>
      <c r="F7" s="307" t="s">
        <v>17</v>
      </c>
    </row>
    <row r="8" spans="1:8" s="56" customFormat="1" ht="41.25" customHeight="1">
      <c r="A8" s="308"/>
      <c r="B8" s="309" t="s">
        <v>86</v>
      </c>
      <c r="C8" s="212" t="s">
        <v>506</v>
      </c>
      <c r="D8" s="310"/>
      <c r="E8" s="309" t="s">
        <v>87</v>
      </c>
      <c r="F8" s="212" t="s">
        <v>506</v>
      </c>
      <c r="G8" s="66"/>
      <c r="H8" s="66"/>
    </row>
    <row r="9" spans="1:8" s="56" customFormat="1" ht="18" customHeight="1">
      <c r="A9" s="311"/>
      <c r="B9" s="83" t="s">
        <v>112</v>
      </c>
      <c r="C9" s="83" t="s">
        <v>113</v>
      </c>
      <c r="D9" s="83"/>
      <c r="E9" s="84" t="s">
        <v>114</v>
      </c>
      <c r="F9" s="83" t="s">
        <v>115</v>
      </c>
      <c r="G9" s="66"/>
      <c r="H9" s="66"/>
    </row>
    <row r="10" spans="1:8" ht="21" customHeight="1">
      <c r="A10" s="337" t="s">
        <v>8</v>
      </c>
      <c r="B10" s="312" t="s">
        <v>338</v>
      </c>
      <c r="C10" s="112">
        <v>67366</v>
      </c>
      <c r="D10" s="337" t="s">
        <v>8</v>
      </c>
      <c r="E10" s="350" t="s">
        <v>47</v>
      </c>
      <c r="F10" s="314">
        <v>24381</v>
      </c>
      <c r="G10" s="39"/>
      <c r="H10" s="30"/>
    </row>
    <row r="11" spans="1:8" ht="28.5" customHeight="1">
      <c r="A11" s="337" t="s">
        <v>9</v>
      </c>
      <c r="B11" s="312" t="s">
        <v>332</v>
      </c>
      <c r="C11" s="112">
        <v>13000</v>
      </c>
      <c r="D11" s="337" t="s">
        <v>9</v>
      </c>
      <c r="E11" s="350" t="s">
        <v>128</v>
      </c>
      <c r="F11" s="314">
        <v>6427</v>
      </c>
      <c r="G11" s="39"/>
      <c r="H11" s="30"/>
    </row>
    <row r="12" spans="1:8" ht="38.25" customHeight="1">
      <c r="A12" s="337" t="s">
        <v>10</v>
      </c>
      <c r="B12" s="312"/>
      <c r="C12" s="112"/>
      <c r="D12" s="337" t="s">
        <v>10</v>
      </c>
      <c r="E12" s="350" t="s">
        <v>340</v>
      </c>
      <c r="F12" s="314">
        <v>23330</v>
      </c>
      <c r="G12" s="39"/>
      <c r="H12" s="30"/>
    </row>
    <row r="13" spans="1:8" ht="17.25" customHeight="1">
      <c r="A13" s="337" t="s">
        <v>11</v>
      </c>
      <c r="B13" s="43" t="s">
        <v>418</v>
      </c>
      <c r="C13" s="112">
        <v>4380</v>
      </c>
      <c r="D13" s="337" t="s">
        <v>11</v>
      </c>
      <c r="E13" s="350" t="s">
        <v>341</v>
      </c>
      <c r="F13" s="314"/>
      <c r="G13" s="51"/>
      <c r="H13" s="30"/>
    </row>
    <row r="14" spans="1:8" s="11" customFormat="1" ht="54" customHeight="1">
      <c r="A14" s="337" t="s">
        <v>12</v>
      </c>
      <c r="B14" s="312" t="s">
        <v>64</v>
      </c>
      <c r="C14" s="335">
        <v>21570</v>
      </c>
      <c r="D14" s="337" t="s">
        <v>12</v>
      </c>
      <c r="E14" s="350" t="s">
        <v>131</v>
      </c>
      <c r="F14" s="314">
        <v>14920</v>
      </c>
      <c r="G14" s="51"/>
      <c r="H14" s="50"/>
    </row>
    <row r="15" spans="1:8" ht="23.25" customHeight="1">
      <c r="A15" s="337" t="s">
        <v>13</v>
      </c>
      <c r="B15" s="312" t="s">
        <v>336</v>
      </c>
      <c r="C15" s="112"/>
      <c r="D15" s="337" t="s">
        <v>13</v>
      </c>
      <c r="E15" s="43" t="s">
        <v>371</v>
      </c>
      <c r="F15" s="313">
        <v>37258</v>
      </c>
      <c r="G15" s="51"/>
      <c r="H15" s="30"/>
    </row>
    <row r="16" spans="1:8" ht="23.25" customHeight="1">
      <c r="A16" s="337" t="s">
        <v>14</v>
      </c>
      <c r="B16" s="336" t="s">
        <v>339</v>
      </c>
      <c r="C16" s="113">
        <f>SUM(C10:C15)</f>
        <v>106316</v>
      </c>
      <c r="D16" s="337" t="s">
        <v>14</v>
      </c>
      <c r="E16" s="43" t="s">
        <v>103</v>
      </c>
      <c r="F16" s="313"/>
      <c r="G16" s="39"/>
      <c r="H16" s="30"/>
    </row>
    <row r="17" spans="1:8" ht="28.5" customHeight="1">
      <c r="A17" s="337" t="s">
        <v>30</v>
      </c>
      <c r="B17" s="312" t="s">
        <v>129</v>
      </c>
      <c r="C17" s="313"/>
      <c r="D17" s="337" t="s">
        <v>30</v>
      </c>
      <c r="E17" s="350" t="s">
        <v>453</v>
      </c>
      <c r="F17" s="314">
        <f>F15+F16</f>
        <v>37258</v>
      </c>
      <c r="G17" s="39"/>
      <c r="H17" s="30"/>
    </row>
    <row r="18" spans="1:8" ht="30.75" customHeight="1">
      <c r="A18" s="337" t="s">
        <v>31</v>
      </c>
      <c r="B18" s="64" t="s">
        <v>423</v>
      </c>
      <c r="C18" s="314"/>
      <c r="D18" s="337" t="s">
        <v>31</v>
      </c>
      <c r="E18" s="44" t="s">
        <v>104</v>
      </c>
      <c r="F18" s="314">
        <f>SUM(F10:F14)+F17</f>
        <v>106316</v>
      </c>
      <c r="G18" s="52"/>
      <c r="H18" s="30"/>
    </row>
    <row r="19" spans="1:8" ht="15.75" customHeight="1">
      <c r="A19" s="337" t="s">
        <v>32</v>
      </c>
      <c r="B19" s="9"/>
      <c r="C19" s="313"/>
      <c r="D19" s="337" t="s">
        <v>32</v>
      </c>
      <c r="E19" s="43" t="s">
        <v>105</v>
      </c>
      <c r="F19" s="313"/>
      <c r="G19" s="39"/>
      <c r="H19" s="30"/>
    </row>
    <row r="20" spans="1:8" ht="15.75" customHeight="1">
      <c r="A20" s="337" t="s">
        <v>33</v>
      </c>
      <c r="B20" s="9"/>
      <c r="C20" s="9"/>
      <c r="D20" s="337" t="s">
        <v>33</v>
      </c>
      <c r="E20" s="43"/>
      <c r="F20" s="313"/>
      <c r="G20" s="39"/>
      <c r="H20" s="30"/>
    </row>
    <row r="21" spans="1:8" ht="14.25" customHeight="1">
      <c r="A21" s="337" t="s">
        <v>34</v>
      </c>
      <c r="B21" s="44" t="s">
        <v>134</v>
      </c>
      <c r="C21" s="314">
        <f>C17+C18</f>
        <v>0</v>
      </c>
      <c r="D21" s="337" t="s">
        <v>34</v>
      </c>
      <c r="E21" s="44" t="s">
        <v>106</v>
      </c>
      <c r="F21" s="314">
        <f>F19+F20</f>
        <v>0</v>
      </c>
      <c r="G21" s="53"/>
      <c r="H21" s="30"/>
    </row>
    <row r="22" spans="1:8" ht="33.75" customHeight="1">
      <c r="A22" s="337" t="s">
        <v>35</v>
      </c>
      <c r="B22" s="65"/>
      <c r="C22" s="314"/>
      <c r="D22" s="337" t="s">
        <v>35</v>
      </c>
      <c r="E22" s="312"/>
      <c r="F22" s="313"/>
      <c r="G22" s="39"/>
      <c r="H22" s="30"/>
    </row>
    <row r="23" spans="1:8" ht="24.75" customHeight="1">
      <c r="A23" s="337" t="s">
        <v>36</v>
      </c>
      <c r="B23" s="44" t="s">
        <v>107</v>
      </c>
      <c r="C23" s="314">
        <f>C16+C21+C22</f>
        <v>106316</v>
      </c>
      <c r="D23" s="337" t="s">
        <v>36</v>
      </c>
      <c r="E23" s="44" t="s">
        <v>108</v>
      </c>
      <c r="F23" s="314">
        <f>F18+F21</f>
        <v>106316</v>
      </c>
      <c r="G23" s="52"/>
      <c r="H23" s="30"/>
    </row>
    <row r="24" spans="1:8" s="30" customFormat="1" ht="25.5" customHeight="1">
      <c r="A24" s="315"/>
      <c r="C24" s="45"/>
      <c r="D24" s="315"/>
      <c r="F24" s="316"/>
      <c r="G24" s="317"/>
    </row>
  </sheetData>
  <mergeCells count="5">
    <mergeCell ref="A7:E7"/>
    <mergeCell ref="A1:F1"/>
    <mergeCell ref="A4:F4"/>
    <mergeCell ref="A5:F5"/>
    <mergeCell ref="A6:F6"/>
  </mergeCells>
  <phoneticPr fontId="0" type="noConversion"/>
  <printOptions horizontalCentered="1"/>
  <pageMargins left="0.54" right="0.26" top="0.17" bottom="0.43" header="0.18" footer="0.28000000000000003"/>
  <pageSetup paperSize="9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workbookViewId="0">
      <selection sqref="A1:F1"/>
    </sheetView>
  </sheetViews>
  <sheetFormatPr defaultRowHeight="12.75"/>
  <cols>
    <col min="1" max="1" width="5.42578125" customWidth="1"/>
    <col min="2" max="2" width="40" customWidth="1"/>
    <col min="3" max="3" width="15.140625" customWidth="1"/>
    <col min="4" max="4" width="5.42578125" customWidth="1"/>
    <col min="5" max="5" width="38.42578125" customWidth="1"/>
    <col min="6" max="6" width="17" customWidth="1"/>
  </cols>
  <sheetData>
    <row r="1" spans="1:7" ht="18" customHeight="1">
      <c r="A1" s="741" t="s">
        <v>592</v>
      </c>
      <c r="B1" s="741"/>
      <c r="C1" s="741"/>
      <c r="D1" s="741"/>
      <c r="E1" s="741"/>
      <c r="F1" s="741"/>
    </row>
    <row r="2" spans="1:7" ht="18" customHeight="1">
      <c r="A2" s="193"/>
      <c r="B2" s="193"/>
      <c r="C2" s="193"/>
      <c r="D2" s="193"/>
      <c r="E2" s="193"/>
      <c r="F2" s="193"/>
    </row>
    <row r="3" spans="1:7" ht="18" customHeight="1">
      <c r="A3" s="193"/>
      <c r="B3" s="193"/>
      <c r="C3" s="193"/>
      <c r="D3" s="193"/>
      <c r="E3" s="193"/>
      <c r="F3" s="193"/>
    </row>
    <row r="4" spans="1:7" ht="19.5" customHeight="1">
      <c r="A4" s="740" t="s">
        <v>122</v>
      </c>
      <c r="B4" s="740"/>
      <c r="C4" s="740"/>
      <c r="D4" s="740"/>
      <c r="E4" s="740"/>
      <c r="F4" s="740"/>
      <c r="G4" s="57"/>
    </row>
    <row r="5" spans="1:7" ht="16.5" customHeight="1">
      <c r="A5" s="740" t="s">
        <v>123</v>
      </c>
      <c r="B5" s="740"/>
      <c r="C5" s="740"/>
      <c r="D5" s="740"/>
      <c r="E5" s="740"/>
      <c r="F5" s="740"/>
      <c r="G5" s="57"/>
    </row>
    <row r="6" spans="1:7" ht="15.75">
      <c r="A6" s="730" t="s">
        <v>162</v>
      </c>
      <c r="B6" s="730"/>
      <c r="C6" s="730"/>
      <c r="D6" s="730"/>
      <c r="E6" s="730"/>
      <c r="F6" s="730"/>
      <c r="G6" s="56"/>
    </row>
    <row r="7" spans="1:7">
      <c r="A7" s="728"/>
      <c r="B7" s="728"/>
      <c r="C7" s="728"/>
      <c r="D7" s="728"/>
      <c r="E7" s="728"/>
      <c r="F7" s="307" t="s">
        <v>17</v>
      </c>
    </row>
    <row r="8" spans="1:7" ht="15" customHeight="1">
      <c r="A8" s="742"/>
      <c r="B8" s="744" t="s">
        <v>86</v>
      </c>
      <c r="C8" s="212"/>
      <c r="D8" s="746"/>
      <c r="E8" s="744" t="s">
        <v>87</v>
      </c>
      <c r="F8" s="212"/>
    </row>
    <row r="9" spans="1:7">
      <c r="A9" s="743"/>
      <c r="B9" s="745"/>
      <c r="C9" s="318" t="s">
        <v>506</v>
      </c>
      <c r="D9" s="747"/>
      <c r="E9" s="748"/>
      <c r="F9" s="318" t="s">
        <v>506</v>
      </c>
    </row>
    <row r="10" spans="1:7">
      <c r="A10" s="199"/>
      <c r="B10" s="191" t="s">
        <v>112</v>
      </c>
      <c r="C10" s="319" t="s">
        <v>113</v>
      </c>
      <c r="D10" s="191"/>
      <c r="E10" s="191" t="s">
        <v>114</v>
      </c>
      <c r="F10" s="319" t="s">
        <v>115</v>
      </c>
    </row>
    <row r="11" spans="1:7" ht="21.75" customHeight="1">
      <c r="A11" s="320" t="s">
        <v>37</v>
      </c>
      <c r="B11" s="203" t="s">
        <v>441</v>
      </c>
      <c r="C11" s="321"/>
      <c r="D11" s="320" t="s">
        <v>37</v>
      </c>
      <c r="E11" s="325" t="s">
        <v>321</v>
      </c>
      <c r="F11" s="54"/>
    </row>
    <row r="12" spans="1:7" ht="28.5" customHeight="1">
      <c r="A12" s="320" t="s">
        <v>38</v>
      </c>
      <c r="B12" s="203" t="s">
        <v>457</v>
      </c>
      <c r="C12" s="321"/>
      <c r="D12" s="320" t="s">
        <v>38</v>
      </c>
      <c r="E12" s="40" t="s">
        <v>95</v>
      </c>
      <c r="F12" s="55"/>
    </row>
    <row r="13" spans="1:7" ht="23.25" customHeight="1">
      <c r="A13" s="320" t="s">
        <v>39</v>
      </c>
      <c r="B13" s="322" t="s">
        <v>342</v>
      </c>
      <c r="C13" s="321"/>
      <c r="D13" s="320" t="s">
        <v>39</v>
      </c>
      <c r="E13" s="40" t="s">
        <v>347</v>
      </c>
      <c r="F13" s="55"/>
    </row>
    <row r="14" spans="1:7" ht="23.25" customHeight="1">
      <c r="A14" s="320" t="s">
        <v>40</v>
      </c>
      <c r="B14" s="322" t="s">
        <v>343</v>
      </c>
      <c r="C14" s="321"/>
      <c r="D14" s="320" t="s">
        <v>40</v>
      </c>
      <c r="E14" s="42" t="s">
        <v>348</v>
      </c>
      <c r="F14" s="55"/>
    </row>
    <row r="15" spans="1:7" ht="24" customHeight="1">
      <c r="A15" s="320" t="s">
        <v>41</v>
      </c>
      <c r="B15" s="114" t="s">
        <v>344</v>
      </c>
      <c r="C15" s="46">
        <f>C13+C14</f>
        <v>0</v>
      </c>
      <c r="D15" s="320" t="s">
        <v>41</v>
      </c>
      <c r="E15" s="41" t="s">
        <v>260</v>
      </c>
      <c r="F15" s="382">
        <f>SUM(F12:F14)</f>
        <v>0</v>
      </c>
    </row>
    <row r="16" spans="1:7" ht="24" customHeight="1">
      <c r="A16" s="320" t="s">
        <v>42</v>
      </c>
      <c r="B16" s="114" t="s">
        <v>386</v>
      </c>
      <c r="C16" s="46"/>
      <c r="D16" s="320" t="s">
        <v>42</v>
      </c>
      <c r="E16" s="312" t="s">
        <v>349</v>
      </c>
      <c r="F16" s="323"/>
    </row>
    <row r="17" spans="1:8" s="11" customFormat="1" ht="24" customHeight="1">
      <c r="A17" s="320" t="s">
        <v>43</v>
      </c>
      <c r="B17" s="114" t="s">
        <v>345</v>
      </c>
      <c r="C17" s="324">
        <f>C15+C16+C11+C12</f>
        <v>0</v>
      </c>
      <c r="D17" s="320" t="s">
        <v>43</v>
      </c>
      <c r="E17" s="312" t="s">
        <v>350</v>
      </c>
      <c r="F17" s="55"/>
      <c r="G17" s="235"/>
    </row>
    <row r="18" spans="1:8" ht="25.5" customHeight="1">
      <c r="A18" s="320" t="s">
        <v>44</v>
      </c>
      <c r="B18" s="64" t="s">
        <v>346</v>
      </c>
      <c r="C18" s="46"/>
      <c r="D18" s="320" t="s">
        <v>44</v>
      </c>
      <c r="E18" s="312" t="s">
        <v>387</v>
      </c>
      <c r="F18" s="55"/>
    </row>
    <row r="19" spans="1:8" ht="25.5" customHeight="1">
      <c r="A19" s="320" t="s">
        <v>45</v>
      </c>
      <c r="B19" s="349" t="s">
        <v>388</v>
      </c>
      <c r="C19" s="46"/>
      <c r="D19" s="320" t="s">
        <v>45</v>
      </c>
      <c r="E19" s="312" t="s">
        <v>351</v>
      </c>
      <c r="F19" s="92"/>
      <c r="H19" s="451"/>
    </row>
    <row r="20" spans="1:8" ht="18" customHeight="1">
      <c r="A20" s="320" t="s">
        <v>46</v>
      </c>
      <c r="B20" s="115" t="s">
        <v>96</v>
      </c>
      <c r="C20" s="91">
        <f>C18+C19</f>
        <v>0</v>
      </c>
      <c r="D20" s="320" t="s">
        <v>46</v>
      </c>
      <c r="E20" s="120" t="s">
        <v>352</v>
      </c>
      <c r="F20" s="326">
        <f>F15+F19+F11</f>
        <v>0</v>
      </c>
    </row>
    <row r="21" spans="1:8" ht="23.25" customHeight="1">
      <c r="A21" s="320" t="s">
        <v>79</v>
      </c>
      <c r="C21" s="9"/>
      <c r="D21" s="320" t="s">
        <v>79</v>
      </c>
      <c r="E21" s="43" t="s">
        <v>97</v>
      </c>
      <c r="F21" s="93"/>
    </row>
    <row r="22" spans="1:8" ht="23.25" customHeight="1">
      <c r="A22" s="320" t="s">
        <v>80</v>
      </c>
      <c r="B22" s="116"/>
      <c r="C22" s="313"/>
      <c r="D22" s="320" t="s">
        <v>80</v>
      </c>
      <c r="E22" s="44" t="s">
        <v>98</v>
      </c>
      <c r="F22" s="92"/>
    </row>
    <row r="23" spans="1:8" ht="30" customHeight="1">
      <c r="A23" s="320" t="s">
        <v>81</v>
      </c>
      <c r="B23" s="387" t="s">
        <v>353</v>
      </c>
      <c r="C23" s="91">
        <f>C17+C20</f>
        <v>0</v>
      </c>
      <c r="D23" s="320" t="s">
        <v>81</v>
      </c>
      <c r="E23" s="387" t="s">
        <v>99</v>
      </c>
      <c r="F23" s="326">
        <f>F20+F22</f>
        <v>0</v>
      </c>
    </row>
    <row r="24" spans="1:8" ht="26.25" customHeight="1">
      <c r="A24" s="320" t="s">
        <v>82</v>
      </c>
      <c r="B24" s="383" t="s">
        <v>402</v>
      </c>
      <c r="C24" s="384">
        <f>'műk mérleg'!C23+'felh mérleg'!C23</f>
        <v>106316</v>
      </c>
      <c r="D24" s="320" t="s">
        <v>82</v>
      </c>
      <c r="E24" s="383" t="s">
        <v>401</v>
      </c>
      <c r="F24" s="384">
        <f>'műk mérleg'!F23+'felh mérleg'!F23</f>
        <v>106316</v>
      </c>
      <c r="G24" s="351"/>
      <c r="H24" s="351"/>
    </row>
    <row r="25" spans="1:8" ht="26.25" customHeight="1">
      <c r="A25" s="320" t="s">
        <v>90</v>
      </c>
      <c r="B25" s="117" t="s">
        <v>403</v>
      </c>
      <c r="C25" s="91">
        <f>'műk mérleg'!F18-'műk mérleg'!C16</f>
        <v>0</v>
      </c>
      <c r="D25" s="320" t="s">
        <v>90</v>
      </c>
      <c r="E25" s="43"/>
      <c r="F25" s="93"/>
    </row>
    <row r="26" spans="1:8" ht="28.5" customHeight="1">
      <c r="A26" s="320" t="s">
        <v>91</v>
      </c>
      <c r="B26" s="118" t="s">
        <v>404</v>
      </c>
      <c r="C26" s="46">
        <f>F20-C17</f>
        <v>0</v>
      </c>
      <c r="D26" s="320" t="s">
        <v>91</v>
      </c>
      <c r="E26" s="44"/>
      <c r="F26" s="92"/>
    </row>
    <row r="27" spans="1:8" ht="18" customHeight="1">
      <c r="A27" s="320" t="s">
        <v>92</v>
      </c>
      <c r="B27" s="119" t="s">
        <v>102</v>
      </c>
      <c r="C27" s="46">
        <f>C25+C26</f>
        <v>0</v>
      </c>
      <c r="D27" s="320" t="s">
        <v>92</v>
      </c>
      <c r="E27" s="44"/>
      <c r="F27" s="91"/>
    </row>
    <row r="28" spans="1:8">
      <c r="A28" s="315"/>
      <c r="D28" s="30"/>
      <c r="G28" s="30"/>
    </row>
    <row r="29" spans="1:8">
      <c r="A29" s="315"/>
    </row>
    <row r="30" spans="1:8">
      <c r="A30" s="315"/>
    </row>
    <row r="31" spans="1:8">
      <c r="A31" s="315"/>
    </row>
    <row r="32" spans="1:8">
      <c r="A32" s="315"/>
    </row>
    <row r="33" spans="1:1">
      <c r="A33" s="315"/>
    </row>
    <row r="34" spans="1:1">
      <c r="A34" s="315"/>
    </row>
  </sheetData>
  <mergeCells count="9">
    <mergeCell ref="A1:F1"/>
    <mergeCell ref="A4:F4"/>
    <mergeCell ref="A5:F5"/>
    <mergeCell ref="A6:F6"/>
    <mergeCell ref="A8:A9"/>
    <mergeCell ref="B8:B9"/>
    <mergeCell ref="D8:D9"/>
    <mergeCell ref="E8:E9"/>
    <mergeCell ref="A7:E7"/>
  </mergeCells>
  <phoneticPr fontId="0" type="noConversion"/>
  <printOptions horizontalCentered="1"/>
  <pageMargins left="0.28000000000000003" right="0.26" top="0.17" bottom="0.43" header="0.18" footer="0.28000000000000003"/>
  <pageSetup paperSize="9" scale="8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="60" workbookViewId="0">
      <selection sqref="A1:F1"/>
    </sheetView>
  </sheetViews>
  <sheetFormatPr defaultRowHeight="12.75"/>
  <cols>
    <col min="1" max="1" width="6" style="11" customWidth="1"/>
    <col min="2" max="2" width="37" customWidth="1"/>
    <col min="3" max="3" width="17" customWidth="1"/>
    <col min="4" max="4" width="14.85546875" customWidth="1"/>
    <col min="5" max="5" width="16.28515625" customWidth="1"/>
    <col min="6" max="6" width="13.42578125" customWidth="1"/>
    <col min="7" max="7" width="12.7109375" customWidth="1"/>
    <col min="13" max="13" width="12" customWidth="1"/>
  </cols>
  <sheetData>
    <row r="1" spans="1:13">
      <c r="A1" s="752" t="s">
        <v>593</v>
      </c>
      <c r="B1" s="752"/>
      <c r="C1" s="752"/>
      <c r="D1" s="752"/>
      <c r="E1" s="752"/>
      <c r="F1" s="752"/>
      <c r="G1" s="131"/>
      <c r="H1" s="131"/>
      <c r="I1" s="131"/>
      <c r="J1" s="131"/>
      <c r="K1" s="131"/>
      <c r="L1" s="131"/>
      <c r="M1" s="131"/>
    </row>
    <row r="2" spans="1:13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6.5">
      <c r="A4" s="750" t="s">
        <v>518</v>
      </c>
      <c r="B4" s="751"/>
      <c r="C4" s="751"/>
      <c r="D4" s="751"/>
      <c r="E4" s="751"/>
      <c r="F4" s="751"/>
      <c r="G4" s="134"/>
      <c r="H4" s="134"/>
      <c r="I4" s="134"/>
      <c r="J4" s="134"/>
      <c r="K4" s="134"/>
      <c r="L4" s="134"/>
      <c r="M4" s="134"/>
    </row>
    <row r="5" spans="1:13" ht="16.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16.5">
      <c r="A6" s="134"/>
      <c r="B6" s="134"/>
      <c r="C6" s="134"/>
      <c r="D6" s="134"/>
      <c r="E6" s="134"/>
      <c r="F6" s="130" t="s">
        <v>17</v>
      </c>
      <c r="G6" s="134"/>
      <c r="H6" s="134"/>
      <c r="I6" s="134"/>
      <c r="J6" s="134"/>
      <c r="K6" s="134"/>
      <c r="L6" s="134"/>
      <c r="M6" s="134"/>
    </row>
    <row r="7" spans="1:13" s="137" customFormat="1" ht="25.5">
      <c r="A7" s="135" t="s">
        <v>16</v>
      </c>
      <c r="B7" s="135" t="s">
        <v>140</v>
      </c>
      <c r="C7" s="135" t="s">
        <v>141</v>
      </c>
      <c r="D7" s="749" t="s">
        <v>142</v>
      </c>
      <c r="E7" s="749"/>
      <c r="F7" s="749"/>
      <c r="G7" s="136"/>
      <c r="H7" s="136"/>
      <c r="I7" s="136"/>
      <c r="J7" s="136"/>
      <c r="K7" s="136"/>
      <c r="L7" s="136"/>
      <c r="M7" s="136"/>
    </row>
    <row r="8" spans="1:13" ht="16.5">
      <c r="A8" s="138"/>
      <c r="B8" s="139"/>
      <c r="C8" s="139"/>
      <c r="D8" s="139" t="s">
        <v>143</v>
      </c>
      <c r="E8" s="139" t="s">
        <v>144</v>
      </c>
      <c r="F8" s="139" t="s">
        <v>145</v>
      </c>
      <c r="G8" s="134"/>
      <c r="H8" s="134"/>
      <c r="I8" s="134"/>
      <c r="J8" s="134"/>
      <c r="K8" s="134"/>
      <c r="L8" s="134"/>
      <c r="M8" s="134"/>
    </row>
    <row r="9" spans="1:13" ht="18" customHeight="1">
      <c r="A9" s="140" t="s">
        <v>8</v>
      </c>
      <c r="B9" s="141" t="s">
        <v>146</v>
      </c>
      <c r="C9" s="450">
        <v>21000</v>
      </c>
      <c r="D9" s="143">
        <v>0</v>
      </c>
      <c r="E9" s="144">
        <v>0</v>
      </c>
      <c r="F9" s="144">
        <v>0</v>
      </c>
      <c r="G9" s="134"/>
      <c r="H9" s="134"/>
      <c r="I9" s="134"/>
      <c r="J9" s="134"/>
      <c r="K9" s="134"/>
      <c r="L9" s="134"/>
      <c r="M9" s="134"/>
    </row>
    <row r="10" spans="1:13" ht="31.5">
      <c r="A10" s="140" t="s">
        <v>9</v>
      </c>
      <c r="B10" s="141" t="s">
        <v>147</v>
      </c>
      <c r="C10" s="142">
        <v>0</v>
      </c>
      <c r="D10" s="144">
        <v>0</v>
      </c>
      <c r="E10" s="144">
        <v>0</v>
      </c>
      <c r="F10" s="144">
        <v>0</v>
      </c>
      <c r="G10" s="134"/>
      <c r="H10" s="134"/>
      <c r="I10" s="134"/>
      <c r="J10" s="134"/>
      <c r="K10" s="134"/>
      <c r="L10" s="134"/>
      <c r="M10" s="134"/>
    </row>
    <row r="11" spans="1:13" ht="31.5">
      <c r="A11" s="140" t="s">
        <v>10</v>
      </c>
      <c r="B11" s="141" t="s">
        <v>148</v>
      </c>
      <c r="C11" s="142">
        <v>570</v>
      </c>
      <c r="D11" s="144">
        <v>0</v>
      </c>
      <c r="E11" s="144">
        <v>0</v>
      </c>
      <c r="F11" s="144">
        <v>0</v>
      </c>
      <c r="G11" s="134"/>
      <c r="H11" s="134"/>
      <c r="I11" s="134"/>
      <c r="J11" s="134"/>
      <c r="K11" s="134"/>
      <c r="L11" s="134"/>
      <c r="M11" s="134"/>
    </row>
    <row r="12" spans="1:13" ht="24.75" customHeight="1">
      <c r="A12" s="140" t="s">
        <v>11</v>
      </c>
      <c r="B12" s="141" t="s">
        <v>149</v>
      </c>
      <c r="C12" s="147">
        <v>0</v>
      </c>
      <c r="D12" s="144">
        <v>0</v>
      </c>
      <c r="E12" s="144">
        <v>0</v>
      </c>
      <c r="F12" s="144">
        <v>0</v>
      </c>
      <c r="G12" s="134"/>
      <c r="H12" s="134"/>
      <c r="I12" s="134"/>
      <c r="J12" s="134"/>
      <c r="K12" s="134"/>
      <c r="L12" s="134"/>
      <c r="M12" s="134"/>
    </row>
    <row r="13" spans="1:13" ht="18.75" customHeight="1">
      <c r="A13" s="140" t="s">
        <v>12</v>
      </c>
      <c r="B13" s="141" t="s">
        <v>150</v>
      </c>
      <c r="C13" s="142"/>
      <c r="D13" s="144">
        <v>0</v>
      </c>
      <c r="E13" s="144">
        <v>0</v>
      </c>
      <c r="F13" s="144">
        <v>0</v>
      </c>
      <c r="G13" s="134"/>
      <c r="H13" s="134"/>
      <c r="I13" s="134"/>
      <c r="J13" s="134"/>
      <c r="K13" s="134"/>
      <c r="L13" s="134"/>
      <c r="M13" s="134"/>
    </row>
    <row r="14" spans="1:13" ht="18.75" customHeight="1">
      <c r="A14" s="145" t="s">
        <v>151</v>
      </c>
      <c r="B14" s="146" t="s">
        <v>556</v>
      </c>
      <c r="C14" s="147">
        <v>1500</v>
      </c>
      <c r="D14" s="144">
        <v>0</v>
      </c>
      <c r="E14" s="144">
        <v>0</v>
      </c>
      <c r="F14" s="144">
        <v>0</v>
      </c>
      <c r="G14" s="134"/>
      <c r="H14" s="134"/>
      <c r="I14" s="134"/>
      <c r="J14" s="134"/>
      <c r="K14" s="134"/>
      <c r="L14" s="134"/>
      <c r="M14" s="134"/>
    </row>
    <row r="15" spans="1:13" ht="18" customHeight="1">
      <c r="A15" s="145"/>
      <c r="B15" s="146" t="s">
        <v>152</v>
      </c>
      <c r="C15" s="147"/>
      <c r="D15" s="144">
        <v>0</v>
      </c>
      <c r="E15" s="144">
        <v>0</v>
      </c>
      <c r="F15" s="144">
        <v>0</v>
      </c>
      <c r="G15" s="134"/>
      <c r="H15" s="134"/>
      <c r="I15" s="134"/>
      <c r="J15" s="134"/>
      <c r="K15" s="134"/>
      <c r="L15" s="134"/>
      <c r="M15" s="134"/>
    </row>
    <row r="16" spans="1:13" ht="18.75" customHeight="1">
      <c r="A16" s="148"/>
      <c r="B16" s="146" t="s">
        <v>153</v>
      </c>
      <c r="C16" s="147"/>
      <c r="D16" s="149">
        <v>0</v>
      </c>
      <c r="E16" s="149">
        <v>0</v>
      </c>
      <c r="F16" s="149">
        <v>0</v>
      </c>
      <c r="G16" s="133"/>
      <c r="H16" s="133"/>
      <c r="I16" s="133"/>
      <c r="J16" s="133"/>
      <c r="K16" s="133"/>
      <c r="L16" s="133"/>
      <c r="M16" s="133"/>
    </row>
    <row r="17" spans="1:6" ht="18.75" customHeight="1">
      <c r="A17" s="148"/>
      <c r="B17" s="146" t="s">
        <v>154</v>
      </c>
      <c r="C17" s="147">
        <v>2500</v>
      </c>
      <c r="D17" s="149">
        <v>0</v>
      </c>
      <c r="E17" s="149">
        <v>0</v>
      </c>
      <c r="F17" s="149">
        <v>0</v>
      </c>
    </row>
    <row r="18" spans="1:6" ht="18.75" customHeight="1">
      <c r="A18" s="150"/>
      <c r="B18" s="146" t="s">
        <v>155</v>
      </c>
      <c r="C18" s="147"/>
      <c r="D18" s="149">
        <v>0</v>
      </c>
      <c r="E18" s="149">
        <v>0</v>
      </c>
      <c r="F18" s="149">
        <v>0</v>
      </c>
    </row>
    <row r="19" spans="1:6" ht="18.75" customHeight="1">
      <c r="A19" s="140" t="s">
        <v>13</v>
      </c>
      <c r="B19" s="141" t="s">
        <v>6</v>
      </c>
      <c r="C19" s="537">
        <v>350</v>
      </c>
      <c r="D19" s="144"/>
      <c r="E19" s="486"/>
      <c r="F19" s="149">
        <v>0</v>
      </c>
    </row>
    <row r="20" spans="1:6" ht="18.75" customHeight="1">
      <c r="A20" s="151"/>
      <c r="B20" s="152" t="s">
        <v>156</v>
      </c>
      <c r="C20" s="153">
        <f>C9+C10+C11+C12+C13+C19</f>
        <v>21920</v>
      </c>
      <c r="D20" s="153">
        <f>D9+D10+D11+D12+D13+D19</f>
        <v>0</v>
      </c>
      <c r="E20" s="153">
        <f>E9+E10+E11+E12+E13+E19</f>
        <v>0</v>
      </c>
      <c r="F20" s="154">
        <v>0</v>
      </c>
    </row>
    <row r="23" spans="1:6">
      <c r="B23" s="548"/>
    </row>
  </sheetData>
  <mergeCells count="3">
    <mergeCell ref="D7:F7"/>
    <mergeCell ref="A4:F4"/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6"/>
  <sheetViews>
    <sheetView view="pageBreakPreview" zoomScale="60" workbookViewId="0">
      <selection activeCell="E1" sqref="E1:L1"/>
    </sheetView>
  </sheetViews>
  <sheetFormatPr defaultRowHeight="12.75"/>
  <cols>
    <col min="1" max="1" width="5.42578125" customWidth="1"/>
    <col min="2" max="2" width="54" customWidth="1"/>
    <col min="4" max="4" width="0" hidden="1" customWidth="1"/>
    <col min="11" max="11" width="8.5703125" customWidth="1"/>
    <col min="12" max="12" width="9.140625" style="11"/>
  </cols>
  <sheetData>
    <row r="1" spans="1:13">
      <c r="A1" s="3"/>
      <c r="B1" s="3"/>
      <c r="C1" s="3"/>
      <c r="D1" s="3"/>
      <c r="E1" s="722" t="s">
        <v>594</v>
      </c>
      <c r="F1" s="722"/>
      <c r="G1" s="722"/>
      <c r="H1" s="722"/>
      <c r="I1" s="722"/>
      <c r="J1" s="722"/>
      <c r="K1" s="722"/>
      <c r="L1" s="722"/>
      <c r="M1" s="133"/>
    </row>
    <row r="2" spans="1:13">
      <c r="A2" s="3"/>
      <c r="B2" s="3"/>
      <c r="C2" s="3"/>
      <c r="D2" s="3"/>
      <c r="E2" s="5"/>
      <c r="F2" s="5"/>
      <c r="G2" s="5"/>
      <c r="H2" s="5"/>
      <c r="I2" s="5"/>
      <c r="J2" s="5"/>
      <c r="K2" s="5"/>
      <c r="L2" s="5"/>
      <c r="M2" s="133"/>
    </row>
    <row r="3" spans="1:13">
      <c r="A3" s="3"/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133"/>
    </row>
    <row r="4" spans="1:13" ht="18">
      <c r="A4" s="753" t="s">
        <v>157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155"/>
    </row>
    <row r="5" spans="1:13" ht="18">
      <c r="A5" s="754" t="s">
        <v>162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156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57"/>
      <c r="M6" s="3"/>
    </row>
    <row r="7" spans="1:13">
      <c r="A7" s="3"/>
      <c r="B7" s="3"/>
      <c r="C7" s="3"/>
      <c r="D7" s="3"/>
      <c r="E7" s="3"/>
      <c r="F7" s="133"/>
      <c r="G7" s="133"/>
      <c r="H7" s="133"/>
      <c r="I7" s="133"/>
      <c r="J7" s="133"/>
      <c r="K7" s="133"/>
      <c r="L7" s="132"/>
      <c r="M7" s="5"/>
    </row>
    <row r="8" spans="1:13">
      <c r="A8" s="3"/>
      <c r="B8" s="3"/>
      <c r="C8" s="3"/>
      <c r="D8" s="3"/>
      <c r="E8" s="3"/>
      <c r="F8" s="722" t="s">
        <v>17</v>
      </c>
      <c r="G8" s="722"/>
      <c r="H8" s="722"/>
      <c r="I8" s="722"/>
      <c r="J8" s="722"/>
      <c r="K8" s="722"/>
      <c r="L8" s="722"/>
      <c r="M8" s="3"/>
    </row>
    <row r="9" spans="1:13" ht="30.75" customHeight="1">
      <c r="A9" s="158" t="s">
        <v>49</v>
      </c>
      <c r="B9" s="158" t="s">
        <v>158</v>
      </c>
      <c r="C9" s="158" t="s">
        <v>159</v>
      </c>
      <c r="D9" s="159" t="s">
        <v>160</v>
      </c>
      <c r="E9" s="551" t="s">
        <v>569</v>
      </c>
      <c r="F9" s="160" t="s">
        <v>165</v>
      </c>
      <c r="G9" s="160" t="s">
        <v>166</v>
      </c>
      <c r="H9" s="160" t="s">
        <v>167</v>
      </c>
      <c r="I9" s="160" t="s">
        <v>168</v>
      </c>
      <c r="J9" s="160" t="s">
        <v>426</v>
      </c>
      <c r="K9" s="160" t="s">
        <v>519</v>
      </c>
      <c r="L9" s="161" t="s">
        <v>23</v>
      </c>
      <c r="M9" s="133"/>
    </row>
    <row r="10" spans="1:13" hidden="1">
      <c r="A10" s="162">
        <v>1</v>
      </c>
      <c r="B10" s="163" t="s">
        <v>164</v>
      </c>
      <c r="C10" s="164"/>
      <c r="D10" s="164"/>
      <c r="E10" s="165"/>
      <c r="F10" s="165"/>
      <c r="G10" s="165"/>
      <c r="H10" s="165"/>
      <c r="I10" s="165"/>
      <c r="J10" s="165"/>
      <c r="K10" s="165"/>
      <c r="L10" s="166"/>
      <c r="M10" s="3"/>
    </row>
    <row r="11" spans="1:13" ht="18.75" customHeight="1">
      <c r="A11" s="343" t="s">
        <v>8</v>
      </c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L11" s="169">
        <f>C11+E11+F11+G11+H11+I11</f>
        <v>0</v>
      </c>
      <c r="M11" s="3"/>
    </row>
    <row r="12" spans="1:13" ht="18.75" customHeight="1">
      <c r="A12" s="343" t="s">
        <v>9</v>
      </c>
      <c r="B12" s="167"/>
      <c r="C12" s="168"/>
      <c r="D12" s="168"/>
      <c r="E12" s="469"/>
      <c r="F12" s="168"/>
      <c r="G12" s="168"/>
      <c r="H12" s="168"/>
      <c r="I12" s="168"/>
      <c r="J12" s="168"/>
      <c r="K12" s="168"/>
      <c r="L12" s="169">
        <f>C12+E12+F12+G12+H12+I12</f>
        <v>0</v>
      </c>
      <c r="M12" s="3"/>
    </row>
    <row r="13" spans="1:13" ht="23.25" customHeight="1">
      <c r="A13" s="343" t="s">
        <v>10</v>
      </c>
      <c r="B13" s="345" t="s">
        <v>372</v>
      </c>
      <c r="C13" s="169">
        <f t="shared" ref="C13:I13" si="0">SUM(C11:C12)</f>
        <v>0</v>
      </c>
      <c r="D13" s="169">
        <f t="shared" si="0"/>
        <v>0</v>
      </c>
      <c r="E13" s="169">
        <f t="shared" si="0"/>
        <v>0</v>
      </c>
      <c r="F13" s="169">
        <f t="shared" si="0"/>
        <v>0</v>
      </c>
      <c r="G13" s="169">
        <f t="shared" si="0"/>
        <v>0</v>
      </c>
      <c r="H13" s="169">
        <f t="shared" si="0"/>
        <v>0</v>
      </c>
      <c r="I13" s="169">
        <f t="shared" si="0"/>
        <v>0</v>
      </c>
      <c r="J13" s="169">
        <f>SUM(J11:J12)</f>
        <v>0</v>
      </c>
      <c r="K13" s="169">
        <f>SUM(K11:K12)</f>
        <v>0</v>
      </c>
      <c r="L13" s="169">
        <f>SUM(L11:L12)</f>
        <v>0</v>
      </c>
      <c r="M13" s="3"/>
    </row>
    <row r="14" spans="1:13" s="12" customFormat="1" ht="18.75" customHeight="1">
      <c r="A14" s="343" t="s">
        <v>11</v>
      </c>
      <c r="B14" s="171"/>
      <c r="C14" s="168"/>
      <c r="D14" s="172">
        <v>44602</v>
      </c>
      <c r="E14" s="173"/>
      <c r="F14" s="174"/>
      <c r="G14" s="174"/>
      <c r="H14" s="174"/>
      <c r="I14" s="174"/>
      <c r="J14" s="174"/>
      <c r="K14" s="174"/>
      <c r="L14" s="169">
        <f t="shared" ref="L14:L20" si="1">C14+E14+F14+G14+H14+I14+J14+K14</f>
        <v>0</v>
      </c>
      <c r="M14" s="175"/>
    </row>
    <row r="15" spans="1:13" ht="18.75" customHeight="1">
      <c r="A15" s="343" t="s">
        <v>12</v>
      </c>
      <c r="B15" s="346" t="s">
        <v>373</v>
      </c>
      <c r="C15" s="168"/>
      <c r="D15" s="174"/>
      <c r="E15" s="176"/>
      <c r="F15" s="174"/>
      <c r="G15" s="174"/>
      <c r="H15" s="174"/>
      <c r="I15" s="174"/>
      <c r="J15" s="174"/>
      <c r="K15" s="174"/>
      <c r="L15" s="169">
        <f t="shared" si="1"/>
        <v>0</v>
      </c>
      <c r="M15" s="3"/>
    </row>
    <row r="16" spans="1:13" ht="18.75" customHeight="1">
      <c r="A16" s="343" t="s">
        <v>13</v>
      </c>
      <c r="B16" s="346"/>
      <c r="C16" s="177"/>
      <c r="D16" s="177">
        <f>D14+D15</f>
        <v>44602</v>
      </c>
      <c r="E16" s="177"/>
      <c r="F16" s="164"/>
      <c r="G16" s="164"/>
      <c r="H16" s="164"/>
      <c r="I16" s="164"/>
      <c r="J16" s="164"/>
      <c r="K16" s="164"/>
      <c r="L16" s="169">
        <f t="shared" si="1"/>
        <v>0</v>
      </c>
      <c r="M16" s="3"/>
    </row>
    <row r="17" spans="1:13" ht="18.75" customHeight="1">
      <c r="A17" s="343" t="s">
        <v>14</v>
      </c>
      <c r="B17" s="346" t="s">
        <v>374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9">
        <f t="shared" si="1"/>
        <v>0</v>
      </c>
      <c r="M17" s="175"/>
    </row>
    <row r="18" spans="1:13" ht="18.75" customHeight="1">
      <c r="A18" s="343" t="s">
        <v>30</v>
      </c>
      <c r="B18" s="485" t="s">
        <v>471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9">
        <f t="shared" si="1"/>
        <v>0</v>
      </c>
      <c r="M18" s="3"/>
    </row>
    <row r="19" spans="1:13" ht="18.75" customHeight="1">
      <c r="A19" s="343" t="s">
        <v>31</v>
      </c>
      <c r="B19" s="344"/>
      <c r="C19" s="168"/>
      <c r="D19" s="168"/>
      <c r="E19" s="168"/>
      <c r="F19" s="168"/>
      <c r="G19" s="168"/>
      <c r="H19" s="168"/>
      <c r="I19" s="168"/>
      <c r="J19" s="168"/>
      <c r="K19" s="168"/>
      <c r="L19" s="169">
        <f t="shared" si="1"/>
        <v>0</v>
      </c>
      <c r="M19" s="170"/>
    </row>
    <row r="20" spans="1:13" ht="18.75" customHeight="1">
      <c r="A20" s="343" t="s">
        <v>32</v>
      </c>
      <c r="B20" s="346" t="s">
        <v>322</v>
      </c>
      <c r="C20" s="177">
        <f t="shared" ref="C20:K20" si="2">C13+C16+C18+C19</f>
        <v>0</v>
      </c>
      <c r="D20" s="177">
        <f t="shared" si="2"/>
        <v>44602</v>
      </c>
      <c r="E20" s="177">
        <f t="shared" si="2"/>
        <v>0</v>
      </c>
      <c r="F20" s="177">
        <f t="shared" si="2"/>
        <v>0</v>
      </c>
      <c r="G20" s="177">
        <f t="shared" si="2"/>
        <v>0</v>
      </c>
      <c r="H20" s="177">
        <f t="shared" si="2"/>
        <v>0</v>
      </c>
      <c r="I20" s="177">
        <f t="shared" si="2"/>
        <v>0</v>
      </c>
      <c r="J20" s="177">
        <f t="shared" si="2"/>
        <v>0</v>
      </c>
      <c r="K20" s="177">
        <f t="shared" si="2"/>
        <v>0</v>
      </c>
      <c r="L20" s="169">
        <f t="shared" si="1"/>
        <v>0</v>
      </c>
      <c r="M20" s="3"/>
    </row>
    <row r="22" spans="1:13">
      <c r="E22" s="6"/>
    </row>
    <row r="23" spans="1:13">
      <c r="E23" s="6"/>
    </row>
    <row r="24" spans="1:13">
      <c r="B24" s="548"/>
      <c r="E24" s="6"/>
    </row>
    <row r="25" spans="1:13">
      <c r="B25" s="548"/>
    </row>
    <row r="26" spans="1:13">
      <c r="C26" s="509"/>
    </row>
  </sheetData>
  <mergeCells count="4">
    <mergeCell ref="F8:L8"/>
    <mergeCell ref="A4:L4"/>
    <mergeCell ref="A5:L5"/>
    <mergeCell ref="E1:L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T28"/>
  <sheetViews>
    <sheetView view="pageBreakPreview" zoomScale="60" workbookViewId="0">
      <selection sqref="A1:P1"/>
    </sheetView>
  </sheetViews>
  <sheetFormatPr defaultRowHeight="12.75"/>
  <cols>
    <col min="1" max="1" width="5.85546875" customWidth="1"/>
    <col min="2" max="2" width="48.42578125" customWidth="1"/>
    <col min="3" max="6" width="11.7109375" style="56" customWidth="1"/>
    <col min="7" max="9" width="11" bestFit="1" customWidth="1"/>
    <col min="10" max="11" width="11" customWidth="1"/>
    <col min="12" max="12" width="10.140625" customWidth="1"/>
    <col min="13" max="13" width="10" bestFit="1" customWidth="1"/>
    <col min="14" max="15" width="10" customWidth="1"/>
    <col min="17" max="17" width="5" customWidth="1"/>
    <col min="18" max="18" width="8.5703125" customWidth="1"/>
    <col min="19" max="19" width="11.5703125" customWidth="1"/>
  </cols>
  <sheetData>
    <row r="1" spans="1:20" ht="18" customHeight="1">
      <c r="A1" s="756" t="s">
        <v>595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194"/>
      <c r="R1" s="194"/>
      <c r="S1" s="194"/>
    </row>
    <row r="2" spans="1:20" ht="18" customHeight="1">
      <c r="A2" s="194"/>
      <c r="B2" s="194"/>
      <c r="C2" s="374"/>
      <c r="D2" s="374"/>
      <c r="E2" s="374"/>
      <c r="F2" s="37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20" ht="18" customHeight="1">
      <c r="A3" s="194"/>
      <c r="B3" s="194"/>
      <c r="C3" s="374"/>
      <c r="D3" s="374"/>
      <c r="E3" s="374"/>
      <c r="F3" s="37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20" ht="25.5" customHeight="1">
      <c r="A4" s="759" t="s">
        <v>392</v>
      </c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</row>
    <row r="5" spans="1:20" ht="25.5" customHeight="1">
      <c r="A5" s="759" t="s">
        <v>472</v>
      </c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</row>
    <row r="6" spans="1:20" ht="18">
      <c r="A6" s="754" t="s">
        <v>161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</row>
    <row r="7" spans="1:20" ht="18">
      <c r="A7" s="373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</row>
    <row r="8" spans="1:20" ht="18">
      <c r="A8" s="373"/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</row>
    <row r="9" spans="1:20" s="12" customFormat="1" ht="33.75" customHeight="1">
      <c r="A9" s="36"/>
      <c r="B9" s="36" t="s">
        <v>399</v>
      </c>
      <c r="C9" s="760" t="s">
        <v>449</v>
      </c>
      <c r="D9" s="760"/>
      <c r="E9" s="760"/>
      <c r="F9" s="760"/>
      <c r="G9" s="757" t="s">
        <v>564</v>
      </c>
      <c r="H9" s="757"/>
      <c r="I9" s="757"/>
      <c r="J9" s="758"/>
      <c r="K9" s="715"/>
      <c r="L9" s="760" t="s">
        <v>570</v>
      </c>
      <c r="M9" s="760"/>
      <c r="N9" s="760"/>
      <c r="O9" s="760"/>
      <c r="P9" s="760"/>
    </row>
    <row r="10" spans="1:20" s="12" customFormat="1" ht="27" customHeight="1">
      <c r="A10" s="375" t="s">
        <v>397</v>
      </c>
      <c r="B10" s="376" t="s">
        <v>29</v>
      </c>
      <c r="C10" s="376" t="s">
        <v>161</v>
      </c>
      <c r="D10" s="376" t="s">
        <v>162</v>
      </c>
      <c r="E10" s="376" t="s">
        <v>163</v>
      </c>
      <c r="F10" s="376" t="s">
        <v>165</v>
      </c>
      <c r="G10" s="376" t="s">
        <v>162</v>
      </c>
      <c r="H10" s="376" t="s">
        <v>163</v>
      </c>
      <c r="I10" s="376" t="s">
        <v>165</v>
      </c>
      <c r="J10" s="376" t="s">
        <v>166</v>
      </c>
      <c r="K10" s="376" t="s">
        <v>167</v>
      </c>
      <c r="L10" s="376" t="s">
        <v>162</v>
      </c>
      <c r="M10" s="376" t="s">
        <v>163</v>
      </c>
      <c r="N10" s="376" t="s">
        <v>165</v>
      </c>
      <c r="O10" s="376" t="s">
        <v>166</v>
      </c>
      <c r="P10" s="376" t="s">
        <v>167</v>
      </c>
    </row>
    <row r="11" spans="1:20" ht="15.75" customHeight="1">
      <c r="A11" s="9" t="s">
        <v>8</v>
      </c>
      <c r="B11" s="375" t="s">
        <v>474</v>
      </c>
      <c r="C11" s="378">
        <v>4380</v>
      </c>
      <c r="D11" s="378">
        <v>4380</v>
      </c>
      <c r="E11" s="378">
        <v>4380</v>
      </c>
      <c r="F11" s="378">
        <v>4380</v>
      </c>
      <c r="G11" s="378">
        <v>4380</v>
      </c>
      <c r="H11" s="378">
        <v>4380</v>
      </c>
      <c r="I11" s="378">
        <v>4380</v>
      </c>
      <c r="J11" s="378">
        <v>4380</v>
      </c>
      <c r="K11" s="378">
        <v>4380</v>
      </c>
      <c r="L11" s="378">
        <f t="shared" ref="L11:N14" si="0">G11-D11</f>
        <v>0</v>
      </c>
      <c r="M11" s="378">
        <f t="shared" si="0"/>
        <v>0</v>
      </c>
      <c r="N11" s="378">
        <f t="shared" si="0"/>
        <v>0</v>
      </c>
      <c r="O11" s="378"/>
      <c r="P11" s="378"/>
    </row>
    <row r="12" spans="1:20" ht="40.5" customHeight="1">
      <c r="A12" s="9" t="s">
        <v>9</v>
      </c>
      <c r="B12" s="375" t="s">
        <v>456</v>
      </c>
      <c r="C12" s="378"/>
      <c r="D12" s="378"/>
      <c r="E12" s="378"/>
      <c r="F12" s="378"/>
      <c r="G12" s="471">
        <v>570</v>
      </c>
      <c r="H12" s="471">
        <v>587</v>
      </c>
      <c r="I12" s="471">
        <v>600</v>
      </c>
      <c r="J12" s="471">
        <v>618</v>
      </c>
      <c r="K12" s="471">
        <v>636</v>
      </c>
      <c r="L12" s="378">
        <f t="shared" si="0"/>
        <v>570</v>
      </c>
      <c r="M12" s="378">
        <f t="shared" si="0"/>
        <v>587</v>
      </c>
      <c r="N12" s="378">
        <f t="shared" si="0"/>
        <v>600</v>
      </c>
      <c r="O12" s="378"/>
      <c r="P12" s="378"/>
    </row>
    <row r="13" spans="1:20" ht="15.75" customHeight="1">
      <c r="A13" s="9" t="s">
        <v>10</v>
      </c>
      <c r="B13" s="375" t="s">
        <v>393</v>
      </c>
      <c r="C13" s="378"/>
      <c r="D13" s="378"/>
      <c r="E13" s="378"/>
      <c r="F13" s="378"/>
      <c r="G13" s="378">
        <v>30</v>
      </c>
      <c r="H13" s="378">
        <v>30</v>
      </c>
      <c r="I13" s="378">
        <v>30</v>
      </c>
      <c r="J13" s="378">
        <v>30</v>
      </c>
      <c r="K13" s="378">
        <v>30</v>
      </c>
      <c r="L13" s="378">
        <f t="shared" si="0"/>
        <v>30</v>
      </c>
      <c r="M13" s="378">
        <f t="shared" si="0"/>
        <v>30</v>
      </c>
      <c r="N13" s="378">
        <f t="shared" si="0"/>
        <v>30</v>
      </c>
      <c r="O13" s="378"/>
      <c r="P13" s="378"/>
    </row>
    <row r="14" spans="1:20" ht="39" customHeight="1">
      <c r="A14" s="36" t="s">
        <v>11</v>
      </c>
      <c r="B14" s="375" t="s">
        <v>455</v>
      </c>
      <c r="C14" s="378"/>
      <c r="D14" s="378"/>
      <c r="E14" s="378"/>
      <c r="F14" s="378"/>
      <c r="G14" s="378"/>
      <c r="H14" s="378"/>
      <c r="I14" s="378"/>
      <c r="J14" s="378"/>
      <c r="K14" s="378"/>
      <c r="L14" s="378">
        <f t="shared" si="0"/>
        <v>0</v>
      </c>
      <c r="M14" s="378">
        <f t="shared" si="0"/>
        <v>0</v>
      </c>
      <c r="N14" s="378">
        <f t="shared" si="0"/>
        <v>0</v>
      </c>
      <c r="O14" s="378"/>
      <c r="P14" s="378"/>
    </row>
    <row r="15" spans="1:20" ht="15.75" customHeight="1">
      <c r="A15" s="9" t="s">
        <v>12</v>
      </c>
      <c r="B15" s="375" t="s">
        <v>394</v>
      </c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</row>
    <row r="16" spans="1:20" ht="15.75" customHeight="1">
      <c r="A16" s="9" t="s">
        <v>13</v>
      </c>
      <c r="B16" s="375" t="s">
        <v>395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</row>
    <row r="17" spans="1:16" ht="15.75" customHeight="1">
      <c r="A17" s="9" t="s">
        <v>14</v>
      </c>
      <c r="B17" s="375" t="s">
        <v>396</v>
      </c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</row>
    <row r="18" spans="1:16" s="11" customFormat="1" ht="15.75" customHeight="1">
      <c r="A18" s="379" t="s">
        <v>30</v>
      </c>
      <c r="B18" s="380" t="s">
        <v>398</v>
      </c>
      <c r="C18" s="381">
        <f t="shared" ref="C18:I18" si="1">SUM(C11:C17)</f>
        <v>4380</v>
      </c>
      <c r="D18" s="381">
        <f t="shared" si="1"/>
        <v>4380</v>
      </c>
      <c r="E18" s="381">
        <f t="shared" si="1"/>
        <v>4380</v>
      </c>
      <c r="F18" s="381">
        <f t="shared" si="1"/>
        <v>4380</v>
      </c>
      <c r="G18" s="381">
        <f t="shared" si="1"/>
        <v>4980</v>
      </c>
      <c r="H18" s="381">
        <f t="shared" si="1"/>
        <v>4997</v>
      </c>
      <c r="I18" s="381">
        <f t="shared" si="1"/>
        <v>5010</v>
      </c>
      <c r="J18" s="381">
        <f>SUM(J11:J17)</f>
        <v>5028</v>
      </c>
      <c r="K18" s="381">
        <f>SUM(K11:K17)</f>
        <v>5046</v>
      </c>
      <c r="L18" s="381">
        <f>G18-D18</f>
        <v>600</v>
      </c>
      <c r="M18" s="381">
        <f>H18-E18</f>
        <v>617</v>
      </c>
      <c r="N18" s="381">
        <f>I18-F18</f>
        <v>630</v>
      </c>
      <c r="O18" s="381"/>
      <c r="P18" s="381"/>
    </row>
    <row r="22" spans="1:16" ht="33" customHeight="1">
      <c r="A22" s="36"/>
      <c r="B22" s="36" t="s">
        <v>400</v>
      </c>
      <c r="C22" s="760" t="s">
        <v>565</v>
      </c>
      <c r="D22" s="760"/>
      <c r="E22" s="760"/>
      <c r="F22" s="760"/>
      <c r="G22" s="757"/>
      <c r="H22" s="757"/>
      <c r="I22" s="757"/>
      <c r="J22" s="758"/>
      <c r="K22" s="715"/>
      <c r="L22" s="757"/>
      <c r="M22" s="757"/>
      <c r="N22" s="757"/>
      <c r="O22" s="757"/>
      <c r="P22" s="549"/>
    </row>
    <row r="23" spans="1:16" ht="25.5">
      <c r="A23" s="375" t="s">
        <v>397</v>
      </c>
      <c r="B23" s="376" t="s">
        <v>29</v>
      </c>
      <c r="C23" s="376" t="s">
        <v>162</v>
      </c>
      <c r="D23" s="376" t="s">
        <v>163</v>
      </c>
      <c r="E23" s="376" t="s">
        <v>165</v>
      </c>
      <c r="F23" s="376" t="s">
        <v>162</v>
      </c>
      <c r="G23" s="376" t="s">
        <v>163</v>
      </c>
      <c r="H23" s="376" t="s">
        <v>165</v>
      </c>
      <c r="I23" s="376" t="s">
        <v>166</v>
      </c>
      <c r="J23" s="376" t="s">
        <v>167</v>
      </c>
      <c r="K23" s="376" t="s">
        <v>161</v>
      </c>
      <c r="L23" s="376" t="s">
        <v>163</v>
      </c>
      <c r="M23" s="376" t="s">
        <v>165</v>
      </c>
      <c r="N23" s="376" t="s">
        <v>166</v>
      </c>
      <c r="O23" s="376" t="s">
        <v>167</v>
      </c>
    </row>
    <row r="24" spans="1:16" ht="19.5" customHeight="1">
      <c r="A24" s="9" t="s">
        <v>8</v>
      </c>
      <c r="B24" s="375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</row>
    <row r="25" spans="1:16">
      <c r="A25" s="9" t="s">
        <v>9</v>
      </c>
      <c r="B25" s="375"/>
      <c r="C25" s="378"/>
      <c r="D25" s="378"/>
      <c r="E25" s="378"/>
      <c r="F25" s="378"/>
      <c r="G25" s="378"/>
      <c r="H25" s="378"/>
      <c r="I25" s="378"/>
      <c r="J25" s="378"/>
      <c r="K25" s="378"/>
      <c r="L25" s="378">
        <f>G25-D25</f>
        <v>0</v>
      </c>
      <c r="M25" s="378">
        <f>H25-E25</f>
        <v>0</v>
      </c>
      <c r="N25" s="378"/>
      <c r="O25" s="378"/>
    </row>
    <row r="26" spans="1:16">
      <c r="A26" s="9"/>
      <c r="B26" s="375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</row>
    <row r="27" spans="1:16">
      <c r="A27" s="9" t="s">
        <v>10</v>
      </c>
      <c r="B27" s="472" t="s">
        <v>23</v>
      </c>
      <c r="C27" s="378"/>
      <c r="D27" s="378"/>
      <c r="E27" s="378"/>
      <c r="F27" s="381"/>
      <c r="G27" s="381"/>
      <c r="H27" s="381"/>
      <c r="I27" s="381"/>
      <c r="J27" s="381"/>
      <c r="K27" s="381"/>
      <c r="L27" s="381"/>
      <c r="M27" s="381"/>
      <c r="N27" s="378"/>
      <c r="O27" s="378"/>
    </row>
    <row r="28" spans="1:16">
      <c r="B28" s="56"/>
      <c r="F28"/>
    </row>
  </sheetData>
  <mergeCells count="10">
    <mergeCell ref="A1:P1"/>
    <mergeCell ref="G9:K9"/>
    <mergeCell ref="G22:K22"/>
    <mergeCell ref="A4:S4"/>
    <mergeCell ref="A6:S6"/>
    <mergeCell ref="C22:F22"/>
    <mergeCell ref="C9:F9"/>
    <mergeCell ref="L9:P9"/>
    <mergeCell ref="A5:T5"/>
    <mergeCell ref="L22:O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5"/>
  <sheetViews>
    <sheetView view="pageBreakPreview" topLeftCell="A22" zoomScale="60" workbookViewId="0">
      <selection activeCell="B1" sqref="B1:G1"/>
    </sheetView>
  </sheetViews>
  <sheetFormatPr defaultRowHeight="12.75"/>
  <cols>
    <col min="1" max="1" width="4.5703125" customWidth="1"/>
    <col min="2" max="2" width="66" style="1" customWidth="1"/>
    <col min="3" max="3" width="6.5703125" style="1" customWidth="1"/>
    <col min="4" max="4" width="9.85546875" style="48" customWidth="1"/>
    <col min="5" max="6" width="10.85546875" style="48" customWidth="1"/>
    <col min="7" max="7" width="13.85546875" style="1" customWidth="1"/>
    <col min="8" max="8" width="10.7109375" style="1" bestFit="1" customWidth="1"/>
    <col min="9" max="19" width="9.140625" style="1"/>
  </cols>
  <sheetData>
    <row r="1" spans="1:19">
      <c r="B1" s="560" t="s">
        <v>580</v>
      </c>
      <c r="C1" s="560"/>
      <c r="D1" s="560"/>
      <c r="E1" s="560"/>
      <c r="F1" s="560"/>
      <c r="G1" s="560"/>
    </row>
    <row r="2" spans="1:19" ht="36" customHeight="1">
      <c r="A2" s="561" t="s">
        <v>539</v>
      </c>
      <c r="B2" s="562"/>
      <c r="C2" s="562"/>
      <c r="D2" s="562"/>
      <c r="E2" s="562"/>
      <c r="F2" s="562"/>
      <c r="G2" s="562"/>
    </row>
    <row r="3" spans="1:19" ht="18.75">
      <c r="A3" s="561" t="s">
        <v>508</v>
      </c>
      <c r="B3" s="562"/>
      <c r="C3" s="562"/>
      <c r="D3" s="562"/>
      <c r="E3" s="562"/>
      <c r="F3" s="562"/>
      <c r="G3" s="562"/>
    </row>
    <row r="4" spans="1:19" ht="15.75">
      <c r="A4" s="2"/>
      <c r="B4" s="3"/>
      <c r="C4" s="3"/>
      <c r="D4" s="5"/>
      <c r="E4" s="5"/>
      <c r="F4" s="5"/>
    </row>
    <row r="5" spans="1:19">
      <c r="A5" s="4"/>
      <c r="B5" s="3" t="s">
        <v>22</v>
      </c>
      <c r="C5" s="3"/>
      <c r="D5" s="5"/>
      <c r="E5" s="5"/>
      <c r="F5" s="5"/>
    </row>
    <row r="6" spans="1:19">
      <c r="G6" s="122" t="s">
        <v>17</v>
      </c>
    </row>
    <row r="7" spans="1:19" ht="36">
      <c r="A7" s="123" t="s">
        <v>16</v>
      </c>
      <c r="B7" s="124" t="s">
        <v>15</v>
      </c>
      <c r="C7" s="125" t="s">
        <v>182</v>
      </c>
      <c r="D7" s="391" t="s">
        <v>389</v>
      </c>
      <c r="E7" s="391" t="s">
        <v>390</v>
      </c>
      <c r="F7" s="391" t="s">
        <v>391</v>
      </c>
      <c r="G7" s="207" t="s">
        <v>506</v>
      </c>
      <c r="H7"/>
      <c r="I7"/>
      <c r="J7"/>
      <c r="K7"/>
      <c r="L7"/>
      <c r="M7"/>
      <c r="N7"/>
      <c r="O7"/>
      <c r="P7"/>
      <c r="Q7"/>
      <c r="R7"/>
      <c r="S7"/>
    </row>
    <row r="8" spans="1:19" ht="13.5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 t="s">
        <v>117</v>
      </c>
      <c r="H8"/>
      <c r="I8"/>
      <c r="J8"/>
      <c r="K8"/>
      <c r="L8"/>
      <c r="M8"/>
      <c r="N8"/>
      <c r="O8"/>
      <c r="P8"/>
      <c r="Q8"/>
      <c r="R8"/>
      <c r="S8"/>
    </row>
    <row r="9" spans="1:19" s="12" customFormat="1" ht="18" customHeight="1">
      <c r="A9" s="205" t="s">
        <v>8</v>
      </c>
      <c r="B9" s="201" t="s">
        <v>138</v>
      </c>
      <c r="C9" s="367" t="s">
        <v>183</v>
      </c>
      <c r="D9" s="437"/>
      <c r="E9" s="392">
        <v>13375</v>
      </c>
      <c r="F9" s="392"/>
      <c r="G9" s="392">
        <f>D9+E9+F9</f>
        <v>13375</v>
      </c>
    </row>
    <row r="10" spans="1:19" s="12" customFormat="1" ht="18" customHeight="1">
      <c r="A10" s="205" t="s">
        <v>9</v>
      </c>
      <c r="B10" s="201" t="s">
        <v>184</v>
      </c>
      <c r="C10" s="367" t="s">
        <v>185</v>
      </c>
      <c r="D10" s="437">
        <v>9792</v>
      </c>
      <c r="E10" s="392"/>
      <c r="F10" s="392"/>
      <c r="G10" s="392">
        <f t="shared" ref="G10:G45" si="0">D10+E10+F10</f>
        <v>9792</v>
      </c>
    </row>
    <row r="11" spans="1:19" s="12" customFormat="1" ht="25.5" customHeight="1">
      <c r="A11" s="205" t="s">
        <v>10</v>
      </c>
      <c r="B11" s="201" t="s">
        <v>186</v>
      </c>
      <c r="C11" s="367" t="s">
        <v>187</v>
      </c>
      <c r="D11" s="437">
        <v>8241</v>
      </c>
      <c r="E11" s="392"/>
      <c r="F11" s="392"/>
      <c r="G11" s="392">
        <f t="shared" si="0"/>
        <v>8241</v>
      </c>
    </row>
    <row r="12" spans="1:19" s="12" customFormat="1" ht="18" customHeight="1">
      <c r="A12" s="205" t="s">
        <v>11</v>
      </c>
      <c r="B12" s="201" t="s">
        <v>188</v>
      </c>
      <c r="C12" s="367" t="s">
        <v>189</v>
      </c>
      <c r="D12" s="437">
        <v>1200</v>
      </c>
      <c r="E12" s="392"/>
      <c r="F12" s="392"/>
      <c r="G12" s="392">
        <f t="shared" si="0"/>
        <v>1200</v>
      </c>
    </row>
    <row r="13" spans="1:19" s="12" customFormat="1" ht="18" customHeight="1">
      <c r="A13" s="205" t="s">
        <v>12</v>
      </c>
      <c r="B13" s="201" t="s">
        <v>190</v>
      </c>
      <c r="C13" s="367" t="s">
        <v>191</v>
      </c>
      <c r="D13" s="437"/>
      <c r="E13" s="392"/>
      <c r="F13" s="392"/>
      <c r="G13" s="392">
        <f t="shared" si="0"/>
        <v>0</v>
      </c>
    </row>
    <row r="14" spans="1:19" s="12" customFormat="1" ht="18" customHeight="1">
      <c r="A14" s="205" t="s">
        <v>13</v>
      </c>
      <c r="B14" s="201" t="s">
        <v>527</v>
      </c>
      <c r="C14" s="367" t="s">
        <v>193</v>
      </c>
      <c r="D14" s="513">
        <v>18780</v>
      </c>
      <c r="E14" s="392">
        <v>15978</v>
      </c>
      <c r="F14" s="392"/>
      <c r="G14" s="392">
        <f t="shared" si="0"/>
        <v>34758</v>
      </c>
    </row>
    <row r="15" spans="1:19" s="12" customFormat="1" ht="18" customHeight="1">
      <c r="A15" s="205" t="s">
        <v>14</v>
      </c>
      <c r="B15" s="202" t="s">
        <v>194</v>
      </c>
      <c r="C15" s="368" t="s">
        <v>195</v>
      </c>
      <c r="D15" s="438">
        <f>SUM(D9:D14)</f>
        <v>38013</v>
      </c>
      <c r="E15" s="393">
        <f>SUM(E9:E14)</f>
        <v>29353</v>
      </c>
      <c r="F15" s="393">
        <f>SUM(F9:F14)</f>
        <v>0</v>
      </c>
      <c r="G15" s="393">
        <f>D15+E15+F15</f>
        <v>67366</v>
      </c>
    </row>
    <row r="16" spans="1:19" s="12" customFormat="1" ht="18" customHeight="1">
      <c r="A16" s="205" t="s">
        <v>30</v>
      </c>
      <c r="B16" s="201" t="s">
        <v>196</v>
      </c>
      <c r="C16" s="367" t="s">
        <v>197</v>
      </c>
      <c r="D16" s="437"/>
      <c r="E16" s="392"/>
      <c r="F16" s="392"/>
      <c r="G16" s="392">
        <f t="shared" si="0"/>
        <v>0</v>
      </c>
    </row>
    <row r="17" spans="1:8" s="12" customFormat="1" ht="18" customHeight="1">
      <c r="A17" s="205" t="s">
        <v>31</v>
      </c>
      <c r="B17" s="201" t="s">
        <v>198</v>
      </c>
      <c r="C17" s="367" t="s">
        <v>199</v>
      </c>
      <c r="D17" s="437">
        <v>13000</v>
      </c>
      <c r="E17" s="392"/>
      <c r="F17" s="392"/>
      <c r="G17" s="392">
        <f t="shared" si="0"/>
        <v>13000</v>
      </c>
    </row>
    <row r="18" spans="1:8" s="13" customFormat="1" ht="18" customHeight="1">
      <c r="A18" s="205" t="s">
        <v>32</v>
      </c>
      <c r="B18" s="202" t="s">
        <v>243</v>
      </c>
      <c r="C18" s="368" t="s">
        <v>200</v>
      </c>
      <c r="D18" s="333">
        <f>SUM(D16:D17)</f>
        <v>13000</v>
      </c>
      <c r="E18" s="355">
        <f>SUM(E16:E17)</f>
        <v>0</v>
      </c>
      <c r="F18" s="355">
        <f>SUM(F16:F17)</f>
        <v>0</v>
      </c>
      <c r="G18" s="393">
        <f t="shared" si="0"/>
        <v>13000</v>
      </c>
    </row>
    <row r="19" spans="1:8" s="13" customFormat="1" ht="18" customHeight="1">
      <c r="A19" s="347" t="s">
        <v>33</v>
      </c>
      <c r="B19" s="201" t="s">
        <v>436</v>
      </c>
      <c r="C19" s="367" t="s">
        <v>437</v>
      </c>
      <c r="D19" s="460"/>
      <c r="E19" s="459"/>
      <c r="F19" s="459"/>
      <c r="G19" s="392">
        <f t="shared" si="0"/>
        <v>0</v>
      </c>
    </row>
    <row r="20" spans="1:8" s="12" customFormat="1" ht="18" customHeight="1">
      <c r="A20" s="347" t="s">
        <v>34</v>
      </c>
      <c r="B20" s="201" t="s">
        <v>201</v>
      </c>
      <c r="C20" s="367" t="s">
        <v>202</v>
      </c>
      <c r="D20" s="437"/>
      <c r="E20" s="392"/>
      <c r="F20" s="392"/>
      <c r="G20" s="392">
        <f t="shared" si="0"/>
        <v>0</v>
      </c>
    </row>
    <row r="21" spans="1:8" s="12" customFormat="1" ht="18" customHeight="1">
      <c r="A21" s="347" t="s">
        <v>35</v>
      </c>
      <c r="B21" s="202" t="s">
        <v>333</v>
      </c>
      <c r="C21" s="368" t="s">
        <v>203</v>
      </c>
      <c r="D21" s="333">
        <f>SUM(D19:D20)</f>
        <v>0</v>
      </c>
      <c r="E21" s="333">
        <f>SUM(E19:E20)</f>
        <v>0</v>
      </c>
      <c r="F21" s="333">
        <f>SUM(F19:F20)</f>
        <v>0</v>
      </c>
      <c r="G21" s="392">
        <f t="shared" si="0"/>
        <v>0</v>
      </c>
    </row>
    <row r="22" spans="1:8" s="12" customFormat="1" ht="18" customHeight="1">
      <c r="A22" s="347" t="s">
        <v>36</v>
      </c>
      <c r="B22" s="201" t="s">
        <v>204</v>
      </c>
      <c r="C22" s="367" t="s">
        <v>205</v>
      </c>
      <c r="D22" s="437">
        <v>200</v>
      </c>
      <c r="E22" s="392">
        <v>1300</v>
      </c>
      <c r="F22" s="392"/>
      <c r="G22" s="392">
        <f t="shared" si="0"/>
        <v>1500</v>
      </c>
    </row>
    <row r="23" spans="1:8" s="12" customFormat="1" ht="18" customHeight="1">
      <c r="A23" s="347" t="s">
        <v>37</v>
      </c>
      <c r="B23" s="201" t="s">
        <v>206</v>
      </c>
      <c r="C23" s="367" t="s">
        <v>207</v>
      </c>
      <c r="D23" s="437">
        <v>100</v>
      </c>
      <c r="E23" s="392">
        <v>2400</v>
      </c>
      <c r="F23" s="392"/>
      <c r="G23" s="392">
        <f t="shared" si="0"/>
        <v>2500</v>
      </c>
    </row>
    <row r="24" spans="1:8" s="12" customFormat="1" ht="18" customHeight="1">
      <c r="A24" s="347" t="s">
        <v>38</v>
      </c>
      <c r="B24" s="201" t="s">
        <v>208</v>
      </c>
      <c r="C24" s="367" t="s">
        <v>209</v>
      </c>
      <c r="D24" s="437"/>
      <c r="E24" s="392"/>
      <c r="F24" s="392"/>
      <c r="G24" s="392">
        <f t="shared" si="0"/>
        <v>0</v>
      </c>
    </row>
    <row r="25" spans="1:8" s="12" customFormat="1" ht="18" customHeight="1">
      <c r="A25" s="347" t="s">
        <v>39</v>
      </c>
      <c r="B25" s="201" t="s">
        <v>210</v>
      </c>
      <c r="C25" s="367" t="s">
        <v>211</v>
      </c>
      <c r="D25" s="437">
        <v>245</v>
      </c>
      <c r="E25" s="392">
        <v>105</v>
      </c>
      <c r="F25" s="392"/>
      <c r="G25" s="392">
        <f t="shared" si="0"/>
        <v>350</v>
      </c>
    </row>
    <row r="26" spans="1:8" s="12" customFormat="1" ht="18.75" customHeight="1">
      <c r="A26" s="347" t="s">
        <v>40</v>
      </c>
      <c r="B26" s="202" t="s">
        <v>358</v>
      </c>
      <c r="C26" s="368" t="s">
        <v>212</v>
      </c>
      <c r="D26" s="439">
        <f>SUM(D22:D24)</f>
        <v>300</v>
      </c>
      <c r="E26" s="439">
        <f t="shared" ref="E26:F26" si="1">SUM(E22:E24)</f>
        <v>3700</v>
      </c>
      <c r="F26" s="439">
        <f t="shared" si="1"/>
        <v>0</v>
      </c>
      <c r="G26" s="439">
        <f>SUM(G22:G25)</f>
        <v>4350</v>
      </c>
    </row>
    <row r="27" spans="1:8" s="12" customFormat="1" ht="18" customHeight="1">
      <c r="A27" s="347" t="s">
        <v>41</v>
      </c>
      <c r="B27" s="201" t="s">
        <v>213</v>
      </c>
      <c r="C27" s="367" t="s">
        <v>214</v>
      </c>
      <c r="D27" s="437"/>
      <c r="E27" s="392">
        <v>30</v>
      </c>
      <c r="F27" s="392"/>
      <c r="G27" s="392">
        <f t="shared" si="0"/>
        <v>30</v>
      </c>
    </row>
    <row r="28" spans="1:8" s="12" customFormat="1" ht="18" customHeight="1">
      <c r="A28" s="347" t="s">
        <v>42</v>
      </c>
      <c r="B28" s="202" t="s">
        <v>359</v>
      </c>
      <c r="C28" s="368" t="s">
        <v>215</v>
      </c>
      <c r="D28" s="440">
        <f>D21+D25+D26</f>
        <v>545</v>
      </c>
      <c r="E28" s="440">
        <f t="shared" ref="E28:G28" si="2">E21+E25+E26</f>
        <v>3805</v>
      </c>
      <c r="F28" s="440">
        <f t="shared" si="2"/>
        <v>0</v>
      </c>
      <c r="G28" s="440">
        <f t="shared" si="2"/>
        <v>4700</v>
      </c>
    </row>
    <row r="29" spans="1:8" s="12" customFormat="1" ht="18" customHeight="1">
      <c r="A29" s="347" t="s">
        <v>43</v>
      </c>
      <c r="B29" s="203" t="s">
        <v>5</v>
      </c>
      <c r="C29" s="367" t="s">
        <v>216</v>
      </c>
      <c r="D29" s="437"/>
      <c r="E29" s="392">
        <v>570</v>
      </c>
      <c r="F29" s="392"/>
      <c r="G29" s="392">
        <v>570</v>
      </c>
    </row>
    <row r="30" spans="1:8" s="12" customFormat="1" ht="18" customHeight="1">
      <c r="A30" s="347" t="s">
        <v>44</v>
      </c>
      <c r="B30" s="203" t="s">
        <v>217</v>
      </c>
      <c r="C30" s="367" t="s">
        <v>218</v>
      </c>
      <c r="D30" s="437"/>
      <c r="E30" s="392"/>
      <c r="F30" s="392"/>
      <c r="G30" s="392">
        <f t="shared" si="0"/>
        <v>0</v>
      </c>
    </row>
    <row r="31" spans="1:8" s="12" customFormat="1" ht="18" customHeight="1">
      <c r="A31" s="347" t="s">
        <v>45</v>
      </c>
      <c r="B31" s="203" t="s">
        <v>219</v>
      </c>
      <c r="C31" s="367" t="s">
        <v>220</v>
      </c>
      <c r="D31" s="437"/>
      <c r="E31" s="392"/>
      <c r="F31" s="392"/>
      <c r="G31" s="392">
        <f t="shared" si="0"/>
        <v>0</v>
      </c>
      <c r="H31" s="508"/>
    </row>
    <row r="32" spans="1:8" s="12" customFormat="1" ht="18" customHeight="1">
      <c r="A32" s="347" t="s">
        <v>46</v>
      </c>
      <c r="B32" s="203" t="s">
        <v>221</v>
      </c>
      <c r="C32" s="367" t="s">
        <v>222</v>
      </c>
      <c r="D32" s="437">
        <v>2400</v>
      </c>
      <c r="E32" s="392">
        <v>18600</v>
      </c>
      <c r="F32" s="392"/>
      <c r="G32" s="392">
        <f t="shared" si="0"/>
        <v>21000</v>
      </c>
    </row>
    <row r="33" spans="1:7" s="12" customFormat="1" ht="18" customHeight="1">
      <c r="A33" s="347" t="s">
        <v>79</v>
      </c>
      <c r="B33" s="203" t="s">
        <v>223</v>
      </c>
      <c r="C33" s="367" t="s">
        <v>224</v>
      </c>
      <c r="D33" s="437"/>
      <c r="E33" s="392"/>
      <c r="F33" s="392"/>
      <c r="G33" s="392">
        <f t="shared" si="0"/>
        <v>0</v>
      </c>
    </row>
    <row r="34" spans="1:7" s="12" customFormat="1" ht="18" customHeight="1">
      <c r="A34" s="347" t="s">
        <v>80</v>
      </c>
      <c r="B34" s="203" t="s">
        <v>225</v>
      </c>
      <c r="C34" s="367" t="s">
        <v>226</v>
      </c>
      <c r="D34" s="437"/>
      <c r="E34" s="392"/>
      <c r="F34" s="392"/>
      <c r="G34" s="392">
        <f t="shared" si="0"/>
        <v>0</v>
      </c>
    </row>
    <row r="35" spans="1:7" s="12" customFormat="1" ht="16.5" customHeight="1">
      <c r="A35" s="347" t="s">
        <v>81</v>
      </c>
      <c r="B35" s="204" t="s">
        <v>568</v>
      </c>
      <c r="C35" s="368" t="s">
        <v>233</v>
      </c>
      <c r="D35" s="397">
        <f>SUM(D29:D34)</f>
        <v>2400</v>
      </c>
      <c r="E35" s="362">
        <f>SUM(E29:E34)</f>
        <v>19170</v>
      </c>
      <c r="F35" s="362">
        <f>SUM(F29:F34)</f>
        <v>0</v>
      </c>
      <c r="G35" s="393">
        <f t="shared" si="0"/>
        <v>21570</v>
      </c>
    </row>
    <row r="36" spans="1:7" s="12" customFormat="1" ht="18" customHeight="1">
      <c r="A36" s="347" t="s">
        <v>82</v>
      </c>
      <c r="B36" s="203" t="s">
        <v>234</v>
      </c>
      <c r="C36" s="367" t="s">
        <v>235</v>
      </c>
      <c r="D36" s="437"/>
      <c r="E36" s="392"/>
      <c r="F36" s="392"/>
      <c r="G36" s="392">
        <f t="shared" si="0"/>
        <v>0</v>
      </c>
    </row>
    <row r="37" spans="1:7" s="12" customFormat="1" ht="16.5" customHeight="1">
      <c r="A37" s="347" t="s">
        <v>90</v>
      </c>
      <c r="B37" s="203" t="s">
        <v>236</v>
      </c>
      <c r="C37" s="367" t="s">
        <v>237</v>
      </c>
      <c r="D37" s="437"/>
      <c r="E37" s="392"/>
      <c r="F37" s="392"/>
      <c r="G37" s="392">
        <f t="shared" si="0"/>
        <v>0</v>
      </c>
    </row>
    <row r="38" spans="1:7" ht="16.5" customHeight="1">
      <c r="A38" s="347" t="s">
        <v>91</v>
      </c>
      <c r="B38" s="202" t="s">
        <v>361</v>
      </c>
      <c r="C38" s="368" t="s">
        <v>238</v>
      </c>
      <c r="D38" s="441">
        <f>SUM(D36:D37)</f>
        <v>0</v>
      </c>
      <c r="E38" s="365">
        <f>SUM(E36:E37)</f>
        <v>0</v>
      </c>
      <c r="F38" s="365">
        <f>SUM(F36:F37)</f>
        <v>0</v>
      </c>
      <c r="G38" s="393">
        <f t="shared" si="0"/>
        <v>0</v>
      </c>
    </row>
    <row r="39" spans="1:7" ht="16.5" customHeight="1">
      <c r="A39" s="347" t="s">
        <v>92</v>
      </c>
      <c r="B39" s="202" t="s">
        <v>362</v>
      </c>
      <c r="C39" s="368" t="s">
        <v>239</v>
      </c>
      <c r="D39" s="437"/>
      <c r="E39" s="392"/>
      <c r="F39" s="392"/>
      <c r="G39" s="392">
        <f t="shared" si="0"/>
        <v>0</v>
      </c>
    </row>
    <row r="40" spans="1:7" ht="16.5" customHeight="1">
      <c r="A40" s="347" t="s">
        <v>93</v>
      </c>
      <c r="B40" s="202" t="s">
        <v>363</v>
      </c>
      <c r="C40" s="368" t="s">
        <v>240</v>
      </c>
      <c r="D40" s="437"/>
      <c r="E40" s="392"/>
      <c r="F40" s="392"/>
      <c r="G40" s="392">
        <f t="shared" si="0"/>
        <v>0</v>
      </c>
    </row>
    <row r="41" spans="1:7" ht="16.5" customHeight="1">
      <c r="A41" s="347" t="s">
        <v>94</v>
      </c>
      <c r="B41" s="329" t="s">
        <v>241</v>
      </c>
      <c r="C41" s="452" t="s">
        <v>242</v>
      </c>
      <c r="D41" s="436">
        <f>D18+D21+D28+D35+D38+D39+D40+D15</f>
        <v>53958</v>
      </c>
      <c r="E41" s="372">
        <f>E18+E21+E28+E35+E38+E39+E40+E15+E27</f>
        <v>52358</v>
      </c>
      <c r="F41" s="372">
        <f>F18+F21+F28+F35+F38+F39+F40+F15</f>
        <v>0</v>
      </c>
      <c r="G41" s="393">
        <f>D41+E41+F41</f>
        <v>106316</v>
      </c>
    </row>
    <row r="42" spans="1:7" ht="16.5" customHeight="1">
      <c r="A42" s="347" t="s">
        <v>100</v>
      </c>
      <c r="B42" s="36" t="s">
        <v>323</v>
      </c>
      <c r="C42" s="36" t="s">
        <v>354</v>
      </c>
      <c r="D42" s="392"/>
      <c r="E42" s="392"/>
      <c r="F42" s="392"/>
      <c r="G42" s="392">
        <f t="shared" si="0"/>
        <v>0</v>
      </c>
    </row>
    <row r="43" spans="1:7" ht="16.5" customHeight="1">
      <c r="A43" s="347" t="s">
        <v>101</v>
      </c>
      <c r="B43" s="36" t="s">
        <v>324</v>
      </c>
      <c r="C43" s="36" t="s">
        <v>355</v>
      </c>
      <c r="D43" s="392"/>
      <c r="E43" s="392"/>
      <c r="F43" s="392"/>
      <c r="G43" s="392">
        <f t="shared" si="0"/>
        <v>0</v>
      </c>
    </row>
    <row r="44" spans="1:7" ht="16.5" customHeight="1">
      <c r="A44" s="347" t="s">
        <v>109</v>
      </c>
      <c r="B44" s="339" t="s">
        <v>325</v>
      </c>
      <c r="C44" s="289" t="s">
        <v>356</v>
      </c>
      <c r="D44" s="392"/>
      <c r="E44" s="392"/>
      <c r="F44" s="392"/>
      <c r="G44" s="392">
        <f t="shared" si="0"/>
        <v>0</v>
      </c>
    </row>
    <row r="45" spans="1:7" ht="16.5" customHeight="1">
      <c r="A45" s="347" t="s">
        <v>110</v>
      </c>
      <c r="B45" s="339" t="s">
        <v>7</v>
      </c>
      <c r="C45" s="289" t="s">
        <v>357</v>
      </c>
      <c r="D45" s="333">
        <f>D41+D44</f>
        <v>53958</v>
      </c>
      <c r="E45" s="333">
        <f>E41+E44</f>
        <v>52358</v>
      </c>
      <c r="F45" s="333">
        <f>F41+F44</f>
        <v>0</v>
      </c>
      <c r="G45" s="393">
        <f t="shared" si="0"/>
        <v>106316</v>
      </c>
    </row>
  </sheetData>
  <mergeCells count="3">
    <mergeCell ref="A2:G2"/>
    <mergeCell ref="A3:G3"/>
    <mergeCell ref="B1:G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24"/>
  <dimension ref="A1:P33"/>
  <sheetViews>
    <sheetView view="pageBreakPreview" zoomScale="60" workbookViewId="0">
      <selection activeCell="B1" sqref="B1:O1"/>
    </sheetView>
  </sheetViews>
  <sheetFormatPr defaultRowHeight="12.75"/>
  <cols>
    <col min="1" max="1" width="4.85546875" customWidth="1"/>
    <col min="2" max="2" width="36.42578125" customWidth="1"/>
    <col min="3" max="14" width="10.140625" bestFit="1" customWidth="1"/>
    <col min="15" max="15" width="11.85546875" customWidth="1"/>
  </cols>
  <sheetData>
    <row r="1" spans="1:15">
      <c r="B1" s="722" t="s">
        <v>598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</row>
    <row r="2" spans="1: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>
      <c r="B4" s="761" t="s">
        <v>520</v>
      </c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</row>
    <row r="6" spans="1: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B7" s="722" t="s">
        <v>17</v>
      </c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</row>
    <row r="8" spans="1:15" s="13" customFormat="1" ht="38.25">
      <c r="A8" s="14" t="s">
        <v>49</v>
      </c>
      <c r="B8" s="15" t="s">
        <v>29</v>
      </c>
      <c r="C8" s="15" t="s">
        <v>50</v>
      </c>
      <c r="D8" s="15" t="s">
        <v>51</v>
      </c>
      <c r="E8" s="15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5" t="s">
        <v>57</v>
      </c>
      <c r="K8" s="15" t="s">
        <v>58</v>
      </c>
      <c r="L8" s="15" t="s">
        <v>59</v>
      </c>
      <c r="M8" s="15" t="s">
        <v>60</v>
      </c>
      <c r="N8" s="15" t="s">
        <v>61</v>
      </c>
      <c r="O8" s="15" t="s">
        <v>23</v>
      </c>
    </row>
    <row r="9" spans="1:15" ht="15" customHeight="1">
      <c r="A9" s="9" t="s">
        <v>8</v>
      </c>
      <c r="B9" s="16" t="s">
        <v>63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>
      <c r="A10" s="9" t="s">
        <v>9</v>
      </c>
      <c r="B10" s="17" t="s">
        <v>416</v>
      </c>
      <c r="C10" s="18">
        <v>2717</v>
      </c>
      <c r="D10" s="18">
        <v>2717</v>
      </c>
      <c r="E10" s="18">
        <v>2717</v>
      </c>
      <c r="F10" s="18">
        <v>2717</v>
      </c>
      <c r="G10" s="18">
        <v>2717</v>
      </c>
      <c r="H10" s="18">
        <v>2717</v>
      </c>
      <c r="I10" s="18">
        <v>2717</v>
      </c>
      <c r="J10" s="18">
        <v>2717</v>
      </c>
      <c r="K10" s="18">
        <v>22717</v>
      </c>
      <c r="L10" s="18">
        <v>2717</v>
      </c>
      <c r="M10" s="18">
        <v>2719</v>
      </c>
      <c r="N10" s="18">
        <v>17477</v>
      </c>
      <c r="O10" s="18">
        <f>SUM(C10:N10)</f>
        <v>67366</v>
      </c>
    </row>
    <row r="11" spans="1:15" ht="15" customHeight="1">
      <c r="A11" s="9" t="s">
        <v>10</v>
      </c>
      <c r="B11" s="17" t="s">
        <v>48</v>
      </c>
      <c r="C11" s="18"/>
      <c r="D11" s="18"/>
      <c r="E11" s="18"/>
      <c r="F11" s="18">
        <v>1600</v>
      </c>
      <c r="G11" s="18">
        <v>1750</v>
      </c>
      <c r="H11" s="18">
        <v>1600</v>
      </c>
      <c r="I11" s="18">
        <v>1590</v>
      </c>
      <c r="J11" s="18">
        <v>1480</v>
      </c>
      <c r="K11" s="18">
        <v>1200</v>
      </c>
      <c r="L11" s="18">
        <v>1300</v>
      </c>
      <c r="M11" s="18">
        <v>1280</v>
      </c>
      <c r="N11" s="18">
        <v>1200</v>
      </c>
      <c r="O11" s="18">
        <f t="shared" ref="O11:O19" si="0">SUM(C11:N11)</f>
        <v>13000</v>
      </c>
    </row>
    <row r="12" spans="1:15" ht="15" customHeight="1">
      <c r="A12" s="9" t="s">
        <v>11</v>
      </c>
      <c r="B12" s="17" t="s">
        <v>417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 t="shared" si="0"/>
        <v>0</v>
      </c>
    </row>
    <row r="13" spans="1:15" ht="15" customHeight="1">
      <c r="A13" s="9" t="s">
        <v>12</v>
      </c>
      <c r="B13" s="17" t="s">
        <v>418</v>
      </c>
      <c r="C13" s="18"/>
      <c r="D13" s="18"/>
      <c r="E13" s="18"/>
      <c r="F13" s="18"/>
      <c r="G13" s="18">
        <v>2150</v>
      </c>
      <c r="H13" s="18"/>
      <c r="I13" s="18"/>
      <c r="J13" s="18"/>
      <c r="K13" s="18">
        <v>2200</v>
      </c>
      <c r="L13" s="18">
        <v>30</v>
      </c>
      <c r="M13" s="18"/>
      <c r="N13" s="18"/>
      <c r="O13" s="18">
        <f t="shared" si="0"/>
        <v>4380</v>
      </c>
    </row>
    <row r="14" spans="1:15" ht="15" customHeight="1">
      <c r="A14" s="9" t="s">
        <v>13</v>
      </c>
      <c r="B14" s="19" t="s">
        <v>64</v>
      </c>
      <c r="C14" s="18">
        <v>1900</v>
      </c>
      <c r="D14" s="18">
        <v>1850</v>
      </c>
      <c r="E14" s="18">
        <v>1900</v>
      </c>
      <c r="F14" s="18">
        <v>1860</v>
      </c>
      <c r="G14" s="18">
        <v>1900</v>
      </c>
      <c r="H14" s="18">
        <v>1700</v>
      </c>
      <c r="I14" s="18">
        <v>1500</v>
      </c>
      <c r="J14" s="18">
        <v>1500</v>
      </c>
      <c r="K14" s="18">
        <v>1600</v>
      </c>
      <c r="L14" s="18">
        <v>1950</v>
      </c>
      <c r="M14" s="18">
        <v>1960</v>
      </c>
      <c r="N14" s="18">
        <v>1950</v>
      </c>
      <c r="O14" s="18">
        <f t="shared" si="0"/>
        <v>21570</v>
      </c>
    </row>
    <row r="15" spans="1:15" ht="15" customHeight="1">
      <c r="A15" s="9" t="s">
        <v>14</v>
      </c>
      <c r="B15" s="19" t="s">
        <v>335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0"/>
        <v>0</v>
      </c>
    </row>
    <row r="16" spans="1:15" ht="15" customHeight="1">
      <c r="A16" s="9" t="s">
        <v>30</v>
      </c>
      <c r="B16" s="19" t="s">
        <v>336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 t="shared" si="0"/>
        <v>0</v>
      </c>
    </row>
    <row r="17" spans="1:16" ht="15" customHeight="1">
      <c r="A17" s="9" t="s">
        <v>31</v>
      </c>
      <c r="B17" s="20" t="s">
        <v>363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f t="shared" si="0"/>
        <v>0</v>
      </c>
    </row>
    <row r="18" spans="1:16" ht="15" customHeight="1">
      <c r="A18" s="9" t="s">
        <v>32</v>
      </c>
      <c r="B18" s="20" t="s">
        <v>419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 t="shared" si="0"/>
        <v>0</v>
      </c>
    </row>
    <row r="19" spans="1:16" ht="15" customHeight="1">
      <c r="A19" s="9" t="s">
        <v>33</v>
      </c>
      <c r="B19" s="20" t="s">
        <v>420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>
        <f t="shared" si="0"/>
        <v>0</v>
      </c>
    </row>
    <row r="20" spans="1:16" ht="15" customHeight="1">
      <c r="A20" s="9" t="s">
        <v>34</v>
      </c>
      <c r="B20" s="21" t="s">
        <v>83</v>
      </c>
      <c r="C20" s="22">
        <f>SUM(C10:C19)</f>
        <v>4617</v>
      </c>
      <c r="D20" s="22">
        <f t="shared" ref="D20:I20" si="1">SUM(D10:D19)</f>
        <v>4567</v>
      </c>
      <c r="E20" s="22">
        <f t="shared" si="1"/>
        <v>4617</v>
      </c>
      <c r="F20" s="22">
        <f t="shared" si="1"/>
        <v>6177</v>
      </c>
      <c r="G20" s="22">
        <f t="shared" si="1"/>
        <v>8517</v>
      </c>
      <c r="H20" s="22">
        <f t="shared" si="1"/>
        <v>6017</v>
      </c>
      <c r="I20" s="22">
        <f t="shared" si="1"/>
        <v>5807</v>
      </c>
      <c r="J20" s="22">
        <f t="shared" ref="J20:O20" si="2">SUM(J10:J19)</f>
        <v>5697</v>
      </c>
      <c r="K20" s="22">
        <f t="shared" si="2"/>
        <v>27717</v>
      </c>
      <c r="L20" s="22">
        <f t="shared" si="2"/>
        <v>5997</v>
      </c>
      <c r="M20" s="22">
        <f>SUM(M10:M19)</f>
        <v>5959</v>
      </c>
      <c r="N20" s="22">
        <f t="shared" si="2"/>
        <v>20627</v>
      </c>
      <c r="O20" s="22">
        <f t="shared" si="2"/>
        <v>106316</v>
      </c>
    </row>
    <row r="21" spans="1:16" ht="15" customHeight="1">
      <c r="A21" s="9" t="s">
        <v>35</v>
      </c>
      <c r="B21" s="21" t="s">
        <v>65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6" ht="15" customHeight="1">
      <c r="A22" s="9" t="s">
        <v>36</v>
      </c>
      <c r="B22" s="19" t="s">
        <v>47</v>
      </c>
      <c r="C22" s="18">
        <v>1950</v>
      </c>
      <c r="D22" s="18">
        <v>1950</v>
      </c>
      <c r="E22" s="18">
        <v>2150</v>
      </c>
      <c r="F22" s="18">
        <v>2000</v>
      </c>
      <c r="G22" s="18">
        <v>2030</v>
      </c>
      <c r="H22" s="18">
        <v>2200</v>
      </c>
      <c r="I22" s="18">
        <v>1930</v>
      </c>
      <c r="J22" s="18">
        <v>2030</v>
      </c>
      <c r="K22" s="18">
        <v>1950</v>
      </c>
      <c r="L22" s="18">
        <v>2130</v>
      </c>
      <c r="M22" s="18">
        <v>2031</v>
      </c>
      <c r="N22" s="18">
        <v>2030</v>
      </c>
      <c r="O22" s="18">
        <f>SUM(C22:N22)</f>
        <v>24381</v>
      </c>
    </row>
    <row r="23" spans="1:16" ht="15" customHeight="1">
      <c r="A23" s="9" t="s">
        <v>37</v>
      </c>
      <c r="B23" s="17" t="s">
        <v>421</v>
      </c>
      <c r="C23" s="18">
        <v>517</v>
      </c>
      <c r="D23" s="18">
        <v>517</v>
      </c>
      <c r="E23" s="18">
        <v>531</v>
      </c>
      <c r="F23" s="18">
        <v>520</v>
      </c>
      <c r="G23" s="18">
        <v>538</v>
      </c>
      <c r="H23" s="18">
        <v>594</v>
      </c>
      <c r="I23" s="18">
        <v>521</v>
      </c>
      <c r="J23" s="18">
        <v>541</v>
      </c>
      <c r="K23" s="18">
        <v>527</v>
      </c>
      <c r="L23" s="18">
        <v>555</v>
      </c>
      <c r="M23" s="18">
        <v>538</v>
      </c>
      <c r="N23" s="18">
        <v>528</v>
      </c>
      <c r="O23" s="18">
        <f t="shared" ref="O23:O26" si="3">SUM(C23:N23)</f>
        <v>6427</v>
      </c>
    </row>
    <row r="24" spans="1:16" ht="15" customHeight="1">
      <c r="A24" s="9" t="s">
        <v>38</v>
      </c>
      <c r="B24" s="17" t="s">
        <v>66</v>
      </c>
      <c r="C24" s="18">
        <v>2150</v>
      </c>
      <c r="D24" s="18">
        <v>1650</v>
      </c>
      <c r="E24" s="18">
        <v>1936</v>
      </c>
      <c r="F24" s="18">
        <v>1107</v>
      </c>
      <c r="G24" s="18">
        <v>4349</v>
      </c>
      <c r="H24" s="18">
        <v>1023</v>
      </c>
      <c r="I24" s="18">
        <v>1506</v>
      </c>
      <c r="J24" s="18">
        <v>1496</v>
      </c>
      <c r="K24" s="18">
        <v>2960</v>
      </c>
      <c r="L24" s="18">
        <v>1752</v>
      </c>
      <c r="M24" s="18">
        <v>1990</v>
      </c>
      <c r="N24" s="18">
        <v>1361</v>
      </c>
      <c r="O24" s="18">
        <f t="shared" si="3"/>
        <v>23280</v>
      </c>
    </row>
    <row r="25" spans="1:16" ht="15" customHeight="1">
      <c r="A25" s="9" t="s">
        <v>39</v>
      </c>
      <c r="B25" s="17" t="s">
        <v>131</v>
      </c>
      <c r="C25" s="18"/>
      <c r="D25" s="18"/>
      <c r="E25" s="18"/>
      <c r="F25" s="18">
        <v>2050</v>
      </c>
      <c r="G25" s="18">
        <v>1600</v>
      </c>
      <c r="H25" s="18">
        <v>1750</v>
      </c>
      <c r="I25" s="18">
        <v>1850</v>
      </c>
      <c r="J25" s="18">
        <v>1030</v>
      </c>
      <c r="K25" s="18">
        <v>2280</v>
      </c>
      <c r="L25" s="18">
        <v>1560</v>
      </c>
      <c r="M25" s="18">
        <v>1400</v>
      </c>
      <c r="N25" s="18">
        <v>1450</v>
      </c>
      <c r="O25" s="18">
        <f t="shared" si="3"/>
        <v>14970</v>
      </c>
    </row>
    <row r="26" spans="1:16" ht="15" customHeight="1">
      <c r="A26" s="9" t="s">
        <v>40</v>
      </c>
      <c r="B26" s="417" t="s">
        <v>326</v>
      </c>
      <c r="C26" s="18"/>
      <c r="D26" s="18">
        <v>450</v>
      </c>
      <c r="E26" s="18"/>
      <c r="F26" s="18">
        <v>500</v>
      </c>
      <c r="G26" s="18"/>
      <c r="H26" s="18">
        <v>450</v>
      </c>
      <c r="I26" s="18"/>
      <c r="J26" s="18">
        <v>600</v>
      </c>
      <c r="K26" s="18">
        <v>20000</v>
      </c>
      <c r="L26" s="18"/>
      <c r="M26" s="550"/>
      <c r="N26" s="18">
        <v>15258</v>
      </c>
      <c r="O26" s="18">
        <f t="shared" si="3"/>
        <v>37258</v>
      </c>
    </row>
    <row r="27" spans="1:16" ht="15" customHeight="1">
      <c r="A27" s="9" t="s">
        <v>41</v>
      </c>
      <c r="B27" s="17" t="s">
        <v>70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>
        <f t="shared" ref="O27:O31" si="4">SUM(C27:N27)</f>
        <v>0</v>
      </c>
    </row>
    <row r="28" spans="1:16" ht="15" customHeight="1">
      <c r="A28" s="9" t="s">
        <v>42</v>
      </c>
      <c r="B28" s="17" t="s">
        <v>71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>
        <f t="shared" si="4"/>
        <v>0</v>
      </c>
    </row>
    <row r="29" spans="1:16" ht="15" customHeight="1">
      <c r="A29" s="9" t="s">
        <v>43</v>
      </c>
      <c r="B29" s="17" t="s">
        <v>327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 t="shared" si="4"/>
        <v>0</v>
      </c>
      <c r="P29" s="28"/>
    </row>
    <row r="30" spans="1:16" ht="15" customHeight="1">
      <c r="A30" s="9" t="s">
        <v>44</v>
      </c>
      <c r="B30" s="17" t="s">
        <v>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 t="shared" si="4"/>
        <v>0</v>
      </c>
    </row>
    <row r="31" spans="1:16" ht="15" customHeight="1">
      <c r="A31" s="9" t="s">
        <v>45</v>
      </c>
      <c r="B31" s="17" t="s">
        <v>422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f t="shared" si="4"/>
        <v>0</v>
      </c>
    </row>
    <row r="32" spans="1:16" ht="15" customHeight="1">
      <c r="A32" s="9" t="s">
        <v>81</v>
      </c>
      <c r="B32" s="21" t="s">
        <v>84</v>
      </c>
      <c r="C32" s="22">
        <f>SUM(C22:C31)</f>
        <v>4617</v>
      </c>
      <c r="D32" s="22">
        <f t="shared" ref="D32:O32" si="5">SUM(D22:D31)</f>
        <v>4567</v>
      </c>
      <c r="E32" s="22">
        <f t="shared" si="5"/>
        <v>4617</v>
      </c>
      <c r="F32" s="22">
        <f t="shared" si="5"/>
        <v>6177</v>
      </c>
      <c r="G32" s="22">
        <f t="shared" si="5"/>
        <v>8517</v>
      </c>
      <c r="H32" s="22">
        <f t="shared" si="5"/>
        <v>6017</v>
      </c>
      <c r="I32" s="22">
        <f t="shared" si="5"/>
        <v>5807</v>
      </c>
      <c r="J32" s="22">
        <f t="shared" si="5"/>
        <v>5697</v>
      </c>
      <c r="K32" s="22">
        <f t="shared" si="5"/>
        <v>27717</v>
      </c>
      <c r="L32" s="22">
        <f t="shared" si="5"/>
        <v>5997</v>
      </c>
      <c r="M32" s="22">
        <f t="shared" si="5"/>
        <v>5959</v>
      </c>
      <c r="N32" s="22">
        <f t="shared" si="5"/>
        <v>20627</v>
      </c>
      <c r="O32" s="22">
        <f t="shared" si="5"/>
        <v>106316</v>
      </c>
    </row>
    <row r="33" spans="1:16" s="25" customFormat="1" ht="32.25" customHeight="1">
      <c r="A33" s="9" t="s">
        <v>82</v>
      </c>
      <c r="B33" s="23" t="s">
        <v>73</v>
      </c>
      <c r="C33" s="24">
        <f t="shared" ref="C33:O33" si="6">C20-C32</f>
        <v>0</v>
      </c>
      <c r="D33" s="24">
        <f t="shared" si="6"/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24">
        <f t="shared" si="6"/>
        <v>0</v>
      </c>
      <c r="P33" s="25">
        <v>1</v>
      </c>
    </row>
  </sheetData>
  <mergeCells count="3">
    <mergeCell ref="B1:O1"/>
    <mergeCell ref="B4:O4"/>
    <mergeCell ref="B7:O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6"/>
  <sheetViews>
    <sheetView view="pageBreakPreview" zoomScale="60" workbookViewId="0">
      <selection activeCell="B1" sqref="B1:H1"/>
    </sheetView>
  </sheetViews>
  <sheetFormatPr defaultRowHeight="12.75"/>
  <cols>
    <col min="1" max="1" width="4.7109375" customWidth="1"/>
    <col min="2" max="2" width="43.5703125" customWidth="1"/>
    <col min="3" max="3" width="18.28515625" customWidth="1"/>
    <col min="4" max="4" width="15.5703125" bestFit="1" customWidth="1"/>
    <col min="5" max="6" width="16.7109375" customWidth="1"/>
    <col min="7" max="7" width="15.5703125" bestFit="1" customWidth="1"/>
    <col min="8" max="8" width="16.7109375" customWidth="1"/>
  </cols>
  <sheetData>
    <row r="1" spans="1:10">
      <c r="B1" s="762" t="s">
        <v>596</v>
      </c>
      <c r="C1" s="762"/>
      <c r="D1" s="762"/>
      <c r="E1" s="762"/>
      <c r="F1" s="762"/>
      <c r="G1" s="762"/>
      <c r="H1" s="762"/>
    </row>
    <row r="2" spans="1:10" ht="39" customHeight="1">
      <c r="H2" s="48" t="s">
        <v>111</v>
      </c>
    </row>
    <row r="3" spans="1:10" ht="12.75" customHeight="1">
      <c r="A3" s="764" t="s">
        <v>407</v>
      </c>
      <c r="B3" s="765"/>
      <c r="C3" s="765"/>
      <c r="D3" s="765"/>
      <c r="E3" s="765"/>
      <c r="F3" s="765"/>
      <c r="G3" s="765"/>
      <c r="H3" s="766"/>
    </row>
    <row r="4" spans="1:10" s="49" customFormat="1" ht="30.75" customHeight="1">
      <c r="A4" s="767"/>
      <c r="B4" s="768"/>
      <c r="C4" s="768"/>
      <c r="D4" s="768"/>
      <c r="E4" s="768"/>
      <c r="F4" s="768"/>
      <c r="G4" s="768"/>
      <c r="H4" s="769"/>
    </row>
    <row r="5" spans="1:10" s="49" customFormat="1" ht="30.75" customHeight="1">
      <c r="A5" s="763" t="s">
        <v>162</v>
      </c>
      <c r="B5" s="763"/>
      <c r="C5" s="763"/>
      <c r="D5" s="763"/>
      <c r="E5" s="763"/>
      <c r="F5" s="763"/>
      <c r="G5" s="763"/>
      <c r="H5" s="763"/>
      <c r="J5" s="390"/>
    </row>
    <row r="6" spans="1:10">
      <c r="A6" s="467"/>
      <c r="B6" s="11"/>
    </row>
  </sheetData>
  <mergeCells count="3">
    <mergeCell ref="B1:H1"/>
    <mergeCell ref="A5:H5"/>
    <mergeCell ref="A3:H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42"/>
  <sheetViews>
    <sheetView view="pageBreakPreview" topLeftCell="A22" zoomScale="60" workbookViewId="0">
      <selection sqref="A1:E1"/>
    </sheetView>
  </sheetViews>
  <sheetFormatPr defaultRowHeight="12.75"/>
  <cols>
    <col min="1" max="1" width="44.28515625" customWidth="1"/>
    <col min="2" max="2" width="14.7109375" customWidth="1"/>
    <col min="3" max="3" width="14.5703125" customWidth="1"/>
    <col min="4" max="4" width="14.42578125" customWidth="1"/>
    <col min="5" max="5" width="14.85546875" customWidth="1"/>
    <col min="6" max="9" width="11.85546875" customWidth="1"/>
  </cols>
  <sheetData>
    <row r="1" spans="1:9">
      <c r="A1" s="762" t="s">
        <v>597</v>
      </c>
      <c r="B1" s="762"/>
      <c r="C1" s="762"/>
      <c r="D1" s="762"/>
      <c r="E1" s="762"/>
      <c r="F1" s="1"/>
      <c r="G1" s="1"/>
    </row>
    <row r="3" spans="1:9" ht="12.75" customHeight="1">
      <c r="A3" s="771" t="s">
        <v>495</v>
      </c>
      <c r="B3" s="771"/>
      <c r="C3" s="771"/>
      <c r="D3" s="771"/>
      <c r="E3" s="771"/>
      <c r="F3" s="490"/>
      <c r="G3" s="490"/>
    </row>
    <row r="4" spans="1:9">
      <c r="A4" s="771"/>
      <c r="B4" s="771"/>
      <c r="C4" s="771"/>
      <c r="D4" s="771"/>
      <c r="E4" s="771"/>
      <c r="F4" s="491"/>
      <c r="G4" s="491"/>
    </row>
    <row r="5" spans="1:9">
      <c r="A5" s="770" t="s">
        <v>496</v>
      </c>
      <c r="B5" s="770"/>
      <c r="C5" s="770"/>
      <c r="D5" s="770"/>
      <c r="E5" s="770"/>
      <c r="F5" s="30"/>
    </row>
    <row r="6" spans="1:9">
      <c r="A6" s="770"/>
      <c r="B6" s="770"/>
      <c r="C6" s="770"/>
      <c r="D6" s="770"/>
      <c r="E6" s="770"/>
      <c r="F6" s="770"/>
      <c r="G6" s="770"/>
      <c r="H6" s="770"/>
      <c r="I6" s="770"/>
    </row>
    <row r="7" spans="1:9">
      <c r="E7" s="48" t="s">
        <v>484</v>
      </c>
    </row>
    <row r="8" spans="1:9" ht="38.25">
      <c r="A8" s="489" t="s">
        <v>454</v>
      </c>
      <c r="B8" s="184" t="s">
        <v>497</v>
      </c>
      <c r="C8" s="184" t="s">
        <v>498</v>
      </c>
      <c r="D8" s="184" t="s">
        <v>499</v>
      </c>
      <c r="E8" s="184" t="s">
        <v>521</v>
      </c>
      <c r="F8" s="470"/>
      <c r="G8" s="470"/>
      <c r="H8" s="470"/>
      <c r="I8" s="492"/>
    </row>
    <row r="9" spans="1:9" ht="20.25" customHeight="1">
      <c r="A9" s="489" t="s">
        <v>485</v>
      </c>
      <c r="B9" s="184"/>
      <c r="C9" s="184"/>
      <c r="D9" s="184"/>
      <c r="E9" s="184"/>
      <c r="F9" s="470"/>
      <c r="G9" s="470"/>
      <c r="H9" s="470"/>
      <c r="I9" s="492"/>
    </row>
    <row r="10" spans="1:9" ht="28.5" customHeight="1">
      <c r="A10" s="375" t="s">
        <v>475</v>
      </c>
      <c r="B10" s="385">
        <v>67366</v>
      </c>
      <c r="C10" s="385">
        <v>33586</v>
      </c>
      <c r="D10" s="385">
        <v>34593</v>
      </c>
      <c r="E10" s="385">
        <v>35632</v>
      </c>
    </row>
    <row r="11" spans="1:9" ht="25.5">
      <c r="A11" s="488" t="s">
        <v>198</v>
      </c>
      <c r="B11" s="385">
        <v>13000</v>
      </c>
      <c r="C11" s="385">
        <v>13000</v>
      </c>
      <c r="D11" s="385">
        <v>13000</v>
      </c>
      <c r="E11" s="385">
        <v>13000</v>
      </c>
    </row>
    <row r="12" spans="1:9" ht="25.5">
      <c r="A12" s="488" t="s">
        <v>476</v>
      </c>
      <c r="B12" s="385"/>
      <c r="C12" s="385"/>
      <c r="D12" s="385"/>
      <c r="E12" s="385"/>
    </row>
    <row r="13" spans="1:9" ht="25.5">
      <c r="A13" s="488" t="s">
        <v>201</v>
      </c>
      <c r="B13" s="385"/>
      <c r="C13" s="385"/>
      <c r="D13" s="385"/>
      <c r="E13" s="385"/>
    </row>
    <row r="14" spans="1:9" ht="26.25" customHeight="1">
      <c r="A14" s="375" t="s">
        <v>418</v>
      </c>
      <c r="B14" s="385">
        <v>4380</v>
      </c>
      <c r="C14" s="385">
        <v>4380</v>
      </c>
      <c r="D14" s="385">
        <v>4380</v>
      </c>
      <c r="E14" s="385">
        <v>4380</v>
      </c>
    </row>
    <row r="15" spans="1:9" ht="28.5" customHeight="1">
      <c r="A15" s="375" t="s">
        <v>566</v>
      </c>
      <c r="B15" s="385">
        <v>1500</v>
      </c>
      <c r="C15" s="385">
        <v>1500</v>
      </c>
      <c r="D15" s="385">
        <v>1500</v>
      </c>
      <c r="E15" s="385">
        <v>1500</v>
      </c>
    </row>
    <row r="16" spans="1:9" ht="30" customHeight="1">
      <c r="A16" s="375" t="s">
        <v>477</v>
      </c>
      <c r="B16" s="385">
        <v>2500</v>
      </c>
      <c r="C16" s="385">
        <v>2500</v>
      </c>
      <c r="D16" s="385">
        <v>2500</v>
      </c>
      <c r="E16" s="385">
        <v>2500</v>
      </c>
    </row>
    <row r="17" spans="1:8" ht="16.5" customHeight="1">
      <c r="A17" s="375" t="s">
        <v>478</v>
      </c>
      <c r="B17" s="385">
        <v>30</v>
      </c>
      <c r="C17" s="385">
        <v>30</v>
      </c>
      <c r="D17" s="385">
        <v>30</v>
      </c>
      <c r="E17" s="385">
        <v>30</v>
      </c>
    </row>
    <row r="18" spans="1:8" ht="28.5" customHeight="1">
      <c r="A18" s="375" t="s">
        <v>479</v>
      </c>
      <c r="B18" s="385">
        <v>21570</v>
      </c>
      <c r="C18" s="385">
        <f>B18*1.03</f>
        <v>22217.100000000002</v>
      </c>
      <c r="D18" s="385">
        <f t="shared" ref="D18:E18" si="0">C18*1.03</f>
        <v>22883.613000000001</v>
      </c>
      <c r="E18" s="385">
        <f t="shared" si="0"/>
        <v>23570.12139</v>
      </c>
    </row>
    <row r="19" spans="1:8" ht="18" customHeight="1">
      <c r="A19" s="375" t="s">
        <v>491</v>
      </c>
      <c r="B19" s="385"/>
      <c r="C19" s="385"/>
      <c r="D19" s="385"/>
      <c r="E19" s="385"/>
    </row>
    <row r="20" spans="1:8" ht="21" customHeight="1">
      <c r="A20" s="375" t="s">
        <v>335</v>
      </c>
      <c r="B20" s="385"/>
      <c r="C20" s="385"/>
      <c r="D20" s="385"/>
      <c r="E20" s="385"/>
    </row>
    <row r="21" spans="1:8" ht="24" customHeight="1">
      <c r="A21" s="375" t="s">
        <v>480</v>
      </c>
      <c r="B21" s="385"/>
      <c r="C21" s="385">
        <f t="shared" ref="C21:E29" si="1">B21*1.05</f>
        <v>0</v>
      </c>
      <c r="D21" s="385">
        <f t="shared" si="1"/>
        <v>0</v>
      </c>
      <c r="E21" s="385">
        <f t="shared" si="1"/>
        <v>0</v>
      </c>
    </row>
    <row r="22" spans="1:8" ht="21" customHeight="1">
      <c r="A22" s="375" t="s">
        <v>481</v>
      </c>
      <c r="B22" s="385"/>
      <c r="C22" s="385">
        <f t="shared" si="1"/>
        <v>0</v>
      </c>
      <c r="D22" s="385">
        <f t="shared" si="1"/>
        <v>0</v>
      </c>
      <c r="E22" s="385">
        <f t="shared" si="1"/>
        <v>0</v>
      </c>
    </row>
    <row r="23" spans="1:8" ht="24" customHeight="1">
      <c r="A23" s="375" t="s">
        <v>482</v>
      </c>
      <c r="B23" s="385"/>
      <c r="C23" s="385">
        <f t="shared" si="1"/>
        <v>0</v>
      </c>
      <c r="D23" s="385">
        <f t="shared" si="1"/>
        <v>0</v>
      </c>
      <c r="E23" s="385">
        <f t="shared" si="1"/>
        <v>0</v>
      </c>
    </row>
    <row r="24" spans="1:8" ht="21" customHeight="1">
      <c r="A24" s="472" t="s">
        <v>86</v>
      </c>
      <c r="B24" s="386">
        <f>B10+B11+B12+B13+B14+B18+B20+B22+B23</f>
        <v>106316</v>
      </c>
      <c r="C24" s="386">
        <f>C10+C11+C12+C13+C14+C18+C20+C22+C23</f>
        <v>73183.100000000006</v>
      </c>
      <c r="D24" s="386">
        <f>D10+D11+D12+D13+D14+D18+D20+D22+D23</f>
        <v>74856.612999999998</v>
      </c>
      <c r="E24" s="386">
        <f>E10+E11+E12+E13+E14+E18+E20+E22+E23</f>
        <v>76582.12139</v>
      </c>
    </row>
    <row r="25" spans="1:8" ht="21" customHeight="1">
      <c r="A25" s="502" t="s">
        <v>492</v>
      </c>
      <c r="B25" s="499"/>
      <c r="C25" s="385">
        <f t="shared" si="1"/>
        <v>0</v>
      </c>
      <c r="D25" s="499"/>
      <c r="E25" s="499"/>
    </row>
    <row r="26" spans="1:8" ht="21" customHeight="1">
      <c r="A26" s="502" t="s">
        <v>493</v>
      </c>
      <c r="B26" s="499"/>
      <c r="C26" s="385">
        <f>B26*1.05</f>
        <v>0</v>
      </c>
      <c r="D26" s="499"/>
      <c r="E26" s="499"/>
    </row>
    <row r="27" spans="1:8" ht="21.75" customHeight="1" thickBot="1">
      <c r="A27" s="501" t="s">
        <v>134</v>
      </c>
      <c r="B27" s="504">
        <f>B25+B26</f>
        <v>0</v>
      </c>
      <c r="C27" s="385">
        <f t="shared" si="1"/>
        <v>0</v>
      </c>
      <c r="D27" s="504">
        <f>D25+D26</f>
        <v>0</v>
      </c>
      <c r="E27" s="504">
        <f>E25+E26</f>
        <v>0</v>
      </c>
      <c r="F27" s="27"/>
      <c r="G27" s="27"/>
      <c r="H27" s="27"/>
    </row>
    <row r="28" spans="1:8" ht="18.75" customHeight="1" thickTop="1" thickBot="1">
      <c r="A28" s="497" t="s">
        <v>483</v>
      </c>
      <c r="B28" s="503">
        <f>B24+B27</f>
        <v>106316</v>
      </c>
      <c r="C28" s="503">
        <f>C24+C27</f>
        <v>73183.100000000006</v>
      </c>
      <c r="D28" s="503">
        <f>D24+D27</f>
        <v>74856.612999999998</v>
      </c>
      <c r="E28" s="503">
        <f>E24+E27</f>
        <v>76582.12139</v>
      </c>
    </row>
    <row r="29" spans="1:8" ht="23.25" customHeight="1" thickTop="1">
      <c r="A29" s="498" t="s">
        <v>486</v>
      </c>
      <c r="B29" s="500"/>
      <c r="C29" s="385">
        <f t="shared" si="1"/>
        <v>0</v>
      </c>
      <c r="D29" s="500"/>
      <c r="E29" s="500"/>
    </row>
    <row r="30" spans="1:8" ht="21" customHeight="1">
      <c r="A30" s="493" t="s">
        <v>47</v>
      </c>
      <c r="B30" s="385">
        <v>24381</v>
      </c>
      <c r="C30" s="385">
        <f>B30*1.03</f>
        <v>25112.43</v>
      </c>
      <c r="D30" s="385">
        <f t="shared" ref="D30:E30" si="2">C30*1.03</f>
        <v>25865.802900000002</v>
      </c>
      <c r="E30" s="385">
        <f t="shared" si="2"/>
        <v>26641.776987000005</v>
      </c>
    </row>
    <row r="31" spans="1:8" ht="17.25" customHeight="1">
      <c r="A31" s="493" t="s">
        <v>567</v>
      </c>
      <c r="B31" s="385">
        <v>6427</v>
      </c>
      <c r="C31" s="385">
        <f>B31*1.03</f>
        <v>6619.81</v>
      </c>
      <c r="D31" s="385">
        <f t="shared" ref="D31:E31" si="3">C31*1.03</f>
        <v>6818.4043000000001</v>
      </c>
      <c r="E31" s="385">
        <f t="shared" si="3"/>
        <v>7022.9564290000008</v>
      </c>
    </row>
    <row r="32" spans="1:8" ht="15.75" customHeight="1">
      <c r="A32" s="493" t="s">
        <v>487</v>
      </c>
      <c r="B32" s="385">
        <v>23330</v>
      </c>
      <c r="C32" s="385">
        <v>23451</v>
      </c>
      <c r="D32" s="385">
        <v>24173</v>
      </c>
      <c r="E32" s="385">
        <v>24917</v>
      </c>
    </row>
    <row r="33" spans="1:5" ht="18" customHeight="1">
      <c r="A33" s="493" t="s">
        <v>131</v>
      </c>
      <c r="B33" s="385">
        <v>14920</v>
      </c>
      <c r="C33" s="385">
        <v>15000</v>
      </c>
      <c r="D33" s="385">
        <v>15000</v>
      </c>
      <c r="E33" s="385">
        <v>15000</v>
      </c>
    </row>
    <row r="34" spans="1:5" ht="21.75" customHeight="1">
      <c r="A34" s="493" t="s">
        <v>488</v>
      </c>
      <c r="B34" s="385">
        <v>37258</v>
      </c>
      <c r="C34" s="385">
        <v>3000</v>
      </c>
      <c r="D34" s="385">
        <v>3000</v>
      </c>
      <c r="E34" s="385">
        <v>3000</v>
      </c>
    </row>
    <row r="35" spans="1:5" ht="17.25" customHeight="1">
      <c r="A35" s="493" t="s">
        <v>70</v>
      </c>
      <c r="B35" s="385"/>
      <c r="C35" s="385"/>
      <c r="D35" s="385"/>
      <c r="E35" s="385"/>
    </row>
    <row r="36" spans="1:5" ht="21" customHeight="1">
      <c r="A36" s="493" t="s">
        <v>71</v>
      </c>
      <c r="B36" s="385"/>
      <c r="C36" s="385"/>
      <c r="D36" s="385"/>
      <c r="E36" s="385"/>
    </row>
    <row r="37" spans="1:5" ht="19.5" customHeight="1">
      <c r="A37" s="493" t="s">
        <v>489</v>
      </c>
      <c r="B37" s="385"/>
      <c r="C37" s="385"/>
      <c r="D37" s="385"/>
      <c r="E37" s="385"/>
    </row>
    <row r="38" spans="1:5" ht="19.5" customHeight="1">
      <c r="A38" s="493" t="s">
        <v>4</v>
      </c>
      <c r="B38" s="385"/>
      <c r="C38" s="385"/>
      <c r="D38" s="385"/>
      <c r="E38" s="385"/>
    </row>
    <row r="39" spans="1:5" ht="20.25" customHeight="1">
      <c r="A39" s="494" t="s">
        <v>490</v>
      </c>
      <c r="B39" s="385">
        <f>SUM(B30:B38)</f>
        <v>106316</v>
      </c>
      <c r="C39" s="385">
        <f t="shared" ref="C39:E39" si="4">SUM(C30:C38)</f>
        <v>73183.240000000005</v>
      </c>
      <c r="D39" s="385">
        <f t="shared" si="4"/>
        <v>74857.207200000004</v>
      </c>
      <c r="E39" s="385">
        <f t="shared" si="4"/>
        <v>76581.733416000003</v>
      </c>
    </row>
    <row r="40" spans="1:5" ht="21" customHeight="1" thickBot="1">
      <c r="A40" s="495" t="s">
        <v>494</v>
      </c>
      <c r="B40" s="499"/>
      <c r="C40" s="385"/>
      <c r="D40" s="385"/>
      <c r="E40" s="385"/>
    </row>
    <row r="41" spans="1:5" ht="19.5" customHeight="1" thickTop="1" thickBot="1">
      <c r="A41" s="496" t="s">
        <v>483</v>
      </c>
      <c r="B41" s="503">
        <f>B39+B40</f>
        <v>106316</v>
      </c>
      <c r="C41" s="503">
        <f>C39+C40</f>
        <v>73183.240000000005</v>
      </c>
      <c r="D41" s="503">
        <f t="shared" ref="D41:E41" si="5">D39+D40</f>
        <v>74857.207200000004</v>
      </c>
      <c r="E41" s="503">
        <f t="shared" si="5"/>
        <v>76581.733416000003</v>
      </c>
    </row>
    <row r="42" spans="1:5" ht="13.5" thickTop="1"/>
  </sheetData>
  <mergeCells count="5">
    <mergeCell ref="A6:E6"/>
    <mergeCell ref="F6:I6"/>
    <mergeCell ref="A3:E4"/>
    <mergeCell ref="A1:E1"/>
    <mergeCell ref="A5:E5"/>
  </mergeCells>
  <phoneticPr fontId="0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="60" workbookViewId="0">
      <selection activeCell="B1" sqref="B1:G1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4" width="9.140625" style="1"/>
    <col min="5" max="6" width="8.42578125" style="1" customWidth="1"/>
    <col min="7" max="7" width="14.7109375" style="1" customWidth="1"/>
    <col min="8" max="18" width="9.140625" style="1"/>
  </cols>
  <sheetData>
    <row r="1" spans="1:18">
      <c r="B1" s="560" t="s">
        <v>581</v>
      </c>
      <c r="C1" s="560"/>
      <c r="D1" s="560"/>
      <c r="E1" s="560"/>
      <c r="F1" s="560"/>
      <c r="G1" s="560"/>
    </row>
    <row r="2" spans="1:18" ht="36" customHeight="1">
      <c r="A2" s="561" t="s">
        <v>540</v>
      </c>
      <c r="B2" s="562"/>
      <c r="C2" s="562"/>
      <c r="D2" s="562"/>
      <c r="E2" s="562"/>
      <c r="F2" s="562"/>
      <c r="G2" s="562"/>
    </row>
    <row r="3" spans="1:18" ht="18.75">
      <c r="A3" s="561" t="s">
        <v>509</v>
      </c>
      <c r="B3" s="562"/>
      <c r="C3" s="562"/>
      <c r="D3" s="562"/>
      <c r="E3" s="562"/>
      <c r="F3" s="562"/>
      <c r="G3" s="562"/>
    </row>
    <row r="4" spans="1:18" ht="15.75">
      <c r="A4" s="2"/>
      <c r="B4" s="3"/>
      <c r="C4" s="3"/>
      <c r="D4" s="3"/>
      <c r="E4" s="3"/>
      <c r="F4" s="3"/>
    </row>
    <row r="5" spans="1:18">
      <c r="A5" s="4"/>
      <c r="B5" s="3" t="s">
        <v>22</v>
      </c>
      <c r="C5" s="3"/>
      <c r="D5" s="3"/>
      <c r="E5" s="3"/>
      <c r="F5" s="3"/>
    </row>
    <row r="6" spans="1:18">
      <c r="G6" s="122" t="s">
        <v>17</v>
      </c>
    </row>
    <row r="7" spans="1:18" ht="36">
      <c r="A7" s="123" t="s">
        <v>16</v>
      </c>
      <c r="B7" s="124" t="s">
        <v>15</v>
      </c>
      <c r="C7" s="125" t="s">
        <v>182</v>
      </c>
      <c r="D7" s="369" t="s">
        <v>389</v>
      </c>
      <c r="E7" s="369" t="s">
        <v>390</v>
      </c>
      <c r="F7" s="369" t="s">
        <v>391</v>
      </c>
      <c r="G7" s="207" t="s">
        <v>506</v>
      </c>
      <c r="H7"/>
      <c r="I7"/>
      <c r="J7"/>
      <c r="K7"/>
      <c r="L7"/>
      <c r="M7"/>
      <c r="N7"/>
      <c r="O7"/>
      <c r="P7"/>
      <c r="Q7"/>
      <c r="R7"/>
    </row>
    <row r="8" spans="1:18" ht="13.5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/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>
      <c r="A9" s="205" t="s">
        <v>8</v>
      </c>
      <c r="B9" s="201" t="s">
        <v>244</v>
      </c>
      <c r="C9" s="352" t="s">
        <v>245</v>
      </c>
      <c r="D9" s="398">
        <v>7261</v>
      </c>
      <c r="E9" s="398"/>
      <c r="F9" s="398"/>
      <c r="G9" s="355">
        <f>D9+E9+F9</f>
        <v>7261</v>
      </c>
    </row>
    <row r="10" spans="1:18" s="12" customFormat="1" ht="18" customHeight="1">
      <c r="A10" s="205" t="s">
        <v>9</v>
      </c>
      <c r="B10" s="201" t="s">
        <v>246</v>
      </c>
      <c r="C10" s="352" t="s">
        <v>248</v>
      </c>
      <c r="D10" s="398"/>
      <c r="E10" s="398">
        <v>7053</v>
      </c>
      <c r="F10" s="398"/>
      <c r="G10" s="355">
        <f t="shared" ref="G10:G25" si="0">D10+E10+F10</f>
        <v>7053</v>
      </c>
    </row>
    <row r="11" spans="1:18" s="12" customFormat="1" ht="18" customHeight="1">
      <c r="A11" s="206" t="s">
        <v>10</v>
      </c>
      <c r="B11" s="202" t="s">
        <v>247</v>
      </c>
      <c r="C11" s="353" t="s">
        <v>249</v>
      </c>
      <c r="D11" s="399">
        <f>D9+D10</f>
        <v>7261</v>
      </c>
      <c r="E11" s="399">
        <f>E9+E10</f>
        <v>7053</v>
      </c>
      <c r="F11" s="399">
        <f>F9+F10</f>
        <v>0</v>
      </c>
      <c r="G11" s="355">
        <f>D11+E11+F11</f>
        <v>14314</v>
      </c>
    </row>
    <row r="12" spans="1:18" s="12" customFormat="1" ht="18" customHeight="1">
      <c r="A12" s="206" t="s">
        <v>11</v>
      </c>
      <c r="B12" s="201" t="s">
        <v>251</v>
      </c>
      <c r="C12" s="352" t="s">
        <v>250</v>
      </c>
      <c r="D12" s="399">
        <v>1909</v>
      </c>
      <c r="E12" s="399">
        <v>1800</v>
      </c>
      <c r="F12" s="399"/>
      <c r="G12" s="355">
        <f t="shared" si="0"/>
        <v>3709</v>
      </c>
    </row>
    <row r="13" spans="1:18" s="12" customFormat="1" ht="18" customHeight="1">
      <c r="A13" s="206" t="s">
        <v>12</v>
      </c>
      <c r="B13" s="201" t="s">
        <v>252</v>
      </c>
      <c r="C13" s="552" t="s">
        <v>253</v>
      </c>
      <c r="D13" s="553">
        <v>14643</v>
      </c>
      <c r="E13" s="553">
        <v>7627</v>
      </c>
      <c r="F13" s="553"/>
      <c r="G13" s="372">
        <f t="shared" si="0"/>
        <v>22270</v>
      </c>
    </row>
    <row r="14" spans="1:18" s="12" customFormat="1" ht="21" customHeight="1">
      <c r="A14" s="206" t="s">
        <v>13</v>
      </c>
      <c r="B14" s="201" t="s">
        <v>131</v>
      </c>
      <c r="C14" s="367" t="s">
        <v>254</v>
      </c>
      <c r="D14" s="399">
        <v>13620</v>
      </c>
      <c r="E14" s="399">
        <v>1300</v>
      </c>
      <c r="F14" s="399"/>
      <c r="G14" s="333">
        <f t="shared" si="0"/>
        <v>14920</v>
      </c>
    </row>
    <row r="15" spans="1:18" s="12" customFormat="1" ht="23.25" customHeight="1">
      <c r="A15" s="205" t="s">
        <v>14</v>
      </c>
      <c r="B15" s="12" t="s">
        <v>574</v>
      </c>
      <c r="C15" s="522" t="s">
        <v>572</v>
      </c>
      <c r="D15" s="522">
        <v>6688</v>
      </c>
      <c r="E15" s="522">
        <v>28070</v>
      </c>
      <c r="F15" s="522"/>
      <c r="G15" s="333">
        <f>D15+E15+F15</f>
        <v>34758</v>
      </c>
    </row>
    <row r="16" spans="1:18" s="12" customFormat="1" ht="23.25" customHeight="1">
      <c r="A16" s="205" t="s">
        <v>30</v>
      </c>
      <c r="B16" s="201" t="s">
        <v>326</v>
      </c>
      <c r="C16" s="554" t="s">
        <v>257</v>
      </c>
      <c r="D16" s="555">
        <v>2500</v>
      </c>
      <c r="E16" s="555"/>
      <c r="F16" s="555"/>
      <c r="G16" s="556">
        <f>D16+E16+F16</f>
        <v>2500</v>
      </c>
    </row>
    <row r="17" spans="1:18" s="12" customFormat="1" ht="20.25" customHeight="1">
      <c r="A17" s="205" t="s">
        <v>31</v>
      </c>
      <c r="B17" s="203" t="s">
        <v>4</v>
      </c>
      <c r="C17" s="352" t="s">
        <v>573</v>
      </c>
      <c r="D17" s="398"/>
      <c r="E17" s="398"/>
      <c r="F17" s="398"/>
      <c r="G17" s="355">
        <f t="shared" si="0"/>
        <v>0</v>
      </c>
    </row>
    <row r="18" spans="1:18" s="13" customFormat="1" ht="27.75" customHeight="1">
      <c r="A18" s="205" t="s">
        <v>32</v>
      </c>
      <c r="B18" s="204" t="s">
        <v>132</v>
      </c>
      <c r="C18" s="368" t="s">
        <v>258</v>
      </c>
      <c r="D18" s="400">
        <f>D15+D16</f>
        <v>9188</v>
      </c>
      <c r="E18" s="400">
        <f t="shared" ref="E18:F18" si="1">E16+E17+E15</f>
        <v>28070</v>
      </c>
      <c r="F18" s="400">
        <f t="shared" si="1"/>
        <v>0</v>
      </c>
      <c r="G18" s="400">
        <f>G16+G17+G15</f>
        <v>37258</v>
      </c>
    </row>
    <row r="19" spans="1:18" s="13" customFormat="1" ht="27.75" customHeight="1">
      <c r="A19" s="205" t="s">
        <v>33</v>
      </c>
      <c r="B19" s="203" t="s">
        <v>260</v>
      </c>
      <c r="C19" s="352" t="s">
        <v>259</v>
      </c>
      <c r="D19" s="398"/>
      <c r="E19" s="398"/>
      <c r="F19" s="398"/>
      <c r="G19" s="355">
        <f t="shared" si="0"/>
        <v>0</v>
      </c>
    </row>
    <row r="20" spans="1:18" s="12" customFormat="1" ht="23.25" customHeight="1">
      <c r="A20" s="205" t="s">
        <v>34</v>
      </c>
      <c r="B20" s="203" t="s">
        <v>261</v>
      </c>
      <c r="C20" s="352" t="s">
        <v>262</v>
      </c>
      <c r="D20" s="398"/>
      <c r="E20" s="398"/>
      <c r="F20" s="398"/>
      <c r="G20" s="355">
        <f t="shared" si="0"/>
        <v>0</v>
      </c>
    </row>
    <row r="21" spans="1:18" s="12" customFormat="1" ht="27.75" customHeight="1">
      <c r="A21" s="205" t="s">
        <v>35</v>
      </c>
      <c r="B21" s="201" t="s">
        <v>327</v>
      </c>
      <c r="C21" s="352" t="s">
        <v>263</v>
      </c>
      <c r="D21" s="398"/>
      <c r="E21" s="398"/>
      <c r="F21" s="398"/>
      <c r="G21" s="355">
        <f t="shared" si="0"/>
        <v>0</v>
      </c>
    </row>
    <row r="22" spans="1:18" s="13" customFormat="1" ht="23.25" customHeight="1">
      <c r="A22" s="205" t="s">
        <v>36</v>
      </c>
      <c r="B22" s="332" t="s">
        <v>265</v>
      </c>
      <c r="C22" s="330" t="s">
        <v>264</v>
      </c>
      <c r="D22" s="399">
        <f>D11+D12+D13+D14+D18+D19+D20+D21</f>
        <v>46621</v>
      </c>
      <c r="E22" s="399">
        <f t="shared" ref="E22:F22" si="2">E11+E12+E13+E14+E18+E19+E20+E21</f>
        <v>45850</v>
      </c>
      <c r="F22" s="399">
        <f t="shared" si="2"/>
        <v>0</v>
      </c>
      <c r="G22" s="355">
        <f>D22+E22+F22</f>
        <v>92471</v>
      </c>
    </row>
    <row r="23" spans="1:18" ht="23.25" customHeight="1">
      <c r="A23" s="205" t="s">
        <v>37</v>
      </c>
      <c r="B23" s="36" t="s">
        <v>329</v>
      </c>
      <c r="C23" s="36" t="s">
        <v>438</v>
      </c>
      <c r="D23" s="385"/>
      <c r="E23" s="385"/>
      <c r="F23" s="385"/>
      <c r="G23" s="355">
        <f t="shared" si="0"/>
        <v>0</v>
      </c>
    </row>
    <row r="24" spans="1:18" ht="23.25" customHeight="1">
      <c r="A24" s="205" t="s">
        <v>38</v>
      </c>
      <c r="B24" s="36" t="s">
        <v>328</v>
      </c>
      <c r="C24" s="36" t="s">
        <v>440</v>
      </c>
      <c r="D24" s="385"/>
      <c r="E24" s="385"/>
      <c r="F24" s="385"/>
      <c r="G24" s="355">
        <f t="shared" si="0"/>
        <v>0</v>
      </c>
    </row>
    <row r="25" spans="1:18" s="11" customFormat="1" ht="23.25" customHeight="1">
      <c r="A25" s="205" t="s">
        <v>39</v>
      </c>
      <c r="B25" s="289" t="s">
        <v>89</v>
      </c>
      <c r="C25" s="289"/>
      <c r="D25" s="386">
        <f>D22+D23+D24+D24</f>
        <v>46621</v>
      </c>
      <c r="E25" s="386">
        <f>E22+E23+E24</f>
        <v>45850</v>
      </c>
      <c r="F25" s="386">
        <f>F22+F23+F24</f>
        <v>0</v>
      </c>
      <c r="G25" s="355">
        <f t="shared" si="0"/>
        <v>92471</v>
      </c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</row>
  </sheetData>
  <mergeCells count="3"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1"/>
  <sheetViews>
    <sheetView topLeftCell="A33" workbookViewId="0">
      <selection activeCell="B54" sqref="B54:B55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4" width="9" style="1" customWidth="1"/>
    <col min="5" max="5" width="7.85546875" style="1" customWidth="1"/>
    <col min="6" max="6" width="10" style="1" customWidth="1"/>
    <col min="7" max="7" width="12.85546875" style="1" customWidth="1"/>
    <col min="8" max="18" width="9.140625" style="1"/>
  </cols>
  <sheetData>
    <row r="1" spans="1:18">
      <c r="A1" s="560" t="s">
        <v>408</v>
      </c>
      <c r="B1" s="560"/>
      <c r="C1" s="560"/>
      <c r="D1" s="560"/>
      <c r="E1" s="560"/>
      <c r="F1" s="560"/>
      <c r="G1" s="560"/>
    </row>
    <row r="2" spans="1:18" ht="36" customHeight="1">
      <c r="A2" s="561" t="s">
        <v>502</v>
      </c>
      <c r="B2" s="561"/>
      <c r="C2" s="561"/>
      <c r="D2" s="561"/>
      <c r="E2" s="561"/>
      <c r="F2" s="561"/>
      <c r="G2" s="561"/>
    </row>
    <row r="3" spans="1:18" ht="18.75">
      <c r="A3" s="561" t="s">
        <v>508</v>
      </c>
      <c r="B3" s="561"/>
      <c r="C3" s="561"/>
      <c r="D3" s="561"/>
      <c r="E3" s="561"/>
      <c r="F3" s="561"/>
      <c r="G3" s="561"/>
    </row>
    <row r="4" spans="1:18" ht="15.75">
      <c r="A4" s="2"/>
      <c r="B4" s="3"/>
      <c r="C4" s="3"/>
      <c r="D4" s="3"/>
      <c r="E4" s="3"/>
      <c r="F4" s="3"/>
    </row>
    <row r="5" spans="1:18">
      <c r="A5" s="4"/>
      <c r="B5" s="3" t="s">
        <v>22</v>
      </c>
      <c r="C5" s="3"/>
      <c r="D5" s="3"/>
      <c r="E5" s="3"/>
      <c r="F5" s="3"/>
    </row>
    <row r="6" spans="1:18">
      <c r="G6" s="122" t="s">
        <v>17</v>
      </c>
    </row>
    <row r="7" spans="1:18" ht="36">
      <c r="A7" s="123" t="s">
        <v>16</v>
      </c>
      <c r="B7" s="124" t="s">
        <v>15</v>
      </c>
      <c r="C7" s="125" t="s">
        <v>182</v>
      </c>
      <c r="D7" s="369" t="s">
        <v>389</v>
      </c>
      <c r="E7" s="369" t="s">
        <v>390</v>
      </c>
      <c r="F7" s="369" t="s">
        <v>391</v>
      </c>
      <c r="G7" s="207" t="s">
        <v>506</v>
      </c>
      <c r="H7"/>
      <c r="I7"/>
      <c r="J7"/>
      <c r="K7"/>
      <c r="L7"/>
      <c r="M7"/>
      <c r="N7"/>
      <c r="O7"/>
      <c r="P7"/>
      <c r="Q7"/>
      <c r="R7"/>
    </row>
    <row r="8" spans="1:18" ht="13.5">
      <c r="A8" s="126"/>
      <c r="B8" s="127" t="s">
        <v>112</v>
      </c>
      <c r="C8" s="127" t="s">
        <v>113</v>
      </c>
      <c r="D8" s="366" t="s">
        <v>114</v>
      </c>
      <c r="E8" s="366" t="s">
        <v>115</v>
      </c>
      <c r="F8" s="366" t="s">
        <v>116</v>
      </c>
      <c r="G8" s="128" t="s">
        <v>117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>
      <c r="A9" s="340" t="s">
        <v>8</v>
      </c>
      <c r="B9" s="201" t="s">
        <v>198</v>
      </c>
      <c r="C9" s="352" t="s">
        <v>199</v>
      </c>
      <c r="D9" s="421"/>
      <c r="E9" s="421"/>
      <c r="F9" s="421"/>
      <c r="G9" s="423">
        <f>D9+E9+F9</f>
        <v>0</v>
      </c>
    </row>
    <row r="10" spans="1:18" s="13" customFormat="1" ht="18" customHeight="1">
      <c r="A10" s="340" t="s">
        <v>9</v>
      </c>
      <c r="B10" s="202" t="s">
        <v>364</v>
      </c>
      <c r="C10" s="353" t="s">
        <v>200</v>
      </c>
      <c r="D10" s="424">
        <f>D9</f>
        <v>0</v>
      </c>
      <c r="E10" s="424">
        <f>E9</f>
        <v>0</v>
      </c>
      <c r="F10" s="424">
        <f>F9</f>
        <v>0</v>
      </c>
      <c r="G10" s="422">
        <f>SUM(G9:G9)</f>
        <v>0</v>
      </c>
    </row>
    <row r="11" spans="1:18" s="12" customFormat="1" ht="18" customHeight="1">
      <c r="A11" s="340" t="s">
        <v>10</v>
      </c>
      <c r="B11" s="203" t="s">
        <v>5</v>
      </c>
      <c r="C11" s="352" t="s">
        <v>216</v>
      </c>
      <c r="D11" s="421"/>
      <c r="E11" s="421"/>
      <c r="F11" s="421"/>
      <c r="G11" s="425">
        <f>D11+E11+F11</f>
        <v>0</v>
      </c>
    </row>
    <row r="12" spans="1:18" s="12" customFormat="1" ht="18" customHeight="1">
      <c r="A12" s="340" t="s">
        <v>11</v>
      </c>
      <c r="B12" s="203" t="s">
        <v>217</v>
      </c>
      <c r="C12" s="352" t="s">
        <v>218</v>
      </c>
      <c r="D12" s="36"/>
      <c r="E12" s="421"/>
      <c r="F12" s="421"/>
      <c r="G12" s="425"/>
    </row>
    <row r="13" spans="1:18" s="12" customFormat="1" ht="18" customHeight="1">
      <c r="A13" s="340" t="s">
        <v>12</v>
      </c>
      <c r="B13" s="203" t="s">
        <v>219</v>
      </c>
      <c r="C13" s="352" t="s">
        <v>220</v>
      </c>
      <c r="D13" s="36"/>
      <c r="E13" s="421"/>
      <c r="F13" s="421"/>
      <c r="G13" s="425"/>
    </row>
    <row r="14" spans="1:18" s="12" customFormat="1" ht="18" customHeight="1">
      <c r="A14" s="340" t="s">
        <v>13</v>
      </c>
      <c r="B14" s="203" t="s">
        <v>221</v>
      </c>
      <c r="C14" s="352" t="s">
        <v>222</v>
      </c>
      <c r="D14" s="421"/>
      <c r="E14" s="421"/>
      <c r="F14" s="421"/>
      <c r="G14" s="446"/>
    </row>
    <row r="15" spans="1:18" s="12" customFormat="1" ht="18" customHeight="1">
      <c r="A15" s="340" t="s">
        <v>14</v>
      </c>
      <c r="B15" s="203" t="s">
        <v>223</v>
      </c>
      <c r="C15" s="352" t="s">
        <v>224</v>
      </c>
      <c r="D15" s="421"/>
      <c r="E15" s="421"/>
      <c r="F15" s="421"/>
      <c r="G15" s="445">
        <f>D15+E15+F15</f>
        <v>0</v>
      </c>
    </row>
    <row r="16" spans="1:18" s="12" customFormat="1" ht="18" customHeight="1">
      <c r="A16" s="340" t="s">
        <v>30</v>
      </c>
      <c r="B16" s="203" t="s">
        <v>225</v>
      </c>
      <c r="C16" s="352" t="s">
        <v>226</v>
      </c>
      <c r="D16" s="421"/>
      <c r="E16" s="421"/>
      <c r="F16" s="421"/>
      <c r="G16" s="447"/>
    </row>
    <row r="17" spans="1:7" s="129" customFormat="1" ht="18" customHeight="1">
      <c r="A17" s="340" t="s">
        <v>31</v>
      </c>
      <c r="B17" s="203" t="s">
        <v>227</v>
      </c>
      <c r="C17" s="352" t="s">
        <v>228</v>
      </c>
      <c r="D17" s="421"/>
      <c r="E17" s="421"/>
      <c r="F17" s="421"/>
      <c r="G17" s="426"/>
    </row>
    <row r="18" spans="1:7" s="12" customFormat="1" ht="18" customHeight="1">
      <c r="A18" s="340" t="s">
        <v>32</v>
      </c>
      <c r="B18" s="203" t="s">
        <v>229</v>
      </c>
      <c r="C18" s="352" t="s">
        <v>230</v>
      </c>
      <c r="D18" s="421"/>
      <c r="E18" s="421"/>
      <c r="F18" s="421"/>
      <c r="G18" s="427"/>
    </row>
    <row r="19" spans="1:7" s="12" customFormat="1" ht="17.25" customHeight="1">
      <c r="A19" s="340" t="s">
        <v>33</v>
      </c>
      <c r="B19" s="203" t="s">
        <v>231</v>
      </c>
      <c r="C19" s="352" t="s">
        <v>232</v>
      </c>
      <c r="D19" s="421"/>
      <c r="E19" s="421"/>
      <c r="F19" s="421"/>
      <c r="G19" s="428"/>
    </row>
    <row r="20" spans="1:7" s="12" customFormat="1" ht="16.5" customHeight="1">
      <c r="A20" s="340" t="s">
        <v>34</v>
      </c>
      <c r="B20" s="204" t="s">
        <v>365</v>
      </c>
      <c r="C20" s="353" t="s">
        <v>233</v>
      </c>
      <c r="D20" s="424">
        <f>SUM(D11:D19)</f>
        <v>0</v>
      </c>
      <c r="E20" s="424">
        <f>SUM(E11:E19)</f>
        <v>0</v>
      </c>
      <c r="F20" s="424">
        <f>SUM(F11:F19)</f>
        <v>0</v>
      </c>
      <c r="G20" s="429">
        <f>SUM(G11:G19)</f>
        <v>0</v>
      </c>
    </row>
    <row r="21" spans="1:7" ht="18" customHeight="1">
      <c r="A21" s="340" t="s">
        <v>35</v>
      </c>
      <c r="B21" s="202" t="s">
        <v>336</v>
      </c>
      <c r="C21" s="353" t="s">
        <v>239</v>
      </c>
      <c r="D21" s="424"/>
      <c r="E21" s="424"/>
      <c r="F21" s="424"/>
      <c r="G21" s="430"/>
    </row>
    <row r="22" spans="1:7" ht="18" customHeight="1">
      <c r="A22" s="340" t="s">
        <v>36</v>
      </c>
      <c r="B22" s="202" t="s">
        <v>363</v>
      </c>
      <c r="C22" s="353" t="s">
        <v>240</v>
      </c>
      <c r="D22" s="424"/>
      <c r="E22" s="424"/>
      <c r="F22" s="424"/>
      <c r="G22" s="431"/>
    </row>
    <row r="23" spans="1:7" ht="18" customHeight="1">
      <c r="A23" s="340" t="s">
        <v>37</v>
      </c>
      <c r="B23" s="202" t="s">
        <v>500</v>
      </c>
      <c r="C23" s="353" t="s">
        <v>356</v>
      </c>
      <c r="D23" s="424"/>
      <c r="E23" s="424"/>
      <c r="F23" s="424"/>
      <c r="G23" s="423"/>
    </row>
    <row r="24" spans="1:7" ht="18" customHeight="1">
      <c r="A24" s="340" t="s">
        <v>38</v>
      </c>
      <c r="B24" s="202" t="s">
        <v>501</v>
      </c>
      <c r="C24" s="353" t="s">
        <v>356</v>
      </c>
      <c r="D24" s="424"/>
      <c r="E24" s="424"/>
      <c r="F24" s="424"/>
      <c r="G24" s="431"/>
    </row>
    <row r="25" spans="1:7" ht="18" customHeight="1">
      <c r="A25" s="340" t="s">
        <v>39</v>
      </c>
      <c r="B25" s="204" t="s">
        <v>366</v>
      </c>
      <c r="C25" s="353" t="s">
        <v>242</v>
      </c>
      <c r="D25" s="424">
        <f>D10+D20+D21+D22+D23</f>
        <v>0</v>
      </c>
      <c r="E25" s="424">
        <f>E10+E20+E21+E22</f>
        <v>0</v>
      </c>
      <c r="F25" s="424">
        <f>F10+F20+F21+F22</f>
        <v>0</v>
      </c>
      <c r="G25" s="422">
        <f>G20+G21+G22+G10+G23</f>
        <v>0</v>
      </c>
    </row>
    <row r="27" spans="1:7" ht="18.75">
      <c r="A27" s="561" t="s">
        <v>502</v>
      </c>
      <c r="B27" s="561"/>
      <c r="C27" s="561"/>
      <c r="D27" s="561"/>
      <c r="E27" s="561"/>
      <c r="F27" s="561"/>
      <c r="G27" s="561"/>
    </row>
    <row r="28" spans="1:7" ht="18.75">
      <c r="A28" s="561" t="s">
        <v>509</v>
      </c>
      <c r="B28" s="561"/>
      <c r="C28" s="561"/>
      <c r="D28" s="561"/>
      <c r="E28" s="561"/>
      <c r="F28" s="561"/>
      <c r="G28" s="561"/>
    </row>
    <row r="29" spans="1:7" ht="15.75">
      <c r="A29" s="2"/>
      <c r="B29" s="3"/>
      <c r="C29" s="3"/>
      <c r="D29" s="3"/>
      <c r="E29" s="3"/>
      <c r="F29" s="3"/>
    </row>
    <row r="30" spans="1:7">
      <c r="A30" s="4"/>
      <c r="B30" s="3" t="s">
        <v>22</v>
      </c>
      <c r="C30" s="3"/>
      <c r="D30" s="3"/>
      <c r="E30" s="3"/>
      <c r="F30" s="3"/>
    </row>
    <row r="32" spans="1:7" ht="36">
      <c r="A32" s="123" t="s">
        <v>16</v>
      </c>
      <c r="B32" s="124" t="s">
        <v>15</v>
      </c>
      <c r="C32" s="125" t="s">
        <v>182</v>
      </c>
      <c r="D32" s="369" t="s">
        <v>389</v>
      </c>
      <c r="E32" s="369" t="s">
        <v>390</v>
      </c>
      <c r="F32" s="369" t="s">
        <v>391</v>
      </c>
      <c r="G32" s="207" t="s">
        <v>506</v>
      </c>
    </row>
    <row r="33" spans="1:7" ht="13.5">
      <c r="A33" s="126"/>
      <c r="B33" s="127" t="s">
        <v>112</v>
      </c>
      <c r="C33" s="127" t="s">
        <v>113</v>
      </c>
      <c r="D33" s="366" t="s">
        <v>114</v>
      </c>
      <c r="E33" s="366" t="s">
        <v>115</v>
      </c>
      <c r="F33" s="366" t="s">
        <v>116</v>
      </c>
      <c r="G33" s="128" t="s">
        <v>117</v>
      </c>
    </row>
    <row r="34" spans="1:7" ht="18" customHeight="1">
      <c r="A34" s="205" t="s">
        <v>8</v>
      </c>
      <c r="B34" s="201" t="s">
        <v>244</v>
      </c>
      <c r="C34" s="352" t="s">
        <v>245</v>
      </c>
      <c r="D34" s="398"/>
      <c r="E34" s="398"/>
      <c r="F34" s="398"/>
      <c r="G34" s="370">
        <f>D34+E34+F34</f>
        <v>0</v>
      </c>
    </row>
    <row r="35" spans="1:7" ht="18" customHeight="1">
      <c r="A35" s="205" t="s">
        <v>9</v>
      </c>
      <c r="B35" s="201" t="s">
        <v>246</v>
      </c>
      <c r="C35" s="352" t="s">
        <v>248</v>
      </c>
      <c r="D35" s="367"/>
      <c r="E35" s="367"/>
      <c r="F35" s="367"/>
      <c r="G35" s="370">
        <f t="shared" ref="G35:G44" si="0">D35+E35+F35</f>
        <v>0</v>
      </c>
    </row>
    <row r="36" spans="1:7" ht="18" customHeight="1">
      <c r="A36" s="206" t="s">
        <v>10</v>
      </c>
      <c r="B36" s="202" t="s">
        <v>247</v>
      </c>
      <c r="C36" s="368" t="s">
        <v>249</v>
      </c>
      <c r="D36" s="419">
        <f>SUM(D34:D35)</f>
        <v>0</v>
      </c>
      <c r="E36" s="419"/>
      <c r="F36" s="487">
        <f>SUM(F34:F35)</f>
        <v>0</v>
      </c>
      <c r="G36" s="370">
        <f t="shared" si="0"/>
        <v>0</v>
      </c>
    </row>
    <row r="37" spans="1:7" ht="18" customHeight="1">
      <c r="A37" s="206" t="s">
        <v>11</v>
      </c>
      <c r="B37" s="202" t="s">
        <v>251</v>
      </c>
      <c r="C37" s="353" t="s">
        <v>250</v>
      </c>
      <c r="D37" s="399"/>
      <c r="E37" s="399"/>
      <c r="F37" s="399"/>
      <c r="G37" s="370">
        <f t="shared" si="0"/>
        <v>0</v>
      </c>
    </row>
    <row r="38" spans="1:7" ht="18" customHeight="1">
      <c r="A38" s="206" t="s">
        <v>12</v>
      </c>
      <c r="B38" s="202" t="s">
        <v>252</v>
      </c>
      <c r="C38" s="353" t="s">
        <v>253</v>
      </c>
      <c r="D38" s="399"/>
      <c r="E38" s="399"/>
      <c r="F38" s="399"/>
      <c r="G38" s="370">
        <f t="shared" si="0"/>
        <v>0</v>
      </c>
    </row>
    <row r="39" spans="1:7" ht="18" customHeight="1">
      <c r="A39" s="206" t="s">
        <v>13</v>
      </c>
      <c r="B39" s="202" t="s">
        <v>131</v>
      </c>
      <c r="C39" s="353" t="s">
        <v>254</v>
      </c>
      <c r="D39" s="399"/>
      <c r="E39" s="399"/>
      <c r="F39" s="399"/>
      <c r="G39" s="370">
        <f t="shared" si="0"/>
        <v>0</v>
      </c>
    </row>
    <row r="40" spans="1:7" ht="18" customHeight="1">
      <c r="A40" s="205" t="s">
        <v>14</v>
      </c>
      <c r="B40" s="202" t="s">
        <v>255</v>
      </c>
      <c r="C40" s="353" t="s">
        <v>256</v>
      </c>
      <c r="D40" s="399"/>
      <c r="E40" s="399"/>
      <c r="F40" s="399"/>
      <c r="G40" s="370">
        <f t="shared" si="0"/>
        <v>0</v>
      </c>
    </row>
    <row r="41" spans="1:7" ht="18" customHeight="1">
      <c r="A41" s="205" t="s">
        <v>30</v>
      </c>
      <c r="B41" s="204" t="s">
        <v>4</v>
      </c>
      <c r="C41" s="353" t="s">
        <v>257</v>
      </c>
      <c r="D41" s="399"/>
      <c r="E41" s="399"/>
      <c r="F41" s="399"/>
      <c r="G41" s="370">
        <f t="shared" si="0"/>
        <v>0</v>
      </c>
    </row>
    <row r="42" spans="1:7" ht="18" customHeight="1">
      <c r="A42" s="206" t="s">
        <v>31</v>
      </c>
      <c r="B42" s="204" t="s">
        <v>132</v>
      </c>
      <c r="C42" s="353" t="s">
        <v>258</v>
      </c>
      <c r="D42" s="399"/>
      <c r="E42" s="399"/>
      <c r="F42" s="399"/>
      <c r="G42" s="370">
        <f t="shared" si="0"/>
        <v>0</v>
      </c>
    </row>
    <row r="43" spans="1:7" ht="18" customHeight="1">
      <c r="A43" s="205" t="s">
        <v>32</v>
      </c>
      <c r="B43" s="203" t="s">
        <v>260</v>
      </c>
      <c r="C43" s="352" t="s">
        <v>259</v>
      </c>
      <c r="D43" s="367"/>
      <c r="E43" s="367"/>
      <c r="F43" s="367"/>
      <c r="G43" s="370">
        <f t="shared" si="0"/>
        <v>0</v>
      </c>
    </row>
    <row r="44" spans="1:7" ht="18" customHeight="1">
      <c r="A44" s="205" t="s">
        <v>33</v>
      </c>
      <c r="B44" s="203" t="s">
        <v>261</v>
      </c>
      <c r="C44" s="352" t="s">
        <v>262</v>
      </c>
      <c r="D44" s="367"/>
      <c r="E44" s="367"/>
      <c r="F44" s="367"/>
      <c r="G44" s="370">
        <f t="shared" si="0"/>
        <v>0</v>
      </c>
    </row>
    <row r="45" spans="1:7" ht="18" customHeight="1">
      <c r="A45" s="205" t="s">
        <v>34</v>
      </c>
      <c r="B45" s="201" t="s">
        <v>72</v>
      </c>
      <c r="C45" s="352" t="s">
        <v>263</v>
      </c>
      <c r="D45" s="367"/>
      <c r="E45" s="367"/>
      <c r="F45" s="367"/>
      <c r="G45" s="356"/>
    </row>
    <row r="46" spans="1:7" ht="18" customHeight="1">
      <c r="A46" s="206" t="s">
        <v>35</v>
      </c>
      <c r="B46" s="202" t="s">
        <v>265</v>
      </c>
      <c r="C46" s="368" t="s">
        <v>264</v>
      </c>
      <c r="D46" s="354">
        <f>D36+D37+D38+D39+D42+D43+D44+D45</f>
        <v>0</v>
      </c>
      <c r="E46" s="354">
        <f>E36+E37+E38+E39+E42+E43+E44+E45</f>
        <v>0</v>
      </c>
      <c r="F46" s="354">
        <f>F36+F37+F38+F39+F42+F43+F44+F45</f>
        <v>0</v>
      </c>
      <c r="G46" s="354">
        <f>G36+G37+G38+G39+G42+G43+G44+G45</f>
        <v>0</v>
      </c>
    </row>
    <row r="51" ht="27.75" customHeight="1"/>
  </sheetData>
  <mergeCells count="5">
    <mergeCell ref="A1:G1"/>
    <mergeCell ref="A27:G27"/>
    <mergeCell ref="A28:G28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3"/>
  <sheetViews>
    <sheetView topLeftCell="A22" workbookViewId="0">
      <selection activeCell="B34" sqref="B34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4" width="10.7109375" style="1" customWidth="1"/>
    <col min="5" max="6" width="9.28515625" style="1" customWidth="1"/>
    <col min="7" max="7" width="10.28515625" style="1" customWidth="1"/>
    <col min="8" max="22" width="9.140625" style="1"/>
  </cols>
  <sheetData>
    <row r="1" spans="1:22">
      <c r="B1" s="560" t="s">
        <v>409</v>
      </c>
      <c r="C1" s="560"/>
      <c r="D1" s="560"/>
      <c r="E1" s="560"/>
      <c r="F1" s="560"/>
      <c r="G1" s="560"/>
    </row>
    <row r="2" spans="1:22" ht="36" customHeight="1">
      <c r="A2" s="561" t="s">
        <v>62</v>
      </c>
      <c r="B2" s="561"/>
      <c r="C2" s="561"/>
      <c r="D2" s="561"/>
      <c r="E2" s="561"/>
      <c r="F2" s="561"/>
      <c r="G2" s="561"/>
    </row>
    <row r="3" spans="1:22" ht="18.75">
      <c r="A3" s="561" t="s">
        <v>427</v>
      </c>
      <c r="B3" s="561"/>
      <c r="C3" s="561"/>
      <c r="D3" s="561"/>
      <c r="E3" s="561"/>
      <c r="F3" s="561"/>
      <c r="G3" s="561"/>
    </row>
    <row r="4" spans="1:22">
      <c r="G4" s="122"/>
    </row>
    <row r="5" spans="1:22">
      <c r="G5" s="122" t="s">
        <v>17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>
      <c r="A6" s="123" t="s">
        <v>16</v>
      </c>
      <c r="B6" s="124" t="s">
        <v>15</v>
      </c>
      <c r="C6" s="125" t="s">
        <v>182</v>
      </c>
      <c r="D6" s="369" t="s">
        <v>389</v>
      </c>
      <c r="E6" s="369" t="s">
        <v>390</v>
      </c>
      <c r="F6" s="369" t="s">
        <v>391</v>
      </c>
      <c r="G6" s="207" t="s">
        <v>424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>
      <c r="A7" s="126"/>
      <c r="B7" s="127" t="s">
        <v>112</v>
      </c>
      <c r="C7" s="127" t="s">
        <v>113</v>
      </c>
      <c r="D7" s="366" t="s">
        <v>114</v>
      </c>
      <c r="E7" s="366" t="s">
        <v>115</v>
      </c>
      <c r="F7" s="366" t="s">
        <v>116</v>
      </c>
      <c r="G7" s="128" t="s">
        <v>117</v>
      </c>
    </row>
    <row r="8" spans="1:22" s="12" customFormat="1" ht="21" customHeight="1">
      <c r="A8" s="340" t="s">
        <v>8</v>
      </c>
      <c r="B8" s="201" t="s">
        <v>198</v>
      </c>
      <c r="C8" s="352" t="s">
        <v>199</v>
      </c>
      <c r="D8" s="395">
        <v>19924</v>
      </c>
      <c r="E8" s="367"/>
      <c r="F8" s="367"/>
      <c r="G8" s="370">
        <f>D8+E8+F8</f>
        <v>19924</v>
      </c>
    </row>
    <row r="9" spans="1:22" s="12" customFormat="1" ht="21" customHeight="1">
      <c r="A9" s="340" t="s">
        <v>9</v>
      </c>
      <c r="B9" s="202" t="s">
        <v>364</v>
      </c>
      <c r="C9" s="353" t="s">
        <v>200</v>
      </c>
      <c r="D9" s="396">
        <f>D8</f>
        <v>19924</v>
      </c>
      <c r="E9" s="368"/>
      <c r="F9" s="368"/>
      <c r="G9" s="355">
        <f>SUM(G8:G8)</f>
        <v>19924</v>
      </c>
    </row>
    <row r="10" spans="1:22" s="12" customFormat="1" ht="21" customHeight="1">
      <c r="A10" s="340" t="s">
        <v>10</v>
      </c>
      <c r="B10" s="203" t="s">
        <v>5</v>
      </c>
      <c r="C10" s="352" t="s">
        <v>216</v>
      </c>
      <c r="D10" s="367"/>
      <c r="E10" s="367"/>
      <c r="F10" s="367"/>
      <c r="G10" s="356"/>
    </row>
    <row r="11" spans="1:22" s="12" customFormat="1" ht="21" customHeight="1">
      <c r="A11" s="340" t="s">
        <v>11</v>
      </c>
      <c r="B11" s="203" t="s">
        <v>217</v>
      </c>
      <c r="C11" s="352" t="s">
        <v>218</v>
      </c>
      <c r="D11" s="367"/>
      <c r="E11" s="367"/>
      <c r="F11" s="367"/>
      <c r="G11" s="356"/>
    </row>
    <row r="12" spans="1:22" s="12" customFormat="1" ht="21" customHeight="1">
      <c r="A12" s="340" t="s">
        <v>12</v>
      </c>
      <c r="B12" s="203" t="s">
        <v>219</v>
      </c>
      <c r="C12" s="352" t="s">
        <v>220</v>
      </c>
      <c r="D12" s="367"/>
      <c r="E12" s="367"/>
      <c r="F12" s="367"/>
      <c r="G12" s="356"/>
    </row>
    <row r="13" spans="1:22" s="12" customFormat="1" ht="23.25" customHeight="1">
      <c r="A13" s="340" t="s">
        <v>13</v>
      </c>
      <c r="B13" s="203" t="s">
        <v>221</v>
      </c>
      <c r="C13" s="352" t="s">
        <v>222</v>
      </c>
      <c r="D13" s="367"/>
      <c r="E13" s="367"/>
      <c r="F13" s="367"/>
      <c r="G13" s="356"/>
    </row>
    <row r="14" spans="1:22" s="12" customFormat="1" ht="20.25" customHeight="1">
      <c r="A14" s="340" t="s">
        <v>14</v>
      </c>
      <c r="B14" s="203" t="s">
        <v>223</v>
      </c>
      <c r="C14" s="352" t="s">
        <v>224</v>
      </c>
      <c r="D14" s="367"/>
      <c r="E14" s="367"/>
      <c r="F14" s="367"/>
      <c r="G14" s="357"/>
    </row>
    <row r="15" spans="1:22" s="13" customFormat="1" ht="27.75" customHeight="1">
      <c r="A15" s="340" t="s">
        <v>30</v>
      </c>
      <c r="B15" s="203" t="s">
        <v>225</v>
      </c>
      <c r="C15" s="352" t="s">
        <v>226</v>
      </c>
      <c r="D15" s="367"/>
      <c r="E15" s="367"/>
      <c r="F15" s="367"/>
      <c r="G15" s="358"/>
    </row>
    <row r="16" spans="1:22" s="13" customFormat="1" ht="27.75" customHeight="1">
      <c r="A16" s="340" t="s">
        <v>31</v>
      </c>
      <c r="B16" s="203" t="s">
        <v>227</v>
      </c>
      <c r="C16" s="352" t="s">
        <v>228</v>
      </c>
      <c r="D16" s="367"/>
      <c r="E16" s="367"/>
      <c r="F16" s="367"/>
      <c r="G16" s="359"/>
    </row>
    <row r="17" spans="1:8" s="12" customFormat="1" ht="23.25" customHeight="1">
      <c r="A17" s="340" t="s">
        <v>32</v>
      </c>
      <c r="B17" s="203" t="s">
        <v>229</v>
      </c>
      <c r="C17" s="352" t="s">
        <v>230</v>
      </c>
      <c r="D17" s="367"/>
      <c r="E17" s="367"/>
      <c r="F17" s="367"/>
      <c r="G17" s="360"/>
    </row>
    <row r="18" spans="1:8" s="12" customFormat="1" ht="27.75" customHeight="1">
      <c r="A18" s="340" t="s">
        <v>33</v>
      </c>
      <c r="B18" s="203" t="s">
        <v>231</v>
      </c>
      <c r="C18" s="352" t="s">
        <v>232</v>
      </c>
      <c r="D18" s="367"/>
      <c r="E18" s="367"/>
      <c r="F18" s="367"/>
      <c r="G18" s="361"/>
    </row>
    <row r="19" spans="1:8" s="13" customFormat="1" ht="24" customHeight="1">
      <c r="A19" s="340" t="s">
        <v>34</v>
      </c>
      <c r="B19" s="204" t="s">
        <v>365</v>
      </c>
      <c r="C19" s="353" t="s">
        <v>233</v>
      </c>
      <c r="D19" s="397">
        <f>SUM(D10:D18)</f>
        <v>0</v>
      </c>
      <c r="E19" s="362">
        <f>SUM(E10:E18)</f>
        <v>0</v>
      </c>
      <c r="F19" s="362">
        <f>SUM(F10:F18)</f>
        <v>0</v>
      </c>
      <c r="G19" s="362">
        <f>SUM(G10:G18)</f>
        <v>0</v>
      </c>
    </row>
    <row r="20" spans="1:8" ht="24" customHeight="1">
      <c r="A20" s="340" t="s">
        <v>35</v>
      </c>
      <c r="B20" s="202" t="s">
        <v>336</v>
      </c>
      <c r="C20" s="353" t="s">
        <v>239</v>
      </c>
      <c r="D20" s="368"/>
      <c r="E20" s="368"/>
      <c r="F20" s="368"/>
      <c r="G20" s="363"/>
    </row>
    <row r="21" spans="1:8" ht="24" customHeight="1">
      <c r="A21" s="340" t="s">
        <v>36</v>
      </c>
      <c r="B21" s="202" t="s">
        <v>363</v>
      </c>
      <c r="C21" s="353" t="s">
        <v>240</v>
      </c>
      <c r="D21" s="368"/>
      <c r="E21" s="368"/>
      <c r="F21" s="368"/>
      <c r="G21" s="364"/>
    </row>
    <row r="22" spans="1:8" ht="24" customHeight="1">
      <c r="A22" s="340" t="s">
        <v>37</v>
      </c>
      <c r="B22" s="204" t="s">
        <v>366</v>
      </c>
      <c r="C22" s="353" t="s">
        <v>242</v>
      </c>
      <c r="D22" s="333">
        <f>D19+D20+D21+D9</f>
        <v>19924</v>
      </c>
      <c r="E22" s="333">
        <f>E19+E20+E21+E9</f>
        <v>0</v>
      </c>
      <c r="F22" s="333">
        <f>F19+F20+F21+F9</f>
        <v>0</v>
      </c>
      <c r="G22" s="333">
        <f>G19+G20+G21+G9</f>
        <v>19924</v>
      </c>
      <c r="H22" s="12"/>
    </row>
    <row r="24" spans="1:8" ht="18.75">
      <c r="A24" s="561" t="s">
        <v>62</v>
      </c>
      <c r="B24" s="561"/>
      <c r="C24" s="561"/>
      <c r="D24" s="561"/>
      <c r="E24" s="561"/>
      <c r="F24" s="561"/>
      <c r="G24" s="561"/>
    </row>
    <row r="25" spans="1:8" ht="18.75">
      <c r="A25" s="561" t="s">
        <v>428</v>
      </c>
      <c r="B25" s="562"/>
      <c r="C25" s="562"/>
      <c r="D25" s="562"/>
      <c r="E25" s="562"/>
      <c r="F25" s="562"/>
      <c r="G25" s="562"/>
    </row>
    <row r="26" spans="1:8" ht="15.75">
      <c r="A26" s="2"/>
      <c r="B26" s="3"/>
      <c r="C26" s="3"/>
      <c r="D26" s="3"/>
      <c r="E26" s="3"/>
      <c r="F26" s="3"/>
    </row>
    <row r="27" spans="1:8">
      <c r="A27" s="4"/>
      <c r="B27" s="3" t="s">
        <v>22</v>
      </c>
      <c r="C27" s="3"/>
      <c r="D27" s="3"/>
      <c r="E27" s="3"/>
      <c r="F27" s="3"/>
    </row>
    <row r="28" spans="1:8">
      <c r="G28" s="122" t="s">
        <v>17</v>
      </c>
    </row>
    <row r="29" spans="1:8" ht="36">
      <c r="A29" s="123" t="s">
        <v>16</v>
      </c>
      <c r="B29" s="124" t="s">
        <v>15</v>
      </c>
      <c r="C29" s="125" t="s">
        <v>182</v>
      </c>
      <c r="D29" s="369" t="s">
        <v>389</v>
      </c>
      <c r="E29" s="369" t="s">
        <v>390</v>
      </c>
      <c r="F29" s="369" t="s">
        <v>391</v>
      </c>
      <c r="G29" s="207" t="s">
        <v>424</v>
      </c>
    </row>
    <row r="30" spans="1:8" ht="18.75" customHeight="1">
      <c r="A30" s="126"/>
      <c r="B30" s="127" t="s">
        <v>112</v>
      </c>
      <c r="C30" s="127" t="s">
        <v>113</v>
      </c>
      <c r="D30" s="366" t="s">
        <v>114</v>
      </c>
      <c r="E30" s="366" t="s">
        <v>115</v>
      </c>
      <c r="F30" s="366" t="s">
        <v>116</v>
      </c>
      <c r="G30" s="128" t="s">
        <v>117</v>
      </c>
    </row>
    <row r="31" spans="1:8" ht="18.75" customHeight="1">
      <c r="A31" s="205" t="s">
        <v>8</v>
      </c>
      <c r="B31" s="201" t="s">
        <v>244</v>
      </c>
      <c r="C31" s="352" t="s">
        <v>245</v>
      </c>
      <c r="D31" s="398">
        <v>13080</v>
      </c>
      <c r="E31" s="367"/>
      <c r="F31" s="367"/>
      <c r="G31" s="370">
        <f>D31+E31+F31</f>
        <v>13080</v>
      </c>
    </row>
    <row r="32" spans="1:8" ht="18.75" customHeight="1">
      <c r="A32" s="205" t="s">
        <v>9</v>
      </c>
      <c r="B32" s="201" t="s">
        <v>246</v>
      </c>
      <c r="C32" s="352" t="s">
        <v>248</v>
      </c>
      <c r="D32" s="398">
        <v>520</v>
      </c>
      <c r="E32" s="367"/>
      <c r="F32" s="367"/>
      <c r="G32" s="370">
        <f>D32+E32+F32</f>
        <v>520</v>
      </c>
    </row>
    <row r="33" spans="1:7" ht="18.75" customHeight="1">
      <c r="A33" s="206" t="s">
        <v>10</v>
      </c>
      <c r="B33" s="202" t="s">
        <v>247</v>
      </c>
      <c r="C33" s="353" t="s">
        <v>249</v>
      </c>
      <c r="D33" s="399">
        <f>D31+D32</f>
        <v>13600</v>
      </c>
      <c r="E33" s="368"/>
      <c r="F33" s="368"/>
      <c r="G33" s="370">
        <f>D33+E33+F33</f>
        <v>13600</v>
      </c>
    </row>
    <row r="34" spans="1:7" ht="18.75" customHeight="1">
      <c r="A34" s="206" t="s">
        <v>11</v>
      </c>
      <c r="B34" s="202" t="s">
        <v>251</v>
      </c>
      <c r="C34" s="353" t="s">
        <v>250</v>
      </c>
      <c r="D34" s="399">
        <v>3647</v>
      </c>
      <c r="E34" s="368"/>
      <c r="F34" s="368"/>
      <c r="G34" s="370">
        <f>D34+E34+F34</f>
        <v>3647</v>
      </c>
    </row>
    <row r="35" spans="1:7" ht="18.75" customHeight="1">
      <c r="A35" s="206" t="s">
        <v>12</v>
      </c>
      <c r="B35" s="202" t="s">
        <v>252</v>
      </c>
      <c r="C35" s="353" t="s">
        <v>253</v>
      </c>
      <c r="D35" s="399">
        <v>2677</v>
      </c>
      <c r="E35" s="368"/>
      <c r="F35" s="368"/>
      <c r="G35" s="370">
        <f>D35+E35+F35</f>
        <v>2677</v>
      </c>
    </row>
    <row r="36" spans="1:7" ht="18.75" customHeight="1">
      <c r="A36" s="206" t="s">
        <v>13</v>
      </c>
      <c r="B36" s="201" t="s">
        <v>131</v>
      </c>
      <c r="C36" s="352" t="s">
        <v>254</v>
      </c>
      <c r="D36" s="398"/>
      <c r="E36" s="367"/>
      <c r="F36" s="367"/>
      <c r="G36" s="371"/>
    </row>
    <row r="37" spans="1:7" ht="18.75" customHeight="1">
      <c r="A37" s="205" t="s">
        <v>14</v>
      </c>
      <c r="B37" s="201" t="s">
        <v>255</v>
      </c>
      <c r="C37" s="352" t="s">
        <v>256</v>
      </c>
      <c r="D37" s="398"/>
      <c r="E37" s="367"/>
      <c r="F37" s="367"/>
      <c r="G37" s="371"/>
    </row>
    <row r="38" spans="1:7" ht="18.75" customHeight="1">
      <c r="A38" s="205" t="s">
        <v>30</v>
      </c>
      <c r="B38" s="203" t="s">
        <v>4</v>
      </c>
      <c r="C38" s="352" t="s">
        <v>257</v>
      </c>
      <c r="D38" s="398"/>
      <c r="E38" s="367"/>
      <c r="F38" s="367"/>
      <c r="G38" s="356"/>
    </row>
    <row r="39" spans="1:7" ht="18.75" customHeight="1">
      <c r="A39" s="206" t="s">
        <v>31</v>
      </c>
      <c r="B39" s="204" t="s">
        <v>132</v>
      </c>
      <c r="C39" s="353" t="s">
        <v>258</v>
      </c>
      <c r="D39" s="399"/>
      <c r="E39" s="368"/>
      <c r="F39" s="368"/>
      <c r="G39" s="354">
        <f>G37+G38</f>
        <v>0</v>
      </c>
    </row>
    <row r="40" spans="1:7" ht="18.75" customHeight="1">
      <c r="A40" s="205" t="s">
        <v>32</v>
      </c>
      <c r="B40" s="203" t="s">
        <v>260</v>
      </c>
      <c r="C40" s="352" t="s">
        <v>259</v>
      </c>
      <c r="D40" s="398"/>
      <c r="E40" s="367"/>
      <c r="F40" s="367"/>
      <c r="G40" s="355"/>
    </row>
    <row r="41" spans="1:7" ht="18.75" customHeight="1">
      <c r="A41" s="205" t="s">
        <v>33</v>
      </c>
      <c r="B41" s="203" t="s">
        <v>261</v>
      </c>
      <c r="C41" s="352" t="s">
        <v>262</v>
      </c>
      <c r="D41" s="398"/>
      <c r="E41" s="367"/>
      <c r="F41" s="367"/>
      <c r="G41" s="356"/>
    </row>
    <row r="42" spans="1:7" ht="18.75" customHeight="1">
      <c r="A42" s="205" t="s">
        <v>34</v>
      </c>
      <c r="B42" s="201" t="s">
        <v>72</v>
      </c>
      <c r="C42" s="352" t="s">
        <v>263</v>
      </c>
      <c r="D42" s="398"/>
      <c r="E42" s="367"/>
      <c r="F42" s="367"/>
      <c r="G42" s="356"/>
    </row>
    <row r="43" spans="1:7" ht="18.75" customHeight="1">
      <c r="A43" s="206" t="s">
        <v>35</v>
      </c>
      <c r="B43" s="202" t="s">
        <v>265</v>
      </c>
      <c r="C43" s="353" t="s">
        <v>264</v>
      </c>
      <c r="D43" s="399">
        <f>D33+D34+D35+D39+D40+D41+D42</f>
        <v>19924</v>
      </c>
      <c r="E43" s="399">
        <f>E33+E34+E35+E39+E40+E41+E42</f>
        <v>0</v>
      </c>
      <c r="F43" s="399">
        <f>F33+F34+F35+F39+F40+F41+F42</f>
        <v>0</v>
      </c>
      <c r="G43" s="399">
        <f>G33+G34+G35+G39+G40+G41+G42</f>
        <v>19924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45"/>
  <sheetViews>
    <sheetView view="pageBreakPreview" zoomScale="60" workbookViewId="0">
      <selection activeCell="H1" sqref="H1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4" width="10.5703125" style="1" customWidth="1"/>
    <col min="5" max="5" width="8.28515625" style="1" customWidth="1"/>
    <col min="6" max="6" width="8.5703125" style="1" customWidth="1"/>
    <col min="7" max="7" width="13.140625" style="1" customWidth="1"/>
    <col min="8" max="18" width="9.140625" style="1"/>
  </cols>
  <sheetData>
    <row r="1" spans="1:18">
      <c r="B1" s="560" t="s">
        <v>582</v>
      </c>
      <c r="C1" s="560"/>
      <c r="D1" s="560"/>
      <c r="E1" s="560"/>
      <c r="F1" s="560"/>
      <c r="G1" s="560"/>
    </row>
    <row r="2" spans="1:18" ht="36" customHeight="1">
      <c r="A2" s="561" t="s">
        <v>541</v>
      </c>
      <c r="B2" s="562"/>
      <c r="C2" s="562"/>
      <c r="D2" s="562"/>
      <c r="E2" s="562"/>
      <c r="F2" s="562"/>
      <c r="G2" s="562"/>
    </row>
    <row r="3" spans="1:18" ht="18.75">
      <c r="A3" s="561" t="s">
        <v>508</v>
      </c>
      <c r="B3" s="562"/>
      <c r="C3" s="562"/>
      <c r="D3" s="562"/>
      <c r="E3" s="562"/>
      <c r="F3" s="562"/>
      <c r="G3" s="562"/>
    </row>
    <row r="4" spans="1:18">
      <c r="G4" s="122"/>
    </row>
    <row r="5" spans="1:18">
      <c r="G5" s="122" t="s">
        <v>17</v>
      </c>
      <c r="H5"/>
      <c r="I5"/>
      <c r="J5"/>
      <c r="K5"/>
      <c r="L5"/>
      <c r="M5"/>
      <c r="N5"/>
      <c r="O5"/>
      <c r="P5"/>
      <c r="Q5"/>
      <c r="R5"/>
    </row>
    <row r="6" spans="1:18" ht="36">
      <c r="A6" s="123" t="s">
        <v>16</v>
      </c>
      <c r="B6" s="124" t="s">
        <v>15</v>
      </c>
      <c r="C6" s="125" t="s">
        <v>182</v>
      </c>
      <c r="D6" s="369" t="s">
        <v>389</v>
      </c>
      <c r="E6" s="369" t="s">
        <v>390</v>
      </c>
      <c r="F6" s="369" t="s">
        <v>391</v>
      </c>
      <c r="G6" s="207" t="s">
        <v>506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>
      <c r="A7" s="126"/>
      <c r="B7" s="127" t="s">
        <v>112</v>
      </c>
      <c r="C7" s="127" t="s">
        <v>113</v>
      </c>
      <c r="D7" s="366" t="s">
        <v>114</v>
      </c>
      <c r="E7" s="366" t="s">
        <v>115</v>
      </c>
      <c r="F7" s="366" t="s">
        <v>116</v>
      </c>
      <c r="G7" s="128" t="s">
        <v>117</v>
      </c>
    </row>
    <row r="8" spans="1:18" s="12" customFormat="1" ht="18" customHeight="1">
      <c r="A8" s="340" t="s">
        <v>8</v>
      </c>
      <c r="B8" s="201" t="s">
        <v>198</v>
      </c>
      <c r="C8" s="352" t="s">
        <v>199</v>
      </c>
      <c r="D8" s="398"/>
      <c r="E8" s="398"/>
      <c r="F8" s="398"/>
      <c r="G8" s="400">
        <f>D8+E8+F8</f>
        <v>0</v>
      </c>
    </row>
    <row r="9" spans="1:18" s="12" customFormat="1" ht="18" customHeight="1">
      <c r="A9" s="340" t="s">
        <v>9</v>
      </c>
      <c r="B9" s="202" t="s">
        <v>364</v>
      </c>
      <c r="C9" s="353" t="s">
        <v>200</v>
      </c>
      <c r="D9" s="399">
        <f>D8</f>
        <v>0</v>
      </c>
      <c r="E9" s="399"/>
      <c r="F9" s="399"/>
      <c r="G9" s="400">
        <f>D9+E9+F9</f>
        <v>0</v>
      </c>
    </row>
    <row r="10" spans="1:18" s="12" customFormat="1" ht="18" customHeight="1">
      <c r="A10" s="340" t="s">
        <v>10</v>
      </c>
      <c r="B10" s="203" t="s">
        <v>5</v>
      </c>
      <c r="C10" s="352" t="s">
        <v>216</v>
      </c>
      <c r="D10" s="398"/>
      <c r="E10" s="398"/>
      <c r="F10" s="398"/>
      <c r="G10" s="401"/>
    </row>
    <row r="11" spans="1:18" s="12" customFormat="1" ht="18" customHeight="1">
      <c r="A11" s="340" t="s">
        <v>11</v>
      </c>
      <c r="B11" s="203" t="s">
        <v>217</v>
      </c>
      <c r="C11" s="352" t="s">
        <v>218</v>
      </c>
      <c r="D11" s="398"/>
      <c r="E11" s="398"/>
      <c r="F11" s="398"/>
      <c r="G11" s="401"/>
    </row>
    <row r="12" spans="1:18" s="12" customFormat="1" ht="18" customHeight="1">
      <c r="A12" s="340" t="s">
        <v>12</v>
      </c>
      <c r="B12" s="203" t="s">
        <v>219</v>
      </c>
      <c r="C12" s="352" t="s">
        <v>220</v>
      </c>
      <c r="D12" s="398"/>
      <c r="E12" s="398"/>
      <c r="F12" s="398"/>
      <c r="G12" s="401"/>
    </row>
    <row r="13" spans="1:18" s="12" customFormat="1" ht="18" customHeight="1">
      <c r="A13" s="340" t="s">
        <v>13</v>
      </c>
      <c r="B13" s="203" t="s">
        <v>221</v>
      </c>
      <c r="C13" s="352" t="s">
        <v>222</v>
      </c>
      <c r="D13" s="398"/>
      <c r="E13" s="398"/>
      <c r="F13" s="398"/>
      <c r="G13" s="401"/>
    </row>
    <row r="14" spans="1:18" s="12" customFormat="1" ht="18" customHeight="1">
      <c r="A14" s="340" t="s">
        <v>14</v>
      </c>
      <c r="B14" s="203" t="s">
        <v>223</v>
      </c>
      <c r="C14" s="352" t="s">
        <v>224</v>
      </c>
      <c r="D14" s="398"/>
      <c r="E14" s="398"/>
      <c r="F14" s="398"/>
      <c r="G14" s="402"/>
    </row>
    <row r="15" spans="1:18" s="12" customFormat="1" ht="18" customHeight="1">
      <c r="A15" s="340" t="s">
        <v>30</v>
      </c>
      <c r="B15" s="203" t="s">
        <v>225</v>
      </c>
      <c r="C15" s="352" t="s">
        <v>226</v>
      </c>
      <c r="D15" s="398"/>
      <c r="E15" s="398"/>
      <c r="F15" s="398"/>
      <c r="G15" s="403"/>
    </row>
    <row r="16" spans="1:18" s="13" customFormat="1" ht="18" customHeight="1">
      <c r="A16" s="340" t="s">
        <v>31</v>
      </c>
      <c r="B16" s="203" t="s">
        <v>227</v>
      </c>
      <c r="C16" s="352" t="s">
        <v>228</v>
      </c>
      <c r="D16" s="398"/>
      <c r="E16" s="398"/>
      <c r="F16" s="398"/>
      <c r="G16" s="404"/>
    </row>
    <row r="17" spans="1:7" s="12" customFormat="1" ht="18" customHeight="1">
      <c r="A17" s="340" t="s">
        <v>32</v>
      </c>
      <c r="B17" s="203" t="s">
        <v>229</v>
      </c>
      <c r="C17" s="352" t="s">
        <v>230</v>
      </c>
      <c r="D17" s="398"/>
      <c r="E17" s="398"/>
      <c r="F17" s="398"/>
      <c r="G17" s="405"/>
    </row>
    <row r="18" spans="1:7" s="12" customFormat="1" ht="27.75" customHeight="1">
      <c r="A18" s="340" t="s">
        <v>33</v>
      </c>
      <c r="B18" s="203" t="s">
        <v>231</v>
      </c>
      <c r="C18" s="352" t="s">
        <v>232</v>
      </c>
      <c r="D18" s="398"/>
      <c r="E18" s="398"/>
      <c r="F18" s="398"/>
      <c r="G18" s="406"/>
    </row>
    <row r="19" spans="1:7" s="12" customFormat="1" ht="18" customHeight="1">
      <c r="A19" s="340" t="s">
        <v>34</v>
      </c>
      <c r="B19" s="204" t="s">
        <v>365</v>
      </c>
      <c r="C19" s="353" t="s">
        <v>233</v>
      </c>
      <c r="D19" s="399"/>
      <c r="E19" s="399"/>
      <c r="F19" s="399"/>
      <c r="G19" s="407">
        <f>SUM(G10:G18)</f>
        <v>0</v>
      </c>
    </row>
    <row r="20" spans="1:7" s="12" customFormat="1" ht="18" customHeight="1">
      <c r="A20" s="340" t="s">
        <v>35</v>
      </c>
      <c r="B20" s="202" t="s">
        <v>336</v>
      </c>
      <c r="C20" s="353" t="s">
        <v>239</v>
      </c>
      <c r="D20" s="399"/>
      <c r="E20" s="399"/>
      <c r="F20" s="399"/>
      <c r="G20" s="408"/>
    </row>
    <row r="21" spans="1:7" s="12" customFormat="1" ht="18" customHeight="1">
      <c r="A21" s="340" t="s">
        <v>36</v>
      </c>
      <c r="B21" s="202" t="s">
        <v>363</v>
      </c>
      <c r="C21" s="353" t="s">
        <v>240</v>
      </c>
      <c r="D21" s="399"/>
      <c r="E21" s="399"/>
      <c r="F21" s="399"/>
      <c r="G21" s="409"/>
    </row>
    <row r="22" spans="1:7" s="12" customFormat="1" ht="18" customHeight="1">
      <c r="A22" s="340" t="s">
        <v>37</v>
      </c>
      <c r="B22" s="202" t="s">
        <v>500</v>
      </c>
      <c r="C22" s="353" t="s">
        <v>356</v>
      </c>
      <c r="D22" s="399">
        <v>13845</v>
      </c>
      <c r="E22" s="399"/>
      <c r="F22" s="399"/>
      <c r="G22" s="419">
        <v>13845</v>
      </c>
    </row>
    <row r="23" spans="1:7" s="12" customFormat="1" ht="18" customHeight="1">
      <c r="A23" s="340" t="s">
        <v>38</v>
      </c>
      <c r="B23" s="202" t="s">
        <v>501</v>
      </c>
      <c r="C23" s="353" t="s">
        <v>356</v>
      </c>
      <c r="D23" s="399"/>
      <c r="E23" s="399"/>
      <c r="F23" s="399"/>
      <c r="G23" s="409"/>
    </row>
    <row r="24" spans="1:7" s="12" customFormat="1" ht="18" customHeight="1">
      <c r="A24" s="340" t="s">
        <v>39</v>
      </c>
      <c r="B24" s="204" t="s">
        <v>366</v>
      </c>
      <c r="C24" s="353" t="s">
        <v>242</v>
      </c>
      <c r="D24" s="399">
        <f>D9+D19+D20+D21+D22</f>
        <v>13845</v>
      </c>
      <c r="E24" s="399"/>
      <c r="F24" s="399"/>
      <c r="G24" s="400">
        <v>13845</v>
      </c>
    </row>
    <row r="25" spans="1:7" s="12" customFormat="1" ht="18" customHeight="1">
      <c r="A25"/>
      <c r="B25" s="1"/>
      <c r="C25" s="1"/>
      <c r="D25" s="1"/>
      <c r="E25" s="1"/>
      <c r="F25" s="1"/>
      <c r="G25" s="1"/>
    </row>
    <row r="26" spans="1:7" s="12" customFormat="1" ht="18" customHeight="1">
      <c r="A26" s="561" t="s">
        <v>541</v>
      </c>
      <c r="B26" s="561"/>
      <c r="C26" s="561"/>
      <c r="D26" s="561"/>
      <c r="E26" s="561"/>
      <c r="F26" s="561"/>
      <c r="G26" s="561"/>
    </row>
    <row r="27" spans="1:7" s="12" customFormat="1" ht="18" customHeight="1">
      <c r="A27" s="561" t="s">
        <v>509</v>
      </c>
      <c r="B27" s="561"/>
      <c r="C27" s="561"/>
      <c r="D27" s="561"/>
      <c r="E27" s="561"/>
      <c r="F27" s="561"/>
      <c r="G27" s="561"/>
    </row>
    <row r="28" spans="1:7" s="12" customFormat="1" ht="18" customHeight="1">
      <c r="A28" s="2"/>
      <c r="B28" s="3"/>
      <c r="C28" s="3"/>
      <c r="D28" s="3"/>
      <c r="E28" s="3"/>
      <c r="F28" s="3"/>
      <c r="G28" s="1"/>
    </row>
    <row r="29" spans="1:7" s="12" customFormat="1" ht="18" customHeight="1">
      <c r="A29" s="4"/>
      <c r="B29" s="3" t="s">
        <v>22</v>
      </c>
      <c r="C29" s="3"/>
      <c r="D29" s="3"/>
      <c r="E29" s="3"/>
      <c r="F29" s="3"/>
      <c r="G29" s="1"/>
    </row>
    <row r="30" spans="1:7" s="12" customFormat="1" ht="18" customHeight="1">
      <c r="A30"/>
      <c r="B30" s="1"/>
      <c r="C30" s="1"/>
      <c r="D30" s="1"/>
      <c r="E30" s="1"/>
      <c r="F30" s="1"/>
    </row>
    <row r="31" spans="1:7" s="12" customFormat="1" ht="43.5" customHeight="1">
      <c r="A31" s="123" t="s">
        <v>16</v>
      </c>
      <c r="B31" s="124" t="s">
        <v>15</v>
      </c>
      <c r="C31" s="125" t="s">
        <v>182</v>
      </c>
      <c r="D31" s="369" t="s">
        <v>389</v>
      </c>
      <c r="E31" s="369" t="s">
        <v>390</v>
      </c>
      <c r="F31" s="369" t="s">
        <v>391</v>
      </c>
      <c r="G31" s="207" t="s">
        <v>506</v>
      </c>
    </row>
    <row r="32" spans="1:7" s="129" customFormat="1" ht="18" customHeight="1">
      <c r="A32" s="126"/>
      <c r="B32" s="127" t="s">
        <v>112</v>
      </c>
      <c r="C32" s="127" t="s">
        <v>113</v>
      </c>
      <c r="D32" s="366"/>
      <c r="E32" s="366"/>
      <c r="F32" s="366"/>
      <c r="G32" s="128"/>
    </row>
    <row r="33" spans="1:7" s="12" customFormat="1" ht="18.75" customHeight="1">
      <c r="A33" s="205" t="s">
        <v>8</v>
      </c>
      <c r="B33" s="201" t="s">
        <v>244</v>
      </c>
      <c r="C33" s="352" t="s">
        <v>245</v>
      </c>
      <c r="D33" s="398">
        <v>9255</v>
      </c>
      <c r="E33" s="367"/>
      <c r="F33" s="367"/>
      <c r="G33" s="392"/>
    </row>
    <row r="34" spans="1:7" s="12" customFormat="1" ht="18.75" customHeight="1">
      <c r="A34" s="205" t="s">
        <v>9</v>
      </c>
      <c r="B34" s="201" t="s">
        <v>246</v>
      </c>
      <c r="C34" s="352" t="s">
        <v>248</v>
      </c>
      <c r="D34" s="398">
        <v>812</v>
      </c>
      <c r="E34" s="367"/>
      <c r="F34" s="367"/>
      <c r="G34" s="356"/>
    </row>
    <row r="35" spans="1:7" s="12" customFormat="1" ht="18.75" customHeight="1">
      <c r="A35" s="206" t="s">
        <v>10</v>
      </c>
      <c r="B35" s="202" t="s">
        <v>247</v>
      </c>
      <c r="C35" s="353" t="s">
        <v>249</v>
      </c>
      <c r="D35" s="440">
        <f>D33+D34</f>
        <v>10067</v>
      </c>
      <c r="E35" s="368"/>
      <c r="F35" s="368"/>
      <c r="G35" s="370">
        <f>G33+G34</f>
        <v>0</v>
      </c>
    </row>
    <row r="36" spans="1:7" s="12" customFormat="1" ht="18.75" customHeight="1">
      <c r="A36" s="206" t="s">
        <v>11</v>
      </c>
      <c r="B36" s="202" t="s">
        <v>251</v>
      </c>
      <c r="C36" s="353" t="s">
        <v>250</v>
      </c>
      <c r="D36" s="399">
        <v>2718</v>
      </c>
      <c r="E36" s="368"/>
      <c r="F36" s="368"/>
      <c r="G36" s="370"/>
    </row>
    <row r="37" spans="1:7" s="12" customFormat="1" ht="18.75" customHeight="1">
      <c r="A37" s="206" t="s">
        <v>12</v>
      </c>
      <c r="B37" s="202" t="s">
        <v>252</v>
      </c>
      <c r="C37" s="353" t="s">
        <v>253</v>
      </c>
      <c r="D37" s="399">
        <v>1060</v>
      </c>
      <c r="E37" s="368"/>
      <c r="F37" s="368"/>
      <c r="G37" s="370"/>
    </row>
    <row r="38" spans="1:7" ht="18.75" customHeight="1">
      <c r="A38" s="206" t="s">
        <v>13</v>
      </c>
      <c r="B38" s="201" t="s">
        <v>131</v>
      </c>
      <c r="C38" s="352" t="s">
        <v>254</v>
      </c>
      <c r="D38" s="398"/>
      <c r="E38" s="367"/>
      <c r="F38" s="367"/>
      <c r="G38" s="371"/>
    </row>
    <row r="39" spans="1:7" ht="18.75" customHeight="1">
      <c r="A39" s="205" t="s">
        <v>14</v>
      </c>
      <c r="B39" s="201" t="s">
        <v>255</v>
      </c>
      <c r="C39" s="352" t="s">
        <v>256</v>
      </c>
      <c r="D39" s="398"/>
      <c r="E39" s="367"/>
      <c r="F39" s="367"/>
      <c r="G39" s="371"/>
    </row>
    <row r="40" spans="1:7" ht="18.75" customHeight="1">
      <c r="A40" s="205" t="s">
        <v>30</v>
      </c>
      <c r="B40" s="203" t="s">
        <v>4</v>
      </c>
      <c r="C40" s="352" t="s">
        <v>257</v>
      </c>
      <c r="D40" s="398"/>
      <c r="E40" s="367"/>
      <c r="F40" s="367"/>
      <c r="G40" s="356"/>
    </row>
    <row r="41" spans="1:7" ht="18.75" customHeight="1">
      <c r="A41" s="206" t="s">
        <v>31</v>
      </c>
      <c r="B41" s="204" t="s">
        <v>132</v>
      </c>
      <c r="C41" s="353" t="s">
        <v>258</v>
      </c>
      <c r="D41" s="399"/>
      <c r="E41" s="368"/>
      <c r="F41" s="368"/>
      <c r="G41" s="354">
        <f>G39+G40</f>
        <v>0</v>
      </c>
    </row>
    <row r="42" spans="1:7" ht="18.75" customHeight="1">
      <c r="A42" s="205" t="s">
        <v>32</v>
      </c>
      <c r="B42" s="203" t="s">
        <v>260</v>
      </c>
      <c r="C42" s="352" t="s">
        <v>259</v>
      </c>
      <c r="D42" s="398"/>
      <c r="E42" s="367"/>
      <c r="F42" s="367"/>
      <c r="G42" s="355"/>
    </row>
    <row r="43" spans="1:7" ht="18.75" customHeight="1">
      <c r="A43" s="205" t="s">
        <v>33</v>
      </c>
      <c r="B43" s="203" t="s">
        <v>261</v>
      </c>
      <c r="C43" s="352" t="s">
        <v>262</v>
      </c>
      <c r="D43" s="398"/>
      <c r="E43" s="367"/>
      <c r="F43" s="367"/>
      <c r="G43" s="356"/>
    </row>
    <row r="44" spans="1:7" ht="18.75" customHeight="1">
      <c r="A44" s="205" t="s">
        <v>34</v>
      </c>
      <c r="B44" s="201" t="s">
        <v>72</v>
      </c>
      <c r="C44" s="352" t="s">
        <v>263</v>
      </c>
      <c r="D44" s="398"/>
      <c r="E44" s="367"/>
      <c r="F44" s="367"/>
      <c r="G44" s="356"/>
    </row>
    <row r="45" spans="1:7" ht="18.75" customHeight="1">
      <c r="A45" s="206" t="s">
        <v>35</v>
      </c>
      <c r="B45" s="202" t="s">
        <v>265</v>
      </c>
      <c r="C45" s="353" t="s">
        <v>264</v>
      </c>
      <c r="D45" s="418">
        <f>D35+D36+D37+D38+D41+D42+D43+D44</f>
        <v>13845</v>
      </c>
      <c r="E45" s="354">
        <f>E35+E36+E37+E38+E41+E42+E43+E44</f>
        <v>0</v>
      </c>
      <c r="F45" s="354">
        <f>F35+F36+F37+F38+F41+F42+F43+F44</f>
        <v>0</v>
      </c>
      <c r="G45" s="354">
        <f>G35+G36+G37+G38+G41+G42+G43+G44</f>
        <v>0</v>
      </c>
    </row>
  </sheetData>
  <mergeCells count="5">
    <mergeCell ref="B1:G1"/>
    <mergeCell ref="A2:G2"/>
    <mergeCell ref="A3:G3"/>
    <mergeCell ref="A26:G26"/>
    <mergeCell ref="A27:G2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5"/>
  <sheetViews>
    <sheetView topLeftCell="A25" workbookViewId="0">
      <selection activeCell="B34" sqref="B34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>
      <c r="B1" s="560" t="s">
        <v>410</v>
      </c>
      <c r="C1" s="560"/>
      <c r="D1" s="560"/>
      <c r="E1" s="560"/>
      <c r="F1" s="560"/>
      <c r="G1" s="560"/>
    </row>
    <row r="2" spans="1:22" ht="36" customHeight="1">
      <c r="A2" s="561" t="s">
        <v>18</v>
      </c>
      <c r="B2" s="562"/>
      <c r="C2" s="562"/>
      <c r="D2" s="562"/>
      <c r="E2" s="562"/>
      <c r="F2" s="562"/>
      <c r="G2" s="562"/>
    </row>
    <row r="3" spans="1:22" ht="18.75">
      <c r="A3" s="561" t="s">
        <v>427</v>
      </c>
      <c r="B3" s="562"/>
      <c r="C3" s="562"/>
      <c r="D3" s="562"/>
      <c r="E3" s="562"/>
      <c r="F3" s="562"/>
      <c r="G3" s="562"/>
    </row>
    <row r="4" spans="1:22" ht="15.75">
      <c r="A4" s="2"/>
      <c r="B4" s="3"/>
      <c r="C4" s="3"/>
      <c r="D4" s="3"/>
      <c r="E4" s="3"/>
      <c r="F4" s="3"/>
    </row>
    <row r="5" spans="1:22">
      <c r="A5" s="4"/>
      <c r="B5" s="3" t="s">
        <v>22</v>
      </c>
      <c r="C5" s="3"/>
      <c r="D5" s="3"/>
      <c r="E5" s="3"/>
      <c r="F5" s="3"/>
    </row>
    <row r="6" spans="1:22">
      <c r="G6" s="122"/>
    </row>
    <row r="7" spans="1:22">
      <c r="G7" s="122" t="s">
        <v>17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6">
      <c r="A8" s="123" t="s">
        <v>16</v>
      </c>
      <c r="B8" s="124" t="s">
        <v>15</v>
      </c>
      <c r="C8" s="125" t="s">
        <v>182</v>
      </c>
      <c r="D8" s="369" t="s">
        <v>389</v>
      </c>
      <c r="E8" s="369" t="s">
        <v>390</v>
      </c>
      <c r="F8" s="369" t="s">
        <v>391</v>
      </c>
      <c r="G8" s="207" t="s">
        <v>424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>
      <c r="A9" s="126"/>
      <c r="B9" s="127" t="s">
        <v>112</v>
      </c>
      <c r="C9" s="127" t="s">
        <v>113</v>
      </c>
      <c r="D9" s="366" t="s">
        <v>114</v>
      </c>
      <c r="E9" s="366" t="s">
        <v>115</v>
      </c>
      <c r="F9" s="366" t="s">
        <v>116</v>
      </c>
      <c r="G9" s="128" t="s">
        <v>117</v>
      </c>
    </row>
    <row r="10" spans="1:22" s="12" customFormat="1" ht="18" customHeight="1">
      <c r="A10" s="340" t="s">
        <v>8</v>
      </c>
      <c r="B10" s="201" t="s">
        <v>198</v>
      </c>
      <c r="C10" s="352" t="s">
        <v>199</v>
      </c>
      <c r="D10" s="432"/>
      <c r="E10" s="367"/>
      <c r="F10" s="367"/>
      <c r="G10" s="354">
        <f>SUM(D10:F10)</f>
        <v>0</v>
      </c>
    </row>
    <row r="11" spans="1:22" s="12" customFormat="1" ht="18" customHeight="1">
      <c r="A11" s="340" t="s">
        <v>9</v>
      </c>
      <c r="B11" s="202" t="s">
        <v>364</v>
      </c>
      <c r="C11" s="353" t="s">
        <v>200</v>
      </c>
      <c r="D11" s="412">
        <f>D10</f>
        <v>0</v>
      </c>
      <c r="E11" s="368"/>
      <c r="F11" s="368"/>
      <c r="G11" s="355">
        <f>SUM(G10:G10)</f>
        <v>0</v>
      </c>
    </row>
    <row r="12" spans="1:22" s="12" customFormat="1" ht="18" customHeight="1">
      <c r="A12" s="340" t="s">
        <v>10</v>
      </c>
      <c r="B12" s="203" t="s">
        <v>5</v>
      </c>
      <c r="C12" s="352" t="s">
        <v>216</v>
      </c>
      <c r="D12" s="367"/>
      <c r="E12" s="367"/>
      <c r="F12" s="367"/>
      <c r="G12" s="356"/>
    </row>
    <row r="13" spans="1:22" s="12" customFormat="1" ht="18" customHeight="1">
      <c r="A13" s="340" t="s">
        <v>11</v>
      </c>
      <c r="B13" s="203" t="s">
        <v>217</v>
      </c>
      <c r="C13" s="352" t="s">
        <v>218</v>
      </c>
      <c r="D13" s="367"/>
      <c r="E13" s="367"/>
      <c r="F13" s="367"/>
      <c r="G13" s="356"/>
    </row>
    <row r="14" spans="1:22" s="12" customFormat="1" ht="18" customHeight="1">
      <c r="A14" s="340" t="s">
        <v>12</v>
      </c>
      <c r="B14" s="203" t="s">
        <v>219</v>
      </c>
      <c r="C14" s="352" t="s">
        <v>220</v>
      </c>
      <c r="D14" s="367"/>
      <c r="E14" s="367"/>
      <c r="F14" s="367"/>
      <c r="G14" s="356"/>
    </row>
    <row r="15" spans="1:22" s="12" customFormat="1" ht="18" customHeight="1">
      <c r="A15" s="340" t="s">
        <v>13</v>
      </c>
      <c r="B15" s="203" t="s">
        <v>221</v>
      </c>
      <c r="C15" s="352" t="s">
        <v>222</v>
      </c>
      <c r="D15" s="367"/>
      <c r="E15" s="367"/>
      <c r="F15" s="367"/>
      <c r="G15" s="356"/>
    </row>
    <row r="16" spans="1:22" s="12" customFormat="1" ht="18" customHeight="1">
      <c r="A16" s="340" t="s">
        <v>14</v>
      </c>
      <c r="B16" s="203" t="s">
        <v>223</v>
      </c>
      <c r="C16" s="352" t="s">
        <v>224</v>
      </c>
      <c r="D16" s="367"/>
      <c r="E16" s="367"/>
      <c r="F16" s="367"/>
      <c r="G16" s="357"/>
    </row>
    <row r="17" spans="1:7" s="12" customFormat="1" ht="18" customHeight="1">
      <c r="A17" s="340" t="s">
        <v>30</v>
      </c>
      <c r="B17" s="203" t="s">
        <v>225</v>
      </c>
      <c r="C17" s="352" t="s">
        <v>226</v>
      </c>
      <c r="D17" s="367"/>
      <c r="E17" s="367"/>
      <c r="F17" s="367"/>
      <c r="G17" s="358"/>
    </row>
    <row r="18" spans="1:7" s="13" customFormat="1" ht="18" customHeight="1">
      <c r="A18" s="340" t="s">
        <v>31</v>
      </c>
      <c r="B18" s="203" t="s">
        <v>227</v>
      </c>
      <c r="C18" s="352" t="s">
        <v>228</v>
      </c>
      <c r="D18" s="367"/>
      <c r="E18" s="367"/>
      <c r="F18" s="367"/>
      <c r="G18" s="359"/>
    </row>
    <row r="19" spans="1:7" s="12" customFormat="1" ht="18" customHeight="1">
      <c r="A19" s="340" t="s">
        <v>32</v>
      </c>
      <c r="B19" s="203" t="s">
        <v>229</v>
      </c>
      <c r="C19" s="352" t="s">
        <v>230</v>
      </c>
      <c r="D19" s="367"/>
      <c r="E19" s="367"/>
      <c r="F19" s="367"/>
      <c r="G19" s="360"/>
    </row>
    <row r="20" spans="1:7" s="12" customFormat="1" ht="27.75" customHeight="1">
      <c r="A20" s="340" t="s">
        <v>33</v>
      </c>
      <c r="B20" s="203" t="s">
        <v>231</v>
      </c>
      <c r="C20" s="352" t="s">
        <v>232</v>
      </c>
      <c r="D20" s="367"/>
      <c r="E20" s="367"/>
      <c r="F20" s="367"/>
      <c r="G20" s="361"/>
    </row>
    <row r="21" spans="1:7" s="12" customFormat="1" ht="18" customHeight="1">
      <c r="A21" s="340" t="s">
        <v>34</v>
      </c>
      <c r="B21" s="204" t="s">
        <v>365</v>
      </c>
      <c r="C21" s="353" t="s">
        <v>233</v>
      </c>
      <c r="D21" s="368"/>
      <c r="E21" s="368"/>
      <c r="F21" s="368"/>
      <c r="G21" s="362">
        <f>SUM(G12:G20)</f>
        <v>0</v>
      </c>
    </row>
    <row r="22" spans="1:7" s="12" customFormat="1" ht="18" customHeight="1">
      <c r="A22" s="340" t="s">
        <v>35</v>
      </c>
      <c r="B22" s="202" t="s">
        <v>336</v>
      </c>
      <c r="C22" s="353" t="s">
        <v>239</v>
      </c>
      <c r="D22" s="368"/>
      <c r="E22" s="368"/>
      <c r="F22" s="368"/>
      <c r="G22" s="363"/>
    </row>
    <row r="23" spans="1:7" s="12" customFormat="1" ht="18" customHeight="1">
      <c r="A23" s="340" t="s">
        <v>36</v>
      </c>
      <c r="B23" s="202" t="s">
        <v>363</v>
      </c>
      <c r="C23" s="353" t="s">
        <v>240</v>
      </c>
      <c r="D23" s="368"/>
      <c r="E23" s="368"/>
      <c r="F23" s="368"/>
      <c r="G23" s="364"/>
    </row>
    <row r="24" spans="1:7" s="12" customFormat="1" ht="18" customHeight="1">
      <c r="A24" s="340" t="s">
        <v>37</v>
      </c>
      <c r="B24" s="204" t="s">
        <v>366</v>
      </c>
      <c r="C24" s="353" t="s">
        <v>242</v>
      </c>
      <c r="D24" s="396">
        <f>D11+D21+D22+D23</f>
        <v>0</v>
      </c>
      <c r="E24" s="396">
        <f>E11+E21+E22+E23</f>
        <v>0</v>
      </c>
      <c r="F24" s="396">
        <f>F11+F21+F22+F23</f>
        <v>0</v>
      </c>
      <c r="G24" s="396">
        <f>G11+G21+G22+G23</f>
        <v>0</v>
      </c>
    </row>
    <row r="25" spans="1:7" s="12" customFormat="1" ht="18" customHeight="1">
      <c r="A25"/>
      <c r="B25" s="1"/>
      <c r="C25" s="1"/>
      <c r="D25" s="1"/>
      <c r="E25" s="1"/>
      <c r="F25" s="1"/>
      <c r="G25" s="1"/>
    </row>
    <row r="26" spans="1:7" s="12" customFormat="1" ht="18" customHeight="1">
      <c r="A26" s="561" t="s">
        <v>18</v>
      </c>
      <c r="B26" s="562"/>
      <c r="C26" s="562"/>
      <c r="D26" s="562"/>
      <c r="E26" s="562"/>
      <c r="F26" s="562"/>
      <c r="G26" s="562"/>
    </row>
    <row r="27" spans="1:7" s="12" customFormat="1" ht="18" customHeight="1">
      <c r="A27" s="561" t="s">
        <v>428</v>
      </c>
      <c r="B27" s="562"/>
      <c r="C27" s="562"/>
      <c r="D27" s="562"/>
      <c r="E27" s="562"/>
      <c r="F27" s="562"/>
      <c r="G27" s="562"/>
    </row>
    <row r="28" spans="1:7" s="12" customFormat="1" ht="18" customHeight="1">
      <c r="A28" s="2"/>
      <c r="B28" s="3"/>
      <c r="C28" s="3"/>
      <c r="D28" s="3"/>
      <c r="E28" s="3"/>
      <c r="F28" s="3"/>
      <c r="G28" s="1"/>
    </row>
    <row r="29" spans="1:7" s="12" customFormat="1" ht="18" customHeight="1">
      <c r="A29" s="4"/>
      <c r="B29" s="3" t="s">
        <v>22</v>
      </c>
      <c r="C29" s="3"/>
      <c r="D29" s="3"/>
      <c r="E29" s="3"/>
      <c r="F29" s="3"/>
      <c r="G29" s="1"/>
    </row>
    <row r="30" spans="1:7" s="12" customFormat="1" ht="18" customHeight="1">
      <c r="A30"/>
      <c r="B30" s="1"/>
      <c r="C30" s="1"/>
      <c r="D30" s="1"/>
      <c r="E30" s="1"/>
      <c r="F30" s="1"/>
      <c r="G30" s="122" t="s">
        <v>17</v>
      </c>
    </row>
    <row r="31" spans="1:7" s="12" customFormat="1" ht="39" customHeight="1">
      <c r="A31" s="123" t="s">
        <v>16</v>
      </c>
      <c r="B31" s="124" t="s">
        <v>15</v>
      </c>
      <c r="C31" s="125" t="s">
        <v>182</v>
      </c>
      <c r="D31" s="369" t="s">
        <v>389</v>
      </c>
      <c r="E31" s="369" t="s">
        <v>390</v>
      </c>
      <c r="F31" s="369" t="s">
        <v>391</v>
      </c>
      <c r="G31" s="207" t="s">
        <v>424</v>
      </c>
    </row>
    <row r="32" spans="1:7" s="129" customFormat="1" ht="18" customHeight="1">
      <c r="A32" s="126"/>
      <c r="B32" s="127" t="s">
        <v>112</v>
      </c>
      <c r="C32" s="127" t="s">
        <v>113</v>
      </c>
      <c r="D32" s="366" t="s">
        <v>114</v>
      </c>
      <c r="E32" s="366" t="s">
        <v>115</v>
      </c>
      <c r="F32" s="366" t="s">
        <v>116</v>
      </c>
      <c r="G32" s="128" t="s">
        <v>117</v>
      </c>
    </row>
    <row r="33" spans="1:7" s="12" customFormat="1" ht="20.25" customHeight="1">
      <c r="A33" s="205" t="s">
        <v>8</v>
      </c>
      <c r="B33" s="201" t="s">
        <v>244</v>
      </c>
      <c r="C33" s="352" t="s">
        <v>245</v>
      </c>
      <c r="D33" s="398"/>
      <c r="E33" s="367"/>
      <c r="F33" s="367"/>
      <c r="G33" s="370">
        <f>D33</f>
        <v>0</v>
      </c>
    </row>
    <row r="34" spans="1:7" s="12" customFormat="1" ht="20.25" customHeight="1">
      <c r="A34" s="205" t="s">
        <v>9</v>
      </c>
      <c r="B34" s="201" t="s">
        <v>246</v>
      </c>
      <c r="C34" s="352" t="s">
        <v>248</v>
      </c>
      <c r="D34" s="398"/>
      <c r="E34" s="367"/>
      <c r="F34" s="367"/>
      <c r="G34" s="370">
        <f>D34</f>
        <v>0</v>
      </c>
    </row>
    <row r="35" spans="1:7" s="12" customFormat="1" ht="20.25" customHeight="1">
      <c r="A35" s="206" t="s">
        <v>10</v>
      </c>
      <c r="B35" s="202" t="s">
        <v>247</v>
      </c>
      <c r="C35" s="353" t="s">
        <v>249</v>
      </c>
      <c r="D35" s="399">
        <f>D33+D34</f>
        <v>0</v>
      </c>
      <c r="E35" s="368"/>
      <c r="F35" s="368"/>
      <c r="G35" s="370">
        <f>D35</f>
        <v>0</v>
      </c>
    </row>
    <row r="36" spans="1:7" s="12" customFormat="1" ht="20.25" customHeight="1">
      <c r="A36" s="206" t="s">
        <v>11</v>
      </c>
      <c r="B36" s="202" t="s">
        <v>251</v>
      </c>
      <c r="C36" s="353" t="s">
        <v>250</v>
      </c>
      <c r="D36" s="399"/>
      <c r="E36" s="368"/>
      <c r="F36" s="368"/>
      <c r="G36" s="370">
        <f>D36</f>
        <v>0</v>
      </c>
    </row>
    <row r="37" spans="1:7" s="12" customFormat="1" ht="20.25" customHeight="1">
      <c r="A37" s="206" t="s">
        <v>12</v>
      </c>
      <c r="B37" s="202" t="s">
        <v>252</v>
      </c>
      <c r="C37" s="353" t="s">
        <v>253</v>
      </c>
      <c r="D37" s="399"/>
      <c r="E37" s="368"/>
      <c r="F37" s="368"/>
      <c r="G37" s="370">
        <f>D37</f>
        <v>0</v>
      </c>
    </row>
    <row r="38" spans="1:7" ht="20.25" customHeight="1">
      <c r="A38" s="205" t="s">
        <v>13</v>
      </c>
      <c r="B38" s="201" t="s">
        <v>131</v>
      </c>
      <c r="C38" s="352" t="s">
        <v>254</v>
      </c>
      <c r="D38" s="367"/>
      <c r="E38" s="367"/>
      <c r="F38" s="367"/>
      <c r="G38" s="392"/>
    </row>
    <row r="39" spans="1:7" ht="20.25" customHeight="1">
      <c r="A39" s="205" t="s">
        <v>14</v>
      </c>
      <c r="B39" s="201" t="s">
        <v>255</v>
      </c>
      <c r="C39" s="352" t="s">
        <v>256</v>
      </c>
      <c r="D39" s="367"/>
      <c r="E39" s="367"/>
      <c r="F39" s="367"/>
      <c r="G39" s="392"/>
    </row>
    <row r="40" spans="1:7" ht="20.25" customHeight="1">
      <c r="A40" s="205" t="s">
        <v>30</v>
      </c>
      <c r="B40" s="203" t="s">
        <v>4</v>
      </c>
      <c r="C40" s="352" t="s">
        <v>257</v>
      </c>
      <c r="D40" s="367"/>
      <c r="E40" s="367"/>
      <c r="F40" s="367"/>
      <c r="G40" s="392"/>
    </row>
    <row r="41" spans="1:7" ht="20.25" customHeight="1">
      <c r="A41" s="206" t="s">
        <v>31</v>
      </c>
      <c r="B41" s="204" t="s">
        <v>132</v>
      </c>
      <c r="C41" s="353" t="s">
        <v>258</v>
      </c>
      <c r="D41" s="368"/>
      <c r="E41" s="368"/>
      <c r="F41" s="368"/>
      <c r="G41" s="392"/>
    </row>
    <row r="42" spans="1:7" ht="20.25" customHeight="1">
      <c r="A42" s="205" t="s">
        <v>32</v>
      </c>
      <c r="B42" s="203" t="s">
        <v>260</v>
      </c>
      <c r="C42" s="352" t="s">
        <v>259</v>
      </c>
      <c r="D42" s="367"/>
      <c r="E42" s="367"/>
      <c r="F42" s="367"/>
      <c r="G42" s="392"/>
    </row>
    <row r="43" spans="1:7" ht="20.25" customHeight="1">
      <c r="A43" s="205" t="s">
        <v>33</v>
      </c>
      <c r="B43" s="203" t="s">
        <v>261</v>
      </c>
      <c r="C43" s="352" t="s">
        <v>262</v>
      </c>
      <c r="D43" s="367"/>
      <c r="E43" s="367"/>
      <c r="F43" s="367"/>
      <c r="G43" s="392"/>
    </row>
    <row r="44" spans="1:7" ht="20.25" customHeight="1">
      <c r="A44" s="205" t="s">
        <v>34</v>
      </c>
      <c r="B44" s="201" t="s">
        <v>72</v>
      </c>
      <c r="C44" s="352" t="s">
        <v>263</v>
      </c>
      <c r="D44" s="367"/>
      <c r="E44" s="367"/>
      <c r="F44" s="367"/>
      <c r="G44" s="392"/>
    </row>
    <row r="45" spans="1:7" ht="20.25" customHeight="1">
      <c r="A45" s="206" t="s">
        <v>35</v>
      </c>
      <c r="B45" s="202" t="s">
        <v>265</v>
      </c>
      <c r="C45" s="353" t="s">
        <v>264</v>
      </c>
      <c r="D45" s="399">
        <f>D35+D36+D37+D41+D42+D43+D44</f>
        <v>0</v>
      </c>
      <c r="E45" s="368"/>
      <c r="F45" s="368"/>
      <c r="G45" s="370">
        <f>D45</f>
        <v>0</v>
      </c>
    </row>
  </sheetData>
  <mergeCells count="5">
    <mergeCell ref="A27:G27"/>
    <mergeCell ref="B1:G1"/>
    <mergeCell ref="A2:G2"/>
    <mergeCell ref="A3:G3"/>
    <mergeCell ref="A26:G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43"/>
  <sheetViews>
    <sheetView workbookViewId="0">
      <selection activeCell="C17" sqref="C17"/>
    </sheetView>
  </sheetViews>
  <sheetFormatPr defaultRowHeight="12.75"/>
  <cols>
    <col min="1" max="1" width="4.5703125" customWidth="1"/>
    <col min="2" max="2" width="67.7109375" style="1" customWidth="1"/>
    <col min="3" max="3" width="6.5703125" style="1" customWidth="1"/>
    <col min="4" max="6" width="8.85546875" style="1" customWidth="1"/>
    <col min="7" max="7" width="10.28515625" style="1" customWidth="1"/>
    <col min="8" max="22" width="9.140625" style="1"/>
  </cols>
  <sheetData>
    <row r="1" spans="1:7">
      <c r="B1" s="560" t="s">
        <v>411</v>
      </c>
      <c r="C1" s="560"/>
      <c r="D1" s="560"/>
      <c r="E1" s="560"/>
      <c r="F1" s="560"/>
      <c r="G1" s="560"/>
    </row>
    <row r="2" spans="1:7" ht="36" customHeight="1">
      <c r="A2" s="561" t="s">
        <v>124</v>
      </c>
      <c r="B2" s="562"/>
      <c r="C2" s="562"/>
      <c r="D2" s="562"/>
      <c r="E2" s="562"/>
      <c r="F2" s="562"/>
      <c r="G2" s="562"/>
    </row>
    <row r="3" spans="1:7" ht="18.75">
      <c r="A3" s="561" t="s">
        <v>427</v>
      </c>
      <c r="B3" s="562"/>
      <c r="C3" s="562"/>
      <c r="D3" s="562"/>
      <c r="E3" s="562"/>
      <c r="F3" s="562"/>
      <c r="G3" s="562"/>
    </row>
    <row r="4" spans="1:7" s="12" customFormat="1" ht="30" customHeight="1">
      <c r="A4"/>
      <c r="B4" s="1"/>
      <c r="C4" s="1"/>
      <c r="D4" s="1"/>
      <c r="E4" s="1"/>
      <c r="F4" s="1"/>
      <c r="G4" s="122"/>
    </row>
    <row r="5" spans="1:7" s="12" customFormat="1" ht="30" customHeight="1">
      <c r="A5"/>
      <c r="B5" s="1"/>
      <c r="C5" s="1"/>
      <c r="D5" s="1"/>
      <c r="E5" s="1"/>
      <c r="F5" s="1"/>
      <c r="G5" s="122" t="s">
        <v>17</v>
      </c>
    </row>
    <row r="6" spans="1:7" s="12" customFormat="1" ht="44.25" customHeight="1">
      <c r="A6" s="123" t="s">
        <v>16</v>
      </c>
      <c r="B6" s="124" t="s">
        <v>15</v>
      </c>
      <c r="C6" s="125" t="s">
        <v>182</v>
      </c>
      <c r="D6" s="369" t="s">
        <v>389</v>
      </c>
      <c r="E6" s="369" t="s">
        <v>390</v>
      </c>
      <c r="F6" s="369" t="s">
        <v>391</v>
      </c>
      <c r="G6" s="207" t="s">
        <v>424</v>
      </c>
    </row>
    <row r="7" spans="1:7" s="12" customFormat="1" ht="20.25" customHeight="1">
      <c r="A7" s="126"/>
      <c r="B7" s="127" t="s">
        <v>112</v>
      </c>
      <c r="C7" s="127" t="s">
        <v>113</v>
      </c>
      <c r="D7" s="366" t="s">
        <v>114</v>
      </c>
      <c r="E7" s="366" t="s">
        <v>115</v>
      </c>
      <c r="F7" s="366" t="s">
        <v>116</v>
      </c>
      <c r="G7" s="128" t="s">
        <v>117</v>
      </c>
    </row>
    <row r="8" spans="1:7" s="12" customFormat="1" ht="18" customHeight="1">
      <c r="A8" s="340" t="s">
        <v>8</v>
      </c>
      <c r="B8" s="201" t="s">
        <v>198</v>
      </c>
      <c r="C8" s="352" t="s">
        <v>199</v>
      </c>
      <c r="D8" s="395"/>
      <c r="E8" s="367"/>
      <c r="F8" s="367"/>
      <c r="G8" s="354">
        <f>SUM(D8:F8)</f>
        <v>0</v>
      </c>
    </row>
    <row r="9" spans="1:7" s="12" customFormat="1" ht="18" customHeight="1">
      <c r="A9" s="340" t="s">
        <v>9</v>
      </c>
      <c r="B9" s="202" t="s">
        <v>364</v>
      </c>
      <c r="C9" s="353" t="s">
        <v>200</v>
      </c>
      <c r="D9" s="333">
        <f>D8</f>
        <v>0</v>
      </c>
      <c r="E9" s="368"/>
      <c r="F9" s="368"/>
      <c r="G9" s="355">
        <f>SUM(G8:G8)</f>
        <v>0</v>
      </c>
    </row>
    <row r="10" spans="1:7" s="12" customFormat="1" ht="18" customHeight="1">
      <c r="A10" s="340" t="s">
        <v>10</v>
      </c>
      <c r="B10" s="203" t="s">
        <v>5</v>
      </c>
      <c r="C10" s="352" t="s">
        <v>216</v>
      </c>
      <c r="D10" s="367"/>
      <c r="E10" s="367"/>
      <c r="F10" s="367"/>
      <c r="G10" s="356"/>
    </row>
    <row r="11" spans="1:7" s="13" customFormat="1" ht="18" customHeight="1">
      <c r="A11" s="340" t="s">
        <v>11</v>
      </c>
      <c r="B11" s="203" t="s">
        <v>217</v>
      </c>
      <c r="C11" s="352" t="s">
        <v>218</v>
      </c>
      <c r="D11" s="367"/>
      <c r="E11" s="367"/>
      <c r="F11" s="367"/>
      <c r="G11" s="356"/>
    </row>
    <row r="12" spans="1:7" s="12" customFormat="1" ht="18" customHeight="1">
      <c r="A12" s="340" t="s">
        <v>12</v>
      </c>
      <c r="B12" s="203" t="s">
        <v>219</v>
      </c>
      <c r="C12" s="352" t="s">
        <v>220</v>
      </c>
      <c r="D12" s="367"/>
      <c r="E12" s="367"/>
      <c r="F12" s="367"/>
      <c r="G12" s="356"/>
    </row>
    <row r="13" spans="1:7" s="12" customFormat="1" ht="27.75" customHeight="1">
      <c r="A13" s="340" t="s">
        <v>13</v>
      </c>
      <c r="B13" s="203" t="s">
        <v>221</v>
      </c>
      <c r="C13" s="352" t="s">
        <v>222</v>
      </c>
      <c r="D13" s="367"/>
      <c r="E13" s="367"/>
      <c r="F13" s="367"/>
      <c r="G13" s="356"/>
    </row>
    <row r="14" spans="1:7" s="12" customFormat="1" ht="18" customHeight="1">
      <c r="A14" s="340" t="s">
        <v>14</v>
      </c>
      <c r="B14" s="203" t="s">
        <v>223</v>
      </c>
      <c r="C14" s="352" t="s">
        <v>224</v>
      </c>
      <c r="D14" s="367"/>
      <c r="E14" s="367"/>
      <c r="F14" s="367"/>
      <c r="G14" s="357"/>
    </row>
    <row r="15" spans="1:7" s="12" customFormat="1" ht="18" customHeight="1">
      <c r="A15" s="340" t="s">
        <v>30</v>
      </c>
      <c r="B15" s="203" t="s">
        <v>225</v>
      </c>
      <c r="C15" s="352" t="s">
        <v>226</v>
      </c>
      <c r="D15" s="367"/>
      <c r="E15" s="367"/>
      <c r="F15" s="367"/>
      <c r="G15" s="358"/>
    </row>
    <row r="16" spans="1:7" s="12" customFormat="1" ht="18" customHeight="1">
      <c r="A16" s="340" t="s">
        <v>31</v>
      </c>
      <c r="B16" s="203" t="s">
        <v>227</v>
      </c>
      <c r="C16" s="352" t="s">
        <v>228</v>
      </c>
      <c r="D16" s="367"/>
      <c r="E16" s="367"/>
      <c r="F16" s="367"/>
      <c r="G16" s="359"/>
    </row>
    <row r="17" spans="1:7" s="12" customFormat="1" ht="18" customHeight="1">
      <c r="A17" s="340" t="s">
        <v>32</v>
      </c>
      <c r="B17" s="203" t="s">
        <v>229</v>
      </c>
      <c r="C17" s="352" t="s">
        <v>230</v>
      </c>
      <c r="D17" s="367"/>
      <c r="E17" s="367"/>
      <c r="F17" s="367"/>
      <c r="G17" s="360"/>
    </row>
    <row r="18" spans="1:7" s="12" customFormat="1" ht="18" customHeight="1">
      <c r="A18" s="340" t="s">
        <v>33</v>
      </c>
      <c r="B18" s="203" t="s">
        <v>231</v>
      </c>
      <c r="C18" s="352" t="s">
        <v>232</v>
      </c>
      <c r="D18" s="367"/>
      <c r="E18" s="367"/>
      <c r="F18" s="367"/>
      <c r="G18" s="361"/>
    </row>
    <row r="19" spans="1:7" s="12" customFormat="1" ht="18" customHeight="1">
      <c r="A19" s="340" t="s">
        <v>34</v>
      </c>
      <c r="B19" s="204" t="s">
        <v>365</v>
      </c>
      <c r="C19" s="353" t="s">
        <v>233</v>
      </c>
      <c r="D19" s="368"/>
      <c r="E19" s="368"/>
      <c r="F19" s="368"/>
      <c r="G19" s="362">
        <f>SUM(G10:G18)</f>
        <v>0</v>
      </c>
    </row>
    <row r="20" spans="1:7" s="12" customFormat="1" ht="18.75" customHeight="1">
      <c r="A20" s="340" t="s">
        <v>35</v>
      </c>
      <c r="B20" s="202" t="s">
        <v>336</v>
      </c>
      <c r="C20" s="353" t="s">
        <v>239</v>
      </c>
      <c r="D20" s="368"/>
      <c r="E20" s="368"/>
      <c r="F20" s="368"/>
      <c r="G20" s="363"/>
    </row>
    <row r="21" spans="1:7" s="12" customFormat="1" ht="18" customHeight="1">
      <c r="A21" s="340" t="s">
        <v>36</v>
      </c>
      <c r="B21" s="202" t="s">
        <v>363</v>
      </c>
      <c r="C21" s="353" t="s">
        <v>240</v>
      </c>
      <c r="D21" s="368"/>
      <c r="E21" s="368"/>
      <c r="F21" s="368"/>
      <c r="G21" s="364"/>
    </row>
    <row r="22" spans="1:7" s="12" customFormat="1" ht="18" customHeight="1">
      <c r="A22" s="340" t="s">
        <v>37</v>
      </c>
      <c r="B22" s="204" t="s">
        <v>366</v>
      </c>
      <c r="C22" s="353" t="s">
        <v>242</v>
      </c>
      <c r="D22" s="396">
        <f>D9+D19+D20+D21</f>
        <v>0</v>
      </c>
      <c r="E22" s="396">
        <f>E9+E19+E20+E21</f>
        <v>0</v>
      </c>
      <c r="F22" s="396">
        <f>F9+F19+F20+F21</f>
        <v>0</v>
      </c>
      <c r="G22" s="396">
        <f>G9+G19+G20+G21</f>
        <v>0</v>
      </c>
    </row>
    <row r="23" spans="1:7" s="12" customFormat="1" ht="18" customHeight="1">
      <c r="A23"/>
      <c r="B23" s="1"/>
      <c r="C23" s="1"/>
      <c r="D23" s="1"/>
      <c r="E23" s="1"/>
      <c r="F23" s="1"/>
      <c r="G23" s="1"/>
    </row>
    <row r="24" spans="1:7" s="12" customFormat="1" ht="18" customHeight="1">
      <c r="A24" s="561" t="s">
        <v>124</v>
      </c>
      <c r="B24" s="562"/>
      <c r="C24" s="562"/>
      <c r="D24" s="562"/>
      <c r="E24" s="562"/>
      <c r="F24" s="562"/>
      <c r="G24" s="562"/>
    </row>
    <row r="25" spans="1:7" s="129" customFormat="1" ht="18" customHeight="1">
      <c r="A25" s="561" t="s">
        <v>428</v>
      </c>
      <c r="B25" s="562"/>
      <c r="C25" s="562"/>
      <c r="D25" s="562"/>
      <c r="E25" s="562"/>
      <c r="F25" s="562"/>
      <c r="G25" s="562"/>
    </row>
    <row r="26" spans="1:7" s="12" customFormat="1" ht="18" customHeight="1">
      <c r="A26" s="2"/>
      <c r="B26" s="3"/>
      <c r="C26" s="3"/>
      <c r="D26" s="3"/>
      <c r="E26" s="3"/>
      <c r="F26" s="3"/>
      <c r="G26" s="1"/>
    </row>
    <row r="27" spans="1:7" s="12" customFormat="1" ht="17.25" customHeight="1">
      <c r="A27" s="4"/>
      <c r="B27" s="3" t="s">
        <v>22</v>
      </c>
      <c r="C27" s="3"/>
      <c r="D27" s="3"/>
      <c r="E27" s="3"/>
      <c r="F27" s="3"/>
      <c r="G27" s="1"/>
    </row>
    <row r="28" spans="1:7" s="12" customFormat="1" ht="16.5" customHeight="1">
      <c r="A28"/>
      <c r="B28" s="1"/>
      <c r="C28" s="1"/>
      <c r="D28" s="1"/>
      <c r="E28" s="1"/>
      <c r="F28" s="1"/>
      <c r="G28" s="122" t="s">
        <v>17</v>
      </c>
    </row>
    <row r="29" spans="1:7" s="12" customFormat="1" ht="44.25" customHeight="1">
      <c r="A29" s="123" t="s">
        <v>16</v>
      </c>
      <c r="B29" s="124" t="s">
        <v>15</v>
      </c>
      <c r="C29" s="125" t="s">
        <v>182</v>
      </c>
      <c r="D29" s="369" t="s">
        <v>389</v>
      </c>
      <c r="E29" s="369" t="s">
        <v>390</v>
      </c>
      <c r="F29" s="369" t="s">
        <v>391</v>
      </c>
      <c r="G29" s="207" t="s">
        <v>424</v>
      </c>
    </row>
    <row r="30" spans="1:7" s="12" customFormat="1" ht="18" customHeight="1">
      <c r="A30" s="126"/>
      <c r="B30" s="127" t="s">
        <v>112</v>
      </c>
      <c r="C30" s="127" t="s">
        <v>113</v>
      </c>
      <c r="D30" s="366" t="s">
        <v>114</v>
      </c>
      <c r="E30" s="366" t="s">
        <v>115</v>
      </c>
      <c r="F30" s="366" t="s">
        <v>116</v>
      </c>
      <c r="G30" s="128" t="s">
        <v>117</v>
      </c>
    </row>
    <row r="31" spans="1:7" ht="18.75" customHeight="1">
      <c r="A31" s="205" t="s">
        <v>8</v>
      </c>
      <c r="B31" s="201" t="s">
        <v>244</v>
      </c>
      <c r="C31" s="352" t="s">
        <v>245</v>
      </c>
      <c r="D31" s="398"/>
      <c r="E31" s="367"/>
      <c r="F31" s="367"/>
      <c r="G31" s="370">
        <f>D31</f>
        <v>0</v>
      </c>
    </row>
    <row r="32" spans="1:7" ht="18.75" customHeight="1">
      <c r="A32" s="205" t="s">
        <v>9</v>
      </c>
      <c r="B32" s="201" t="s">
        <v>246</v>
      </c>
      <c r="C32" s="352" t="s">
        <v>248</v>
      </c>
      <c r="D32" s="398"/>
      <c r="E32" s="367"/>
      <c r="F32" s="367"/>
      <c r="G32" s="356"/>
    </row>
    <row r="33" spans="1:7" ht="18.75" customHeight="1">
      <c r="A33" s="206" t="s">
        <v>10</v>
      </c>
      <c r="B33" s="202" t="s">
        <v>247</v>
      </c>
      <c r="C33" s="353" t="s">
        <v>249</v>
      </c>
      <c r="D33" s="399">
        <f>D31+D32</f>
        <v>0</v>
      </c>
      <c r="E33" s="368"/>
      <c r="F33" s="368"/>
      <c r="G33" s="370">
        <f>D33</f>
        <v>0</v>
      </c>
    </row>
    <row r="34" spans="1:7" ht="18.75" customHeight="1">
      <c r="A34" s="206" t="s">
        <v>11</v>
      </c>
      <c r="B34" s="202" t="s">
        <v>251</v>
      </c>
      <c r="C34" s="353" t="s">
        <v>250</v>
      </c>
      <c r="D34" s="399"/>
      <c r="E34" s="368"/>
      <c r="F34" s="368"/>
      <c r="G34" s="370">
        <f>D34</f>
        <v>0</v>
      </c>
    </row>
    <row r="35" spans="1:7" ht="18.75" customHeight="1">
      <c r="A35" s="206" t="s">
        <v>12</v>
      </c>
      <c r="B35" s="202" t="s">
        <v>252</v>
      </c>
      <c r="C35" s="353" t="s">
        <v>253</v>
      </c>
      <c r="D35" s="399"/>
      <c r="E35" s="368"/>
      <c r="F35" s="368"/>
      <c r="G35" s="370">
        <f>D35</f>
        <v>0</v>
      </c>
    </row>
    <row r="36" spans="1:7" ht="18.75" customHeight="1">
      <c r="A36" s="206" t="s">
        <v>13</v>
      </c>
      <c r="B36" s="201" t="s">
        <v>131</v>
      </c>
      <c r="C36" s="352" t="s">
        <v>254</v>
      </c>
      <c r="D36" s="398"/>
      <c r="E36" s="367"/>
      <c r="F36" s="367"/>
      <c r="G36" s="371"/>
    </row>
    <row r="37" spans="1:7" ht="18.75" customHeight="1">
      <c r="A37" s="205" t="s">
        <v>14</v>
      </c>
      <c r="B37" s="201" t="s">
        <v>255</v>
      </c>
      <c r="C37" s="352" t="s">
        <v>256</v>
      </c>
      <c r="D37" s="398"/>
      <c r="E37" s="367"/>
      <c r="F37" s="367"/>
      <c r="G37" s="371"/>
    </row>
    <row r="38" spans="1:7" ht="18.75" customHeight="1">
      <c r="A38" s="205" t="s">
        <v>30</v>
      </c>
      <c r="B38" s="203" t="s">
        <v>4</v>
      </c>
      <c r="C38" s="352" t="s">
        <v>257</v>
      </c>
      <c r="D38" s="398"/>
      <c r="E38" s="367"/>
      <c r="F38" s="367"/>
      <c r="G38" s="356"/>
    </row>
    <row r="39" spans="1:7" ht="18.75" customHeight="1">
      <c r="A39" s="206" t="s">
        <v>31</v>
      </c>
      <c r="B39" s="204" t="s">
        <v>132</v>
      </c>
      <c r="C39" s="353" t="s">
        <v>258</v>
      </c>
      <c r="D39" s="399"/>
      <c r="E39" s="368"/>
      <c r="F39" s="368"/>
      <c r="G39" s="354">
        <f>G37+G38</f>
        <v>0</v>
      </c>
    </row>
    <row r="40" spans="1:7" ht="18.75" customHeight="1">
      <c r="A40" s="205" t="s">
        <v>32</v>
      </c>
      <c r="B40" s="203" t="s">
        <v>260</v>
      </c>
      <c r="C40" s="352" t="s">
        <v>259</v>
      </c>
      <c r="D40" s="398"/>
      <c r="E40" s="367"/>
      <c r="F40" s="367"/>
      <c r="G40" s="355"/>
    </row>
    <row r="41" spans="1:7" ht="18.75" customHeight="1">
      <c r="A41" s="205" t="s">
        <v>33</v>
      </c>
      <c r="B41" s="203" t="s">
        <v>261</v>
      </c>
      <c r="C41" s="352" t="s">
        <v>262</v>
      </c>
      <c r="D41" s="398"/>
      <c r="E41" s="367"/>
      <c r="F41" s="367"/>
      <c r="G41" s="356"/>
    </row>
    <row r="42" spans="1:7" ht="18.75" customHeight="1">
      <c r="A42" s="205" t="s">
        <v>34</v>
      </c>
      <c r="B42" s="201" t="s">
        <v>72</v>
      </c>
      <c r="C42" s="352" t="s">
        <v>263</v>
      </c>
      <c r="D42" s="398"/>
      <c r="E42" s="367"/>
      <c r="F42" s="367"/>
      <c r="G42" s="356"/>
    </row>
    <row r="43" spans="1:7" ht="18.75" customHeight="1">
      <c r="A43" s="206" t="s">
        <v>35</v>
      </c>
      <c r="B43" s="202" t="s">
        <v>265</v>
      </c>
      <c r="C43" s="353" t="s">
        <v>264</v>
      </c>
      <c r="D43" s="399">
        <f>D33+D34+D35+D39+D40+D41+D42</f>
        <v>0</v>
      </c>
      <c r="E43" s="368"/>
      <c r="F43" s="368"/>
      <c r="G43" s="354">
        <f>G33+G34+G35+G36+G39+G40+G41+G42</f>
        <v>0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22</vt:i4>
      </vt:variant>
    </vt:vector>
  </HeadingPairs>
  <TitlesOfParts>
    <vt:vector size="55" baseType="lpstr">
      <vt:lpstr>összevont bev</vt:lpstr>
      <vt:lpstr>összevont kiad</vt:lpstr>
      <vt:lpstr>önk bev</vt:lpstr>
      <vt:lpstr>önk kiad</vt:lpstr>
      <vt:lpstr>,</vt:lpstr>
      <vt:lpstr>0</vt:lpstr>
      <vt:lpstr>Tiszavirágóvoda</vt:lpstr>
      <vt:lpstr>Homoki O</vt:lpstr>
      <vt:lpstr>Vadárv O </vt:lpstr>
      <vt:lpstr>Műv H </vt:lpstr>
      <vt:lpstr>Könyvtár </vt:lpstr>
      <vt:lpstr>Múzeum</vt:lpstr>
      <vt:lpstr>ESZI </vt:lpstr>
      <vt:lpstr>bevételek részl</vt:lpstr>
      <vt:lpstr>működési tám részl</vt:lpstr>
      <vt:lpstr>51 melléklet</vt:lpstr>
      <vt:lpstr>5.melléklet</vt:lpstr>
      <vt:lpstr>61 melléklet</vt:lpstr>
      <vt:lpstr>6 melléklet</vt:lpstr>
      <vt:lpstr>létszám 1</vt:lpstr>
      <vt:lpstr>létszám 2</vt:lpstr>
      <vt:lpstr>ellátások részl</vt:lpstr>
      <vt:lpstr>felhalm kiad</vt:lpstr>
      <vt:lpstr>összev mérleg</vt:lpstr>
      <vt:lpstr>műk mérleg</vt:lpstr>
      <vt:lpstr>felh mérleg</vt:lpstr>
      <vt:lpstr>közvetett tám</vt:lpstr>
      <vt:lpstr>több éves kih köt</vt:lpstr>
      <vt:lpstr>adósságot keletkeztető</vt:lpstr>
      <vt:lpstr>ei felh üt</vt:lpstr>
      <vt:lpstr>EU projekt</vt:lpstr>
      <vt:lpstr>gördülő</vt:lpstr>
      <vt:lpstr>Munka1</vt:lpstr>
      <vt:lpstr>','!Nyomtatási_terület</vt:lpstr>
      <vt:lpstr>'0'!Nyomtatási_terület</vt:lpstr>
      <vt:lpstr>'5.melléklet'!Nyomtatási_terület</vt:lpstr>
      <vt:lpstr>'51 melléklet'!Nyomtatási_terület</vt:lpstr>
      <vt:lpstr>'6 melléklet'!Nyomtatási_terület</vt:lpstr>
      <vt:lpstr>'adósságot keletkeztető'!Nyomtatási_terület</vt:lpstr>
      <vt:lpstr>'ESZI '!Nyomtatási_terület</vt:lpstr>
      <vt:lpstr>'EU projekt'!Nyomtatási_terület</vt:lpstr>
      <vt:lpstr>'felh mérleg'!Nyomtatási_terület</vt:lpstr>
      <vt:lpstr>gördülő!Nyomtatási_terület</vt:lpstr>
      <vt:lpstr>'Homoki O'!Nyomtatási_terület</vt:lpstr>
      <vt:lpstr>'Könyvtár '!Nyomtatási_terület</vt:lpstr>
      <vt:lpstr>Múzeum!Nyomtatási_terület</vt:lpstr>
      <vt:lpstr>'műk mérleg'!Nyomtatási_terület</vt:lpstr>
      <vt:lpstr>'működési tám részl'!Nyomtatási_terület</vt:lpstr>
      <vt:lpstr>'Műv H '!Nyomtatási_terület</vt:lpstr>
      <vt:lpstr>'önk bev'!Nyomtatási_terület</vt:lpstr>
      <vt:lpstr>'önk kiad'!Nyomtatási_terület</vt:lpstr>
      <vt:lpstr>'összevont bev'!Nyomtatási_terület</vt:lpstr>
      <vt:lpstr>'összevont kiad'!Nyomtatási_terület</vt:lpstr>
      <vt:lpstr>Tiszavirágóvoda!Nyomtatási_terület</vt:lpstr>
      <vt:lpstr>'Vadárv O 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2012. évi költségvetés 2. változat</dc:title>
  <dc:creator>Tiszaföldvár Város</dc:creator>
  <cp:lastModifiedBy>TUNDE</cp:lastModifiedBy>
  <cp:lastPrinted>2016-02-23T13:50:13Z</cp:lastPrinted>
  <dcterms:created xsi:type="dcterms:W3CDTF">2007-01-05T06:14:08Z</dcterms:created>
  <dcterms:modified xsi:type="dcterms:W3CDTF">2016-02-23T13:50:18Z</dcterms:modified>
</cp:coreProperties>
</file>