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492" windowWidth="11700" windowHeight="6060" tabRatio="727" activeTab="4"/>
  </bookViews>
  <sheets>
    <sheet name="1.sz.mell" sheetId="1" r:id="rId1"/>
    <sheet name="2.a.sz.mell  " sheetId="73" r:id="rId2"/>
    <sheet name="2.b.sz.mell  " sheetId="61" r:id="rId3"/>
    <sheet name="4.mell" sheetId="143" r:id="rId4"/>
    <sheet name="5.mell" sheetId="144" r:id="rId5"/>
    <sheet name="9. sz. mell Önkormányzat összes" sheetId="3" r:id="rId6"/>
    <sheet name="9.1.1. sz. mell Önk.foly.száll." sheetId="109" r:id="rId7"/>
    <sheet name="9.1.2 sz. mell Önk.közutak" sheetId="110" r:id="rId8"/>
    <sheet name="9.1.3 sz. mell Önk.lakóingatlan" sheetId="111" r:id="rId9"/>
    <sheet name="9.1.4. sz. mell Önk.zöldter." sheetId="113" r:id="rId10"/>
    <sheet name="9.1.5. sz. mell Önk.jogalk." sheetId="114" r:id="rId11"/>
    <sheet name="9.1.6 sz. mell Önk.nem lakóing." sheetId="112" r:id="rId12"/>
    <sheet name="9.1.7. sz. mell közvilágít" sheetId="115" r:id="rId13"/>
    <sheet name="9.1.8. sz. mell város " sheetId="116" r:id="rId14"/>
    <sheet name="9.1.9. sz. mell Önk.elsz." sheetId="117" r:id="rId15"/>
    <sheet name="9.1.10. sz. mell finansz.műv." sheetId="118" r:id="rId16"/>
    <sheet name="9.1.11 sz. mell önk.elsz ktgvet" sheetId="121" r:id="rId17"/>
    <sheet name="9.1.12. sz. mell isk.1-4 évf." sheetId="122" r:id="rId18"/>
    <sheet name="9.1.13. sz. mell isk.5-8 évf. " sheetId="123" r:id="rId19"/>
    <sheet name="9.1.14. sz. mell háziorv." sheetId="125" r:id="rId20"/>
    <sheet name="9.1.15. sz. mell fogászat" sheetId="119" r:id="rId21"/>
    <sheet name="9.1.16. sz. mell család " sheetId="120" r:id="rId22"/>
    <sheet name="9.1.17. sz. mell ifj.eü" sheetId="124" r:id="rId23"/>
    <sheet name="9.1.18. sz. mell átm.segély" sheetId="126" r:id="rId24"/>
    <sheet name="9.1.19. sz. mell temetési" sheetId="127" r:id="rId25"/>
    <sheet name="9.1.20. sz. mell egyéb önk" sheetId="128" r:id="rId26"/>
    <sheet name="9.1.21. sz. mell jelzőrsz." sheetId="129" r:id="rId27"/>
    <sheet name="9.1.22. sz. mell gyermekjóléti" sheetId="132" r:id="rId28"/>
    <sheet name="9.1.23. sz. mell családsegítés" sheetId="133" r:id="rId29"/>
    <sheet name="9.1.24. sz. mell civil szerv" sheetId="134" r:id="rId30"/>
    <sheet name="9.1.25. sz. mell közfogl" sheetId="135" r:id="rId31"/>
    <sheet name="9.1.26. sz. mell könyvtár" sheetId="136" r:id="rId32"/>
    <sheet name="9.1.27. sz. mell IKSZT" sheetId="137" r:id="rId33"/>
    <sheet name="9.1.28. sz. mell sport" sheetId="138" r:id="rId34"/>
    <sheet name="9.1.30. ktgvet befizetések" sheetId="154" r:id="rId35"/>
    <sheet name="9.1.31. árvíz védelem" sheetId="156" r:id="rId36"/>
    <sheet name="9.1.32. óvodai nevelé" sheetId="155" r:id="rId37"/>
    <sheet name="9.1.34. rövid távú közfoglalk." sheetId="157" r:id="rId38"/>
    <sheet name="9.1.33. int.finansz. " sheetId="153" r:id="rId39"/>
    <sheet name="9.1.29. sz. mell köztemető" sheetId="139" r:id="rId40"/>
    <sheet name="10. sz. mell Polg.Hiv.összes" sheetId="79" r:id="rId41"/>
    <sheet name="10.1.1. sz. mell PH igazg." sheetId="95" r:id="rId42"/>
    <sheet name="10.1.2. sz. mell PH adó" sheetId="96" r:id="rId43"/>
    <sheet name="10.1.3. sz. mell aktív k." sheetId="90" r:id="rId44"/>
    <sheet name="10.1.4. sz. mell idősk.j." sheetId="97" r:id="rId45"/>
    <sheet name="10.1.5. sz. mell lakásfenn." sheetId="98" r:id="rId46"/>
    <sheet name="10.1.6. sz. mell ápolási" sheetId="100" r:id="rId47"/>
    <sheet name="10.1.7. sz. mell közgyógy" sheetId="99" r:id="rId48"/>
    <sheet name="11. sz. mell int.össz." sheetId="101" r:id="rId49"/>
    <sheet name="11.1.1. sz. mell óvoda int.étk." sheetId="103" r:id="rId50"/>
    <sheet name="11.1.2 sz. mell isk. int.étk." sheetId="104" r:id="rId51"/>
    <sheet name="11.1.3. sz. mell egyéb vendégl." sheetId="105" r:id="rId52"/>
    <sheet name="11.1.4. sz. mell óvodai nevelés" sheetId="106" r:id="rId53"/>
    <sheet name="11.1.5. sz. mell bölcs" sheetId="107" r:id="rId54"/>
    <sheet name="13.mell." sheetId="141" r:id="rId55"/>
    <sheet name="12. mell. Közös Hivatal" sheetId="142" r:id="rId56"/>
    <sheet name="közös hiv. igazg." sheetId="151" r:id="rId57"/>
    <sheet name="közös hiv adó" sheetId="150" r:id="rId58"/>
    <sheet name="közös hiv. aktív korúak ell." sheetId="149" r:id="rId59"/>
    <sheet name="közös hiv. lakásfenntart.tam." sheetId="147" r:id="rId60"/>
    <sheet name="közös hiv. rendsz.gyved.tam." sheetId="145" r:id="rId61"/>
    <sheet name="közös hiv. közgyógy ell. " sheetId="152" r:id="rId62"/>
    <sheet name="vagyonkimu.kötelezettségek" sheetId="158" r:id="rId63"/>
    <sheet name="vagyonkim.ért.nélk.nyilvtart.e" sheetId="159" r:id="rId64"/>
    <sheet name="13.melléklet.tartozásállomány" sheetId="160" r:id="rId65"/>
    <sheet name="vagyonkimutatás eszközök 15.mel" sheetId="163" r:id="rId66"/>
    <sheet name="vagyonkimutatás forrás" sheetId="162" r:id="rId67"/>
    <sheet name="8.számú melléklet" sheetId="161" r:id="rId68"/>
    <sheet name="14.melléklet" sheetId="66" r:id="rId69"/>
    <sheet name="6.melléklet" sheetId="88" r:id="rId70"/>
    <sheet name="3.számú melléklet" sheetId="164" r:id="rId71"/>
    <sheet name="7. számú melléklet" sheetId="165" r:id="rId72"/>
  </sheets>
  <externalReferences>
    <externalReference r:id="rId73"/>
  </externalReferences>
  <definedNames>
    <definedName name="_xlnm.Print_Titles" localSheetId="40">'10. sz. mell Polg.Hiv.összes'!$1:$6</definedName>
    <definedName name="_xlnm.Print_Titles" localSheetId="41">'10.1.1. sz. mell PH igazg.'!$1:$6</definedName>
    <definedName name="_xlnm.Print_Titles" localSheetId="42">'10.1.2. sz. mell PH adó'!$1:$6</definedName>
    <definedName name="_xlnm.Print_Titles" localSheetId="43">'10.1.3. sz. mell aktív k.'!$1:$6</definedName>
    <definedName name="_xlnm.Print_Titles" localSheetId="44">'10.1.4. sz. mell idősk.j.'!$1:$6</definedName>
    <definedName name="_xlnm.Print_Titles" localSheetId="45">'10.1.5. sz. mell lakásfenn.'!$1:$6</definedName>
    <definedName name="_xlnm.Print_Titles" localSheetId="46">'10.1.6. sz. mell ápolási'!$1:$6</definedName>
    <definedName name="_xlnm.Print_Titles" localSheetId="47">'10.1.7. sz. mell közgyógy'!$1:$6</definedName>
    <definedName name="_xlnm.Print_Titles" localSheetId="48">'11. sz. mell int.össz.'!$1:$6</definedName>
    <definedName name="_xlnm.Print_Titles" localSheetId="49">'11.1.1. sz. mell óvoda int.étk.'!$1:$6</definedName>
    <definedName name="_xlnm.Print_Titles" localSheetId="50">'11.1.2 sz. mell isk. int.étk.'!$1:$6</definedName>
    <definedName name="_xlnm.Print_Titles" localSheetId="51">'11.1.3. sz. mell egyéb vendégl.'!$1:$6</definedName>
    <definedName name="_xlnm.Print_Titles" localSheetId="52">'11.1.4. sz. mell óvodai nevelés'!$1:$6</definedName>
    <definedName name="_xlnm.Print_Titles" localSheetId="53">'11.1.5. sz. mell bölcs'!$1:$6</definedName>
    <definedName name="_xlnm.Print_Titles" localSheetId="5">'9. sz. mell Önkormányzat összes'!$1:$6</definedName>
    <definedName name="_xlnm.Print_Titles" localSheetId="6">'9.1.1. sz. mell Önk.foly.száll.'!$1:$6</definedName>
    <definedName name="_xlnm.Print_Titles" localSheetId="15">'9.1.10. sz. mell finansz.műv.'!$1:$6</definedName>
    <definedName name="_xlnm.Print_Titles" localSheetId="16">'9.1.11 sz. mell önk.elsz ktgvet'!$1:$6</definedName>
    <definedName name="_xlnm.Print_Titles" localSheetId="17">'9.1.12. sz. mell isk.1-4 évf.'!$1:$6</definedName>
    <definedName name="_xlnm.Print_Titles" localSheetId="18">'9.1.13. sz. mell isk.5-8 évf. '!$1:$6</definedName>
    <definedName name="_xlnm.Print_Titles" localSheetId="19">'9.1.14. sz. mell háziorv.'!$1:$6</definedName>
    <definedName name="_xlnm.Print_Titles" localSheetId="20">'9.1.15. sz. mell fogászat'!$1:$6</definedName>
    <definedName name="_xlnm.Print_Titles" localSheetId="21">'9.1.16. sz. mell család '!$1:$6</definedName>
    <definedName name="_xlnm.Print_Titles" localSheetId="22">'9.1.17. sz. mell ifj.eü'!$1:$6</definedName>
    <definedName name="_xlnm.Print_Titles" localSheetId="23">'9.1.18. sz. mell átm.segély'!$1:$6</definedName>
    <definedName name="_xlnm.Print_Titles" localSheetId="24">'9.1.19. sz. mell temetési'!$1:$6</definedName>
    <definedName name="_xlnm.Print_Titles" localSheetId="7">'9.1.2 sz. mell Önk.közutak'!$1:$6</definedName>
    <definedName name="_xlnm.Print_Titles" localSheetId="25">'9.1.20. sz. mell egyéb önk'!$1:$6</definedName>
    <definedName name="_xlnm.Print_Titles" localSheetId="26">'9.1.21. sz. mell jelzőrsz.'!$1:$6</definedName>
    <definedName name="_xlnm.Print_Titles" localSheetId="27">'9.1.22. sz. mell gyermekjóléti'!$1:$6</definedName>
    <definedName name="_xlnm.Print_Titles" localSheetId="28">'9.1.23. sz. mell családsegítés'!$1:$6</definedName>
    <definedName name="_xlnm.Print_Titles" localSheetId="29">'9.1.24. sz. mell civil szerv'!$1:$6</definedName>
    <definedName name="_xlnm.Print_Titles" localSheetId="30">'9.1.25. sz. mell közfogl'!$1:$6</definedName>
    <definedName name="_xlnm.Print_Titles" localSheetId="31">'9.1.26. sz. mell könyvtár'!$1:$6</definedName>
    <definedName name="_xlnm.Print_Titles" localSheetId="32">'9.1.27. sz. mell IKSZT'!$1:$6</definedName>
    <definedName name="_xlnm.Print_Titles" localSheetId="33">'9.1.28. sz. mell sport'!$1:$6</definedName>
    <definedName name="_xlnm.Print_Titles" localSheetId="39">'9.1.29. sz. mell köztemető'!$1:$6</definedName>
    <definedName name="_xlnm.Print_Titles" localSheetId="8">'9.1.3 sz. mell Önk.lakóingatlan'!$1:$6</definedName>
    <definedName name="_xlnm.Print_Titles" localSheetId="9">'9.1.4. sz. mell Önk.zöldter.'!$1:$6</definedName>
    <definedName name="_xlnm.Print_Titles" localSheetId="10">'9.1.5. sz. mell Önk.jogalk.'!$1:$6</definedName>
    <definedName name="_xlnm.Print_Titles" localSheetId="11">'9.1.6 sz. mell Önk.nem lakóing.'!$1:$6</definedName>
    <definedName name="_xlnm.Print_Titles" localSheetId="12">'9.1.7. sz. mell közvilágít'!$1:$6</definedName>
    <definedName name="_xlnm.Print_Titles" localSheetId="13">'9.1.8. sz. mell város '!$1:$6</definedName>
    <definedName name="_xlnm.Print_Titles" localSheetId="14">'9.1.9. sz. mell Önk.elsz.'!$1:$6</definedName>
    <definedName name="_xlnm.Print_Area" localSheetId="1">'2.a.sz.mell  '!#REF!</definedName>
    <definedName name="_xlnm.Print_Area" localSheetId="3">'4.mell'!$A$1:$I$18</definedName>
    <definedName name="_xlnm.Print_Area" localSheetId="4">'5.mell'!$A$1:$I$24</definedName>
    <definedName name="_xlnm.Print_Area" localSheetId="61">'közös hiv. közgyógy ell. '!$A$1:$G$54</definedName>
    <definedName name="_xlnm.Print_Area" localSheetId="60">'közös hiv. rendsz.gyved.tam.'!$A$1:$G$53</definedName>
  </definedNames>
  <calcPr calcId="125725"/>
</workbook>
</file>

<file path=xl/calcChain.xml><?xml version="1.0" encoding="utf-8"?>
<calcChain xmlns="http://schemas.openxmlformats.org/spreadsheetml/2006/main">
  <c r="E56" i="118"/>
  <c r="E59" s="1"/>
  <c r="M36" i="61"/>
  <c r="G36"/>
  <c r="M34"/>
  <c r="G34"/>
  <c r="I33"/>
  <c r="C27"/>
  <c r="C22"/>
  <c r="C21"/>
  <c r="C33" s="1"/>
  <c r="M20"/>
  <c r="G20"/>
  <c r="C20"/>
  <c r="G19"/>
  <c r="G17"/>
  <c r="G16"/>
  <c r="G15"/>
  <c r="M12"/>
  <c r="G12"/>
  <c r="M10"/>
  <c r="I10"/>
  <c r="I20" s="1"/>
  <c r="I34" s="1"/>
  <c r="I36" s="1"/>
  <c r="M9"/>
  <c r="G9"/>
  <c r="M8"/>
  <c r="C38" l="1"/>
  <c r="C34"/>
  <c r="C36" s="1"/>
  <c r="I37"/>
  <c r="I38"/>
  <c r="M31" i="73" l="1"/>
  <c r="M30"/>
  <c r="F30"/>
  <c r="G30" s="1"/>
  <c r="M28"/>
  <c r="G28"/>
  <c r="I27"/>
  <c r="C24"/>
  <c r="C19"/>
  <c r="C27" s="1"/>
  <c r="L18"/>
  <c r="K18"/>
  <c r="M18" s="1"/>
  <c r="I18"/>
  <c r="I28" s="1"/>
  <c r="I30" s="1"/>
  <c r="F18"/>
  <c r="G18" s="1"/>
  <c r="E18"/>
  <c r="C18"/>
  <c r="C32" s="1"/>
  <c r="M12"/>
  <c r="G12"/>
  <c r="M10"/>
  <c r="G10"/>
  <c r="M9"/>
  <c r="G9"/>
  <c r="M8"/>
  <c r="G8"/>
  <c r="M7"/>
  <c r="G7"/>
  <c r="M6"/>
  <c r="G6"/>
  <c r="C31" l="1"/>
  <c r="I32"/>
  <c r="C28"/>
  <c r="C30" s="1"/>
  <c r="I31"/>
  <c r="C147" i="1" l="1"/>
  <c r="C146"/>
  <c r="E145"/>
  <c r="C144"/>
  <c r="C143"/>
  <c r="C136"/>
  <c r="C137" s="1"/>
  <c r="E131"/>
  <c r="G127"/>
  <c r="G125"/>
  <c r="C116"/>
  <c r="C108"/>
  <c r="C107" s="1"/>
  <c r="C145" s="1"/>
  <c r="G106"/>
  <c r="C102"/>
  <c r="G101"/>
  <c r="G95"/>
  <c r="G93"/>
  <c r="C93"/>
  <c r="G92"/>
  <c r="G91"/>
  <c r="G90"/>
  <c r="C90"/>
  <c r="G86"/>
  <c r="G85"/>
  <c r="G82"/>
  <c r="G81"/>
  <c r="G80"/>
  <c r="G79"/>
  <c r="C79"/>
  <c r="G78"/>
  <c r="C78"/>
  <c r="G77"/>
  <c r="C77"/>
  <c r="G76"/>
  <c r="C76"/>
  <c r="C106" s="1"/>
  <c r="C125" s="1"/>
  <c r="C127" s="1"/>
  <c r="G70"/>
  <c r="G68"/>
  <c r="C62"/>
  <c r="C55" s="1"/>
  <c r="C142" s="1"/>
  <c r="C141" s="1"/>
  <c r="C56"/>
  <c r="G54"/>
  <c r="G51"/>
  <c r="G50"/>
  <c r="G48"/>
  <c r="C48"/>
  <c r="G47"/>
  <c r="G46"/>
  <c r="G45"/>
  <c r="C45"/>
  <c r="G42"/>
  <c r="G38"/>
  <c r="C38"/>
  <c r="G37"/>
  <c r="G35"/>
  <c r="G34"/>
  <c r="G33"/>
  <c r="G32"/>
  <c r="C32"/>
  <c r="G31"/>
  <c r="C31"/>
  <c r="G30"/>
  <c r="G22"/>
  <c r="G21"/>
  <c r="C21"/>
  <c r="G20"/>
  <c r="G19"/>
  <c r="G18"/>
  <c r="G17"/>
  <c r="G15"/>
  <c r="G14"/>
  <c r="G13"/>
  <c r="G11"/>
  <c r="C11"/>
  <c r="G9"/>
  <c r="G7"/>
  <c r="G6"/>
  <c r="C6"/>
  <c r="C54" s="1"/>
  <c r="G5"/>
  <c r="C5"/>
  <c r="C68" l="1"/>
  <c r="C70" s="1"/>
  <c r="C131"/>
  <c r="H41" i="142" l="1"/>
  <c r="H40"/>
  <c r="H39"/>
  <c r="F16" i="165" l="1"/>
  <c r="E16"/>
  <c r="D16"/>
  <c r="D8" i="105"/>
  <c r="D17"/>
  <c r="D22"/>
  <c r="D27"/>
  <c r="D28"/>
  <c r="D32"/>
  <c r="D37"/>
  <c r="D44"/>
  <c r="D51" s="1"/>
  <c r="D63" i="132"/>
  <c r="D81"/>
  <c r="D78" s="1"/>
  <c r="D95" s="1"/>
  <c r="D99" s="1"/>
  <c r="D90"/>
  <c r="D96"/>
  <c r="D23" i="164" l="1"/>
  <c r="C23"/>
  <c r="B23"/>
  <c r="G14" i="160" l="1"/>
  <c r="G13"/>
  <c r="G12"/>
  <c r="G11"/>
  <c r="G10"/>
  <c r="H99" i="119"/>
  <c r="H95"/>
  <c r="H66"/>
  <c r="H63"/>
  <c r="H59"/>
  <c r="H55"/>
  <c r="H36"/>
  <c r="H34"/>
  <c r="H33"/>
  <c r="H99" i="120"/>
  <c r="H95"/>
  <c r="H66"/>
  <c r="H65"/>
  <c r="H64"/>
  <c r="H63"/>
  <c r="H59"/>
  <c r="H55"/>
  <c r="H99" i="124"/>
  <c r="H95"/>
  <c r="H66"/>
  <c r="H63"/>
  <c r="H59"/>
  <c r="H55"/>
  <c r="H35"/>
  <c r="H34"/>
  <c r="H33"/>
  <c r="H99" i="126"/>
  <c r="H95"/>
  <c r="H68"/>
  <c r="H63"/>
  <c r="H99" i="127"/>
  <c r="H95"/>
  <c r="H68"/>
  <c r="H63"/>
  <c r="H99" i="128"/>
  <c r="H95"/>
  <c r="H68"/>
  <c r="H63"/>
  <c r="H99" i="129"/>
  <c r="H95"/>
  <c r="H72"/>
  <c r="H69"/>
  <c r="H63"/>
  <c r="H99" i="132"/>
  <c r="H95"/>
  <c r="H72"/>
  <c r="H67"/>
  <c r="H66"/>
  <c r="H65"/>
  <c r="H64"/>
  <c r="H63"/>
  <c r="H99" i="133"/>
  <c r="H95"/>
  <c r="H72"/>
  <c r="H69"/>
  <c r="H63"/>
  <c r="H99" i="134"/>
  <c r="H95"/>
  <c r="H73"/>
  <c r="H69"/>
  <c r="H63"/>
  <c r="H99" i="135"/>
  <c r="H95"/>
  <c r="H66"/>
  <c r="H65"/>
  <c r="H64"/>
  <c r="H63"/>
  <c r="H59"/>
  <c r="H55"/>
  <c r="H39"/>
  <c r="H34"/>
  <c r="H33"/>
  <c r="H65" i="136"/>
  <c r="H64"/>
  <c r="H63"/>
  <c r="H99"/>
  <c r="H95"/>
  <c r="H66" i="137"/>
  <c r="H65"/>
  <c r="H64"/>
  <c r="H63"/>
  <c r="H99"/>
  <c r="H95"/>
  <c r="H80" i="138"/>
  <c r="H99"/>
  <c r="H95"/>
  <c r="H78"/>
  <c r="H66"/>
  <c r="H65"/>
  <c r="H64"/>
  <c r="H63"/>
  <c r="H59"/>
  <c r="H55"/>
  <c r="H44"/>
  <c r="H40"/>
  <c r="H33"/>
  <c r="H99" i="154"/>
  <c r="H95"/>
  <c r="H66"/>
  <c r="H63"/>
  <c r="H99" i="156"/>
  <c r="H95"/>
  <c r="H66"/>
  <c r="H63"/>
  <c r="H59" i="155"/>
  <c r="H44"/>
  <c r="H40"/>
  <c r="H33"/>
  <c r="H99" i="157"/>
  <c r="H95"/>
  <c r="H65"/>
  <c r="H64"/>
  <c r="H63"/>
  <c r="H99" i="153"/>
  <c r="H98"/>
  <c r="H97"/>
  <c r="H96"/>
  <c r="H99" i="139"/>
  <c r="H95"/>
  <c r="H66"/>
  <c r="H63"/>
  <c r="H50" i="95"/>
  <c r="H40"/>
  <c r="H39"/>
  <c r="H38"/>
  <c r="H37"/>
  <c r="H36"/>
  <c r="H32"/>
  <c r="H27"/>
  <c r="H26"/>
  <c r="H25"/>
  <c r="H50" i="96"/>
  <c r="H39"/>
  <c r="H38"/>
  <c r="H37"/>
  <c r="H36"/>
  <c r="H32"/>
  <c r="H27"/>
  <c r="H26"/>
  <c r="H51" i="90"/>
  <c r="H42"/>
  <c r="H37"/>
  <c r="H32"/>
  <c r="H27"/>
  <c r="H26"/>
  <c r="H50" i="97"/>
  <c r="H41"/>
  <c r="H36"/>
  <c r="H32"/>
  <c r="H27"/>
  <c r="H26"/>
  <c r="H51" i="98"/>
  <c r="H42"/>
  <c r="H37"/>
  <c r="H32"/>
  <c r="H27"/>
  <c r="H26"/>
  <c r="H51" i="100"/>
  <c r="H42"/>
  <c r="H37"/>
  <c r="H32"/>
  <c r="H27"/>
  <c r="H26"/>
  <c r="H51" i="103"/>
  <c r="H41"/>
  <c r="H40"/>
  <c r="H39"/>
  <c r="H38"/>
  <c r="H37"/>
  <c r="H32"/>
  <c r="H27"/>
  <c r="H26"/>
  <c r="H14"/>
  <c r="H12"/>
  <c r="H8"/>
  <c r="H51" i="104"/>
  <c r="H40"/>
  <c r="H39"/>
  <c r="H38"/>
  <c r="H37"/>
  <c r="H32"/>
  <c r="H27"/>
  <c r="H26"/>
  <c r="H14"/>
  <c r="H12"/>
  <c r="H8"/>
  <c r="H51" i="105"/>
  <c r="H40"/>
  <c r="H39"/>
  <c r="H38"/>
  <c r="H37"/>
  <c r="H32"/>
  <c r="H27"/>
  <c r="H14"/>
  <c r="H12"/>
  <c r="H8"/>
  <c r="H51" i="106"/>
  <c r="H46"/>
  <c r="H45"/>
  <c r="H44"/>
  <c r="H41"/>
  <c r="H40"/>
  <c r="H39"/>
  <c r="H38"/>
  <c r="H37"/>
  <c r="H32"/>
  <c r="H27"/>
  <c r="H26"/>
  <c r="H18"/>
  <c r="H17"/>
  <c r="H14"/>
  <c r="H11"/>
  <c r="H8"/>
  <c r="H51" i="107"/>
  <c r="H41"/>
  <c r="H40"/>
  <c r="H39"/>
  <c r="H38"/>
  <c r="H37"/>
  <c r="H32"/>
  <c r="H27"/>
  <c r="H26"/>
  <c r="H14"/>
  <c r="H12"/>
  <c r="H8"/>
  <c r="H52" i="151"/>
  <c r="H50"/>
  <c r="H44"/>
  <c r="H43"/>
  <c r="H40"/>
  <c r="H39"/>
  <c r="H38"/>
  <c r="H37"/>
  <c r="H36"/>
  <c r="H32"/>
  <c r="H27"/>
  <c r="H26"/>
  <c r="H25"/>
  <c r="H50" i="150"/>
  <c r="H40"/>
  <c r="H39"/>
  <c r="H38"/>
  <c r="H37"/>
  <c r="H36"/>
  <c r="H32"/>
  <c r="H27"/>
  <c r="H26"/>
  <c r="H48" i="149"/>
  <c r="H41"/>
  <c r="H36"/>
  <c r="H32"/>
  <c r="H27"/>
  <c r="H26"/>
  <c r="H51" i="147"/>
  <c r="H42"/>
  <c r="H37"/>
  <c r="H32"/>
  <c r="H27"/>
  <c r="H26"/>
  <c r="H50" i="145"/>
  <c r="H41"/>
  <c r="H36"/>
  <c r="H32"/>
  <c r="H27"/>
  <c r="H26"/>
  <c r="H51" i="152"/>
  <c r="H42"/>
  <c r="H37"/>
  <c r="H32"/>
  <c r="H27"/>
  <c r="H26"/>
  <c r="H99" i="125" l="1"/>
  <c r="H95"/>
  <c r="H80"/>
  <c r="H78"/>
  <c r="H66"/>
  <c r="H63"/>
  <c r="H99" i="123"/>
  <c r="H95"/>
  <c r="H71"/>
  <c r="H69"/>
  <c r="H66"/>
  <c r="H63"/>
  <c r="H61" i="117"/>
  <c r="H57"/>
  <c r="H54"/>
  <c r="H53"/>
  <c r="H51"/>
  <c r="H50"/>
  <c r="H49"/>
  <c r="H48"/>
  <c r="H47"/>
  <c r="H41"/>
  <c r="H38"/>
  <c r="H37"/>
  <c r="H35"/>
  <c r="H34"/>
  <c r="H33"/>
  <c r="H32"/>
  <c r="H26"/>
  <c r="H25"/>
  <c r="H24"/>
  <c r="H23"/>
  <c r="H10"/>
  <c r="H9"/>
  <c r="H8"/>
  <c r="H79" i="116"/>
  <c r="H78"/>
  <c r="H73"/>
  <c r="H69"/>
  <c r="H67"/>
  <c r="H66"/>
  <c r="H65"/>
  <c r="H64"/>
  <c r="H63"/>
  <c r="H59"/>
  <c r="H55"/>
  <c r="H21"/>
  <c r="H14"/>
  <c r="H8"/>
  <c r="H99" i="115"/>
  <c r="H95"/>
  <c r="H66"/>
  <c r="H63"/>
  <c r="H99" i="112"/>
  <c r="H95"/>
  <c r="H89"/>
  <c r="H82"/>
  <c r="H81"/>
  <c r="H78"/>
  <c r="H59"/>
  <c r="H55"/>
  <c r="H52"/>
  <c r="H51"/>
  <c r="H49"/>
  <c r="H17"/>
  <c r="H16"/>
  <c r="H14"/>
  <c r="H8"/>
  <c r="H99" i="114"/>
  <c r="H95"/>
  <c r="H66"/>
  <c r="H65"/>
  <c r="H64"/>
  <c r="H63"/>
  <c r="H99" i="113"/>
  <c r="H95"/>
  <c r="H79"/>
  <c r="H78"/>
  <c r="H67"/>
  <c r="H66"/>
  <c r="H65"/>
  <c r="H64"/>
  <c r="H63"/>
  <c r="H59" i="111"/>
  <c r="H55"/>
  <c r="H17"/>
  <c r="H14"/>
  <c r="H8"/>
  <c r="H99" i="110"/>
  <c r="H95"/>
  <c r="H66"/>
  <c r="H63"/>
  <c r="H59" i="109"/>
  <c r="H55"/>
  <c r="H48"/>
  <c r="H46"/>
  <c r="H102" i="3"/>
  <c r="H99"/>
  <c r="H97"/>
  <c r="H91"/>
  <c r="H84"/>
  <c r="H83"/>
  <c r="H82"/>
  <c r="H81"/>
  <c r="H80"/>
  <c r="H75"/>
  <c r="H74"/>
  <c r="H71"/>
  <c r="H70"/>
  <c r="H69"/>
  <c r="H68"/>
  <c r="H67"/>
  <c r="H66"/>
  <c r="H65"/>
  <c r="H61"/>
  <c r="H56"/>
  <c r="H53"/>
  <c r="H52"/>
  <c r="H50"/>
  <c r="H49"/>
  <c r="H48"/>
  <c r="H47"/>
  <c r="H46"/>
  <c r="H44"/>
  <c r="H40"/>
  <c r="H39"/>
  <c r="H37"/>
  <c r="H36"/>
  <c r="H35"/>
  <c r="H34"/>
  <c r="H33"/>
  <c r="H32"/>
  <c r="H30"/>
  <c r="H27"/>
  <c r="H25"/>
  <c r="H24"/>
  <c r="H23"/>
  <c r="H22"/>
  <c r="H21"/>
  <c r="H20"/>
  <c r="H17"/>
  <c r="H16"/>
  <c r="H14"/>
  <c r="H12"/>
  <c r="H10"/>
  <c r="H9"/>
  <c r="H8"/>
  <c r="G24" i="144"/>
  <c r="G18" i="143"/>
  <c r="H24" i="144"/>
  <c r="H18" i="143"/>
  <c r="D8" i="103" l="1"/>
  <c r="D24" i="157"/>
  <c r="D14"/>
  <c r="D9"/>
  <c r="D8"/>
  <c r="D24" i="155"/>
  <c r="D14"/>
  <c r="D9"/>
  <c r="D8" s="1"/>
  <c r="D24" i="156"/>
  <c r="D14"/>
  <c r="D9"/>
  <c r="D8" s="1"/>
  <c r="D24" i="153"/>
  <c r="D14"/>
  <c r="D9"/>
  <c r="D8" s="1"/>
  <c r="D9" i="154"/>
  <c r="D8" s="1"/>
  <c r="D14"/>
  <c r="D24"/>
  <c r="D9" i="138" l="1"/>
  <c r="D8" s="1"/>
  <c r="D14"/>
  <c r="D24"/>
  <c r="D34"/>
  <c r="D33" s="1"/>
  <c r="D55" s="1"/>
  <c r="D59" s="1"/>
  <c r="D40"/>
  <c r="D46"/>
  <c r="D49"/>
  <c r="D56"/>
  <c r="D69"/>
  <c r="D63" s="1"/>
  <c r="D95" s="1"/>
  <c r="D99" s="1"/>
  <c r="D81"/>
  <c r="D78" s="1"/>
  <c r="D90"/>
  <c r="D96"/>
  <c r="H25" i="79" l="1"/>
  <c r="H26"/>
  <c r="H27"/>
  <c r="H32"/>
  <c r="H36"/>
  <c r="H37"/>
  <c r="H38"/>
  <c r="H39"/>
  <c r="H41"/>
  <c r="H50"/>
  <c r="H52" i="142" l="1"/>
  <c r="H50"/>
  <c r="H44"/>
  <c r="H43"/>
  <c r="H38"/>
  <c r="H37"/>
  <c r="H36"/>
  <c r="H32"/>
  <c r="H27"/>
  <c r="H26"/>
  <c r="H25"/>
  <c r="H51" i="101"/>
  <c r="H46"/>
  <c r="H45"/>
  <c r="H44"/>
  <c r="H41"/>
  <c r="H40"/>
  <c r="H39"/>
  <c r="H38"/>
  <c r="H37"/>
  <c r="H32"/>
  <c r="H27"/>
  <c r="H26"/>
  <c r="H18"/>
  <c r="H17"/>
  <c r="H14"/>
  <c r="H12"/>
  <c r="H11"/>
  <c r="H10"/>
  <c r="H8"/>
  <c r="D8" i="142" l="1"/>
  <c r="D17"/>
  <c r="D22"/>
  <c r="F16" i="141" l="1"/>
  <c r="E16"/>
  <c r="D16"/>
  <c r="C16"/>
  <c r="G16" s="1"/>
  <c r="G14"/>
  <c r="G13"/>
  <c r="G12"/>
  <c r="G11"/>
  <c r="G10"/>
  <c r="C31" i="88"/>
  <c r="C5"/>
  <c r="D21" i="66"/>
  <c r="E21"/>
  <c r="H21"/>
  <c r="I21"/>
  <c r="J21"/>
  <c r="E16"/>
  <c r="H16"/>
  <c r="I16"/>
  <c r="J16"/>
  <c r="D16"/>
  <c r="H12"/>
  <c r="I12"/>
  <c r="J12"/>
  <c r="E12"/>
  <c r="K7"/>
  <c r="K8"/>
  <c r="K9"/>
  <c r="K10"/>
  <c r="K11"/>
  <c r="E13"/>
  <c r="D96" i="139" l="1"/>
  <c r="D90"/>
  <c r="D81"/>
  <c r="D78" s="1"/>
  <c r="D69"/>
  <c r="D63" s="1"/>
  <c r="D56"/>
  <c r="D49"/>
  <c r="D46"/>
  <c r="D40"/>
  <c r="D34"/>
  <c r="D33" s="1"/>
  <c r="D24"/>
  <c r="D14"/>
  <c r="D9"/>
  <c r="D8" s="1"/>
  <c r="D96" i="137"/>
  <c r="D90"/>
  <c r="D81"/>
  <c r="D78" s="1"/>
  <c r="D69"/>
  <c r="D63" s="1"/>
  <c r="D56"/>
  <c r="D49"/>
  <c r="D46"/>
  <c r="D40"/>
  <c r="D34"/>
  <c r="D33" s="1"/>
  <c r="D24"/>
  <c r="D14"/>
  <c r="D9"/>
  <c r="D96" i="136"/>
  <c r="D90"/>
  <c r="D81"/>
  <c r="D78" s="1"/>
  <c r="D69"/>
  <c r="D63" s="1"/>
  <c r="D56"/>
  <c r="D49"/>
  <c r="D46"/>
  <c r="D40"/>
  <c r="D34"/>
  <c r="D33" s="1"/>
  <c r="D24"/>
  <c r="D14"/>
  <c r="D9"/>
  <c r="D8" s="1"/>
  <c r="D96" i="135"/>
  <c r="D90"/>
  <c r="D81"/>
  <c r="D78" s="1"/>
  <c r="D69"/>
  <c r="D63" s="1"/>
  <c r="D56"/>
  <c r="D49"/>
  <c r="D46"/>
  <c r="D40"/>
  <c r="D34"/>
  <c r="D33" s="1"/>
  <c r="D24"/>
  <c r="D14"/>
  <c r="D9"/>
  <c r="D8" s="1"/>
  <c r="D96" i="134"/>
  <c r="D90"/>
  <c r="D81"/>
  <c r="D78" s="1"/>
  <c r="D63"/>
  <c r="D56"/>
  <c r="D49"/>
  <c r="D46"/>
  <c r="D40"/>
  <c r="D34"/>
  <c r="D33" s="1"/>
  <c r="D24"/>
  <c r="D14"/>
  <c r="D9"/>
  <c r="D8" s="1"/>
  <c r="D96" i="133"/>
  <c r="D90"/>
  <c r="D81"/>
  <c r="D78" s="1"/>
  <c r="D63"/>
  <c r="D56"/>
  <c r="D49"/>
  <c r="D46"/>
  <c r="D40"/>
  <c r="D34"/>
  <c r="D33" s="1"/>
  <c r="D24"/>
  <c r="D14"/>
  <c r="D9"/>
  <c r="D8" s="1"/>
  <c r="D56" i="132"/>
  <c r="D49"/>
  <c r="D46"/>
  <c r="D40"/>
  <c r="D34"/>
  <c r="D33" s="1"/>
  <c r="D24"/>
  <c r="D14"/>
  <c r="D9"/>
  <c r="D8" s="1"/>
  <c r="D81" i="129"/>
  <c r="D69"/>
  <c r="D95" i="139" l="1"/>
  <c r="D99" s="1"/>
  <c r="D55"/>
  <c r="D59" s="1"/>
  <c r="D55" i="137"/>
  <c r="D59" s="1"/>
  <c r="D95"/>
  <c r="D99" s="1"/>
  <c r="D8"/>
  <c r="D95" i="136"/>
  <c r="D99" s="1"/>
  <c r="D55"/>
  <c r="D59" s="1"/>
  <c r="D95" i="135"/>
  <c r="D99" s="1"/>
  <c r="D55"/>
  <c r="D59" s="1"/>
  <c r="D95" i="134"/>
  <c r="D99" s="1"/>
  <c r="D55"/>
  <c r="D59" s="1"/>
  <c r="D95" i="133"/>
  <c r="D99" s="1"/>
  <c r="D55"/>
  <c r="D59" s="1"/>
  <c r="D55" i="132"/>
  <c r="D59" s="1"/>
  <c r="D96" i="129"/>
  <c r="D90"/>
  <c r="D78"/>
  <c r="D63"/>
  <c r="D56"/>
  <c r="D49"/>
  <c r="D46"/>
  <c r="D40"/>
  <c r="D34"/>
  <c r="D33" s="1"/>
  <c r="D24"/>
  <c r="D14"/>
  <c r="D9"/>
  <c r="D96" i="128"/>
  <c r="D90"/>
  <c r="D78"/>
  <c r="D95" s="1"/>
  <c r="D99" s="1"/>
  <c r="D63"/>
  <c r="D56"/>
  <c r="D49"/>
  <c r="D46"/>
  <c r="D40"/>
  <c r="D34"/>
  <c r="D33" s="1"/>
  <c r="D24"/>
  <c r="D14"/>
  <c r="D9"/>
  <c r="D96" i="127"/>
  <c r="D90"/>
  <c r="D78"/>
  <c r="D95" s="1"/>
  <c r="D99" s="1"/>
  <c r="D63"/>
  <c r="D56"/>
  <c r="D49"/>
  <c r="D46"/>
  <c r="D40"/>
  <c r="D34"/>
  <c r="D33" s="1"/>
  <c r="D24"/>
  <c r="D14"/>
  <c r="D9"/>
  <c r="D96" i="126"/>
  <c r="D90"/>
  <c r="D78"/>
  <c r="D95" s="1"/>
  <c r="D99" s="1"/>
  <c r="D63"/>
  <c r="D56"/>
  <c r="D49"/>
  <c r="D46"/>
  <c r="D40"/>
  <c r="D34"/>
  <c r="D33" s="1"/>
  <c r="D24"/>
  <c r="D14"/>
  <c r="D9"/>
  <c r="D96" i="125"/>
  <c r="D90"/>
  <c r="D78"/>
  <c r="D95" s="1"/>
  <c r="D99" s="1"/>
  <c r="D63"/>
  <c r="D56"/>
  <c r="D49"/>
  <c r="D46"/>
  <c r="D40"/>
  <c r="D34"/>
  <c r="D33" s="1"/>
  <c r="D24"/>
  <c r="D14"/>
  <c r="D9"/>
  <c r="D96" i="124"/>
  <c r="D90"/>
  <c r="D78"/>
  <c r="D95" s="1"/>
  <c r="D99" s="1"/>
  <c r="D63"/>
  <c r="D56"/>
  <c r="D49"/>
  <c r="D46"/>
  <c r="D40"/>
  <c r="D34"/>
  <c r="D33" s="1"/>
  <c r="D24"/>
  <c r="D14"/>
  <c r="D9"/>
  <c r="D96" i="123"/>
  <c r="D90"/>
  <c r="D78"/>
  <c r="D63"/>
  <c r="D56"/>
  <c r="D49"/>
  <c r="D46"/>
  <c r="D40"/>
  <c r="D34"/>
  <c r="D33" s="1"/>
  <c r="D24"/>
  <c r="D14"/>
  <c r="D9"/>
  <c r="D96" i="122"/>
  <c r="D90"/>
  <c r="D78"/>
  <c r="D95" s="1"/>
  <c r="D99" s="1"/>
  <c r="D63"/>
  <c r="D56"/>
  <c r="D49"/>
  <c r="D46"/>
  <c r="D40"/>
  <c r="D34"/>
  <c r="D33" s="1"/>
  <c r="D24"/>
  <c r="D14"/>
  <c r="D9"/>
  <c r="D8" s="1"/>
  <c r="D96" i="121"/>
  <c r="D90"/>
  <c r="D78"/>
  <c r="D95" s="1"/>
  <c r="D99" s="1"/>
  <c r="D63"/>
  <c r="D56"/>
  <c r="D49"/>
  <c r="D46"/>
  <c r="D40"/>
  <c r="D34"/>
  <c r="D33" s="1"/>
  <c r="D24"/>
  <c r="D14"/>
  <c r="D9"/>
  <c r="D96" i="120"/>
  <c r="D90"/>
  <c r="D78"/>
  <c r="D63"/>
  <c r="D56"/>
  <c r="D49"/>
  <c r="D46"/>
  <c r="D40"/>
  <c r="D34"/>
  <c r="D33" s="1"/>
  <c r="D24"/>
  <c r="D14"/>
  <c r="D9"/>
  <c r="D96" i="119"/>
  <c r="D90"/>
  <c r="D78"/>
  <c r="D63"/>
  <c r="D56"/>
  <c r="D49"/>
  <c r="D46"/>
  <c r="D40"/>
  <c r="D34"/>
  <c r="D33" s="1"/>
  <c r="D24"/>
  <c r="D14"/>
  <c r="D9"/>
  <c r="D96" i="118"/>
  <c r="D90"/>
  <c r="D78"/>
  <c r="D63"/>
  <c r="D95" s="1"/>
  <c r="D99" s="1"/>
  <c r="D56"/>
  <c r="D49"/>
  <c r="D46"/>
  <c r="D40"/>
  <c r="D34"/>
  <c r="D33"/>
  <c r="D24"/>
  <c r="D14"/>
  <c r="D9"/>
  <c r="D55" s="1"/>
  <c r="D59" s="1"/>
  <c r="D98" i="117"/>
  <c r="D92"/>
  <c r="D80"/>
  <c r="D65"/>
  <c r="D58"/>
  <c r="D51"/>
  <c r="D48"/>
  <c r="D41"/>
  <c r="D35"/>
  <c r="D34"/>
  <c r="D24"/>
  <c r="D14"/>
  <c r="D9"/>
  <c r="D96" i="116"/>
  <c r="D90"/>
  <c r="D78"/>
  <c r="D63"/>
  <c r="D56"/>
  <c r="D49"/>
  <c r="D46"/>
  <c r="D40"/>
  <c r="D34"/>
  <c r="D33" s="1"/>
  <c r="D24"/>
  <c r="D14"/>
  <c r="D9"/>
  <c r="D96" i="115"/>
  <c r="D90"/>
  <c r="D78"/>
  <c r="D63"/>
  <c r="D95" s="1"/>
  <c r="D99" s="1"/>
  <c r="D56"/>
  <c r="D49"/>
  <c r="D46"/>
  <c r="D40"/>
  <c r="D34"/>
  <c r="D33"/>
  <c r="D24"/>
  <c r="D14"/>
  <c r="D9"/>
  <c r="D55" s="1"/>
  <c r="D59" s="1"/>
  <c r="D8"/>
  <c r="D63" i="114"/>
  <c r="D96"/>
  <c r="D90"/>
  <c r="D78"/>
  <c r="D56"/>
  <c r="D49"/>
  <c r="D46"/>
  <c r="D40"/>
  <c r="D34"/>
  <c r="D33" s="1"/>
  <c r="D24"/>
  <c r="D14"/>
  <c r="D9"/>
  <c r="D96" i="113"/>
  <c r="D90"/>
  <c r="D78"/>
  <c r="D63"/>
  <c r="D56"/>
  <c r="D49"/>
  <c r="D46"/>
  <c r="D40"/>
  <c r="D34"/>
  <c r="D33" s="1"/>
  <c r="D24"/>
  <c r="D14"/>
  <c r="D9"/>
  <c r="D8" s="1"/>
  <c r="D81" i="112"/>
  <c r="D78" s="1"/>
  <c r="D95" s="1"/>
  <c r="D99" s="1"/>
  <c r="D96"/>
  <c r="D90"/>
  <c r="D63"/>
  <c r="D56"/>
  <c r="D49"/>
  <c r="D46"/>
  <c r="D40"/>
  <c r="D34"/>
  <c r="D33" s="1"/>
  <c r="D24"/>
  <c r="D14"/>
  <c r="D9"/>
  <c r="D96" i="111"/>
  <c r="D90"/>
  <c r="D78"/>
  <c r="D95" s="1"/>
  <c r="D99" s="1"/>
  <c r="D63"/>
  <c r="D56"/>
  <c r="D49"/>
  <c r="D46"/>
  <c r="D40"/>
  <c r="D34"/>
  <c r="D33" s="1"/>
  <c r="D24"/>
  <c r="D14"/>
  <c r="D9"/>
  <c r="D96" i="110"/>
  <c r="D90"/>
  <c r="D78"/>
  <c r="D63"/>
  <c r="D95" s="1"/>
  <c r="D99" s="1"/>
  <c r="D56"/>
  <c r="D49"/>
  <c r="D46"/>
  <c r="D40"/>
  <c r="D34"/>
  <c r="D33"/>
  <c r="D24"/>
  <c r="D14"/>
  <c r="D9"/>
  <c r="D55" s="1"/>
  <c r="D59" s="1"/>
  <c r="D8"/>
  <c r="D96" i="109"/>
  <c r="D90"/>
  <c r="D78"/>
  <c r="D63"/>
  <c r="D56"/>
  <c r="D49"/>
  <c r="D46"/>
  <c r="D40"/>
  <c r="D34"/>
  <c r="D33" s="1"/>
  <c r="D24"/>
  <c r="D14"/>
  <c r="D9"/>
  <c r="D80" i="3"/>
  <c r="D83"/>
  <c r="D65"/>
  <c r="D71"/>
  <c r="D68"/>
  <c r="D20"/>
  <c r="D34"/>
  <c r="D24"/>
  <c r="D50"/>
  <c r="D44" i="107"/>
  <c r="D37"/>
  <c r="D28"/>
  <c r="D22"/>
  <c r="D17"/>
  <c r="D8"/>
  <c r="D44" i="106"/>
  <c r="D37"/>
  <c r="D28"/>
  <c r="D22"/>
  <c r="D17"/>
  <c r="D8"/>
  <c r="D27" s="1"/>
  <c r="D32" s="1"/>
  <c r="D44" i="104"/>
  <c r="D37"/>
  <c r="D51" s="1"/>
  <c r="D28"/>
  <c r="D22"/>
  <c r="D17"/>
  <c r="D8"/>
  <c r="D27" s="1"/>
  <c r="D32" s="1"/>
  <c r="D44" i="103"/>
  <c r="D37"/>
  <c r="D28"/>
  <c r="D22"/>
  <c r="D17"/>
  <c r="D44" i="101"/>
  <c r="D37"/>
  <c r="D28"/>
  <c r="D22"/>
  <c r="D17"/>
  <c r="D8"/>
  <c r="D28" i="99"/>
  <c r="D28" i="100"/>
  <c r="D27"/>
  <c r="D32" s="1"/>
  <c r="D28" i="98"/>
  <c r="D27"/>
  <c r="D32" s="1"/>
  <c r="D28" i="97"/>
  <c r="D28" i="90"/>
  <c r="D27"/>
  <c r="D32" s="1"/>
  <c r="D44" i="100"/>
  <c r="D37"/>
  <c r="D51" s="1"/>
  <c r="D22"/>
  <c r="D17"/>
  <c r="D8"/>
  <c r="D44" i="99"/>
  <c r="D37"/>
  <c r="D22"/>
  <c r="D17"/>
  <c r="D8"/>
  <c r="D27" s="1"/>
  <c r="D32" s="1"/>
  <c r="D44" i="98"/>
  <c r="D37"/>
  <c r="D51" s="1"/>
  <c r="D22"/>
  <c r="D17"/>
  <c r="D8"/>
  <c r="D43" i="97"/>
  <c r="D36"/>
  <c r="D22"/>
  <c r="D17"/>
  <c r="D8"/>
  <c r="D27" s="1"/>
  <c r="D32" s="1"/>
  <c r="D43" i="96"/>
  <c r="D36"/>
  <c r="D50" s="1"/>
  <c r="D28"/>
  <c r="D22"/>
  <c r="D17"/>
  <c r="D8"/>
  <c r="D27" s="1"/>
  <c r="D32" s="1"/>
  <c r="D43" i="95"/>
  <c r="D36"/>
  <c r="D50" s="1"/>
  <c r="D28"/>
  <c r="D22"/>
  <c r="D17"/>
  <c r="D27" s="1"/>
  <c r="D32" s="1"/>
  <c r="D8"/>
  <c r="D95" i="129" l="1"/>
  <c r="D99" s="1"/>
  <c r="D55"/>
  <c r="D59" s="1"/>
  <c r="D8"/>
  <c r="D55" i="128"/>
  <c r="D59" s="1"/>
  <c r="D8"/>
  <c r="D55" i="127"/>
  <c r="D59" s="1"/>
  <c r="D8"/>
  <c r="D55" i="126"/>
  <c r="D59" s="1"/>
  <c r="D8"/>
  <c r="D55" i="125"/>
  <c r="D59" s="1"/>
  <c r="D8"/>
  <c r="D55" i="124"/>
  <c r="D59" s="1"/>
  <c r="D8"/>
  <c r="D95" i="120"/>
  <c r="D99" s="1"/>
  <c r="D95" i="123"/>
  <c r="D99" s="1"/>
  <c r="D55"/>
  <c r="D59" s="1"/>
  <c r="D8"/>
  <c r="D55" i="122"/>
  <c r="D59" s="1"/>
  <c r="D55" i="121"/>
  <c r="D59" s="1"/>
  <c r="D8"/>
  <c r="D55" i="120"/>
  <c r="D59" s="1"/>
  <c r="D8"/>
  <c r="D95" i="119"/>
  <c r="D99" s="1"/>
  <c r="D55"/>
  <c r="D59" s="1"/>
  <c r="D8"/>
  <c r="D8" i="118"/>
  <c r="D57" i="117"/>
  <c r="D61" s="1"/>
  <c r="D8"/>
  <c r="D97"/>
  <c r="D101" s="1"/>
  <c r="D95" i="116"/>
  <c r="D99" s="1"/>
  <c r="D55"/>
  <c r="D59" s="1"/>
  <c r="D8"/>
  <c r="D95" i="114"/>
  <c r="D99" s="1"/>
  <c r="D55"/>
  <c r="D59" s="1"/>
  <c r="D8"/>
  <c r="D95" i="113"/>
  <c r="D99" s="1"/>
  <c r="D55"/>
  <c r="D59" s="1"/>
  <c r="D55" i="112"/>
  <c r="D59" s="1"/>
  <c r="D8"/>
  <c r="D55" i="111"/>
  <c r="D59" s="1"/>
  <c r="D8"/>
  <c r="D95" i="109"/>
  <c r="D99" s="1"/>
  <c r="D55"/>
  <c r="D59" s="1"/>
  <c r="D8"/>
  <c r="D51" i="107"/>
  <c r="D27"/>
  <c r="D32" s="1"/>
  <c r="D51" i="106"/>
  <c r="D51" i="103"/>
  <c r="D27"/>
  <c r="D32" s="1"/>
  <c r="D27" i="101"/>
  <c r="D32" s="1"/>
  <c r="D51"/>
  <c r="D51" i="99"/>
  <c r="D50" i="97"/>
  <c r="D37" i="90" l="1"/>
  <c r="D44"/>
  <c r="D8"/>
  <c r="D17"/>
  <c r="D22"/>
  <c r="D36" i="79"/>
  <c r="D43"/>
  <c r="D22"/>
  <c r="D8"/>
  <c r="D17"/>
  <c r="D28"/>
  <c r="D92" i="3"/>
  <c r="D98"/>
  <c r="D9"/>
  <c r="D14"/>
  <c r="D40"/>
  <c r="D47"/>
  <c r="D57"/>
  <c r="D31" i="88"/>
  <c r="K6" i="66"/>
  <c r="D33" i="3"/>
  <c r="D97"/>
  <c r="D102" s="1"/>
  <c r="D56" l="1"/>
  <c r="D8"/>
  <c r="D61"/>
  <c r="D51" i="90"/>
  <c r="D50" i="79"/>
  <c r="D27"/>
  <c r="D32" s="1"/>
</calcChain>
</file>

<file path=xl/sharedStrings.xml><?xml version="1.0" encoding="utf-8"?>
<sst xmlns="http://schemas.openxmlformats.org/spreadsheetml/2006/main" count="10269" uniqueCount="1088">
  <si>
    <t>Felhasználás
2012. XII.31-ig</t>
  </si>
  <si>
    <t xml:space="preserve">
2013. év utáni szükséglet
</t>
  </si>
  <si>
    <t>Beruházási (felhalmozási) kiadások előirányzata beruházásonként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</si>
  <si>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</si>
  <si>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</si>
  <si>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</si>
  <si>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</si>
  <si>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</si>
  <si>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</si>
  <si>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</si>
  <si>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</si>
  <si>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</si>
  <si>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</si>
  <si>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</si>
  <si>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</si>
  <si>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</si>
  <si>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</si>
  <si>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</si>
  <si>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</si>
  <si>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</si>
  <si>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</si>
  <si>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</si>
  <si>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</si>
  <si>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</si>
  <si>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</si>
  <si>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</si>
  <si>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</si>
  <si>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</si>
  <si>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</si>
  <si>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</si>
  <si>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</si>
  <si>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</si>
  <si>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</si>
  <si>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</si>
  <si>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</si>
  <si>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</si>
  <si>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</si>
  <si>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</si>
  <si>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</si>
  <si>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</si>
  <si>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</si>
  <si>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</si>
  <si>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</si>
  <si>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</si>
  <si>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</si>
  <si>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</si>
  <si>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</si>
  <si>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</si>
  <si>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</si>
  <si>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</si>
  <si>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</si>
  <si>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</si>
  <si>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</si>
  <si>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</si>
  <si>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</si>
  <si>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</si>
  <si>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</si>
  <si>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</si>
  <si>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</si>
  <si>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</si>
  <si>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</si>
  <si>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</si>
  <si>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</si>
  <si>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</si>
  <si>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</si>
  <si>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</si>
  <si>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</si>
  <si>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</si>
  <si>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</si>
  <si>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</si>
  <si>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</si>
  <si>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</si>
  <si>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</si>
  <si>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</si>
  <si>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</si>
  <si>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</si>
  <si>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</si>
  <si>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</si>
  <si>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</si>
  <si>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</si>
  <si>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</si>
  <si>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</si>
  <si>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</si>
  <si>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</si>
  <si>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</si>
  <si>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</si>
  <si>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</si>
  <si>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</si>
  <si>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</si>
  <si>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</si>
  <si>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</si>
  <si>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</si>
  <si>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</si>
  <si>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</si>
  <si>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</si>
  <si>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</si>
  <si>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</si>
  <si>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</si>
  <si>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</si>
  <si>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</si>
  <si>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</si>
  <si>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</si>
  <si>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</si>
  <si>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</si>
  <si>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</si>
  <si>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</si>
  <si>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</si>
  <si>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</si>
  <si>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</si>
  <si>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</si>
  <si>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</si>
  <si>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</si>
  <si>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</si>
  <si>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</si>
  <si>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</si>
  <si>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</si>
  <si>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</si>
  <si>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</si>
  <si>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</si>
  <si>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</si>
  <si>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</si>
  <si>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</si>
  <si>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</si>
  <si>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</si>
  <si>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</si>
  <si>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Illetékek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</si>
  <si>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</si>
  <si>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</si>
  <si>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</si>
  <si>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</si>
  <si>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</si>
  <si>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</si>
  <si>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</si>
  <si>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</si>
  <si>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</si>
  <si>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</si>
  <si>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</si>
  <si>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</si>
  <si>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</si>
  <si>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</si>
  <si>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</si>
  <si>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</si>
  <si>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</si>
  <si>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</si>
  <si>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</si>
  <si>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</si>
  <si>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</si>
  <si>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</si>
  <si>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</si>
  <si>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</si>
  <si>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</si>
  <si>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</si>
  <si>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</si>
  <si>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</si>
  <si>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</si>
  <si>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</si>
  <si>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</si>
  <si>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</si>
  <si>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</si>
  <si>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</si>
  <si>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</si>
  <si>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</si>
  <si>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</si>
  <si>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</si>
  <si>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</si>
  <si>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</si>
  <si>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</si>
  <si>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</si>
  <si>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</si>
  <si>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</si>
  <si>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</si>
  <si>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</si>
  <si>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</si>
  <si>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</si>
  <si>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</si>
  <si>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</si>
  <si>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</si>
  <si>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</si>
  <si>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Ezer forintban!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</si>
  <si>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</si>
  <si>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</si>
  <si>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</si>
  <si>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</si>
  <si>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</si>
  <si>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</si>
  <si>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1. sz. táblázat</t>
  </si>
  <si>
    <t>2. sz. táblázat</t>
  </si>
  <si>
    <t>KÖLTSÉGVETÉSI KIADÁSOK ÖSSZESEN (1+2+3+4)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</si>
  <si>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</si>
  <si>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</si>
  <si>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</si>
  <si>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</si>
  <si>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</si>
  <si>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</si>
  <si>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</si>
  <si>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</si>
  <si>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</si>
  <si>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</si>
  <si>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</si>
  <si>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</si>
  <si>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</si>
  <si>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</si>
  <si>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</si>
  <si>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</si>
  <si>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</si>
  <si>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</si>
  <si>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</si>
  <si>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</si>
  <si>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</si>
  <si>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</si>
  <si>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</si>
  <si>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</si>
  <si>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</si>
  <si>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</si>
  <si>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</si>
  <si>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</si>
  <si>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</si>
  <si>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</si>
  <si>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</si>
  <si>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</si>
  <si>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</si>
  <si>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</si>
  <si>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</si>
  <si>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</si>
  <si>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</si>
  <si>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</si>
  <si>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</si>
  <si>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</si>
  <si>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</si>
  <si>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</si>
  <si>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</si>
  <si>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</si>
  <si>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</si>
  <si>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</si>
  <si>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</si>
  <si>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</si>
  <si>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</si>
  <si>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</si>
  <si>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</si>
  <si>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</si>
  <si>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</si>
  <si>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</si>
  <si>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</si>
  <si>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</si>
  <si>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</si>
  <si>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</si>
  <si>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</si>
  <si>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</si>
  <si>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</si>
  <si>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</si>
  <si>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</si>
  <si>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</si>
  <si>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</si>
  <si>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</si>
  <si>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</si>
  <si>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</si>
  <si>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</si>
  <si>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Kamatbevétel</t>
  </si>
  <si>
    <t>2014.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</si>
  <si>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</si>
  <si>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</si>
  <si>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</si>
  <si>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</si>
  <si>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</si>
  <si>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</si>
  <si>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</si>
  <si>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</si>
  <si>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</si>
  <si>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</si>
  <si>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</si>
  <si>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</si>
  <si>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</si>
  <si>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</si>
  <si>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</si>
  <si>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</si>
  <si>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</si>
  <si>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</si>
  <si>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</si>
  <si>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</si>
  <si>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</si>
  <si>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</si>
  <si>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</si>
  <si>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</si>
  <si>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</si>
  <si>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</si>
  <si>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</si>
  <si>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</si>
  <si>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</si>
  <si>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</si>
  <si>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KIADÁSOK ÖSSZESEN: (6+7)</t>
  </si>
  <si>
    <t>-</t>
  </si>
  <si>
    <t>IV. Közhatalmi bevételek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</si>
  <si>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</si>
  <si>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</si>
  <si>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</si>
  <si>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</si>
  <si>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</si>
  <si>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</si>
  <si>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</si>
  <si>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</si>
  <si>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</si>
  <si>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</si>
  <si>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</si>
  <si>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</si>
  <si>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</si>
  <si>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</si>
  <si>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</si>
  <si>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</si>
  <si>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</si>
  <si>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</si>
  <si>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</si>
  <si>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</si>
  <si>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</si>
  <si>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</si>
  <si>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</si>
  <si>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</si>
  <si>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</si>
  <si>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</si>
  <si>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</si>
  <si>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</si>
  <si>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</si>
  <si>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</si>
  <si>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</si>
  <si>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</si>
  <si>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</si>
  <si>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</si>
  <si>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>2013. évi előirányzat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</si>
  <si>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</si>
  <si>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</si>
  <si>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</si>
  <si>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</si>
  <si>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</si>
  <si>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</si>
  <si>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</si>
  <si>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</si>
  <si>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</si>
  <si>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</si>
  <si>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</si>
  <si>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</si>
  <si>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</si>
  <si>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</si>
  <si>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</si>
  <si>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</si>
  <si>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</si>
  <si>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</si>
  <si>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</si>
  <si>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</si>
  <si>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Ezer forintban</t>
  </si>
  <si>
    <t>8.3.</t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</si>
  <si>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</si>
  <si>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</si>
  <si>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</si>
  <si>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</si>
  <si>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</si>
  <si>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</si>
  <si>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</si>
  <si>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</si>
  <si>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Költségvetési maradvány igénybevétele</t>
  </si>
  <si>
    <t>2015.</t>
  </si>
  <si>
    <t>I/1. Közhatalmi bevételek (2.1. + …+ 2.4.)</t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</si>
  <si>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</si>
  <si>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</si>
  <si>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</si>
  <si>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</si>
  <si>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</si>
  <si>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</si>
  <si>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</si>
  <si>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</si>
  <si>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</si>
  <si>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</si>
  <si>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</si>
  <si>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</si>
  <si>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</si>
  <si>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8.4.</t>
  </si>
  <si>
    <t>Önkormányzatok sajátos felhalmozási és tőkebevételei (telkek értékesítése)</t>
  </si>
  <si>
    <t>VI. Felhalmozási célú bevételek (8.1+8.2+8.4.)</t>
  </si>
  <si>
    <t>Egyéb folyó kiadások</t>
  </si>
  <si>
    <t xml:space="preserve"> - az 1.6-ből: - Lakosságnak juttatott támogatások</t>
  </si>
  <si>
    <t>2.11.</t>
  </si>
  <si>
    <t>Egyéb kiadás (telek áfa)</t>
  </si>
  <si>
    <t>Építési telkek kialakítása (Hunyadi utca folytatása)</t>
  </si>
  <si>
    <t>Kistraktor beszerzés</t>
  </si>
  <si>
    <t>Iskola utca parkosítása</t>
  </si>
  <si>
    <t>Udvari játék bölcsőde</t>
  </si>
  <si>
    <t>Udvari játék óvoda</t>
  </si>
  <si>
    <t>Számítógép beszerzés óvodába</t>
  </si>
  <si>
    <t>Háziorvosi rendelő felújítása</t>
  </si>
  <si>
    <t>Sportpályán játszótér felújítás</t>
  </si>
  <si>
    <t>Tornacsarnokra napkollektor telepítése</t>
  </si>
  <si>
    <t>Tornacsarnok energetikai korszerűsítése</t>
  </si>
  <si>
    <t>Tornacsarnokra napelem telepítése</t>
  </si>
  <si>
    <t>Óvodára napelem telepítése</t>
  </si>
  <si>
    <t>Polgármesteri Hivatal</t>
  </si>
  <si>
    <t>I. Működési költségvetés kiadásai (1.1+…+1.6.)</t>
  </si>
  <si>
    <t>1</t>
  </si>
  <si>
    <t>841126 Önkormányzatok és többcélú társ.igazgatási tev.</t>
  </si>
  <si>
    <t>841133 Adók, illetékek kiszabása,beszedése,adóellenőrzés</t>
  </si>
  <si>
    <t>2</t>
  </si>
  <si>
    <t>882111. Aktív korúak ellátása</t>
  </si>
  <si>
    <t>3</t>
  </si>
  <si>
    <t>882112 Időskorúak járadéka</t>
  </si>
  <si>
    <t>4</t>
  </si>
  <si>
    <t>882113 Lakásfenntartási támogatás normatív alapon</t>
  </si>
  <si>
    <t>5</t>
  </si>
  <si>
    <t>882115 Ápolási díj alanyi jogon</t>
  </si>
  <si>
    <t>6</t>
  </si>
  <si>
    <t>7</t>
  </si>
  <si>
    <t>882202 Közgyógyellátás</t>
  </si>
  <si>
    <t>1.6</t>
  </si>
  <si>
    <t>Tündérrózsa Óvoda és Bölcsőde</t>
  </si>
  <si>
    <t>562912 Óvodai intézményi étkeztetés</t>
  </si>
  <si>
    <t>562913 Iskolai intézményi étkeztetés</t>
  </si>
  <si>
    <t>562920 Egyéb vendéglátás</t>
  </si>
  <si>
    <t>8510111 Óvodai nevelés, ellátás</t>
  </si>
  <si>
    <t>889101 Bölcsődei ellátás</t>
  </si>
  <si>
    <t>Győrzámoly Községi Önkormányzat</t>
  </si>
  <si>
    <t xml:space="preserve">összesen     </t>
  </si>
  <si>
    <t>Egyéb folyó kiadás</t>
  </si>
  <si>
    <t>1.7</t>
  </si>
  <si>
    <t>1.8</t>
  </si>
  <si>
    <t>1.9</t>
  </si>
  <si>
    <t>1.10</t>
  </si>
  <si>
    <t>1.11</t>
  </si>
  <si>
    <t>1.12</t>
  </si>
  <si>
    <t>1.13</t>
  </si>
  <si>
    <t>1.14</t>
  </si>
  <si>
    <t>II. Felhalmozási költségvetés kiadásai (2.1+…+2.11)</t>
  </si>
  <si>
    <t>422100 Folyadék szállítására szolgáló közmű építése</t>
  </si>
  <si>
    <t>522001 Közutak, hidak, alagutak üzemeltetése, fenntartása</t>
  </si>
  <si>
    <t>68001 Lakóingatlan bérbeadása, üzemeltetése</t>
  </si>
  <si>
    <t>6820002 Nem lakóingatlan bérbeadása, üzemeltetése</t>
  </si>
  <si>
    <t>813000 Zöldterület-kezelés</t>
  </si>
  <si>
    <t>841112 Önkormányzati jogalkotás</t>
  </si>
  <si>
    <t>841402 Közvilágítás</t>
  </si>
  <si>
    <t>841403 Város és község m.n.s.szolg.</t>
  </si>
  <si>
    <t xml:space="preserve">841901 Önkormányzatok elszámolásai </t>
  </si>
  <si>
    <t>841906 Finanszírozási műveletek elszámolása</t>
  </si>
  <si>
    <t>862301 Fogorvosi alapellátás</t>
  </si>
  <si>
    <t>841907 Önkormányzatok elsz.költségvetési szerveikkel</t>
  </si>
  <si>
    <t>852011 Általános isk.tan. nappali r.nev.,okt. (1-4 évf.)</t>
  </si>
  <si>
    <t>852021 Általános isk.tan. nappali r.nev.,okt. (5-8 évf.)</t>
  </si>
  <si>
    <t>869041 Család és nővédelmi eü-i gondozás</t>
  </si>
  <si>
    <t>862101 Háziorvosi alapellátás</t>
  </si>
  <si>
    <t>869042 Ifjúság-eü-i gondozás</t>
  </si>
  <si>
    <t>882122 Átmeneti segély</t>
  </si>
  <si>
    <t>882123 Temetési segély</t>
  </si>
  <si>
    <t>882129 Egyéb önk.-i eseti pénzbeli ellátások</t>
  </si>
  <si>
    <t>889923 Jelzőrendszeres házi segítségnyújtás</t>
  </si>
  <si>
    <t>889201 Gyermekjóléti szolgáltatás</t>
  </si>
  <si>
    <t>889924 Családsegítés</t>
  </si>
  <si>
    <t>890301 Civil szervezetek működési támogatása</t>
  </si>
  <si>
    <t>890442 Foglalkoztatást helyettesítő tám.jog.hosszabb id.tart.közfogl.</t>
  </si>
  <si>
    <t>910121 Könyvtári állomány gyarapítása,nyilvántartása</t>
  </si>
  <si>
    <t>910502 Közműv.int.közösségi szinterek működtetése</t>
  </si>
  <si>
    <t>931102 Sportlétesítmények működtetése és fejlesztése</t>
  </si>
  <si>
    <t>960302 Köztemető fenntartás és működtetés</t>
  </si>
  <si>
    <t>Építési telkek kialakítása Hunyadi u. folytatásában</t>
  </si>
  <si>
    <t>Sportpályán lévő játszótér felújítása</t>
  </si>
  <si>
    <t>Talajterhelési díj</t>
  </si>
  <si>
    <t>Pótlék, bírság</t>
  </si>
  <si>
    <t>Hármashatár Alapítvány</t>
  </si>
  <si>
    <t>Polgárőr Egyesület</t>
  </si>
  <si>
    <t>Kézilabda Club</t>
  </si>
  <si>
    <t>működés finanszírozása</t>
  </si>
  <si>
    <t>Települési önkormányzatok működésének támogatása</t>
  </si>
  <si>
    <t>Óvodaműködtetési támogatás</t>
  </si>
  <si>
    <t>Ingyenes és kedvezményes gyermekétkeztetés támogatása</t>
  </si>
  <si>
    <t>Hozzájárulás a pénzbeli szociális ellátásokhoz</t>
  </si>
  <si>
    <t>Könyvtári, közművelődési és múzeumi feladatok támogatása</t>
  </si>
  <si>
    <t>Központosított működési célú előirányzatok</t>
  </si>
  <si>
    <t>csak törvényi</t>
  </si>
  <si>
    <t>Teljesítés</t>
  </si>
  <si>
    <t>Telj.%-a</t>
  </si>
  <si>
    <t>Teljesítés %-a</t>
  </si>
  <si>
    <t>04</t>
  </si>
  <si>
    <t xml:space="preserve">  - EU-s forrásból finansz. támogatással megv. programok, projektek kiadásai</t>
  </si>
  <si>
    <t>Víziközmű kiépítése</t>
  </si>
  <si>
    <t>Tornacsarnok próbaterem tábla</t>
  </si>
  <si>
    <t>2013. év utáni szükséglet
(7=2 - 4 -6)</t>
  </si>
  <si>
    <t>8=(2-4-7)</t>
  </si>
  <si>
    <t>Egyéb támogatás, kiegészítés, szerkezetátalakítási tartalék</t>
  </si>
  <si>
    <t>Eredeti előirányzat</t>
  </si>
  <si>
    <t>882117-1 Rendszeres gyermekvédelmi pénzbeli ellátás</t>
  </si>
  <si>
    <t>Teljesítés 2013.12.31.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</si>
  <si>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</si>
  <si>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5.9.</t>
  </si>
  <si>
    <t>Önkormányzatok központi támogatása (működésképtelen pály.tám.)</t>
  </si>
  <si>
    <t>KÖLTSÉGVETÉSI BEVÉTELEK ÖSSZESEN (2+……+9)</t>
  </si>
  <si>
    <t>841902-9 Központi költségvetési befizetések</t>
  </si>
  <si>
    <t>842541-9 Árvíz és belvízvédelem</t>
  </si>
  <si>
    <t>851011-1 Óvodai nevelés</t>
  </si>
  <si>
    <t>841913-9 Támogatási célú finanszírozási műveletek</t>
  </si>
  <si>
    <t>890441-1 Rövid időtartamú közfoglalkoztatás</t>
  </si>
  <si>
    <t>Teljesítés12.31.</t>
  </si>
  <si>
    <t>Teljesítés 12.31</t>
  </si>
  <si>
    <t>Teljesítés 12.31.</t>
  </si>
  <si>
    <t>2013. évi teljesítés  2013.12.31.</t>
  </si>
  <si>
    <t>önkormányzatok működésének támogatása</t>
  </si>
  <si>
    <t>6.2.6</t>
  </si>
  <si>
    <t>Győrzámoly Község Önkormányzat</t>
  </si>
  <si>
    <t>VAGYONKIMUTATÁS</t>
  </si>
  <si>
    <t>a mérlegben nem szereplő kötelezettségekről</t>
  </si>
  <si>
    <t>Sorszám</t>
  </si>
  <si>
    <t>Mennyiség</t>
  </si>
  <si>
    <t>Értéke</t>
  </si>
  <si>
    <t>(db)</t>
  </si>
  <si>
    <t>(E Ft)</t>
  </si>
  <si>
    <t>Kezességvállalás</t>
  </si>
  <si>
    <t>Garanciavállalás</t>
  </si>
  <si>
    <t>Szerződésből eredő kötelezettség</t>
  </si>
  <si>
    <t>Függő kötelezettségek</t>
  </si>
  <si>
    <t>az érték nélkül nyilvántartott eszközökről</t>
  </si>
  <si>
    <t>Képzőművészeti alkotások</t>
  </si>
  <si>
    <t>Régészeti leletek</t>
  </si>
  <si>
    <t>Képek</t>
  </si>
  <si>
    <t>Szobrok</t>
  </si>
  <si>
    <t>Egyéb képzőművészeti alkotások</t>
  </si>
  <si>
    <t>Gyűjtemények</t>
  </si>
  <si>
    <t>Kulturális javak</t>
  </si>
  <si>
    <t>Egyéb eszközök</t>
  </si>
  <si>
    <t>Adatszolgáltatás az elismert tartozásállományról</t>
  </si>
  <si>
    <t>11737007-15366667</t>
  </si>
  <si>
    <t>Éves eredeti kiadási előirányzat:    270 411 ezer Ft</t>
  </si>
  <si>
    <t>30 napon túli elismert tartozásállomány összesen: 0 ezer Ft</t>
  </si>
  <si>
    <t>15/a. számú melléklet</t>
  </si>
  <si>
    <t xml:space="preserve">VAGYONKIMUTATÁS </t>
  </si>
  <si>
    <t>Adatok: ezer forintban!</t>
  </si>
  <si>
    <t>ESZKÖZÖK</t>
  </si>
  <si>
    <t>Bruttó</t>
  </si>
  <si>
    <t>Könyv szerinti (nettó)</t>
  </si>
  <si>
    <t xml:space="preserve">Becsült </t>
  </si>
  <si>
    <t>állományi érték</t>
  </si>
  <si>
    <t xml:space="preserve"> I. Immateriális javak   (2+11+15+16)</t>
  </si>
  <si>
    <t>1. Törzsvagyon     (3+7)</t>
  </si>
  <si>
    <t>1.1. Forgalomképtelen immateriális jószág   (4+5+6)</t>
  </si>
  <si>
    <t xml:space="preserve">       1.1.1. Értékkel nyilvántartott forgalomképtelen immateriális javak</t>
  </si>
  <si>
    <t xml:space="preserve">       1.1.2.0-ig leírt, de használatban lévő imm. jószág</t>
  </si>
  <si>
    <t xml:space="preserve">       1.1.3. 0-ig leírt használatonkívüli jószág</t>
  </si>
  <si>
    <t>1.2. Korlátozottan forgalomkép. immat. javak  (8+9+10)</t>
  </si>
  <si>
    <t xml:space="preserve">       1.2.1. Értékkel nyilvántartott korlátozottan forgalomkép. immateriális javak</t>
  </si>
  <si>
    <t xml:space="preserve">       1.2.2. 0-ig leírt, korl.forg.képes használatban lévő immat.jószág</t>
  </si>
  <si>
    <t xml:space="preserve">        1.1.3. 0-ig leírt korl. forg.képes használaton kívüli immat. jószág</t>
  </si>
  <si>
    <t>2. Forgalomképes, üzleti vagyont képező immat. jószág     (12+13+14)</t>
  </si>
  <si>
    <t xml:space="preserve">       2.1.1. Értékkel nyilvántartott, üzleti vagyont képező imm. Jószág</t>
  </si>
  <si>
    <t xml:space="preserve">       2.1.2. 0-ig leírt,de használatban lévő üzleti immat. jószág</t>
  </si>
  <si>
    <t xml:space="preserve">       2.1.3. 0-ig leírt használaton kívüli imm.jószág</t>
  </si>
  <si>
    <t>3. Immateriális javakra adott előlegek</t>
  </si>
  <si>
    <t>4. Immateriális javak értékhelyesbítése</t>
  </si>
  <si>
    <t>II. Tárgyi eszközök   (18+107+129+149)</t>
  </si>
  <si>
    <t>II/1. Ingatlanok és kapcsolódó vagyoni értékű jogok   (19+91+105+106)</t>
  </si>
  <si>
    <t>1. Törzsvagyon   (20+38+49)</t>
  </si>
  <si>
    <t xml:space="preserve">       (21+25+29+33+37)</t>
  </si>
  <si>
    <t>1.1.1. Helyi közutak, járdák, és műtárgyaik   (22+23+24)</t>
  </si>
  <si>
    <t>1.1.1.1.  Értékkel nyilvántartott helyi közutak, járdák és műtárgyaik</t>
  </si>
  <si>
    <t>1.1.1.2.  0-ig leírt,de használatban lévő helyi közutak, járdák és műtárgyaik</t>
  </si>
  <si>
    <t>1.1.1.3. 0-ig leírt használaton kívüli helyi közutak, járdák és műtárgyaik</t>
  </si>
  <si>
    <t>1.1.2.  Parkok, játszóterek (26+27+28)</t>
  </si>
  <si>
    <t>1.1.2.1.  Értékkel nyilvántartott parkok, játszóterek</t>
  </si>
  <si>
    <t>1.1.2.2.  0-ig leírt,de használatban lévő parkok, játszóterek</t>
  </si>
  <si>
    <t>1.1.2.3. 0-ig leírt, használatonkívüli parkok, játszóterek</t>
  </si>
  <si>
    <t>1.1.3.Vizek, közcélú vizi létesítmények, ide nem értve a vizi közműveket(30+31+32)</t>
  </si>
  <si>
    <t xml:space="preserve"> </t>
  </si>
  <si>
    <t>1.1.3.1.  Értékkel nyilv. vizek, közcélú vizi létesítm.</t>
  </si>
  <si>
    <t>1.1.3.2.  0-ig leírt, de használatban lévő vizek, vizi létesítmények</t>
  </si>
  <si>
    <t>1.1.3.3. 0-ig leírt használatonkívüli vizek, vizi létesítmények</t>
  </si>
  <si>
    <t>1.1.4.  Nemzetközi keresked.replőtér  (34+35+36)</t>
  </si>
  <si>
    <t>1.1.1.1.  Értékkel nyilvántartott nemzetközi repülőtér</t>
  </si>
  <si>
    <t>1.1.1.2.  0-ig leírt,de használatban lévő nemzetk.repülőtér</t>
  </si>
  <si>
    <t>1.1.1.3   0-ig leírt használatonkívüli nemzetk.repülőtér</t>
  </si>
  <si>
    <t>1.1. Folyamatban lévő ingatlan beruházások, felújítások</t>
  </si>
  <si>
    <t>1.a)és b)  Nemzetgazdasági szemp. kiemelt önk-i vagyon (39+44)</t>
  </si>
  <si>
    <t xml:space="preserve">1.a).1.1.  Értékkel myilvántartott egyéb ingatlanok </t>
  </si>
  <si>
    <t>1.a).1.2.  0-ig leírt, de használatban lévő egyéb ingatlanok</t>
  </si>
  <si>
    <t>1.a).1.3.  0-ig leírt, használaton kívüli egyéb ingatlanok</t>
  </si>
  <si>
    <t>1.a).1.  Folyamatban lévő egyéb ingatlan beruházása, felújítása</t>
  </si>
  <si>
    <t>1.b) 2.1. Értékkel nyilvántartott csapadékviz-elvezetés</t>
  </si>
  <si>
    <t>1.b)2.2. 0-ig leírt használatban lévő csapadék-víz elvezetés</t>
  </si>
  <si>
    <t>1.b) 2.3. 0-ig leírt használaton kívüli csapadékviz-elvezetés</t>
  </si>
  <si>
    <t>1.b) 2.2. Folyamatban lévő csapadékviz-elvezető beruházás, felúj.</t>
  </si>
  <si>
    <t>1./2. Korlátozottan forgalom képes önkormányzati vagyon</t>
  </si>
  <si>
    <t>(50+54+58+59+62+65+69+73+76+80+83+86+90)</t>
  </si>
  <si>
    <t>1.2.1.  Ivóvízellátás közművei   (51+52+53)</t>
  </si>
  <si>
    <t>1.2.1.1.  Értékkel nyilvántartott ívóvízellátás közművei</t>
  </si>
  <si>
    <t>1.2.1.2.  0-ig leírt, de használatban lévő ívóvízellátás közművei</t>
  </si>
  <si>
    <t>1.2.1.3.  0-ig leírt, használatonkívüli ívóvízellátás közművei</t>
  </si>
  <si>
    <t xml:space="preserve">Könyv szerinti </t>
  </si>
  <si>
    <t>1.2.2.  Szennyvíz-elvezetés közművei   (55+56+57)</t>
  </si>
  <si>
    <t>1.2.2.1.  Értékkel nyilvántartott  szennyvvíz-elvezetés közművei</t>
  </si>
  <si>
    <t>1.2.2.2.  0-ig leírt, de használatban lévő szennyvíz-elvezetés közm.</t>
  </si>
  <si>
    <t>1.2.2.3.  0-ig leírt használatonkívüli szennyvíz-elvezetés közművei</t>
  </si>
  <si>
    <t>1.2.2. Folyamatban lévő  ivó- és szennyvíz beruházások, felújítások</t>
  </si>
  <si>
    <t>1.2.3.  Távhő ellátás   (60+61)</t>
  </si>
  <si>
    <t>1.2.3.1.  Értékkel nyilvántartott távhőellátás</t>
  </si>
  <si>
    <t>1.1.1.2.  0-ig leírt távhőellátás</t>
  </si>
  <si>
    <t>1.2.4.   Közművek védőterületei   (63+64)</t>
  </si>
  <si>
    <t>1.2.4.1.  Értékkel nyilvántartott közművek védőterületei</t>
  </si>
  <si>
    <t>1.2.4.2.  0-ig leírt közművek védőterületei</t>
  </si>
  <si>
    <t>1.2.5.   Intézmények ingatlanai   (66+67+68)</t>
  </si>
  <si>
    <t>1.2.5.1.  Értékkel nyilvántartott intézmények ingatlanai</t>
  </si>
  <si>
    <t>1.2.5.2.  0-ig leírt, de használatban lévő intézményi ingatlanok</t>
  </si>
  <si>
    <t xml:space="preserve"> 1.5.5.3. 0-ig leírt használaton kivüli intézményi ingatlanok</t>
  </si>
  <si>
    <t>1.2.6.   Sportlétesítmények   (70+71+72)</t>
  </si>
  <si>
    <t>1.2.6.1.  Értékkel nyilvántartott sportlétesítmények</t>
  </si>
  <si>
    <t>1.2.6.2.  0-ig leírt, használatban lévő sportlétesítmények</t>
  </si>
  <si>
    <t xml:space="preserve"> 1.2.6.2. 0-ig leírt használaton kívüli sportlétesítmlények</t>
  </si>
  <si>
    <t>1.2.7.   Állat-és növénykert   (74+75)</t>
  </si>
  <si>
    <t>1.2.7.1.  Értékkel nyilvántartott állat- és növénykert</t>
  </si>
  <si>
    <t>1.2.7.2.  0-ig leírt állat- és növénykert</t>
  </si>
  <si>
    <t>1.2.8.   Középületek és hozzájuk tartozó földek   (77+78+79)</t>
  </si>
  <si>
    <t>1.2.8.1.  Értékkel nyilvántartott középületek és hozzájuk tartozó földt.</t>
  </si>
  <si>
    <t>1.2.8.2.  0-ig leírt, de használatban lévő középületek és h.tartozó földter.</t>
  </si>
  <si>
    <t>1.2.8.3.  0-ig leírt használaton kívüli közép.és földter.</t>
  </si>
  <si>
    <t>1.2.9.   Műemlékek   (81+82)</t>
  </si>
  <si>
    <t>1.2.9.1.  Értékkel nyilvántartott műemlékek</t>
  </si>
  <si>
    <t>1.2.9.2.  0-ig leírt műemlékek</t>
  </si>
  <si>
    <t>1.2.10. Védett természeti területek   (84+85)</t>
  </si>
  <si>
    <t>1.2.10.1.  Értékkel nyilvántartott védett természeti területek</t>
  </si>
  <si>
    <t>1.2.10.2.  0-ig leírt védett természeti területek</t>
  </si>
  <si>
    <t>1.2.11. Egyéb ingatlanok   (87+88+89)</t>
  </si>
  <si>
    <t>1.2.11.1.  Értékkel nyilvántartott egyéb ingatlanok</t>
  </si>
  <si>
    <t>1.2.11.2.  0-ig leírt, de használatban lévő egyéb ingatlanok</t>
  </si>
  <si>
    <t xml:space="preserve"> 1.2.11.3  0-ig leírt használaton kívüli egyéb ingatlanok</t>
  </si>
  <si>
    <t>1.2.12. Folyamatban lévő ingatlan beruházások</t>
  </si>
  <si>
    <t>2.1.1. Telkek, zártkerti- és külterületi földterületek   (93+94+95)</t>
  </si>
  <si>
    <t>2.1.1.1.  Értékkel nyilvántartott telkek, zártkerti- és külterületi földter.</t>
  </si>
  <si>
    <t>2.1.1.2.  0-ig leírt, használatban lévő telkek, zártkerti- és külterületi földter.</t>
  </si>
  <si>
    <t xml:space="preserve">  2.1.1.3 0-ig leírt használaton kívüli telekek, zártk,.és külter. földter.</t>
  </si>
  <si>
    <t>2.1.2. Épületek   (97+98+99)</t>
  </si>
  <si>
    <t>2.1.2.1.  Értékkel nyilvántartott épületek</t>
  </si>
  <si>
    <t>2.1.2.2.  0-ig leírt, használatban lévő épületek</t>
  </si>
  <si>
    <t xml:space="preserve"> 2.1.2.3. 0-ig leírt használatonkívüli épületek</t>
  </si>
  <si>
    <t>2.1.3. Egyéb ingatlanok   (101+102+103)</t>
  </si>
  <si>
    <t>2.1.3.1.  Értékkel nyilvántartott egyéb ingatlanok</t>
  </si>
  <si>
    <t>2.1.3.2.  0-ig leírt, használatban lévő egyéb ingatlanok</t>
  </si>
  <si>
    <t>2.1.3.3. 0-ig leírt használaton hívüli ingatlanok</t>
  </si>
  <si>
    <t>2.1.4. üzleti vagyon folyamatban lévő beruházásai, felújításai</t>
  </si>
  <si>
    <t xml:space="preserve"> 3.  Ingatlanok beruházására adott előlegek</t>
  </si>
  <si>
    <t xml:space="preserve"> 5. Ingatlanok és kapcs. vagyoni értékű jogok értékhelyesbítése, visszaírása</t>
  </si>
  <si>
    <t>II/2. Gépek berendezések és felszerelések   (108+126+127+128)</t>
  </si>
  <si>
    <t>1. Törzsvagyon  (109+114)</t>
  </si>
  <si>
    <t>1.1. Forgalomképtelen gépek,berendezések és felszerelések  (110+113)</t>
  </si>
  <si>
    <t>1.1.1. Forgalomképtelen gépek, berendezések és felszerelések állománya  (111+112)</t>
  </si>
  <si>
    <t>1.1.1.1.  Értékkel nyilvántartott forgalomképt. gép, berendezés és felszerelés</t>
  </si>
  <si>
    <t>1.1.1.2.  0-ig leírt forgalomképt. gép, berendezés és felszerelés</t>
  </si>
  <si>
    <t xml:space="preserve">    1.1.2. Folyamatban lévő forgalomképtelen  gép, berendezés beruházás</t>
  </si>
  <si>
    <t>1.2. Korlátozottan forgalomképes gépek, berendezések és felszerelések  (115+119)</t>
  </si>
  <si>
    <t>1.2.1. Korlátozottan forgalomképes gépek, berend. és felszerelések állománya  (116+117+118)</t>
  </si>
  <si>
    <t>1.2.1.1.  Értékkel nyilvántartott korl. forgalomk.. gép, berendezés és felsz.</t>
  </si>
  <si>
    <t>1.2.1.2.  0-ig leírt, de használatban lévő korl. forgalomkép. gép, berendezés és felszerelés</t>
  </si>
  <si>
    <t>1.2.1.3. 0-ig leírt korl.forg.kép.gép, berend.felsz. használaton kivüli</t>
  </si>
  <si>
    <t>1.2.2. Folyamatban lévő korlátozottan forgalomk.  gép, berendezés beruh. felúj.</t>
  </si>
  <si>
    <t>2. Forgalomképes gépek, berendezések és felszerelések  (121+125)</t>
  </si>
  <si>
    <t>2.1. Forgalomképes gépek, berendezések és felszerelések állománya  (122+123+124)</t>
  </si>
  <si>
    <t xml:space="preserve">            2.1.1.  Értékkel nyilvántartott forgalomképes gép, berendezés és felszerelés</t>
  </si>
  <si>
    <t>2.1.2.  0-ig leírt, de használatban lévő forgalomképes gép, berendezés és felszerelés</t>
  </si>
  <si>
    <t xml:space="preserve"> 2.1.3. 0-ig leírt, használaton kívüli forg.kép.gép,berend.,felszel.</t>
  </si>
  <si>
    <t>2.2. Folyamatban lévő forgalomképes  gép, berendezés beruházása,felúj.</t>
  </si>
  <si>
    <t xml:space="preserve"> 3.  Kisértékű (új) tárgyi eszközök raktári állománya</t>
  </si>
  <si>
    <t xml:space="preserve"> 4.  Gépek, berendezések és felszerelések beruházására adott előlegek</t>
  </si>
  <si>
    <t xml:space="preserve"> 5. Gépek, berendezések és felszerelések értékhelyesbítése, visszaírása</t>
  </si>
  <si>
    <t>II/2. Járművek   (130+142+147+148)</t>
  </si>
  <si>
    <t>1. Törzsvagyon   (131+136)</t>
  </si>
  <si>
    <t>1.1. Forgalomképtelen járművek   (132+135)</t>
  </si>
  <si>
    <t>1.1.1. Forgalomképtelen járművek állománya   133+134)</t>
  </si>
  <si>
    <t>1.1.1.1.  Értékkel nyilvántartott forgalomképtelen járművek</t>
  </si>
  <si>
    <t>1.1.1.2.  0-ig leírt forgalomképtelen járművek</t>
  </si>
  <si>
    <t>1.1.2. Folyamatban lévő forgalomképtelen  járművek beruházása</t>
  </si>
  <si>
    <t>1.2. Korlátozottan forgalomképes járművek  (137+141)</t>
  </si>
  <si>
    <t>1.2.1. Korlátozottan forgalomképes járművek állománya  (138+139+140)</t>
  </si>
  <si>
    <t>1.2.1.1.  Értékkel nyilvántartott korlátozottan forgalomképes járművek</t>
  </si>
  <si>
    <t>1.2.1.2.  0-ig leírt, de használartban lévő korlátozottan forgképes járművek</t>
  </si>
  <si>
    <t xml:space="preserve"> 1.2.1.3. 0-ig leírt használaton kívüli korl.forg.képes járművek</t>
  </si>
  <si>
    <t xml:space="preserve">   1.2.2. Folyamatban lévő korlátozottan forgalomképes  járművek beruh.,felúj.</t>
  </si>
  <si>
    <t>2. Forgalomképes járművek   (143+146)</t>
  </si>
  <si>
    <t>2.1. Forgalomképes járművek állománya  (144+145)</t>
  </si>
  <si>
    <t>2.1.1.1.  Értékkel nyilvántartott forgalomképes járművek</t>
  </si>
  <si>
    <t>2.1.1.2.  0-ig leírt forgalomképes járművek</t>
  </si>
  <si>
    <t>2.2. Folyamatban lévő forgalomképes  járművek beruházása</t>
  </si>
  <si>
    <t xml:space="preserve"> 3.  Járművek beruházására adott előlegek</t>
  </si>
  <si>
    <t xml:space="preserve"> 4. Járművek értékhelyesbítése, visszaírása</t>
  </si>
  <si>
    <t>II/3. Tenyészállatok   (150+155+156)</t>
  </si>
  <si>
    <t>1. Forgalomképes tenyészállatok   (151+154)</t>
  </si>
  <si>
    <t>1.1. Forgalomképes tenyészállatok állománya  (152+153)</t>
  </si>
  <si>
    <t>1.1.1.  Értékkel nyilvántartott forgalomképes tenyészállatok</t>
  </si>
  <si>
    <t>1.1.2.  0-ig leírt forgalomképes tenyészállatok</t>
  </si>
  <si>
    <t>1.2. Folyamatban lévő forgalomképes  tenyészállatok beruházása</t>
  </si>
  <si>
    <t xml:space="preserve"> 2.  Tenyészállatok beruházására adott előlegek</t>
  </si>
  <si>
    <t xml:space="preserve"> 3. Tenyészállatok értékhelyesbítése, visszaírása</t>
  </si>
  <si>
    <t>III. Befektetett pénzügyi eszközök (158)</t>
  </si>
  <si>
    <t>III/1. Egyéb tartós részesedés  (159+161+162+167)</t>
  </si>
  <si>
    <t>1. Törzsvagyon (egyéb tartós részesedés)  (160)</t>
  </si>
  <si>
    <t>1.1. Korlátozottan forgalomképes egyéb tartós részesedés</t>
  </si>
  <si>
    <t>2. Forgalomképes egyéb tartós részesedés (161)</t>
  </si>
  <si>
    <t>3. Egyéb forgalomképes pénzügyi befektetések  (161+…+166)</t>
  </si>
  <si>
    <t>3.1. Tartós hitelviszonyt megtestesítő értékpapír</t>
  </si>
  <si>
    <t>3.2. Tartósan adott kölcsön</t>
  </si>
  <si>
    <t>3.3. Hosszú lejáratú bankbetétek</t>
  </si>
  <si>
    <t>3.4. Egyéb hosszú lejáratú követelések</t>
  </si>
  <si>
    <t>4. Befektetett pénzügyi eszközök értékhelyesbítése</t>
  </si>
  <si>
    <t>IV. Üzemelt., kezelésre átadott, koncesszióba adott, vagyonkezelésbe vett eszk. (169+190)</t>
  </si>
  <si>
    <t>1. Törzsvagyon (üzemeltetésre kezelésre átadott, koncesszióba adott, vagyonk. vett eszk.</t>
  </si>
  <si>
    <t xml:space="preserve">     (170+174+179+186)</t>
  </si>
  <si>
    <t>1.1. Törzsvagyon (üzemeltetésre átadott épület, építmény)   (171+172+173)</t>
  </si>
  <si>
    <t>1.1.1. Forgalomképtelen  üzemelt, konc. adott, vagyonk. vett épület építmény (172+173)</t>
  </si>
  <si>
    <t xml:space="preserve">            1.1.1.1.  Értékkel nyilvántartott forgalomképt. üzem.adott épül.építm.</t>
  </si>
  <si>
    <t>1.1.1.2.  0-ig leírt forgalomképt. üzem.adott épület, építmény</t>
  </si>
  <si>
    <t>1.1.2.1.  Értékkel nyilvántartott nemzetgazd. szemp.kiemelt üzemeltet.re átad.ép.építm.</t>
  </si>
  <si>
    <t>1.1.2.2.  0-ig leírt, használatban lévő nemzetg. szempont-ból kiemelt üzem.adott épület, építmény</t>
  </si>
  <si>
    <t xml:space="preserve">  1.1.2.3. 0-ig leírt használatonkívüli nemzetg.szemp,.kiemelt üzemeltre. átadott épület, építmény</t>
  </si>
  <si>
    <t xml:space="preserve">  1.1.2.4. Nemzetg.szemp.kiemelt üzemelt.kezelésre átadott eszk. beru.felúj.</t>
  </si>
  <si>
    <t>1.2. Törzsvagyon (üzemeltetésre átadott gépek, berendezések, felszerelések (180+183)</t>
  </si>
  <si>
    <t>1.2.1. Forgalomképtelen  üzemelt, konc. adott, vagyonk. vett gép, ber., felsz. (181+182)</t>
  </si>
  <si>
    <t>1.2.1.1.  Értékkel nyilvántartott forgalomképt. üzem. adott gép,ber.</t>
  </si>
  <si>
    <t>1.2.1.2.  0-ig leírt kor. forgalomk. üzem.adott gép, berend., felsz.</t>
  </si>
  <si>
    <t>1.2.2. Korl. forgalomk.  üzemelt, konc. adott, vagyonk. vett gép, ber., felsz. (184+185)</t>
  </si>
  <si>
    <t>1.2.2.1.  Értékkel nyilvántartott korl.forgalomk. üzem. adott gép, ber., felsz.</t>
  </si>
  <si>
    <t>1.2.2.2.  0-ig leírt korl. forgalomk. üzem.adott gép, ber., felsz.</t>
  </si>
  <si>
    <t xml:space="preserve">1.3. Törzsvagyon (üzemeltetésre átadott járművek)(187)  </t>
  </si>
  <si>
    <t>1.3.1. Korl. forgalomk.  üzemelt, konc. adott, vagyonk. vett járművek  (188+189)</t>
  </si>
  <si>
    <t>13.1.1.  Értékkel nyilvántartott korl.forgalomk. üzem. adott járművek</t>
  </si>
  <si>
    <t>1.3.1.2.  0-ig leírt korl. forgalomk. üzem.adott járművek</t>
  </si>
  <si>
    <t>2. Üzleti, forgalomképes  üzemeltetésre átadott, konc. adott, vagyonkezelésbe vett eszk.   (191+194+197+200)</t>
  </si>
  <si>
    <t>2.1. Üzleti,forgalomkép. (üzemelt. kezelésre  konc. adott, vagyonk. vett épület, építm.) (192+193)</t>
  </si>
  <si>
    <t>2.1.1.  Értékkel nyilvántartott forgalomképes üzem.adott épület, építmény</t>
  </si>
  <si>
    <t>2.1.2.  0-ig leírt forgalomképes üzem.adott épület, építmény</t>
  </si>
  <si>
    <t>2.2. Üzleti,forgkép.  üzemelt, konc. adott, vagyonk. vett gép, ber., felsz. (195+196)</t>
  </si>
  <si>
    <t>2.2.1.  Értékkel nyilvántartott forgalomképt. üzem. adott gép,ber., felsz.</t>
  </si>
  <si>
    <t>2.2.2.  0-ig leírt kor. forgalomk. üzem.adott gép, berendezés, felszerelés</t>
  </si>
  <si>
    <t>2.3. Üzleti,forgalomkép.  üzemelt, konc. adott, vagyonk. vett járművek  (218+219)</t>
  </si>
  <si>
    <t>2.3.1.  Értékkel nyilvántartott forgalomképes üzem. adott járművek</t>
  </si>
  <si>
    <t>2.3.2.  0-ig leírt forgalomképes. üzem.adott járművek</t>
  </si>
  <si>
    <t>2.4. Üzleti, forgalomkép.  üzemelt, konc. adott, vagyonk. vett tenyészállatok  (201+202)</t>
  </si>
  <si>
    <t>2.4.1.  Értékkel nyilvántartott forgalomképes üzem. adott tenyészállatok</t>
  </si>
  <si>
    <t>2.4.2.  0-ig leírt forgalomképes üzem.adott tenyészállatok</t>
  </si>
  <si>
    <t>A) BEFEKTETETT ESZKÖZÖK ÖSSZESEN  (1+17+157+168)</t>
  </si>
  <si>
    <t xml:space="preserve"> I. Készletek   (205+213+223)</t>
  </si>
  <si>
    <t>1. Vásárolt anyagok (206+..+212)</t>
  </si>
  <si>
    <t>1.1. Élelmiszerek</t>
  </si>
  <si>
    <t>1.2. Gyógyszerek, vegyszerek</t>
  </si>
  <si>
    <t>1.3. Irodaszerek, nyomtatványok</t>
  </si>
  <si>
    <t>1.4. Tüzelőanyagok</t>
  </si>
  <si>
    <t>1.5. Hajtó és kenőanyagok</t>
  </si>
  <si>
    <t>1.6. Szakmai anyagok</t>
  </si>
  <si>
    <t>1.7. Munkaruha, védőruha, formaruha, egyenruha</t>
  </si>
  <si>
    <t>2. Egyéb készletek  (214+..+222)</t>
  </si>
  <si>
    <t>2.1. Áruk</t>
  </si>
  <si>
    <t>2.2. Betétdíjas göngyölegek</t>
  </si>
  <si>
    <t>2.3. Közvetített szolgáltatások</t>
  </si>
  <si>
    <t>2.4. Követelés fejében átvett eszközök, készletek</t>
  </si>
  <si>
    <t>2.5. Értékesítési céllal átsorolt eszközök   (193+..+196)</t>
  </si>
  <si>
    <t>2.5.1. Épületek építmények</t>
  </si>
  <si>
    <t>2.5.2. Gépek, berendezések és felszerelések</t>
  </si>
  <si>
    <t>2.5.3. Járművek</t>
  </si>
  <si>
    <t>2.5.4. Tenyészállatok</t>
  </si>
  <si>
    <t>3. Saját termelésű készletek   (224+..+226)</t>
  </si>
  <si>
    <t>3.1. Késztermékek</t>
  </si>
  <si>
    <t>3.2. Növendék-, hízó- és egyéb állatok</t>
  </si>
  <si>
    <t>3.3. Befejezetlen termelés, félkész termékek</t>
  </si>
  <si>
    <t xml:space="preserve"> II. Követelések  (228+229+234+247+248+249)</t>
  </si>
  <si>
    <t>1. Követelések áruszállításból, szolgáltatásból (vevők)</t>
  </si>
  <si>
    <t>2. Adósok  (230+..+233)</t>
  </si>
  <si>
    <t>2.1. Helyi adóból hátralék</t>
  </si>
  <si>
    <t>2.2. Lakbér, bérleti díj hátralék</t>
  </si>
  <si>
    <t>2.3. Térítési díj hátralék</t>
  </si>
  <si>
    <t>2.4. Egyéb követelés</t>
  </si>
  <si>
    <t>3. Rövid lejáratú kölcsönök   (235+241)</t>
  </si>
  <si>
    <t>3.1. Működési célú rövid lejáratú kölcsönök  (236+..+240)</t>
  </si>
  <si>
    <t>3.1.1. Önkormányzati költségvetési szervnek nyújtott kölcsön</t>
  </si>
  <si>
    <t>3.1.2. Központi költségvetési szervnek nyújtott kölcsön</t>
  </si>
  <si>
    <t>3.1.3. Lakosságnak nyújtott kölcsön</t>
  </si>
  <si>
    <t>3.1.4. Non-profit szervezeteknek nyújtott kölcsön</t>
  </si>
  <si>
    <t>3.1.5. Vállalkozásoknak  nyújtott kölcsön</t>
  </si>
  <si>
    <t>3.2. Felhalmozási célú rövid lejáratú kölcsönök  (242+..+246)</t>
  </si>
  <si>
    <t>3.2.1. Önkormányzati költségvetési szervnek nyújtott kölcsön</t>
  </si>
  <si>
    <t>3.2.2. Központi költségvetési szervnek nyújtott kölcsön</t>
  </si>
  <si>
    <t>3.2.3. Lakosságnak nyújtott kölcsön</t>
  </si>
  <si>
    <t>3.2.4. Non-profit szervezeteknek nyújtott kölcsön</t>
  </si>
  <si>
    <t>3.2.5. Vállalkozásoknak  nyújtott kölcsön</t>
  </si>
  <si>
    <t>4. Váltókövetelések</t>
  </si>
  <si>
    <t>5. Munkavállalókkal szembeni követelések</t>
  </si>
  <si>
    <t>6. Egyéb követelések   (250+251)</t>
  </si>
  <si>
    <t>6.1. Támogatási program előlege</t>
  </si>
  <si>
    <t>6.2. Szabálytalan kifizetés miatti követelés</t>
  </si>
  <si>
    <t xml:space="preserve"> III. Értékpapírok  (253+..+257)</t>
  </si>
  <si>
    <t>1. Kárpótlási jegyek</t>
  </si>
  <si>
    <t>2. Kincstárjegyek</t>
  </si>
  <si>
    <t>3. Kötvények</t>
  </si>
  <si>
    <t>4. Egyéb értékpapírok</t>
  </si>
  <si>
    <t>5. Egyéb részesedések</t>
  </si>
  <si>
    <t xml:space="preserve"> IV. Pénzeszközök  (259+266+275)</t>
  </si>
  <si>
    <t>1. Pénztárak csekkek, betétkönyvek  (260+263+264+275)</t>
  </si>
  <si>
    <t>1.1. Pénztárak (261+262)</t>
  </si>
  <si>
    <t>1.1.1. Forint pénztár</t>
  </si>
  <si>
    <t>1.1.2. Valutapénztár</t>
  </si>
  <si>
    <t>1.2. Költségvetési betétkönyvek</t>
  </si>
  <si>
    <t>1.3. Elektronikus pénzeszközök</t>
  </si>
  <si>
    <t>1.4. Csekkek</t>
  </si>
  <si>
    <t>2. Költségvetési bankszámlák  (267+..+274)</t>
  </si>
  <si>
    <t>1.1. Költségvetési elszámolási számla</t>
  </si>
  <si>
    <t>1.2. Adóbeszedéssel kapcsolatos számlál</t>
  </si>
  <si>
    <t>1.3. Rövid lejáratú bankbetétek</t>
  </si>
  <si>
    <t>1.4. Lakásépítés és vásárlás munkáltatói támogatás számla</t>
  </si>
  <si>
    <t xml:space="preserve">1.5. Viziközmű számla </t>
  </si>
  <si>
    <t>1.6. Kihelyezett költségvetési elszámolásai számla</t>
  </si>
  <si>
    <t>1.7. Önkormányzati kincstári finanszírozási elszámolási számla</t>
  </si>
  <si>
    <t>1.8. Deviza(betét) számla</t>
  </si>
  <si>
    <t>3. Idegen pénzeszközök  (276+..+283)</t>
  </si>
  <si>
    <t>3.1. Közműtársulati lebonyolítási számla</t>
  </si>
  <si>
    <t>3.2. Társadalmi összefogással megvalósuló közműfejlesztési lebonyolítási számla</t>
  </si>
  <si>
    <t>3.3. Közműtársulati lebonyolítási számla</t>
  </si>
  <si>
    <t>3.4. Értékesítendő lakások építési lebonyolítási számla</t>
  </si>
  <si>
    <t>3.5. Értékesített  lakások bevételének elszámolása</t>
  </si>
  <si>
    <t>3.6. Előcsatlakozási Alapokkal kapcsolatos lebonyolítási számla</t>
  </si>
  <si>
    <t>3.7. Strukturális Alapok és Kohéziós Alap támogatási program  lebonyolítási számla</t>
  </si>
  <si>
    <t>3.8. Egyéb idegen bevételek számla</t>
  </si>
  <si>
    <t xml:space="preserve"> V. Egyéb aktív pénzügyi elszámolások </t>
  </si>
  <si>
    <t>B) FORGÓESZKÖZÖK ÖSSZESEN  (204+227+252+258+284)</t>
  </si>
  <si>
    <t>ESZKÖZÖK ÖSSZESEN  (203+285)</t>
  </si>
  <si>
    <r>
      <rPr>
        <b/>
        <sz val="8"/>
        <rFont val="Times New Roman"/>
        <family val="1"/>
        <charset val="238"/>
      </rPr>
      <t>1./ 1. Forgalomképtelen, kizárólagos önk. tulajdonú ingatl. és kapcs.vagyoni értékű jogok</t>
    </r>
    <r>
      <rPr>
        <sz val="8"/>
        <rFont val="Times New Roman"/>
        <family val="1"/>
        <charset val="238"/>
      </rPr>
      <t xml:space="preserve"> (5-től 11-ig)</t>
    </r>
  </si>
  <si>
    <r>
      <t xml:space="preserve">1.a)1. </t>
    </r>
    <r>
      <rPr>
        <b/>
        <sz val="8"/>
        <rFont val="Times New Roman"/>
        <family val="1"/>
        <charset val="238"/>
      </rPr>
      <t xml:space="preserve"> Nemzetgazd. szemp.kiemelt egyéb ingatlanok</t>
    </r>
    <r>
      <rPr>
        <sz val="8"/>
        <rFont val="Times New Roman"/>
        <family val="1"/>
        <charset val="238"/>
      </rPr>
      <t xml:space="preserve"> (40+41+42+43+44)</t>
    </r>
  </si>
  <si>
    <r>
      <t xml:space="preserve">1.b) 2.  </t>
    </r>
    <r>
      <rPr>
        <b/>
        <sz val="8"/>
        <rFont val="Times New Roman"/>
        <family val="1"/>
        <charset val="238"/>
      </rPr>
      <t>Nemzetgazd.szemp. kiem.</t>
    </r>
    <r>
      <rPr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jelent. csapadékviz-elvezetés</t>
    </r>
    <r>
      <rPr>
        <sz val="8"/>
        <rFont val="Times New Roman"/>
        <family val="1"/>
        <charset val="238"/>
      </rPr>
      <t>(45+46+47+48)</t>
    </r>
  </si>
  <si>
    <r>
      <t xml:space="preserve"> </t>
    </r>
    <r>
      <rPr>
        <i/>
        <sz val="8"/>
        <rFont val="Times New Roman"/>
        <family val="1"/>
        <charset val="238"/>
      </rPr>
      <t xml:space="preserve"> </t>
    </r>
    <r>
      <rPr>
        <b/>
        <i/>
        <sz val="8"/>
        <rFont val="Times New Roman"/>
        <family val="1"/>
        <charset val="238"/>
      </rPr>
      <t xml:space="preserve">2. Üzleti vagyon </t>
    </r>
    <r>
      <rPr>
        <i/>
        <sz val="8"/>
        <rFont val="Times New Roman"/>
        <family val="1"/>
        <charset val="238"/>
      </rPr>
      <t>(f</t>
    </r>
    <r>
      <rPr>
        <b/>
        <i/>
        <sz val="8"/>
        <rFont val="Times New Roman"/>
        <family val="1"/>
        <charset val="238"/>
      </rPr>
      <t>orgalomképes ing.)  (92+96+100+104)</t>
    </r>
  </si>
  <si>
    <r>
      <t xml:space="preserve">1.1.2. </t>
    </r>
    <r>
      <rPr>
        <b/>
        <sz val="8"/>
        <rFont val="Times New Roman"/>
        <family val="1"/>
        <charset val="238"/>
      </rPr>
      <t>Nemzetgazd.szemp. kiemelt törzsvagyon  üzemelt, konc. adott, vagyonk. vett épület építmény (175+176+177+178</t>
    </r>
    <r>
      <rPr>
        <sz val="8"/>
        <rFont val="Times New Roman"/>
        <family val="1"/>
        <charset val="238"/>
      </rPr>
      <t>)</t>
    </r>
  </si>
  <si>
    <t>a könyvviteli mérlegben értékkel szereplő forrásokról</t>
  </si>
  <si>
    <t>FORRÁSOK</t>
  </si>
  <si>
    <t>állományi</t>
  </si>
  <si>
    <t>érték</t>
  </si>
  <si>
    <t xml:space="preserve">1. Tartós tőke </t>
  </si>
  <si>
    <t>01.</t>
  </si>
  <si>
    <t xml:space="preserve">2. Tőkeváltozások </t>
  </si>
  <si>
    <t>02.</t>
  </si>
  <si>
    <t>3. Értékesítési tartalék</t>
  </si>
  <si>
    <t>03.</t>
  </si>
  <si>
    <t xml:space="preserve"> D) SAJÁT TŐKE ÖSSZESEN (01+02+03)</t>
  </si>
  <si>
    <t>04.</t>
  </si>
  <si>
    <t>1. Következő évben felhasználható pénzmaradvány (06+07)</t>
  </si>
  <si>
    <t>05.</t>
  </si>
  <si>
    <t xml:space="preserve"> 1.1. Tárgyévi költségvetési tartalék (pénzmaradvány) </t>
  </si>
  <si>
    <t>06.</t>
  </si>
  <si>
    <t xml:space="preserve"> 1.2. Előző év(ek) költségvetési tartalékai (pénzmaradvány)</t>
  </si>
  <si>
    <t>07.</t>
  </si>
  <si>
    <t>2. Következő évben felhasználható vállalkozási eredmény (09+10)</t>
  </si>
  <si>
    <t>08.</t>
  </si>
  <si>
    <t xml:space="preserve"> 2.1. Tárgyévi vállalkozási eredmény</t>
  </si>
  <si>
    <t>09.</t>
  </si>
  <si>
    <t xml:space="preserve"> 2.2. Előző év(ek) vállalkozási eredménye</t>
  </si>
  <si>
    <t>E) TARTALÉKOK ÖSSZESEN (05+08)</t>
  </si>
  <si>
    <t xml:space="preserve"> I. Hosszú lejáratú kötelezettségek összesen (13+14+15+16)</t>
  </si>
  <si>
    <t>1. Hosszú lejáratra kapott kölcsönök</t>
  </si>
  <si>
    <t>2. Tartozás (fejlesztési célú) kötvénykibocsátásból</t>
  </si>
  <si>
    <t>3. Beruházási és fejlesztési hitelek</t>
  </si>
  <si>
    <t xml:space="preserve">4. Egyéb hosszú lejáratú kötelezettségek </t>
  </si>
  <si>
    <t xml:space="preserve"> II. Rövid lejáratú kötelezettségek összesen (18+19+20+21)</t>
  </si>
  <si>
    <t>1. Rövid lejáratú kölcsönök</t>
  </si>
  <si>
    <t>2. Rövid lejáratú hitelek</t>
  </si>
  <si>
    <t>3. Kötelezettségek áruszállításból és szolgáltatásból (szállítók)</t>
  </si>
  <si>
    <t>4. Egyéb rövid lejáratú kötelezettségek (22+23+24+25)</t>
  </si>
  <si>
    <t>4.1. helyi adókból származó túlfizetés</t>
  </si>
  <si>
    <t>4.2. közműdíjak túlfizetése miatti kötelezettség</t>
  </si>
  <si>
    <t>4.3. lakbér túlfizetés</t>
  </si>
  <si>
    <t>4.4. egyéb</t>
  </si>
  <si>
    <t xml:space="preserve">III. Egyéb passzív pénzügyi elszámolások </t>
  </si>
  <si>
    <t>F) KÖTELEZETTSÉGEK ÖSSZESEN (12+17+26)</t>
  </si>
  <si>
    <t>FORRÁSOK ÖSSZESEN (04+11+33)</t>
  </si>
  <si>
    <t>PÉNZESZKÖZÖK VÁLTOZÁSÁNAK LEVEZETÉSE</t>
  </si>
  <si>
    <t>Összeg                                    ( E Ft )</t>
  </si>
  <si>
    <t>Ebből:</t>
  </si>
  <si>
    <t>Bevételek   ( + )</t>
  </si>
  <si>
    <t>Kiadások    ( - )</t>
  </si>
  <si>
    <r>
      <t xml:space="preserve"> </t>
    </r>
    <r>
      <rPr>
        <sz val="10"/>
        <rFont val="Times New Roman"/>
        <family val="1"/>
        <charset val="238"/>
      </rPr>
      <t>Bankszámlák egyenlege</t>
    </r>
  </si>
  <si>
    <r>
      <t xml:space="preserve"> </t>
    </r>
    <r>
      <rPr>
        <sz val="10"/>
        <rFont val="Times New Roman"/>
        <family val="1"/>
        <charset val="238"/>
      </rPr>
      <t>Pénztárak és betétkönyvek egyenlege</t>
    </r>
  </si>
  <si>
    <t>a könyvviteli mérlegben értékkel szereplő eszközökről 2013. év</t>
  </si>
  <si>
    <t>2013. év</t>
  </si>
  <si>
    <t>2013. módosított előirányzat</t>
  </si>
  <si>
    <t>2013. évi teljesítés</t>
  </si>
  <si>
    <t>11=4+7+8+9+10</t>
  </si>
  <si>
    <t>A 2013. évi általános működési és ágazati feladatok támogatásának alakulása jogcímenként</t>
  </si>
  <si>
    <t>Támogatás</t>
  </si>
  <si>
    <t>Módosított előirányzat</t>
  </si>
  <si>
    <t>Óvodapedagógusok és az óvodapedagógus munkáját közvetlenül segítők bértámogatása</t>
  </si>
  <si>
    <t>Egyes szociális és gyermekjóléti teladatok támogatása</t>
  </si>
  <si>
    <t>Szerkezetátalakítási tartalék</t>
  </si>
  <si>
    <t>Egyes jövedelempótló támogatások kiegészítése</t>
  </si>
  <si>
    <t>Működőképesség megőrzését szolgáló kiegészítő támogatás</t>
  </si>
  <si>
    <t>Egyéb működési célú központi támogatás</t>
  </si>
  <si>
    <t>KIMUTATÁS</t>
  </si>
  <si>
    <t>a 2013. évben céljelleggel nyújtottt támogatásokról</t>
  </si>
  <si>
    <t>sorsz.</t>
  </si>
  <si>
    <t>Támogatás összege</t>
  </si>
  <si>
    <t>Sportegyesület (foci)</t>
  </si>
  <si>
    <t>Szigetköz Junior Kendo Klub</t>
  </si>
  <si>
    <t>Római Katolikus Egyház</t>
  </si>
  <si>
    <t>Tűzoltó Egyesület</t>
  </si>
  <si>
    <t>11737007-15366667-00000000</t>
  </si>
  <si>
    <t>Telj.</t>
  </si>
  <si>
    <t>Telj.    %-a</t>
  </si>
  <si>
    <t>7. számú melléklet</t>
  </si>
  <si>
    <t>4/2014. (V.23.)</t>
  </si>
  <si>
    <t>Pénzkészlet 2013. január 1-jén</t>
  </si>
  <si>
    <t xml:space="preserve">Záró pénzkészlet 2013. december 31-én </t>
  </si>
  <si>
    <t>9. melléklet az 5/2014. (V.23.) önkormányzati rendelethez</t>
  </si>
  <si>
    <t>9/2013.            (XII. 10.)</t>
  </si>
  <si>
    <t>4/2014.            (V. 23.)</t>
  </si>
  <si>
    <t>9.1.1. melléklet az 5/2014. (V. 23.) önkormányzati rendelethez</t>
  </si>
  <si>
    <t>12. melléklet az 5/2014. (V. 23.) önkormányzati rendelethez</t>
  </si>
  <si>
    <t>Győrzámolyi Közös Önkormányzati Hivatal</t>
  </si>
  <si>
    <t>12.1.1. melléklet az 5/2014. (V. 23.) önkormányzati rendelethez</t>
  </si>
  <si>
    <t>8</t>
  </si>
  <si>
    <t>12.1.2. melléklet az 5/2014. (V. 23.) önkormányzati rendelethez</t>
  </si>
  <si>
    <t>12.1.3. melléklet az 5/2014. (V. 23.) önkormányzati rendelethez</t>
  </si>
  <si>
    <t>12.1.4. melléklet az 5/2014. (V. 23.) önkormányzati rendelethez</t>
  </si>
  <si>
    <t>12.1.5. melléklet az 5/2014. (V. 23.) önkormányzati rendelethez</t>
  </si>
  <si>
    <t>12.1.6. melléklet az 5/2014. (V. 23.) önkormányzati rendelethez</t>
  </si>
  <si>
    <t>15/b. számú melléklet</t>
  </si>
  <si>
    <t>11. melléklet az 5/2014. (V. 23.) önkormányzati rendelethez</t>
  </si>
  <si>
    <t>11.1.1 melléklet az 5/2014. (V. 23.) önkormányzati rendelethez</t>
  </si>
  <si>
    <t>11.1.2 melléklet az 5/2014. (V. 23.) önkormányzati rendelethez</t>
  </si>
  <si>
    <t>11.1.3. melléklet az 5/2014. (V. 23.) önkormányzati rendelethez</t>
  </si>
  <si>
    <t>11.1.4. melléklet az 5/2014. (V. 23.) önkormányzati rendelethez</t>
  </si>
  <si>
    <t>11.1.5 melléklet az 5/2014. (V. 23.) önkormányzati rendelethez</t>
  </si>
  <si>
    <t>Teljesítés 2013 12.31</t>
  </si>
  <si>
    <r>
      <t xml:space="preserve">III. Támogatások, kiegészítések </t>
    </r>
    <r>
      <rPr>
        <sz val="7"/>
        <rFont val="Times New Roman CE"/>
        <charset val="238"/>
      </rPr>
      <t>(5.1+…+5.8.)</t>
    </r>
  </si>
  <si>
    <t>5.7</t>
  </si>
  <si>
    <t>működésképtelen támogatás</t>
  </si>
  <si>
    <t>5.8</t>
  </si>
  <si>
    <t>5.9</t>
  </si>
  <si>
    <r>
      <t>IV</t>
    </r>
    <r>
      <rPr>
        <b/>
        <sz val="7"/>
        <rFont val="Times New Roman"/>
        <family val="1"/>
        <charset val="238"/>
      </rPr>
      <t>. Átvett pénzeszközök államháztartáson belülről (6.1.+6.2.)</t>
    </r>
  </si>
  <si>
    <t>Önkormányzatot megillető vagyoni értékű jog értékesítése, hasznosítása (Pannon Víz)</t>
  </si>
  <si>
    <t>Teljesítés 2013.12.30</t>
  </si>
  <si>
    <r>
      <t xml:space="preserve">I. Működési költségvetés kiadásai </t>
    </r>
    <r>
      <rPr>
        <sz val="7"/>
        <rFont val="Times New Roman CE"/>
        <charset val="238"/>
      </rPr>
      <t>(1.1+…+1.5.)</t>
    </r>
  </si>
  <si>
    <r>
      <t xml:space="preserve">II. Felhalmozási költségvetés kiadásai </t>
    </r>
    <r>
      <rPr>
        <sz val="7"/>
        <rFont val="Times New Roman CE"/>
        <charset val="238"/>
      </rPr>
      <t>(2.1+…+2.3)</t>
    </r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</si>
  <si>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</si>
  <si>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</si>
  <si>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</si>
  <si>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t xml:space="preserve">KÜLSŐ FORRÁS BEVONÁSÁVAL – HITEL, KÖLCSÖN -  FINANSZÍROZHATÓ HIÁNY ÖSSZEGE </t>
  </si>
  <si>
    <t>4. sz. táblázat</t>
  </si>
  <si>
    <r>
      <t xml:space="preserve">2013. évi működési többlet </t>
    </r>
    <r>
      <rPr>
        <sz val="7"/>
        <rFont val="Times New Roman"/>
        <family val="1"/>
        <charset val="238"/>
      </rPr>
      <t>(2.1. melléklet 5.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</si>
  <si>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</si>
  <si>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2013. évi külső forrásból fedezhető összes hiány (1+2)</t>
  </si>
  <si>
    <t>FINANSZÍROZÁSI BEVÉTELEK ÉS KIADÁSOK EGYENLEGE</t>
  </si>
  <si>
    <t>5. sz. táblázat</t>
  </si>
  <si>
    <t xml:space="preserve"> Finanszírozási műveletek egyenlege (1.1-1.2.) +/-</t>
  </si>
  <si>
    <t>Finanszírozási bevételek (1. melléklet 1. sz. táblázat 11. sor)</t>
  </si>
  <si>
    <t>1.1.1.</t>
  </si>
  <si>
    <t>1.1-ből: Működési célú finanszírozási bevételek (2.1. melléklet 2. sz. oszlop 22. sor)</t>
  </si>
  <si>
    <t>1.1.2.</t>
  </si>
  <si>
    <t xml:space="preserve">             Felhalmozási célú finanszírozási bevételek (2.2. melléklet 2. sz. oszlop 26. sor)</t>
  </si>
  <si>
    <t>Finanszírozási kiadások (1. melléklet 2. sz. táblázat 6. sor)</t>
  </si>
  <si>
    <t>1.2.1.</t>
  </si>
  <si>
    <t>1.2-ből: Működési célú finanszírozási kiadások (2.1. melléklet 4. sz. oszlop 22. sor)</t>
  </si>
  <si>
    <t>1.2.2.</t>
  </si>
  <si>
    <t xml:space="preserve">              Felhalmozási célú finanszírozási kiadások (2.2 .melléklet 4. sz. oszlop 25. sor)</t>
  </si>
  <si>
    <t>I. Működési célú bevételek és kiadások mérlege
(Önkormányzati szinten)</t>
  </si>
  <si>
    <t>Munkaadókat terhelő jár.és szociális hozzájár. adó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</si>
  <si>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</si>
  <si>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</si>
  <si>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</si>
  <si>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</si>
  <si>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</si>
  <si>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</si>
  <si>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</si>
  <si>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</si>
  <si>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</si>
  <si>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</si>
  <si>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</si>
  <si>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Likviditási hitelek törlesztése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</si>
  <si>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</si>
  <si>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</si>
  <si>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</si>
  <si>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</si>
  <si>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</si>
  <si>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(20+…+21) </t>
  </si>
  <si>
    <t>Forgatási célú belföldi, külföldi értékpap. vásárlása</t>
  </si>
  <si>
    <t xml:space="preserve">   Hitelek, kölcsönök felvétele</t>
  </si>
  <si>
    <t>Betét elhelyezése</t>
  </si>
  <si>
    <t>Működési célú finanszírozási bevételek összesen (14+...+21)</t>
  </si>
  <si>
    <t>Működési célú finanszírozási kiad.össz.(14+...+21)</t>
  </si>
  <si>
    <t>Költségvetési és finanszírozási bevételek összesen (13+22)</t>
  </si>
  <si>
    <t>Költségvetési és finansz.kiadások össz.(13+22)</t>
  </si>
  <si>
    <t>Függő, átfutó, kiegyenlítő bevételek</t>
  </si>
  <si>
    <t>Függő, átfutó, kiegyenlítő kiadások</t>
  </si>
  <si>
    <t>BEVÉTEL ÖSSZESEN (23+24)</t>
  </si>
  <si>
    <t>KIADÁSOK ÖSSZESEN (23+24)</t>
  </si>
  <si>
    <t>Költségvetési hiány:</t>
  </si>
  <si>
    <t>Költségvetési többlet: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</si>
  <si>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</si>
  <si>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</si>
  <si>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</si>
  <si>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</si>
  <si>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Önkormányzatot megillető vagyoni ért. jog  értékesítése, haszn.</t>
  </si>
  <si>
    <t>Pénzügyi befektetésekből származó bevétel</t>
  </si>
  <si>
    <t xml:space="preserve">   3.-ból:  - Felhalmozási célú pe. átadás államháztarz. belül</t>
  </si>
  <si>
    <t xml:space="preserve">               - Felhalmozási célú pe.átadás államháztart.kívül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</si>
  <si>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</si>
  <si>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</si>
  <si>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</si>
  <si>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</si>
  <si>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Lakásépítés (telek áfa)</t>
  </si>
  <si>
    <t>- ebből: EU támogatás</t>
  </si>
  <si>
    <t>- EU-s forrásból megvalósuló  progr., projektek</t>
  </si>
  <si>
    <t>Átvett pénzeszköz államháztartáson  kívülről</t>
  </si>
  <si>
    <t>- Eu-s forrásból megvalósuló  progr., projektek önkormányzati hozzájárulásának kiadásai</t>
  </si>
  <si>
    <t>Kölcsön visszatérülés</t>
  </si>
  <si>
    <t>Önkormnyzatok sajátos felhalmozási és tőkebevételei (telkek értékesítése)</t>
  </si>
  <si>
    <t>Költségvetési bevételek összesen:</t>
  </si>
  <si>
    <t>Költségvetési kiadások összesen: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</si>
  <si>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</si>
  <si>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</si>
  <si>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</si>
  <si>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</si>
  <si>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</si>
  <si>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</si>
  <si>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</si>
  <si>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</si>
  <si>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</si>
  <si>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</si>
  <si>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</si>
  <si>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</si>
  <si>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</si>
  <si>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</si>
  <si>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</si>
  <si>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összesen(14+...+25)</t>
  </si>
  <si>
    <t>Költségvetési és finanszírozási bevételek összesen (13+26)</t>
  </si>
  <si>
    <t>Költségvetési és finanszírozási kiadások összesen (13+26)</t>
  </si>
  <si>
    <t>BEVÉTEL ÖSSZESEN (27+28)</t>
  </si>
  <si>
    <t>KIADÁSOK ÖSSZESEN (27+28)</t>
  </si>
  <si>
    <t>9/2013. (XII.10.)</t>
  </si>
  <si>
    <t>9.1.2. melléklet az 5/2014. (V.23.) önkormányzati rendelethez</t>
  </si>
  <si>
    <t>9.1.3. melléklet az 5/2014. (V:23.) önkormányzati rendelethez</t>
  </si>
  <si>
    <t>9.1.4. melléklet az 5/2014. (V.23.) önkormányzati rendelethez</t>
  </si>
  <si>
    <t>9.1.5. melléklet az 5/2014. (V.23.) önkormányzati rendelethez</t>
  </si>
  <si>
    <t>9.1.6. melléklet az 5/2014. (V.23.) önkormányzati rendelethez</t>
  </si>
  <si>
    <t>9.1.7 melléklet az 5/2014. (V.23.) önkormányzati rendelethez</t>
  </si>
  <si>
    <t>9.1.8. melléklet az 5/2014. (V.23.) önkormányzati rendelethez</t>
  </si>
  <si>
    <t>9.1.9 melléklet az 5/2014. (V.23.) önkormányzati rendelethez</t>
  </si>
  <si>
    <t>9.1.10. melléklet az 5/2014. (V.23.) önkormányzati rendelethez</t>
  </si>
  <si>
    <t>9.1.11. melléklet az 5/2014. (V.23.) önkormányzati rendelethez</t>
  </si>
  <si>
    <t>9.1.12.  melléklet az 5/2014. (V.23.) önkormányzati rendelethez</t>
  </si>
  <si>
    <t>9.1.13. melléklet az 5/2014. (V.23.) önkormányzati rendelethez</t>
  </si>
  <si>
    <t>9.1.14. melléklet az 5/2014. (V.23.) önkormányzati rendelethez</t>
  </si>
  <si>
    <t>9.1.15. melléklet az 5/2014. (V.23.) önkormányzati rendelethez</t>
  </si>
  <si>
    <t>9.1.16. melléklet az 5/2014. (V.23.) önkormányzati rendelethez</t>
  </si>
  <si>
    <t>9.1.17. melléklet az 5/2014. (V.23.) önkormányzati rendelethez</t>
  </si>
  <si>
    <t>9.1.18. melléklet az 5/2014. (V.23.) önkormányzati rendelethez</t>
  </si>
  <si>
    <t>9.1.19. melléklet az 5/2014. (V.23.) önkormányzati rendelethez</t>
  </si>
  <si>
    <t>9.1.20. melléklet az 5/2014. (V.23.) önkormányzati rendelethez</t>
  </si>
  <si>
    <t>9.1.21. melléklet az 5/2014. (V.23.) önkormányzati rendelethez</t>
  </si>
  <si>
    <t>9.1.22. melléklet az 5/2014 (V.23.) önkormányzati rendelethez</t>
  </si>
  <si>
    <t>9.1.23. melléklet az 5/2014. (V.23.) önkormányzati rendelethez</t>
  </si>
  <si>
    <t>9.1.24. melléklet az 5/2014. (V.23.) önkormányzati rendelethez</t>
  </si>
  <si>
    <t>9.1.25.  melléklet az 5/2014. (V.23.) önkormányzati rendelethez</t>
  </si>
  <si>
    <t>9.1.26. melléklet az 5/2014.(V:23.) önkormányzati rendelethez</t>
  </si>
  <si>
    <t>9.1.27. melléklet az 5/2014. (V.23.) önkormányzati rendelethez</t>
  </si>
  <si>
    <t>9.1.28. melléklet az 5/2014. (V.23.) önkormányzati rendelethez</t>
  </si>
  <si>
    <t>9.1.30. melléklet az 5/2014. (V.23.) önkormányzati rendelethez</t>
  </si>
  <si>
    <t>4/2014.                (V. 23.)</t>
  </si>
  <si>
    <t>9.1.31. melléklet az 5/2014. (V.23.) önkormányzati rendelethez</t>
  </si>
  <si>
    <t>9.1.32. melléklet az 5/2014. (V.23.) önkormányzati rendelethez</t>
  </si>
  <si>
    <t>9.1.34. melléklet az 5/2014. (V.23.) önkormányzati rendelethez</t>
  </si>
  <si>
    <t>9.1.33. melléklet az 5/2014. (V.23.) önkormányzati rendelethez</t>
  </si>
  <si>
    <t>9.1.29. melléklet az 5/2014. (V.23.) önkormányzati rendelethez</t>
  </si>
  <si>
    <t>10. melléklet az 5/2014. (V.23.) önkormányzati rendelethez</t>
  </si>
  <si>
    <t>10.1.1. melléklet az 5/2014. (V.23.) önkormányzati rendelethez</t>
  </si>
  <si>
    <t>10.1.2. melléklet az 5/2014. (V.23.) önkormányzati rendelethez</t>
  </si>
  <si>
    <t>10.1.3. melléklet az 5/2014. (V.23.) önkormányzati rendelethez</t>
  </si>
  <si>
    <t>10.1.4. melléklet az 5/2014. (V. 23.) önkormányzati rendelethez</t>
  </si>
  <si>
    <t>10.1.5. melléklet az 5/2014. (V.23.) önkormányzati rendelethez</t>
  </si>
  <si>
    <t>10.1.6. melléklet az 5/2014. (V.23.) önkormányzati rendelethez</t>
  </si>
  <si>
    <t>4/2014 (V.23.)</t>
  </si>
  <si>
    <t>10.1.7. melléklet az 5/2014. (V.23.) önkormányzati rendelethez</t>
  </si>
  <si>
    <t>4/2014.     (V.23.)</t>
  </si>
  <si>
    <t>4/2014.      (V.23.)</t>
  </si>
  <si>
    <t>4/2014.   (V.23.)</t>
  </si>
  <si>
    <t>4/2014.    (V.23.)</t>
  </si>
  <si>
    <t>Ezer Ft-ban</t>
  </si>
  <si>
    <t>-1288</t>
  </si>
  <si>
    <t>40 182</t>
  </si>
  <si>
    <t>Fénymásológép beszerzése</t>
  </si>
  <si>
    <t>Településrendezés táblarendszer tervezés</t>
  </si>
  <si>
    <t>Konyha bojler beszerzése</t>
  </si>
  <si>
    <t>3. számú melléklet</t>
  </si>
  <si>
    <t>Győrzámoly 2014. december 31.</t>
  </si>
  <si>
    <t>9/2013.   (XII. 10.)</t>
  </si>
  <si>
    <t>Előirány-zat</t>
  </si>
  <si>
    <t>Telj. %-a</t>
  </si>
  <si>
    <t>Eredeti előirány-zat</t>
  </si>
  <si>
    <t>Telj. 12.31.</t>
  </si>
  <si>
    <t>Győrzámoly, 2014. december 31.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</si>
</sst>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</numFmts>
  <fonts count="66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i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b/>
      <sz val="7"/>
      <name val="Times New Roman CE"/>
      <family val="1"/>
      <charset val="238"/>
    </font>
    <font>
      <b/>
      <i/>
      <sz val="9"/>
      <name val="Times New Roman"/>
      <family val="1"/>
      <charset val="238"/>
    </font>
    <font>
      <b/>
      <i/>
      <sz val="12"/>
      <name val="Times New Roman CE"/>
      <charset val="238"/>
    </font>
    <font>
      <sz val="11"/>
      <name val="Calibri"/>
      <family val="2"/>
      <charset val="238"/>
    </font>
    <font>
      <b/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 CE"/>
      <charset val="238"/>
    </font>
    <font>
      <sz val="10"/>
      <name val="Wingdings"/>
      <charset val="2"/>
    </font>
    <font>
      <sz val="7"/>
      <name val="Times New Roman CE"/>
      <charset val="238"/>
    </font>
    <font>
      <b/>
      <i/>
      <sz val="7"/>
      <name val="Times New Roman CE"/>
      <charset val="238"/>
    </font>
    <font>
      <b/>
      <i/>
      <sz val="7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7"/>
      <name val="Times New Roman CE"/>
      <charset val="238"/>
    </font>
    <font>
      <b/>
      <i/>
      <sz val="7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FFFFFF"/>
        <bgColor rgb="FF000000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 diagonalUp="1" diagonalDown="1">
      <left/>
      <right style="medium">
        <color indexed="64"/>
      </right>
      <top/>
      <bottom style="thick">
        <color indexed="64"/>
      </bottom>
      <diagonal style="thin">
        <color indexed="64"/>
      </diagonal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 diagonalUp="1" diagonalDown="1">
      <left/>
      <right style="thick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ck">
        <color indexed="64"/>
      </left>
      <right/>
      <top/>
      <bottom/>
      <diagonal style="thin">
        <color indexed="64"/>
      </diagonal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163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49" fontId="20" fillId="0" borderId="13" xfId="4" applyNumberFormat="1" applyFont="1" applyFill="1" applyBorder="1" applyAlignment="1" applyProtection="1">
      <alignment horizontal="left" vertical="center" wrapText="1" indent="1"/>
    </xf>
    <xf numFmtId="49" fontId="20" fillId="0" borderId="14" xfId="4" applyNumberFormat="1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8" xfId="4" applyFont="1" applyFill="1" applyBorder="1" applyAlignment="1" applyProtection="1">
      <alignment horizontal="left" vertical="center" wrapText="1" inden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7" xfId="0" applyNumberFormat="1" applyFont="1" applyFill="1" applyBorder="1" applyAlignment="1" applyProtection="1">
      <alignment vertical="center" wrapText="1"/>
      <protection locked="0"/>
    </xf>
    <xf numFmtId="0" fontId="18" fillId="0" borderId="1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19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20" fillId="0" borderId="7" xfId="0" applyNumberFormat="1" applyFont="1" applyFill="1" applyBorder="1" applyAlignment="1" applyProtection="1">
      <alignment vertical="center" wrapText="1"/>
      <protection locked="0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8" fillId="0" borderId="23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0" fillId="0" borderId="25" xfId="0" applyNumberFormat="1" applyFont="1" applyFill="1" applyBorder="1" applyAlignment="1" applyProtection="1">
      <alignment vertical="center" wrapText="1"/>
    </xf>
    <xf numFmtId="164" fontId="20" fillId="0" borderId="26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0" fillId="0" borderId="27" xfId="0" applyNumberFormat="1" applyFont="1" applyFill="1" applyBorder="1" applyAlignment="1" applyProtection="1">
      <alignment vertical="center" wrapText="1"/>
      <protection locked="0"/>
    </xf>
    <xf numFmtId="164" fontId="20" fillId="0" borderId="25" xfId="0" applyNumberFormat="1" applyFont="1" applyFill="1" applyBorder="1" applyAlignment="1" applyProtection="1">
      <alignment vertical="center" wrapText="1"/>
      <protection locked="0"/>
    </xf>
    <xf numFmtId="164" fontId="20" fillId="0" borderId="16" xfId="0" applyNumberFormat="1" applyFont="1" applyFill="1" applyBorder="1" applyAlignment="1" applyProtection="1">
      <alignment vertical="center" wrapText="1"/>
      <protection locked="0"/>
    </xf>
    <xf numFmtId="164" fontId="20" fillId="0" borderId="30" xfId="0" applyNumberFormat="1" applyFont="1" applyFill="1" applyBorder="1" applyAlignment="1" applyProtection="1">
      <alignment vertical="center" wrapText="1"/>
      <protection locked="0"/>
    </xf>
    <xf numFmtId="164" fontId="20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9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2" xfId="0" applyFont="1" applyFill="1" applyBorder="1" applyAlignment="1" applyProtection="1">
      <alignment vertical="center" wrapText="1"/>
      <protection locked="0"/>
    </xf>
    <xf numFmtId="0" fontId="27" fillId="0" borderId="32" xfId="0" applyFont="1" applyFill="1" applyBorder="1" applyAlignment="1" applyProtection="1">
      <alignment vertical="center" wrapTex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8" fillId="2" borderId="16" xfId="0" applyNumberFormat="1" applyFont="1" applyFill="1" applyBorder="1" applyAlignment="1" applyProtection="1">
      <alignment vertical="center" wrapText="1"/>
    </xf>
    <xf numFmtId="164" fontId="8" fillId="2" borderId="16" xfId="0" applyNumberFormat="1" applyFont="1" applyFill="1" applyBorder="1" applyAlignment="1" applyProtection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4" xfId="0" applyFont="1" applyFill="1" applyBorder="1" applyAlignment="1" applyProtection="1">
      <alignment vertical="center" wrapTex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164" fontId="2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5" xfId="4" applyFont="1" applyFill="1" applyBorder="1" applyAlignment="1" applyProtection="1">
      <alignment horizontal="left" vertical="center" wrapText="1" indent="1"/>
    </xf>
    <xf numFmtId="0" fontId="27" fillId="0" borderId="3" xfId="4" applyFont="1" applyFill="1" applyBorder="1" applyAlignment="1" applyProtection="1">
      <alignment horizontal="left" vertical="center" wrapText="1" indent="1"/>
    </xf>
    <xf numFmtId="49" fontId="20" fillId="0" borderId="2" xfId="4" applyNumberFormat="1" applyFont="1" applyFill="1" applyBorder="1" applyAlignment="1" applyProtection="1">
      <alignment horizontal="left" vertical="center" wrapText="1" indent="1"/>
    </xf>
    <xf numFmtId="0" fontId="21" fillId="0" borderId="0" xfId="0" applyFont="1" applyFill="1" applyBorder="1" applyAlignment="1" applyProtection="1">
      <alignment horizontal="right"/>
    </xf>
    <xf numFmtId="49" fontId="20" fillId="0" borderId="4" xfId="4" applyNumberFormat="1" applyFont="1" applyFill="1" applyBorder="1" applyAlignment="1" applyProtection="1">
      <alignment horizontal="left" vertical="center" wrapText="1" indent="1"/>
    </xf>
    <xf numFmtId="49" fontId="20" fillId="0" borderId="5" xfId="4" applyNumberFormat="1" applyFont="1" applyFill="1" applyBorder="1" applyAlignment="1" applyProtection="1">
      <alignment horizontal="left" vertical="center" wrapText="1" indent="1"/>
    </xf>
    <xf numFmtId="49" fontId="20" fillId="0" borderId="32" xfId="4" applyNumberFormat="1" applyFont="1" applyFill="1" applyBorder="1" applyAlignment="1" applyProtection="1">
      <alignment horizontal="left" vertical="center" wrapText="1" indent="1"/>
    </xf>
    <xf numFmtId="49" fontId="26" fillId="0" borderId="16" xfId="4" applyNumberFormat="1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0" fontId="38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164" fontId="27" fillId="0" borderId="4" xfId="0" applyNumberFormat="1" applyFont="1" applyFill="1" applyBorder="1" applyAlignment="1" applyProtection="1">
      <alignment vertical="center"/>
      <protection locked="0"/>
    </xf>
    <xf numFmtId="164" fontId="27" fillId="0" borderId="2" xfId="0" applyNumberFormat="1" applyFont="1" applyFill="1" applyBorder="1" applyAlignment="1" applyProtection="1">
      <alignment vertical="center"/>
      <protection locked="0"/>
    </xf>
    <xf numFmtId="164" fontId="27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0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164" fontId="8" fillId="0" borderId="16" xfId="0" applyNumberFormat="1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4" fillId="0" borderId="37" xfId="0" applyFont="1" applyFill="1" applyBorder="1" applyAlignment="1" applyProtection="1">
      <alignment horizontal="left" vertical="center" wrapText="1" indent="1"/>
    </xf>
    <xf numFmtId="0" fontId="24" fillId="0" borderId="6" xfId="0" applyFont="1" applyFill="1" applyBorder="1" applyAlignment="1" applyProtection="1">
      <alignment horizontal="left" vertical="center" wrapText="1" indent="1"/>
    </xf>
    <xf numFmtId="0" fontId="24" fillId="0" borderId="6" xfId="0" applyFont="1" applyFill="1" applyBorder="1" applyAlignment="1" applyProtection="1">
      <alignment horizontal="left" vertical="center" wrapText="1" indent="8"/>
    </xf>
    <xf numFmtId="0" fontId="27" fillId="0" borderId="4" xfId="0" applyFont="1" applyFill="1" applyBorder="1" applyAlignment="1" applyProtection="1">
      <alignment vertical="center" wrapText="1"/>
    </xf>
    <xf numFmtId="0" fontId="27" fillId="0" borderId="2" xfId="0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vertical="center" wrapText="1"/>
    </xf>
    <xf numFmtId="164" fontId="26" fillId="0" borderId="3" xfId="0" applyNumberFormat="1" applyFont="1" applyFill="1" applyBorder="1" applyAlignment="1" applyProtection="1">
      <alignment vertical="center" wrapText="1"/>
    </xf>
    <xf numFmtId="164" fontId="26" fillId="0" borderId="2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8" fillId="0" borderId="40" xfId="0" applyFont="1" applyFill="1" applyBorder="1" applyAlignment="1" applyProtection="1">
      <alignment vertical="center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5" fillId="0" borderId="45" xfId="0" applyFont="1" applyBorder="1" applyAlignment="1" applyProtection="1">
      <alignment horizontal="center" wrapText="1"/>
    </xf>
    <xf numFmtId="0" fontId="36" fillId="0" borderId="45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46" xfId="0" applyFont="1" applyFill="1" applyBorder="1" applyAlignment="1" applyProtection="1">
      <alignment horizontal="center" vertical="center" wrapText="1"/>
    </xf>
    <xf numFmtId="0" fontId="18" fillId="0" borderId="47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4" fillId="0" borderId="47" xfId="0" applyFont="1" applyFill="1" applyBorder="1" applyAlignment="1" applyProtection="1">
      <alignment vertical="center" wrapText="1"/>
    </xf>
    <xf numFmtId="0" fontId="4" fillId="0" borderId="45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8" xfId="0" applyNumberFormat="1" applyFont="1" applyFill="1" applyBorder="1" applyAlignment="1" applyProtection="1">
      <alignment horizontal="right" vertical="center"/>
      <protection locked="0"/>
    </xf>
    <xf numFmtId="0" fontId="39" fillId="0" borderId="0" xfId="0" applyFont="1" applyFill="1" applyProtection="1"/>
    <xf numFmtId="0" fontId="27" fillId="0" borderId="11" xfId="0" applyFont="1" applyFill="1" applyBorder="1" applyAlignment="1" applyProtection="1">
      <alignment horizontal="center" vertical="center"/>
    </xf>
    <xf numFmtId="164" fontId="26" fillId="0" borderId="31" xfId="0" applyNumberFormat="1" applyFont="1" applyFill="1" applyBorder="1" applyAlignment="1" applyProtection="1">
      <alignment vertical="center"/>
    </xf>
    <xf numFmtId="0" fontId="27" fillId="0" borderId="9" xfId="0" applyFont="1" applyFill="1" applyBorder="1" applyAlignment="1" applyProtection="1">
      <alignment horizontal="center" vertical="center"/>
    </xf>
    <xf numFmtId="164" fontId="26" fillId="0" borderId="19" xfId="0" applyNumberFormat="1" applyFont="1" applyFill="1" applyBorder="1" applyAlignment="1" applyProtection="1">
      <alignment vertical="center"/>
    </xf>
    <xf numFmtId="0" fontId="27" fillId="0" borderId="12" xfId="0" applyFont="1" applyFill="1" applyBorder="1" applyAlignment="1" applyProtection="1">
      <alignment horizontal="center" vertical="center"/>
    </xf>
    <xf numFmtId="0" fontId="27" fillId="0" borderId="7" xfId="0" applyFont="1" applyFill="1" applyBorder="1" applyAlignment="1" applyProtection="1">
      <alignment vertical="center" wrapText="1"/>
    </xf>
    <xf numFmtId="164" fontId="26" fillId="0" borderId="21" xfId="0" applyNumberFormat="1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horizontal="center" vertical="center"/>
    </xf>
    <xf numFmtId="0" fontId="28" fillId="0" borderId="16" xfId="0" applyFont="1" applyFill="1" applyBorder="1" applyAlignment="1" applyProtection="1">
      <alignment vertical="center" wrapText="1"/>
    </xf>
    <xf numFmtId="164" fontId="26" fillId="0" borderId="16" xfId="0" applyNumberFormat="1" applyFont="1" applyFill="1" applyBorder="1" applyAlignment="1" applyProtection="1">
      <alignment vertical="center"/>
    </xf>
    <xf numFmtId="164" fontId="26" fillId="0" borderId="23" xfId="0" applyNumberFormat="1" applyFont="1" applyFill="1" applyBorder="1" applyAlignment="1" applyProtection="1">
      <alignment vertical="center"/>
    </xf>
    <xf numFmtId="0" fontId="0" fillId="0" borderId="49" xfId="0" applyFill="1" applyBorder="1" applyProtection="1"/>
    <xf numFmtId="0" fontId="6" fillId="0" borderId="49" xfId="0" applyFont="1" applyFill="1" applyBorder="1" applyAlignment="1" applyProtection="1">
      <alignment horizontal="center"/>
    </xf>
    <xf numFmtId="0" fontId="39" fillId="0" borderId="0" xfId="0" applyFont="1" applyFill="1" applyProtection="1">
      <protection locked="0"/>
    </xf>
    <xf numFmtId="0" fontId="33" fillId="0" borderId="0" xfId="0" applyFont="1" applyFill="1" applyProtection="1">
      <protection locked="0"/>
    </xf>
    <xf numFmtId="164" fontId="8" fillId="0" borderId="53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18" fillId="0" borderId="46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30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center" vertical="center" wrapText="1"/>
    </xf>
    <xf numFmtId="0" fontId="25" fillId="0" borderId="23" xfId="0" applyFont="1" applyBorder="1" applyAlignment="1" applyProtection="1">
      <alignment horizontal="left" vertical="center" wrapText="1" indent="1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horizontal="left" indent="7"/>
    </xf>
    <xf numFmtId="0" fontId="20" fillId="0" borderId="31" xfId="4" applyFont="1" applyFill="1" applyBorder="1" applyAlignment="1" applyProtection="1">
      <alignment horizontal="left" vertical="center" wrapText="1" indent="6"/>
    </xf>
    <xf numFmtId="0" fontId="20" fillId="0" borderId="19" xfId="4" applyFont="1" applyFill="1" applyBorder="1" applyAlignment="1" applyProtection="1">
      <alignment horizontal="left" vertical="center" wrapText="1" indent="6"/>
    </xf>
    <xf numFmtId="0" fontId="20" fillId="0" borderId="33" xfId="4" applyFont="1" applyFill="1" applyBorder="1" applyAlignment="1" applyProtection="1">
      <alignment horizontal="left" vertical="center" wrapText="1" indent="6"/>
    </xf>
    <xf numFmtId="0" fontId="26" fillId="0" borderId="23" xfId="4" applyFont="1" applyFill="1" applyBorder="1" applyAlignment="1" applyProtection="1">
      <alignment horizontal="left" vertical="center" wrapText="1" inden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1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3" xfId="0" applyFont="1" applyBorder="1" applyAlignment="1" applyProtection="1">
      <alignment horizontal="left" vertical="center" wrapText="1" indent="1"/>
    </xf>
    <xf numFmtId="0" fontId="24" fillId="0" borderId="21" xfId="0" applyFont="1" applyBorder="1" applyAlignment="1" applyProtection="1">
      <alignment horizontal="left" vertical="center" wrapText="1" indent="1"/>
    </xf>
    <xf numFmtId="0" fontId="40" fillId="0" borderId="19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6"/>
    </xf>
    <xf numFmtId="0" fontId="25" fillId="0" borderId="51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0" fontId="24" fillId="0" borderId="58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0" fontId="8" fillId="0" borderId="22" xfId="0" quotePrefix="1" applyFont="1" applyFill="1" applyBorder="1" applyAlignment="1" applyProtection="1">
      <alignment horizontal="right" vertical="center" indent="1"/>
    </xf>
    <xf numFmtId="0" fontId="8" fillId="0" borderId="48" xfId="0" applyFont="1" applyFill="1" applyBorder="1" applyAlignment="1" applyProtection="1">
      <alignment horizontal="right" vertical="center" indent="1"/>
    </xf>
    <xf numFmtId="0" fontId="8" fillId="0" borderId="34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9" xfId="0" applyNumberFormat="1" applyFont="1" applyFill="1" applyBorder="1" applyAlignment="1" applyProtection="1">
      <alignment horizontal="right" vertical="center" wrapText="1" indent="1"/>
    </xf>
    <xf numFmtId="164" fontId="26" fillId="0" borderId="39" xfId="0" applyNumberFormat="1" applyFont="1" applyFill="1" applyBorder="1" applyAlignment="1" applyProtection="1">
      <alignment horizontal="right" vertical="center" wrapText="1" indent="1"/>
    </xf>
    <xf numFmtId="164" fontId="27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right" vertical="center" wrapText="1" indent="1"/>
    </xf>
    <xf numFmtId="164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4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2" fillId="0" borderId="19" xfId="0" applyNumberFormat="1" applyFont="1" applyFill="1" applyBorder="1" applyAlignment="1" applyProtection="1">
      <alignment horizontal="right" vertical="center" wrapText="1" indent="1"/>
    </xf>
    <xf numFmtId="164" fontId="32" fillId="0" borderId="22" xfId="0" applyNumberFormat="1" applyFont="1" applyFill="1" applyBorder="1" applyAlignment="1" applyProtection="1">
      <alignment horizontal="right" vertical="center" wrapText="1" indent="1"/>
    </xf>
    <xf numFmtId="0" fontId="34" fillId="0" borderId="45" xfId="0" applyFont="1" applyBorder="1" applyAlignment="1" applyProtection="1">
      <alignment horizontal="center" wrapText="1"/>
    </xf>
    <xf numFmtId="0" fontId="26" fillId="0" borderId="45" xfId="4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2" xfId="4" applyFont="1" applyFill="1" applyBorder="1" applyAlignment="1" applyProtection="1">
      <alignment horizontal="left" vertical="center" wrapText="1" indent="1"/>
    </xf>
    <xf numFmtId="0" fontId="26" fillId="0" borderId="18" xfId="4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8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Alignment="1">
      <alignment horizontal="center" wrapText="1"/>
    </xf>
    <xf numFmtId="0" fontId="40" fillId="0" borderId="31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42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33" xfId="0" applyFont="1" applyBorder="1" applyAlignment="1" applyProtection="1">
      <alignment horizontal="left" vertical="center" wrapText="1" indent="6"/>
    </xf>
    <xf numFmtId="0" fontId="25" fillId="0" borderId="20" xfId="0" applyFont="1" applyBorder="1" applyAlignment="1" applyProtection="1">
      <alignment horizontal="left" vertical="center" wrapText="1" indent="1"/>
    </xf>
    <xf numFmtId="0" fontId="43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43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wrapText="1"/>
    </xf>
    <xf numFmtId="0" fontId="36" fillId="0" borderId="0" xfId="0" applyFont="1" applyBorder="1" applyAlignment="1" applyProtection="1">
      <alignment horizontal="left" wrapText="1" indent="1"/>
    </xf>
    <xf numFmtId="164" fontId="0" fillId="0" borderId="0" xfId="0" applyNumberFormat="1" applyFont="1" applyFill="1" applyAlignment="1">
      <alignment vertical="center" wrapText="1"/>
    </xf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right"/>
    </xf>
    <xf numFmtId="164" fontId="27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7" fillId="0" borderId="0" xfId="0" applyNumberFormat="1" applyFont="1" applyFill="1" applyAlignment="1" applyProtection="1">
      <alignment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27" fillId="0" borderId="36" xfId="0" applyNumberFormat="1" applyFont="1" applyFill="1" applyBorder="1" applyAlignment="1" applyProtection="1">
      <alignment horizontal="left" vertical="center" wrapText="1" indent="1"/>
    </xf>
    <xf numFmtId="164" fontId="27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0" xfId="0" applyNumberFormat="1" applyFont="1" applyFill="1" applyBorder="1" applyAlignment="1" applyProtection="1">
      <alignment horizontal="right" vertical="center" wrapText="1" indent="1"/>
    </xf>
    <xf numFmtId="164" fontId="26" fillId="0" borderId="35" xfId="0" applyNumberFormat="1" applyFont="1" applyFill="1" applyBorder="1" applyAlignment="1" applyProtection="1">
      <alignment horizontal="right" vertical="center" wrapText="1" indent="1"/>
    </xf>
    <xf numFmtId="164" fontId="26" fillId="0" borderId="47" xfId="0" applyNumberFormat="1" applyFont="1" applyFill="1" applyBorder="1" applyAlignment="1" applyProtection="1">
      <alignment horizontal="right" vertical="center" wrapText="1" indent="1"/>
    </xf>
    <xf numFmtId="164" fontId="26" fillId="0" borderId="46" xfId="0" applyNumberFormat="1" applyFont="1" applyFill="1" applyBorder="1" applyAlignment="1" applyProtection="1">
      <alignment horizontal="left" vertical="center" wrapText="1" indent="1"/>
    </xf>
    <xf numFmtId="9" fontId="26" fillId="0" borderId="0" xfId="0" applyNumberFormat="1" applyFont="1" applyFill="1" applyBorder="1" applyAlignment="1" applyProtection="1">
      <alignment horizontal="right" vertical="center" wrapText="1" indent="1"/>
    </xf>
    <xf numFmtId="164" fontId="27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0" xfId="0" applyNumberFormat="1" applyFont="1" applyFill="1" applyAlignment="1" applyProtection="1">
      <alignment vertical="center" wrapText="1"/>
    </xf>
    <xf numFmtId="9" fontId="2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39" xfId="0" applyNumberFormat="1" applyFont="1" applyFill="1" applyBorder="1" applyAlignment="1" applyProtection="1">
      <alignment horizontal="right" vertical="center" wrapText="1" indent="1"/>
    </xf>
    <xf numFmtId="9" fontId="26" fillId="0" borderId="23" xfId="0" applyNumberFormat="1" applyFont="1" applyFill="1" applyBorder="1" applyAlignment="1" applyProtection="1">
      <alignment horizontal="right" vertical="center" wrapText="1" indent="1"/>
    </xf>
    <xf numFmtId="9" fontId="2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59" xfId="0" applyNumberFormat="1" applyFont="1" applyFill="1" applyBorder="1" applyAlignment="1" applyProtection="1">
      <alignment horizontal="right" vertical="center" wrapText="1" indent="1"/>
    </xf>
    <xf numFmtId="0" fontId="18" fillId="0" borderId="40" xfId="0" applyFont="1" applyFill="1" applyBorder="1" applyAlignment="1" applyProtection="1">
      <alignment vertical="center"/>
    </xf>
    <xf numFmtId="0" fontId="44" fillId="0" borderId="40" xfId="0" applyFont="1" applyFill="1" applyBorder="1" applyAlignment="1" applyProtection="1">
      <alignment vertical="center"/>
    </xf>
    <xf numFmtId="0" fontId="44" fillId="0" borderId="41" xfId="0" applyFont="1" applyFill="1" applyBorder="1" applyAlignment="1" applyProtection="1">
      <alignment vertical="center"/>
    </xf>
    <xf numFmtId="0" fontId="44" fillId="0" borderId="34" xfId="0" applyFont="1" applyFill="1" applyBorder="1" applyAlignment="1" applyProtection="1">
      <alignment horizontal="center" vertical="center" wrapText="1"/>
    </xf>
    <xf numFmtId="9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9" fontId="18" fillId="0" borderId="39" xfId="0" applyNumberFormat="1" applyFont="1" applyFill="1" applyBorder="1" applyAlignment="1" applyProtection="1">
      <alignment horizontal="right" vertical="center" wrapText="1" indent="1"/>
    </xf>
    <xf numFmtId="9" fontId="2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9" fontId="18" fillId="0" borderId="23" xfId="0" applyNumberFormat="1" applyFont="1" applyFill="1" applyBorder="1" applyAlignment="1" applyProtection="1">
      <alignment horizontal="right" vertical="center" wrapText="1" indent="1"/>
    </xf>
    <xf numFmtId="9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9" fontId="18" fillId="0" borderId="0" xfId="0" applyNumberFormat="1" applyFont="1" applyFill="1" applyBorder="1" applyAlignment="1" applyProtection="1">
      <alignment horizontal="right" vertical="center" wrapText="1" indent="1"/>
    </xf>
    <xf numFmtId="9" fontId="20" fillId="0" borderId="0" xfId="0" applyNumberFormat="1" applyFont="1" applyFill="1" applyAlignment="1" applyProtection="1">
      <alignment horizontal="right" vertical="center" wrapText="1" indent="1"/>
    </xf>
    <xf numFmtId="0" fontId="44" fillId="0" borderId="34" xfId="0" applyFont="1" applyFill="1" applyBorder="1" applyAlignment="1" applyProtection="1">
      <alignment horizontal="right" vertical="center" wrapText="1" indent="1"/>
    </xf>
    <xf numFmtId="0" fontId="18" fillId="0" borderId="10" xfId="0" applyFont="1" applyFill="1" applyBorder="1" applyAlignment="1" applyProtection="1">
      <alignment horizontal="center" vertical="center" wrapText="1"/>
    </xf>
    <xf numFmtId="49" fontId="20" fillId="0" borderId="3" xfId="4" applyNumberFormat="1" applyFont="1" applyFill="1" applyBorder="1" applyAlignment="1" applyProtection="1">
      <alignment horizontal="left" vertical="center" wrapText="1" indent="1"/>
    </xf>
    <xf numFmtId="0" fontId="24" fillId="0" borderId="20" xfId="0" applyFont="1" applyBorder="1" applyAlignment="1" applyProtection="1">
      <alignment horizontal="left" vertical="center" wrapText="1" indent="1"/>
    </xf>
    <xf numFmtId="0" fontId="24" fillId="0" borderId="23" xfId="0" applyFont="1" applyBorder="1" applyAlignment="1" applyProtection="1">
      <alignment horizontal="lef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9" fontId="32" fillId="0" borderId="22" xfId="0" applyNumberFormat="1" applyFont="1" applyFill="1" applyBorder="1" applyAlignment="1" applyProtection="1">
      <alignment horizontal="right" vertical="center" wrapText="1" indent="1"/>
    </xf>
    <xf numFmtId="9" fontId="32" fillId="0" borderId="19" xfId="0" applyNumberFormat="1" applyFont="1" applyFill="1" applyBorder="1" applyAlignment="1" applyProtection="1">
      <alignment horizontal="right" vertical="center" wrapText="1" indent="1"/>
    </xf>
    <xf numFmtId="9" fontId="2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9" fontId="21" fillId="0" borderId="59" xfId="0" applyNumberFormat="1" applyFont="1" applyFill="1" applyBorder="1" applyAlignment="1" applyProtection="1">
      <alignment horizontal="right" vertical="center" wrapText="1" indent="1"/>
    </xf>
    <xf numFmtId="9" fontId="27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9" fontId="29" fillId="0" borderId="23" xfId="0" applyNumberFormat="1" applyFont="1" applyFill="1" applyBorder="1" applyAlignment="1" applyProtection="1">
      <alignment horizontal="right" vertical="center" wrapText="1" indent="1"/>
    </xf>
    <xf numFmtId="9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2" xfId="0" quotePrefix="1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right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164" fontId="18" fillId="0" borderId="77" xfId="0" applyNumberFormat="1" applyFont="1" applyFill="1" applyBorder="1" applyAlignment="1" applyProtection="1">
      <alignment horizontal="center" vertical="center" wrapText="1"/>
    </xf>
    <xf numFmtId="164" fontId="20" fillId="0" borderId="56" xfId="0" applyNumberFormat="1" applyFont="1" applyFill="1" applyBorder="1" applyAlignment="1" applyProtection="1">
      <alignment vertical="center" wrapText="1"/>
      <protection locked="0"/>
    </xf>
    <xf numFmtId="164" fontId="20" fillId="0" borderId="72" xfId="0" applyNumberFormat="1" applyFont="1" applyFill="1" applyBorder="1" applyAlignment="1" applyProtection="1">
      <alignment vertical="center" wrapText="1"/>
      <protection locked="0"/>
    </xf>
    <xf numFmtId="164" fontId="18" fillId="0" borderId="35" xfId="0" applyNumberFormat="1" applyFont="1" applyFill="1" applyBorder="1" applyAlignment="1" applyProtection="1">
      <alignment vertical="center" wrapText="1"/>
    </xf>
    <xf numFmtId="164" fontId="17" fillId="0" borderId="56" xfId="0" applyNumberFormat="1" applyFont="1" applyFill="1" applyBorder="1" applyAlignment="1" applyProtection="1">
      <alignment vertical="center" wrapText="1"/>
      <protection locked="0"/>
    </xf>
    <xf numFmtId="164" fontId="17" fillId="0" borderId="72" xfId="0" applyNumberFormat="1" applyFont="1" applyFill="1" applyBorder="1" applyAlignment="1" applyProtection="1">
      <alignment vertical="center" wrapText="1"/>
      <protection locked="0"/>
    </xf>
    <xf numFmtId="164" fontId="8" fillId="0" borderId="35" xfId="0" applyNumberFormat="1" applyFont="1" applyFill="1" applyBorder="1" applyAlignment="1" applyProtection="1">
      <alignment vertical="center" wrapText="1"/>
    </xf>
    <xf numFmtId="0" fontId="8" fillId="0" borderId="68" xfId="0" applyFont="1" applyFill="1" applyBorder="1" applyAlignment="1" applyProtection="1">
      <alignment horizontal="center" vertical="center"/>
    </xf>
    <xf numFmtId="0" fontId="8" fillId="0" borderId="38" xfId="0" quotePrefix="1" applyFont="1" applyFill="1" applyBorder="1" applyAlignment="1" applyProtection="1">
      <alignment horizontal="center" vertical="center"/>
    </xf>
    <xf numFmtId="0" fontId="8" fillId="0" borderId="69" xfId="0" applyFont="1" applyFill="1" applyBorder="1" applyAlignment="1" applyProtection="1">
      <alignment horizontal="center" vertical="center" wrapText="1"/>
    </xf>
    <xf numFmtId="0" fontId="18" fillId="0" borderId="35" xfId="0" applyFont="1" applyFill="1" applyBorder="1" applyAlignment="1" applyProtection="1">
      <alignment horizontal="center" vertical="center" wrapText="1"/>
    </xf>
    <xf numFmtId="0" fontId="26" fillId="0" borderId="35" xfId="0" applyFont="1" applyFill="1" applyBorder="1" applyAlignment="1" applyProtection="1">
      <alignment horizontal="left" vertical="center" wrapText="1" indent="1"/>
    </xf>
    <xf numFmtId="0" fontId="20" fillId="0" borderId="68" xfId="4" applyFont="1" applyFill="1" applyBorder="1" applyAlignment="1" applyProtection="1">
      <alignment horizontal="left" vertical="center" wrapText="1" indent="1"/>
    </xf>
    <xf numFmtId="0" fontId="20" fillId="0" borderId="56" xfId="4" applyFont="1" applyFill="1" applyBorder="1" applyAlignment="1" applyProtection="1">
      <alignment horizontal="left" vertical="center" wrapText="1" indent="1"/>
    </xf>
    <xf numFmtId="0" fontId="20" fillId="0" borderId="29" xfId="4" applyFont="1" applyFill="1" applyBorder="1" applyAlignment="1" applyProtection="1">
      <alignment horizontal="left" vertical="center" wrapText="1" indent="1"/>
    </xf>
    <xf numFmtId="0" fontId="20" fillId="0" borderId="71" xfId="4" applyFont="1" applyFill="1" applyBorder="1" applyAlignment="1" applyProtection="1">
      <alignment horizontal="left" vertical="center" wrapText="1" indent="1"/>
    </xf>
    <xf numFmtId="0" fontId="26" fillId="0" borderId="35" xfId="4" applyFont="1" applyFill="1" applyBorder="1" applyAlignment="1" applyProtection="1">
      <alignment horizontal="left" vertical="center" wrapText="1" indent="1"/>
    </xf>
    <xf numFmtId="0" fontId="27" fillId="0" borderId="68" xfId="4" applyFont="1" applyFill="1" applyBorder="1" applyAlignment="1" applyProtection="1">
      <alignment horizontal="left" vertical="center" wrapText="1" indent="1"/>
    </xf>
    <xf numFmtId="0" fontId="27" fillId="0" borderId="77" xfId="4" applyFont="1" applyFill="1" applyBorder="1" applyAlignment="1" applyProtection="1">
      <alignment horizontal="left" vertical="center" wrapText="1" indent="1"/>
    </xf>
    <xf numFmtId="0" fontId="26" fillId="0" borderId="47" xfId="4" applyFont="1" applyFill="1" applyBorder="1" applyAlignment="1" applyProtection="1">
      <alignment horizontal="left" vertical="center" wrapText="1" indent="1"/>
    </xf>
    <xf numFmtId="0" fontId="26" fillId="0" borderId="60" xfId="4" applyFont="1" applyFill="1" applyBorder="1" applyAlignment="1" applyProtection="1">
      <alignment horizontal="left" vertical="center" wrapText="1" indent="1"/>
    </xf>
    <xf numFmtId="0" fontId="27" fillId="0" borderId="53" xfId="4" applyFont="1" applyFill="1" applyBorder="1" applyAlignment="1" applyProtection="1">
      <alignment horizontal="left" vertical="center" wrapText="1" indent="1"/>
    </xf>
    <xf numFmtId="0" fontId="18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4" fillId="0" borderId="47" xfId="0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left" vertical="center"/>
    </xf>
    <xf numFmtId="0" fontId="14" fillId="0" borderId="60" xfId="0" applyFont="1" applyFill="1" applyBorder="1" applyAlignment="1" applyProtection="1">
      <alignment vertical="center" wrapText="1"/>
    </xf>
    <xf numFmtId="0" fontId="4" fillId="0" borderId="76" xfId="0" applyFont="1" applyFill="1" applyBorder="1" applyAlignment="1" applyProtection="1">
      <alignment vertical="center" wrapText="1"/>
    </xf>
    <xf numFmtId="0" fontId="4" fillId="0" borderId="18" xfId="0" applyFont="1" applyFill="1" applyBorder="1" applyAlignment="1" applyProtection="1">
      <alignment vertical="center" wrapTex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6" xfId="0" applyFont="1" applyFill="1" applyBorder="1" applyAlignment="1" applyProtection="1">
      <alignment vertical="center" wrapText="1"/>
    </xf>
    <xf numFmtId="164" fontId="2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76" xfId="0" applyFont="1" applyBorder="1" applyAlignment="1" applyProtection="1">
      <alignment horizontal="center" wrapText="1"/>
    </xf>
    <xf numFmtId="0" fontId="26" fillId="0" borderId="76" xfId="4" applyFont="1" applyFill="1" applyBorder="1" applyAlignment="1" applyProtection="1">
      <alignment horizontal="left" vertical="center" wrapText="1" indent="1"/>
    </xf>
    <xf numFmtId="0" fontId="36" fillId="0" borderId="16" xfId="0" applyFont="1" applyBorder="1" applyAlignment="1" applyProtection="1">
      <alignment horizontal="left" wrapText="1" indent="1"/>
    </xf>
    <xf numFmtId="164" fontId="17" fillId="0" borderId="0" xfId="0" applyNumberFormat="1" applyFont="1" applyFill="1" applyAlignment="1" applyProtection="1">
      <alignment horizontal="right" vertical="center" wrapText="1"/>
    </xf>
    <xf numFmtId="0" fontId="8" fillId="0" borderId="68" xfId="0" applyFont="1" applyFill="1" applyBorder="1" applyAlignment="1" applyProtection="1">
      <alignment horizontal="right" vertical="center"/>
    </xf>
    <xf numFmtId="0" fontId="8" fillId="0" borderId="38" xfId="0" quotePrefix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43" xfId="0" applyFont="1" applyFill="1" applyBorder="1" applyAlignment="1" applyProtection="1">
      <alignment horizontal="right" vertical="center" wrapText="1"/>
    </xf>
    <xf numFmtId="164" fontId="8" fillId="0" borderId="44" xfId="0" applyNumberFormat="1" applyFont="1" applyFill="1" applyBorder="1" applyAlignment="1" applyProtection="1">
      <alignment horizontal="right" vertical="center" wrapText="1"/>
    </xf>
    <xf numFmtId="0" fontId="26" fillId="0" borderId="35" xfId="0" applyFont="1" applyFill="1" applyBorder="1" applyAlignment="1" applyProtection="1">
      <alignment horizontal="right" vertical="center" wrapText="1" indent="1"/>
    </xf>
    <xf numFmtId="0" fontId="20" fillId="0" borderId="68" xfId="4" applyFont="1" applyFill="1" applyBorder="1" applyAlignment="1" applyProtection="1">
      <alignment horizontal="right" vertical="center" wrapText="1" indent="1"/>
    </xf>
    <xf numFmtId="0" fontId="20" fillId="0" borderId="56" xfId="4" applyFont="1" applyFill="1" applyBorder="1" applyAlignment="1" applyProtection="1">
      <alignment horizontal="right" vertical="center" wrapText="1" indent="1"/>
    </xf>
    <xf numFmtId="0" fontId="20" fillId="0" borderId="2" xfId="4" applyFont="1" applyFill="1" applyBorder="1" applyAlignment="1" applyProtection="1">
      <alignment horizontal="right" vertical="center" wrapText="1" indent="1"/>
    </xf>
    <xf numFmtId="0" fontId="20" fillId="0" borderId="29" xfId="4" applyFont="1" applyFill="1" applyBorder="1" applyAlignment="1" applyProtection="1">
      <alignment horizontal="right" vertical="center" wrapText="1" indent="1"/>
    </xf>
    <xf numFmtId="0" fontId="20" fillId="0" borderId="71" xfId="4" applyFont="1" applyFill="1" applyBorder="1" applyAlignment="1" applyProtection="1">
      <alignment horizontal="right" vertical="center" wrapText="1" indent="1"/>
    </xf>
    <xf numFmtId="0" fontId="26" fillId="0" borderId="35" xfId="4" applyFont="1" applyFill="1" applyBorder="1" applyAlignment="1" applyProtection="1">
      <alignment horizontal="right" vertical="center" wrapText="1" indent="1"/>
    </xf>
    <xf numFmtId="0" fontId="27" fillId="0" borderId="68" xfId="4" applyFont="1" applyFill="1" applyBorder="1" applyAlignment="1" applyProtection="1">
      <alignment horizontal="right" vertical="center" wrapText="1" indent="1"/>
    </xf>
    <xf numFmtId="0" fontId="27" fillId="0" borderId="77" xfId="4" applyFont="1" applyFill="1" applyBorder="1" applyAlignment="1" applyProtection="1">
      <alignment horizontal="right" vertical="center" wrapText="1" indent="1"/>
    </xf>
    <xf numFmtId="0" fontId="26" fillId="0" borderId="60" xfId="4" applyFont="1" applyFill="1" applyBorder="1" applyAlignment="1" applyProtection="1">
      <alignment horizontal="right" vertical="center" wrapText="1" indent="1"/>
    </xf>
    <xf numFmtId="0" fontId="27" fillId="0" borderId="53" xfId="4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/>
    </xf>
    <xf numFmtId="0" fontId="8" fillId="0" borderId="47" xfId="0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4" fillId="0" borderId="60" xfId="0" applyFont="1" applyFill="1" applyBorder="1" applyAlignment="1" applyProtection="1">
      <alignment horizontal="right" vertical="center" wrapText="1"/>
    </xf>
    <xf numFmtId="0" fontId="4" fillId="0" borderId="47" xfId="0" applyFont="1" applyFill="1" applyBorder="1" applyAlignment="1" applyProtection="1">
      <alignment horizontal="right" vertical="center" wrapText="1"/>
    </xf>
    <xf numFmtId="166" fontId="20" fillId="0" borderId="56" xfId="1" applyNumberFormat="1" applyFont="1" applyFill="1" applyBorder="1" applyAlignment="1" applyProtection="1">
      <alignment horizontal="right" vertical="center" wrapText="1" indent="1"/>
    </xf>
    <xf numFmtId="0" fontId="26" fillId="0" borderId="69" xfId="4" applyFont="1" applyFill="1" applyBorder="1" applyAlignment="1" applyProtection="1">
      <alignment horizontal="left" vertical="center" wrapText="1" indent="1"/>
    </xf>
    <xf numFmtId="164" fontId="2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71" xfId="4" applyFont="1" applyFill="1" applyBorder="1" applyAlignment="1" applyProtection="1">
      <alignment horizontal="left" vertical="center" wrapText="1" indent="1"/>
    </xf>
    <xf numFmtId="0" fontId="27" fillId="0" borderId="4" xfId="4" applyFont="1" applyFill="1" applyBorder="1" applyAlignment="1" applyProtection="1">
      <alignment horizontal="left" vertical="center" wrapText="1" indent="1"/>
    </xf>
    <xf numFmtId="0" fontId="10" fillId="0" borderId="47" xfId="0" applyFont="1" applyFill="1" applyBorder="1" applyAlignment="1" applyProtection="1">
      <alignment vertical="center" wrapText="1"/>
    </xf>
    <xf numFmtId="0" fontId="0" fillId="0" borderId="78" xfId="0" applyFill="1" applyBorder="1" applyAlignment="1" applyProtection="1">
      <alignment horizontal="left" vertical="center" wrapText="1"/>
    </xf>
    <xf numFmtId="0" fontId="0" fillId="0" borderId="60" xfId="0" applyFill="1" applyBorder="1" applyAlignment="1" applyProtection="1">
      <alignment vertical="center" wrapText="1"/>
    </xf>
    <xf numFmtId="0" fontId="26" fillId="0" borderId="35" xfId="4" applyFont="1" applyFill="1" applyBorder="1" applyAlignment="1" applyProtection="1">
      <alignment horizontal="right" vertical="center" wrapText="1"/>
    </xf>
    <xf numFmtId="0" fontId="20" fillId="0" borderId="71" xfId="4" applyFont="1" applyFill="1" applyBorder="1" applyAlignment="1" applyProtection="1">
      <alignment horizontal="right" vertical="center" wrapText="1"/>
    </xf>
    <xf numFmtId="0" fontId="26" fillId="0" borderId="35" xfId="4" applyFont="1" applyFill="1" applyBorder="1" applyAlignment="1" applyProtection="1">
      <alignment wrapText="1"/>
    </xf>
    <xf numFmtId="0" fontId="20" fillId="0" borderId="71" xfId="4" applyFont="1" applyFill="1" applyBorder="1" applyAlignment="1" applyProtection="1">
      <alignment wrapText="1"/>
    </xf>
    <xf numFmtId="0" fontId="20" fillId="0" borderId="56" xfId="4" applyFont="1" applyFill="1" applyBorder="1" applyAlignment="1" applyProtection="1">
      <alignment wrapText="1"/>
    </xf>
    <xf numFmtId="0" fontId="26" fillId="0" borderId="35" xfId="4" applyFont="1" applyFill="1" applyBorder="1" applyAlignment="1" applyProtection="1">
      <alignment vertical="center" wrapText="1"/>
    </xf>
    <xf numFmtId="0" fontId="20" fillId="0" borderId="56" xfId="4" applyFont="1" applyFill="1" applyBorder="1" applyAlignment="1" applyProtection="1">
      <alignment vertical="center" wrapText="1"/>
    </xf>
    <xf numFmtId="0" fontId="20" fillId="0" borderId="71" xfId="4" applyFont="1" applyFill="1" applyBorder="1" applyAlignment="1" applyProtection="1">
      <alignment vertical="center" wrapText="1"/>
    </xf>
    <xf numFmtId="0" fontId="18" fillId="0" borderId="35" xfId="4" applyFont="1" applyFill="1" applyBorder="1" applyAlignment="1" applyProtection="1">
      <alignment vertical="center" wrapText="1"/>
    </xf>
    <xf numFmtId="164" fontId="26" fillId="0" borderId="23" xfId="0" applyNumberFormat="1" applyFont="1" applyFill="1" applyBorder="1" applyAlignment="1" applyProtection="1">
      <alignment vertical="center" wrapText="1"/>
      <protection locked="0"/>
    </xf>
    <xf numFmtId="164" fontId="27" fillId="0" borderId="31" xfId="0" applyNumberFormat="1" applyFont="1" applyFill="1" applyBorder="1" applyAlignment="1" applyProtection="1">
      <alignment wrapText="1"/>
      <protection locked="0"/>
    </xf>
    <xf numFmtId="166" fontId="20" fillId="0" borderId="56" xfId="1" applyNumberFormat="1" applyFont="1" applyFill="1" applyBorder="1" applyAlignment="1" applyProtection="1">
      <alignment wrapText="1"/>
    </xf>
    <xf numFmtId="0" fontId="18" fillId="0" borderId="35" xfId="4" applyFont="1" applyFill="1" applyBorder="1" applyAlignment="1" applyProtection="1">
      <alignment wrapText="1"/>
    </xf>
    <xf numFmtId="164" fontId="26" fillId="0" borderId="23" xfId="0" applyNumberFormat="1" applyFont="1" applyFill="1" applyBorder="1" applyAlignment="1" applyProtection="1">
      <alignment horizontal="right" wrapText="1"/>
    </xf>
    <xf numFmtId="166" fontId="20" fillId="0" borderId="71" xfId="1" applyNumberFormat="1" applyFont="1" applyFill="1" applyBorder="1" applyAlignment="1" applyProtection="1">
      <alignment horizontal="right" wrapText="1"/>
    </xf>
    <xf numFmtId="164" fontId="27" fillId="0" borderId="31" xfId="0" applyNumberFormat="1" applyFont="1" applyFill="1" applyBorder="1" applyAlignment="1" applyProtection="1">
      <alignment horizontal="right" wrapText="1"/>
      <protection locked="0"/>
    </xf>
    <xf numFmtId="166" fontId="20" fillId="0" borderId="56" xfId="1" applyNumberFormat="1" applyFont="1" applyFill="1" applyBorder="1" applyAlignment="1" applyProtection="1">
      <alignment horizontal="right" wrapText="1"/>
    </xf>
    <xf numFmtId="164" fontId="27" fillId="0" borderId="19" xfId="0" applyNumberFormat="1" applyFont="1" applyFill="1" applyBorder="1" applyAlignment="1" applyProtection="1">
      <alignment horizontal="right" wrapText="1"/>
      <protection locked="0"/>
    </xf>
    <xf numFmtId="164" fontId="26" fillId="0" borderId="23" xfId="0" applyNumberFormat="1" applyFont="1" applyFill="1" applyBorder="1" applyAlignment="1" applyProtection="1">
      <alignment horizontal="right" wrapText="1"/>
      <protection locked="0"/>
    </xf>
    <xf numFmtId="166" fontId="27" fillId="0" borderId="19" xfId="1" applyNumberFormat="1" applyFont="1" applyFill="1" applyBorder="1" applyAlignment="1" applyProtection="1">
      <alignment horizontal="right" wrapText="1"/>
      <protection locked="0"/>
    </xf>
    <xf numFmtId="166" fontId="26" fillId="0" borderId="35" xfId="1" applyNumberFormat="1" applyFont="1" applyFill="1" applyBorder="1" applyAlignment="1" applyProtection="1">
      <alignment horizontal="right" wrapText="1"/>
    </xf>
    <xf numFmtId="166" fontId="26" fillId="0" borderId="23" xfId="1" applyNumberFormat="1" applyFont="1" applyFill="1" applyBorder="1" applyAlignment="1" applyProtection="1">
      <alignment horizontal="right" wrapText="1"/>
    </xf>
    <xf numFmtId="166" fontId="27" fillId="0" borderId="31" xfId="1" applyNumberFormat="1" applyFont="1" applyFill="1" applyBorder="1" applyAlignment="1" applyProtection="1">
      <alignment horizontal="right" wrapText="1"/>
      <protection locked="0"/>
    </xf>
    <xf numFmtId="166" fontId="26" fillId="0" borderId="47" xfId="1" applyNumberFormat="1" applyFont="1" applyFill="1" applyBorder="1" applyAlignment="1" applyProtection="1">
      <alignment horizontal="right" vertical="center" wrapText="1" indent="1"/>
    </xf>
    <xf numFmtId="166" fontId="2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19" xfId="1" applyNumberFormat="1" applyFont="1" applyFill="1" applyBorder="1" applyAlignment="1" applyProtection="1">
      <alignment wrapText="1"/>
      <protection locked="0"/>
    </xf>
    <xf numFmtId="166" fontId="18" fillId="0" borderId="35" xfId="1" applyNumberFormat="1" applyFont="1" applyFill="1" applyBorder="1" applyAlignment="1" applyProtection="1">
      <alignment wrapText="1"/>
    </xf>
    <xf numFmtId="166" fontId="26" fillId="0" borderId="23" xfId="1" applyNumberFormat="1" applyFont="1" applyFill="1" applyBorder="1" applyAlignment="1" applyProtection="1">
      <alignment wrapText="1"/>
      <protection locked="0"/>
    </xf>
    <xf numFmtId="166" fontId="26" fillId="0" borderId="47" xfId="1" applyNumberFormat="1" applyFont="1" applyFill="1" applyBorder="1" applyAlignment="1" applyProtection="1">
      <alignment wrapText="1"/>
    </xf>
    <xf numFmtId="166" fontId="26" fillId="0" borderId="39" xfId="1" applyNumberFormat="1" applyFont="1" applyFill="1" applyBorder="1" applyAlignment="1" applyProtection="1">
      <alignment wrapText="1"/>
      <protection locked="0"/>
    </xf>
    <xf numFmtId="166" fontId="8" fillId="0" borderId="35" xfId="1" applyNumberFormat="1" applyFont="1" applyFill="1" applyBorder="1" applyAlignment="1" applyProtection="1">
      <alignment horizontal="right" wrapText="1"/>
    </xf>
    <xf numFmtId="166" fontId="18" fillId="0" borderId="23" xfId="1" applyNumberFormat="1" applyFont="1" applyFill="1" applyBorder="1" applyAlignment="1" applyProtection="1">
      <alignment horizontal="right" wrapText="1"/>
    </xf>
    <xf numFmtId="0" fontId="8" fillId="0" borderId="68" xfId="0" applyFont="1" applyFill="1" applyBorder="1" applyAlignment="1" applyProtection="1">
      <alignment horizontal="center" vertical="center"/>
      <protection locked="0"/>
    </xf>
    <xf numFmtId="0" fontId="8" fillId="0" borderId="38" xfId="0" applyFont="1" applyFill="1" applyBorder="1" applyAlignment="1" applyProtection="1">
      <alignment horizontal="center" vertical="center"/>
      <protection locked="0"/>
    </xf>
    <xf numFmtId="164" fontId="26" fillId="0" borderId="23" xfId="0" applyNumberFormat="1" applyFont="1" applyFill="1" applyBorder="1" applyAlignment="1" applyProtection="1">
      <alignment horizontal="right" wrapText="1" indent="1"/>
    </xf>
    <xf numFmtId="164" fontId="27" fillId="0" borderId="31" xfId="0" applyNumberFormat="1" applyFont="1" applyFill="1" applyBorder="1" applyAlignment="1" applyProtection="1">
      <alignment horizontal="right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wrapText="1" indent="1"/>
      <protection locked="0"/>
    </xf>
    <xf numFmtId="164" fontId="26" fillId="0" borderId="39" xfId="0" applyNumberFormat="1" applyFont="1" applyFill="1" applyBorder="1" applyAlignment="1" applyProtection="1">
      <alignment horizontal="right" wrapText="1" indent="1"/>
      <protection locked="0"/>
    </xf>
    <xf numFmtId="164" fontId="18" fillId="0" borderId="23" xfId="0" applyNumberFormat="1" applyFont="1" applyFill="1" applyBorder="1" applyAlignment="1" applyProtection="1">
      <alignment horizontal="right" wrapText="1" indent="1"/>
    </xf>
    <xf numFmtId="0" fontId="27" fillId="0" borderId="72" xfId="4" applyFont="1" applyFill="1" applyBorder="1" applyAlignment="1" applyProtection="1">
      <alignment horizontal="lef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0" fontId="27" fillId="0" borderId="7" xfId="4" applyFont="1" applyFill="1" applyBorder="1" applyAlignment="1" applyProtection="1">
      <alignment horizontal="left" vertical="center" wrapText="1" indent="1"/>
    </xf>
    <xf numFmtId="0" fontId="27" fillId="0" borderId="71" xfId="4" applyFont="1" applyFill="1" applyBorder="1" applyAlignment="1" applyProtection="1">
      <alignment horizontal="right" vertical="center" wrapText="1" indent="1"/>
    </xf>
    <xf numFmtId="0" fontId="26" fillId="0" borderId="16" xfId="4" applyFont="1" applyFill="1" applyBorder="1" applyAlignment="1" applyProtection="1">
      <alignment horizontal="right" vertical="center" wrapText="1" indent="1"/>
    </xf>
    <xf numFmtId="166" fontId="26" fillId="0" borderId="69" xfId="1" applyNumberFormat="1" applyFont="1" applyFill="1" applyBorder="1" applyAlignment="1" applyProtection="1">
      <alignment horizontal="right" wrapText="1"/>
    </xf>
    <xf numFmtId="166" fontId="36" fillId="0" borderId="16" xfId="1" applyNumberFormat="1" applyFont="1" applyBorder="1" applyAlignment="1" applyProtection="1">
      <alignment horizontal="right" wrapText="1"/>
    </xf>
    <xf numFmtId="164" fontId="26" fillId="0" borderId="34" xfId="0" applyNumberFormat="1" applyFont="1" applyFill="1" applyBorder="1" applyAlignment="1" applyProtection="1">
      <alignment wrapText="1"/>
      <protection locked="0"/>
    </xf>
    <xf numFmtId="164" fontId="26" fillId="0" borderId="39" xfId="0" applyNumberFormat="1" applyFont="1" applyFill="1" applyBorder="1" applyAlignment="1" applyProtection="1">
      <alignment wrapText="1"/>
    </xf>
    <xf numFmtId="164" fontId="27" fillId="0" borderId="33" xfId="0" applyNumberFormat="1" applyFont="1" applyFill="1" applyBorder="1" applyAlignment="1" applyProtection="1">
      <alignment wrapText="1"/>
      <protection locked="0"/>
    </xf>
    <xf numFmtId="164" fontId="26" fillId="0" borderId="59" xfId="0" applyNumberFormat="1" applyFont="1" applyFill="1" applyBorder="1" applyAlignment="1" applyProtection="1">
      <alignment wrapText="1"/>
      <protection locked="0"/>
    </xf>
    <xf numFmtId="164" fontId="18" fillId="0" borderId="23" xfId="0" applyNumberFormat="1" applyFont="1" applyFill="1" applyBorder="1" applyAlignment="1" applyProtection="1">
      <alignment wrapText="1"/>
    </xf>
    <xf numFmtId="0" fontId="8" fillId="0" borderId="35" xfId="0" applyFont="1" applyFill="1" applyBorder="1" applyAlignment="1" applyProtection="1">
      <alignment wrapText="1"/>
    </xf>
    <xf numFmtId="166" fontId="26" fillId="0" borderId="35" xfId="1" applyNumberFormat="1" applyFont="1" applyFill="1" applyBorder="1" applyAlignment="1" applyProtection="1">
      <alignment horizontal="right" vertical="center" wrapText="1"/>
    </xf>
    <xf numFmtId="166" fontId="20" fillId="0" borderId="71" xfId="1" applyNumberFormat="1" applyFont="1" applyFill="1" applyBorder="1" applyAlignment="1" applyProtection="1">
      <alignment horizontal="right" vertical="center" wrapText="1"/>
    </xf>
    <xf numFmtId="166" fontId="2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59" xfId="1" applyNumberFormat="1" applyFont="1" applyFill="1" applyBorder="1" applyAlignment="1" applyProtection="1">
      <alignment horizontal="right" vertical="center" wrapText="1" indent="1"/>
    </xf>
    <xf numFmtId="166" fontId="26" fillId="0" borderId="23" xfId="1" applyNumberFormat="1" applyFont="1" applyFill="1" applyBorder="1" applyAlignment="1" applyProtection="1">
      <alignment horizontal="right" vertical="center" wrapText="1"/>
    </xf>
    <xf numFmtId="166" fontId="27" fillId="0" borderId="31" xfId="1" applyNumberFormat="1" applyFont="1" applyFill="1" applyBorder="1" applyAlignment="1" applyProtection="1">
      <alignment horizontal="right" vertical="center" wrapText="1"/>
      <protection locked="0"/>
    </xf>
    <xf numFmtId="166" fontId="27" fillId="0" borderId="19" xfId="1" applyNumberFormat="1" applyFont="1" applyFill="1" applyBorder="1" applyAlignment="1" applyProtection="1">
      <alignment horizontal="right" vertical="center" wrapText="1"/>
      <protection locked="0"/>
    </xf>
    <xf numFmtId="166" fontId="20" fillId="0" borderId="56" xfId="1" applyNumberFormat="1" applyFont="1" applyFill="1" applyBorder="1" applyAlignment="1" applyProtection="1">
      <alignment horizontal="right" vertical="center" wrapText="1"/>
    </xf>
    <xf numFmtId="166" fontId="18" fillId="0" borderId="35" xfId="1" applyNumberFormat="1" applyFont="1" applyFill="1" applyBorder="1" applyAlignment="1" applyProtection="1">
      <alignment horizontal="right" vertical="center" wrapText="1" indent="1"/>
    </xf>
    <xf numFmtId="166" fontId="0" fillId="0" borderId="6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166" fontId="26" fillId="0" borderId="47" xfId="1" applyNumberFormat="1" applyFont="1" applyFill="1" applyBorder="1" applyAlignment="1" applyProtection="1">
      <alignment horizontal="right" wrapText="1"/>
    </xf>
    <xf numFmtId="166" fontId="26" fillId="0" borderId="60" xfId="1" applyNumberFormat="1" applyFont="1" applyFill="1" applyBorder="1" applyAlignment="1" applyProtection="1">
      <alignment horizontal="right" wrapText="1"/>
    </xf>
    <xf numFmtId="166" fontId="27" fillId="0" borderId="68" xfId="1" applyNumberFormat="1" applyFont="1" applyFill="1" applyBorder="1" applyAlignment="1" applyProtection="1">
      <alignment horizontal="right" wrapText="1"/>
    </xf>
    <xf numFmtId="166" fontId="27" fillId="0" borderId="53" xfId="1" applyNumberFormat="1" applyFont="1" applyFill="1" applyBorder="1" applyAlignment="1" applyProtection="1">
      <alignment horizontal="right" wrapText="1"/>
    </xf>
    <xf numFmtId="166" fontId="36" fillId="0" borderId="23" xfId="1" applyNumberFormat="1" applyFont="1" applyBorder="1" applyAlignment="1" applyProtection="1">
      <alignment horizontal="right" wrapText="1"/>
    </xf>
    <xf numFmtId="0" fontId="26" fillId="0" borderId="47" xfId="4" applyFont="1" applyFill="1" applyBorder="1" applyAlignment="1" applyProtection="1">
      <alignment vertical="center" wrapText="1"/>
    </xf>
    <xf numFmtId="0" fontId="20" fillId="0" borderId="56" xfId="4" applyFont="1" applyFill="1" applyBorder="1" applyAlignment="1" applyProtection="1">
      <alignment horizontal="right" vertical="center" wrapText="1"/>
    </xf>
    <xf numFmtId="0" fontId="18" fillId="0" borderId="35" xfId="4" applyFont="1" applyFill="1" applyBorder="1" applyAlignment="1" applyProtection="1">
      <alignment horizontal="right" vertical="center" wrapText="1"/>
    </xf>
    <xf numFmtId="0" fontId="26" fillId="0" borderId="47" xfId="4" applyFont="1" applyFill="1" applyBorder="1" applyAlignment="1" applyProtection="1">
      <alignment horizontal="right" vertical="center" wrapText="1"/>
    </xf>
    <xf numFmtId="164" fontId="26" fillId="0" borderId="39" xfId="0" applyNumberFormat="1" applyFont="1" applyFill="1" applyBorder="1" applyAlignment="1" applyProtection="1">
      <alignment horizontal="right" wrapText="1"/>
    </xf>
    <xf numFmtId="164" fontId="26" fillId="0" borderId="59" xfId="0" applyNumberFormat="1" applyFont="1" applyFill="1" applyBorder="1" applyAlignment="1" applyProtection="1">
      <alignment horizontal="right" wrapText="1"/>
    </xf>
    <xf numFmtId="164" fontId="27" fillId="0" borderId="22" xfId="0" applyNumberFormat="1" applyFont="1" applyFill="1" applyBorder="1" applyAlignment="1" applyProtection="1">
      <alignment horizontal="right" wrapText="1"/>
      <protection locked="0"/>
    </xf>
    <xf numFmtId="164" fontId="27" fillId="0" borderId="33" xfId="0" applyNumberFormat="1" applyFont="1" applyFill="1" applyBorder="1" applyAlignment="1" applyProtection="1">
      <alignment horizontal="right" wrapText="1"/>
      <protection locked="0"/>
    </xf>
    <xf numFmtId="164" fontId="26" fillId="0" borderId="39" xfId="0" applyNumberFormat="1" applyFont="1" applyFill="1" applyBorder="1" applyAlignment="1" applyProtection="1">
      <alignment horizontal="right" wrapText="1"/>
      <protection locked="0"/>
    </xf>
    <xf numFmtId="164" fontId="18" fillId="0" borderId="39" xfId="0" applyNumberFormat="1" applyFont="1" applyFill="1" applyBorder="1" applyAlignment="1" applyProtection="1">
      <alignment horizontal="right" wrapText="1"/>
    </xf>
    <xf numFmtId="164" fontId="18" fillId="0" borderId="0" xfId="0" applyNumberFormat="1" applyFont="1" applyFill="1" applyBorder="1" applyAlignment="1" applyProtection="1">
      <alignment horizontal="right" wrapText="1"/>
    </xf>
    <xf numFmtId="0" fontId="20" fillId="0" borderId="0" xfId="0" applyFont="1" applyFill="1" applyAlignment="1" applyProtection="1">
      <alignment horizontal="right" wrapText="1"/>
    </xf>
    <xf numFmtId="0" fontId="26" fillId="0" borderId="69" xfId="4" applyFont="1" applyFill="1" applyBorder="1" applyAlignment="1" applyProtection="1">
      <alignment wrapText="1"/>
    </xf>
    <xf numFmtId="0" fontId="26" fillId="0" borderId="16" xfId="4" applyFont="1" applyFill="1" applyBorder="1" applyAlignment="1" applyProtection="1">
      <alignment wrapText="1"/>
    </xf>
    <xf numFmtId="0" fontId="27" fillId="0" borderId="71" xfId="4" applyFont="1" applyFill="1" applyBorder="1" applyAlignment="1" applyProtection="1">
      <alignment wrapText="1"/>
    </xf>
    <xf numFmtId="0" fontId="27" fillId="0" borderId="53" xfId="4" applyFont="1" applyFill="1" applyBorder="1" applyAlignment="1" applyProtection="1">
      <alignment wrapText="1"/>
    </xf>
    <xf numFmtId="0" fontId="26" fillId="0" borderId="60" xfId="4" applyFont="1" applyFill="1" applyBorder="1" applyAlignment="1" applyProtection="1">
      <alignment wrapText="1"/>
    </xf>
    <xf numFmtId="0" fontId="36" fillId="0" borderId="16" xfId="0" applyFont="1" applyBorder="1" applyAlignment="1" applyProtection="1">
      <alignment wrapText="1"/>
    </xf>
    <xf numFmtId="0" fontId="26" fillId="0" borderId="47" xfId="4" applyFont="1" applyFill="1" applyBorder="1" applyAlignment="1" applyProtection="1">
      <alignment wrapText="1"/>
    </xf>
    <xf numFmtId="0" fontId="27" fillId="0" borderId="68" xfId="4" applyFont="1" applyFill="1" applyBorder="1" applyAlignment="1" applyProtection="1">
      <alignment wrapText="1"/>
    </xf>
    <xf numFmtId="0" fontId="36" fillId="0" borderId="0" xfId="0" applyFont="1" applyBorder="1" applyAlignment="1" applyProtection="1">
      <alignment wrapText="1"/>
    </xf>
    <xf numFmtId="0" fontId="20" fillId="0" borderId="0" xfId="0" applyFont="1" applyFill="1" applyAlignment="1" applyProtection="1">
      <alignment wrapText="1"/>
    </xf>
    <xf numFmtId="0" fontId="8" fillId="0" borderId="47" xfId="0" applyFont="1" applyFill="1" applyBorder="1" applyAlignment="1" applyProtection="1">
      <alignment wrapText="1"/>
    </xf>
    <xf numFmtId="0" fontId="27" fillId="0" borderId="72" xfId="4" applyFont="1" applyFill="1" applyBorder="1" applyAlignment="1" applyProtection="1">
      <alignment wrapText="1"/>
    </xf>
    <xf numFmtId="0" fontId="8" fillId="0" borderId="35" xfId="0" applyFont="1" applyFill="1" applyBorder="1" applyAlignment="1" applyProtection="1">
      <alignment vertical="center" wrapText="1"/>
    </xf>
    <xf numFmtId="0" fontId="18" fillId="0" borderId="46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34" xfId="0" applyFont="1" applyFill="1" applyBorder="1" applyAlignment="1" applyProtection="1">
      <alignment horizontal="right" vertical="center" wrapText="1" indent="1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22" xfId="0" quotePrefix="1" applyFont="1" applyFill="1" applyBorder="1" applyAlignment="1" applyProtection="1">
      <alignment horizontal="right" vertical="center" indent="1"/>
    </xf>
    <xf numFmtId="0" fontId="18" fillId="0" borderId="41" xfId="0" applyFont="1" applyFill="1" applyBorder="1" applyAlignment="1" applyProtection="1">
      <alignment vertical="center"/>
    </xf>
    <xf numFmtId="0" fontId="18" fillId="0" borderId="32" xfId="0" applyFont="1" applyFill="1" applyBorder="1" applyAlignment="1" applyProtection="1">
      <alignment horizontal="center" vertical="center"/>
    </xf>
    <xf numFmtId="0" fontId="18" fillId="0" borderId="48" xfId="0" applyFont="1" applyFill="1" applyBorder="1" applyAlignment="1" applyProtection="1">
      <alignment horizontal="right" vertical="center" indent="1"/>
    </xf>
    <xf numFmtId="0" fontId="18" fillId="0" borderId="0" xfId="0" applyFont="1" applyFill="1" applyAlignment="1" applyProtection="1">
      <alignment vertical="center"/>
    </xf>
    <xf numFmtId="0" fontId="18" fillId="0" borderId="34" xfId="0" applyFont="1" applyFill="1" applyBorder="1" applyAlignment="1" applyProtection="1">
      <alignment horizontal="center" vertical="center" wrapText="1"/>
    </xf>
    <xf numFmtId="164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8" xfId="0" applyFont="1" applyFill="1" applyBorder="1" applyAlignment="1" applyProtection="1">
      <alignment horizontal="right" vertical="center" wrapText="1" indent="1"/>
    </xf>
    <xf numFmtId="9" fontId="20" fillId="0" borderId="34" xfId="0" applyNumberFormat="1" applyFont="1" applyFill="1" applyBorder="1" applyAlignment="1" applyProtection="1">
      <alignment horizontal="right" vertical="center" wrapText="1" indent="1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</xf>
    <xf numFmtId="0" fontId="43" fillId="0" borderId="16" xfId="0" applyFont="1" applyFill="1" applyBorder="1" applyAlignment="1" applyProtection="1">
      <alignment horizontal="right" vertical="center" wrapText="1" indent="1"/>
    </xf>
    <xf numFmtId="0" fontId="43" fillId="0" borderId="23" xfId="0" applyFont="1" applyFill="1" applyBorder="1" applyAlignment="1" applyProtection="1">
      <alignment horizontal="right" vertical="center" wrapText="1" indent="1"/>
    </xf>
    <xf numFmtId="164" fontId="26" fillId="0" borderId="4" xfId="0" applyNumberFormat="1" applyFont="1" applyFill="1" applyBorder="1" applyAlignment="1" applyProtection="1">
      <alignment horizontal="right" vertical="center" wrapText="1" indent="1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0" fontId="24" fillId="0" borderId="21" xfId="0" applyFont="1" applyBorder="1" applyAlignment="1" applyProtection="1">
      <alignment horizontal="left" vertical="center" wrapText="1" indent="6"/>
    </xf>
    <xf numFmtId="164" fontId="2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46" xfId="0" applyFont="1" applyFill="1" applyBorder="1" applyAlignment="1" applyProtection="1">
      <alignment horizontal="center" vertical="center" wrapText="1"/>
    </xf>
    <xf numFmtId="0" fontId="18" fillId="0" borderId="78" xfId="0" applyFont="1" applyFill="1" applyBorder="1" applyAlignment="1" applyProtection="1">
      <alignment horizontal="center" vertical="center" wrapText="1"/>
    </xf>
    <xf numFmtId="0" fontId="18" fillId="0" borderId="60" xfId="0" applyFont="1" applyFill="1" applyBorder="1" applyAlignment="1" applyProtection="1">
      <alignment horizontal="center" vertical="center" wrapText="1"/>
    </xf>
    <xf numFmtId="0" fontId="8" fillId="0" borderId="60" xfId="0" applyFont="1" applyFill="1" applyBorder="1" applyAlignment="1" applyProtection="1">
      <alignment horizontal="center" vertical="center" wrapText="1"/>
    </xf>
    <xf numFmtId="164" fontId="18" fillId="0" borderId="60" xfId="0" applyNumberFormat="1" applyFont="1" applyFill="1" applyBorder="1" applyAlignment="1" applyProtection="1">
      <alignment horizontal="right" vertical="center" wrapText="1" indent="1"/>
    </xf>
    <xf numFmtId="0" fontId="20" fillId="0" borderId="56" xfId="4" applyFont="1" applyFill="1" applyBorder="1" applyAlignment="1" applyProtection="1">
      <alignment horizontal="left" indent="7"/>
    </xf>
    <xf numFmtId="0" fontId="24" fillId="0" borderId="56" xfId="0" applyFont="1" applyBorder="1" applyAlignment="1" applyProtection="1">
      <alignment horizontal="left" vertical="center" wrapText="1" indent="6"/>
    </xf>
    <xf numFmtId="0" fontId="20" fillId="0" borderId="71" xfId="4" applyFont="1" applyFill="1" applyBorder="1" applyAlignment="1" applyProtection="1">
      <alignment horizontal="left" vertical="center" wrapText="1" indent="6"/>
    </xf>
    <xf numFmtId="0" fontId="20" fillId="0" borderId="56" xfId="4" applyFont="1" applyFill="1" applyBorder="1" applyAlignment="1" applyProtection="1">
      <alignment horizontal="left" vertical="center" wrapText="1" indent="6"/>
    </xf>
    <xf numFmtId="0" fontId="20" fillId="0" borderId="72" xfId="4" applyFont="1" applyFill="1" applyBorder="1" applyAlignment="1" applyProtection="1">
      <alignment horizontal="left" vertical="center" wrapText="1" indent="6"/>
    </xf>
    <xf numFmtId="0" fontId="24" fillId="0" borderId="71" xfId="0" applyFont="1" applyBorder="1" applyAlignment="1" applyProtection="1">
      <alignment horizontal="left" vertical="center" wrapText="1" indent="1"/>
    </xf>
    <xf numFmtId="0" fontId="24" fillId="0" borderId="56" xfId="0" applyFont="1" applyBorder="1" applyAlignment="1" applyProtection="1">
      <alignment horizontal="left" vertical="center" wrapText="1" indent="1"/>
    </xf>
    <xf numFmtId="0" fontId="24" fillId="0" borderId="72" xfId="0" applyFont="1" applyBorder="1" applyAlignment="1" applyProtection="1">
      <alignment horizontal="left" vertical="center" wrapText="1" indent="6"/>
    </xf>
    <xf numFmtId="0" fontId="25" fillId="0" borderId="47" xfId="0" applyFont="1" applyBorder="1" applyAlignment="1" applyProtection="1">
      <alignment horizontal="left" vertical="center" wrapText="1" indent="1"/>
    </xf>
    <xf numFmtId="0" fontId="24" fillId="0" borderId="73" xfId="0" applyFont="1" applyBorder="1" applyAlignment="1" applyProtection="1">
      <alignment horizontal="left" vertical="center" wrapText="1" indent="1"/>
    </xf>
    <xf numFmtId="0" fontId="24" fillId="0" borderId="43" xfId="0" applyFont="1" applyBorder="1" applyAlignment="1" applyProtection="1">
      <alignment horizontal="left" vertical="center" wrapText="1" indent="1"/>
    </xf>
    <xf numFmtId="0" fontId="25" fillId="0" borderId="35" xfId="0" applyFont="1" applyBorder="1" applyAlignment="1" applyProtection="1">
      <alignment horizontal="left" vertical="center" wrapText="1" indent="1"/>
    </xf>
    <xf numFmtId="0" fontId="24" fillId="0" borderId="29" xfId="0" applyFont="1" applyBorder="1" applyAlignment="1" applyProtection="1">
      <alignment horizontal="left" vertical="center" wrapText="1" indent="1"/>
    </xf>
    <xf numFmtId="164" fontId="26" fillId="0" borderId="5" xfId="0" applyNumberFormat="1" applyFont="1" applyFill="1" applyBorder="1" applyAlignment="1" applyProtection="1">
      <alignment horizontal="right" vertical="center" wrapText="1" indent="1"/>
    </xf>
    <xf numFmtId="9" fontId="26" fillId="0" borderId="22" xfId="0" applyNumberFormat="1" applyFont="1" applyFill="1" applyBorder="1" applyAlignment="1" applyProtection="1">
      <alignment horizontal="right" vertical="center" wrapText="1" indent="1"/>
    </xf>
    <xf numFmtId="164" fontId="2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31" xfId="0" applyNumberFormat="1" applyFont="1" applyFill="1" applyBorder="1" applyAlignment="1" applyProtection="1">
      <alignment horizontal="right" vertical="center" wrapText="1" indent="1"/>
    </xf>
    <xf numFmtId="164" fontId="2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6" xfId="0" applyNumberFormat="1" applyFont="1" applyFill="1" applyBorder="1" applyAlignment="1" applyProtection="1">
      <alignment horizontal="right" vertical="center" wrapText="1" indent="1"/>
    </xf>
    <xf numFmtId="164" fontId="2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0" fontId="43" fillId="0" borderId="36" xfId="0" applyFont="1" applyFill="1" applyBorder="1" applyAlignment="1" applyProtection="1">
      <alignment horizontal="right" vertical="center" wrapText="1" indent="1"/>
    </xf>
    <xf numFmtId="3" fontId="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71" xfId="4" applyNumberFormat="1" applyFont="1" applyFill="1" applyBorder="1" applyAlignment="1" applyProtection="1">
      <alignment horizontal="left" vertical="center" wrapText="1" indent="1"/>
    </xf>
    <xf numFmtId="49" fontId="20" fillId="0" borderId="56" xfId="4" applyNumberFormat="1" applyFont="1" applyFill="1" applyBorder="1" applyAlignment="1" applyProtection="1">
      <alignment horizontal="left" vertical="center" wrapText="1" indent="1"/>
    </xf>
    <xf numFmtId="0" fontId="24" fillId="0" borderId="63" xfId="0" applyFont="1" applyBorder="1" applyAlignment="1" applyProtection="1">
      <alignment horizontal="left" vertical="center" wrapText="1" indent="1"/>
    </xf>
    <xf numFmtId="0" fontId="24" fillId="0" borderId="26" xfId="0" applyFont="1" applyBorder="1" applyAlignment="1" applyProtection="1">
      <alignment horizontal="left" vertical="center" wrapText="1" indent="1"/>
    </xf>
    <xf numFmtId="0" fontId="24" fillId="0" borderId="26" xfId="0" applyFont="1" applyBorder="1" applyAlignment="1" applyProtection="1">
      <alignment horizontal="left" vertical="center" wrapText="1" indent="6"/>
    </xf>
    <xf numFmtId="0" fontId="24" fillId="0" borderId="27" xfId="0" applyFont="1" applyBorder="1" applyAlignment="1" applyProtection="1">
      <alignment horizontal="left" vertical="center" wrapText="1" indent="6"/>
    </xf>
    <xf numFmtId="0" fontId="24" fillId="0" borderId="64" xfId="0" applyFont="1" applyBorder="1" applyAlignment="1" applyProtection="1">
      <alignment horizontal="left" vertical="center" wrapText="1" indent="6"/>
    </xf>
    <xf numFmtId="0" fontId="26" fillId="0" borderId="8" xfId="0" applyFont="1" applyFill="1" applyBorder="1" applyAlignment="1" applyProtection="1">
      <alignment horizontal="center" vertical="center" wrapText="1"/>
    </xf>
    <xf numFmtId="0" fontId="18" fillId="0" borderId="1" xfId="4" applyFont="1" applyFill="1" applyBorder="1" applyAlignment="1" applyProtection="1">
      <alignment horizontal="left" vertical="center" wrapText="1" indent="1"/>
    </xf>
    <xf numFmtId="0" fontId="8" fillId="0" borderId="0" xfId="0" quotePrefix="1" applyFont="1" applyFill="1" applyBorder="1" applyAlignment="1" applyProtection="1">
      <alignment horizontal="right" vertical="center" indent="1"/>
    </xf>
    <xf numFmtId="0" fontId="8" fillId="0" borderId="0" xfId="0" applyFont="1" applyFill="1" applyBorder="1" applyAlignment="1" applyProtection="1">
      <alignment horizontal="right" vertical="center" indent="1"/>
    </xf>
    <xf numFmtId="0" fontId="18" fillId="0" borderId="0" xfId="0" quotePrefix="1" applyFont="1" applyFill="1" applyBorder="1" applyAlignment="1" applyProtection="1">
      <alignment horizontal="right" vertical="center" indent="1"/>
    </xf>
    <xf numFmtId="0" fontId="18" fillId="0" borderId="0" xfId="0" applyFont="1" applyFill="1" applyBorder="1" applyAlignment="1" applyProtection="1">
      <alignment horizontal="right" vertical="center" indent="1"/>
    </xf>
    <xf numFmtId="49" fontId="20" fillId="0" borderId="53" xfId="4" applyNumberFormat="1" applyFont="1" applyFill="1" applyBorder="1" applyAlignment="1" applyProtection="1">
      <alignment horizontal="left" vertical="center" wrapText="1" indent="1"/>
    </xf>
    <xf numFmtId="0" fontId="24" fillId="0" borderId="48" xfId="0" applyFont="1" applyBorder="1" applyAlignment="1" applyProtection="1">
      <alignment horizontal="left" vertical="center" wrapText="1" indent="6"/>
    </xf>
    <xf numFmtId="0" fontId="18" fillId="0" borderId="46" xfId="0" applyFont="1" applyFill="1" applyBorder="1" applyAlignment="1" applyProtection="1">
      <alignment horizontal="center" vertical="center" wrapText="1"/>
    </xf>
    <xf numFmtId="49" fontId="18" fillId="0" borderId="22" xfId="0" applyNumberFormat="1" applyFont="1" applyFill="1" applyBorder="1" applyAlignment="1" applyProtection="1">
      <alignment horizontal="right" vertical="center"/>
    </xf>
    <xf numFmtId="49" fontId="18" fillId="0" borderId="48" xfId="0" applyNumberFormat="1" applyFont="1" applyFill="1" applyBorder="1" applyAlignment="1" applyProtection="1">
      <alignment horizontal="right" vertical="center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49" fontId="18" fillId="0" borderId="22" xfId="0" applyNumberFormat="1" applyFont="1" applyFill="1" applyBorder="1" applyAlignment="1" applyProtection="1">
      <alignment horizontal="right" vertical="center"/>
      <protection locked="0"/>
    </xf>
    <xf numFmtId="0" fontId="18" fillId="0" borderId="32" xfId="0" applyFont="1" applyFill="1" applyBorder="1" applyAlignment="1" applyProtection="1">
      <alignment horizontal="center" vertical="center"/>
      <protection locked="0"/>
    </xf>
    <xf numFmtId="49" fontId="18" fillId="0" borderId="48" xfId="0" applyNumberFormat="1" applyFont="1" applyFill="1" applyBorder="1" applyAlignment="1" applyProtection="1">
      <alignment horizontal="right" vertical="center"/>
      <protection locked="0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0" applyNumberFormat="1" applyFont="1" applyFill="1" applyBorder="1" applyAlignment="1" applyProtection="1">
      <alignment horizontal="right" vertical="center" wrapText="1" indent="1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horizontal="right" vertical="center" wrapText="1" indent="1"/>
    </xf>
    <xf numFmtId="0" fontId="25" fillId="0" borderId="8" xfId="0" applyFont="1" applyBorder="1" applyAlignment="1" applyProtection="1">
      <alignment horizontal="center" vertical="center" wrapText="1"/>
    </xf>
    <xf numFmtId="0" fontId="34" fillId="0" borderId="75" xfId="0" applyFont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left" vertical="center"/>
    </xf>
    <xf numFmtId="0" fontId="14" fillId="0" borderId="38" xfId="0" applyFont="1" applyFill="1" applyBorder="1" applyAlignment="1" applyProtection="1">
      <alignment vertical="center" wrapText="1"/>
    </xf>
    <xf numFmtId="0" fontId="4" fillId="0" borderId="79" xfId="0" applyFont="1" applyFill="1" applyBorder="1" applyAlignment="1" applyProtection="1">
      <alignment vertical="center" wrapText="1"/>
    </xf>
    <xf numFmtId="3" fontId="4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80" xfId="0" applyFont="1" applyFill="1" applyBorder="1" applyAlignment="1" applyProtection="1">
      <alignment horizontal="left" vertical="center"/>
    </xf>
    <xf numFmtId="0" fontId="14" fillId="0" borderId="46" xfId="0" applyFont="1" applyFill="1" applyBorder="1" applyAlignment="1" applyProtection="1">
      <alignment vertical="center" wrapText="1"/>
    </xf>
    <xf numFmtId="0" fontId="0" fillId="0" borderId="36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7" xfId="0" applyNumberFormat="1" applyFont="1" applyFill="1" applyBorder="1" applyAlignment="1" applyProtection="1">
      <alignment horizontal="right" vertical="center" wrapText="1" indent="1"/>
    </xf>
    <xf numFmtId="164" fontId="2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Fill="1" applyBorder="1" applyAlignment="1" applyProtection="1">
      <alignment horizontal="right" vertical="center" wrapText="1" indent="1"/>
    </xf>
    <xf numFmtId="0" fontId="0" fillId="0" borderId="25" xfId="0" applyFill="1" applyBorder="1" applyAlignment="1" applyProtection="1">
      <alignment horizontal="right" vertical="center" wrapText="1" indent="1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5" xfId="0" applyFill="1" applyBorder="1" applyAlignment="1">
      <alignment vertical="center" wrapText="1"/>
    </xf>
    <xf numFmtId="9" fontId="2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44" xfId="0" applyNumberFormat="1" applyFont="1" applyFill="1" applyBorder="1" applyAlignment="1" applyProtection="1">
      <alignment horizontal="right" vertical="center" wrapText="1" indent="1"/>
    </xf>
    <xf numFmtId="9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9" fontId="18" fillId="0" borderId="51" xfId="0" applyNumberFormat="1" applyFont="1" applyFill="1" applyBorder="1" applyAlignment="1" applyProtection="1">
      <alignment horizontal="right" vertical="center" wrapText="1" indent="1"/>
    </xf>
    <xf numFmtId="3" fontId="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9" xfId="0" applyFill="1" applyBorder="1" applyAlignment="1">
      <alignment vertical="center" wrapText="1"/>
    </xf>
    <xf numFmtId="0" fontId="18" fillId="0" borderId="69" xfId="0" applyFont="1" applyFill="1" applyBorder="1" applyAlignment="1" applyProtection="1">
      <alignment horizontal="center" vertical="center" wrapText="1"/>
    </xf>
    <xf numFmtId="0" fontId="36" fillId="0" borderId="47" xfId="0" applyFont="1" applyBorder="1" applyAlignment="1" applyProtection="1">
      <alignment horizontal="left" wrapText="1" indent="1"/>
    </xf>
    <xf numFmtId="0" fontId="18" fillId="0" borderId="61" xfId="0" applyFont="1" applyFill="1" applyBorder="1" applyAlignment="1" applyProtection="1">
      <alignment horizontal="center" vertical="center" wrapText="1"/>
    </xf>
    <xf numFmtId="0" fontId="18" fillId="0" borderId="25" xfId="0" applyFont="1" applyFill="1" applyBorder="1" applyAlignment="1" applyProtection="1">
      <alignment horizontal="center" vertical="center" wrapTex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164" fontId="2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1" xfId="0" applyNumberFormat="1" applyFont="1" applyFill="1" applyBorder="1" applyAlignment="1" applyProtection="1">
      <alignment horizontal="right" vertical="center" wrapText="1" indent="1"/>
    </xf>
    <xf numFmtId="164" fontId="27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 indent="1"/>
    </xf>
    <xf numFmtId="0" fontId="20" fillId="0" borderId="72" xfId="4" applyFont="1" applyFill="1" applyBorder="1" applyAlignment="1" applyProtection="1">
      <alignment horizontal="left" vertical="center" wrapText="1" indent="1"/>
    </xf>
    <xf numFmtId="0" fontId="26" fillId="0" borderId="0" xfId="4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0" xfId="0" applyFill="1" applyBorder="1" applyAlignment="1" applyProtection="1">
      <alignment horizontal="righ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4" fillId="0" borderId="38" xfId="0" applyFont="1" applyFill="1" applyBorder="1" applyAlignment="1" applyProtection="1">
      <alignment vertical="center" wrapText="1"/>
    </xf>
    <xf numFmtId="3" fontId="4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9" fontId="18" fillId="0" borderId="25" xfId="0" applyNumberFormat="1" applyFont="1" applyFill="1" applyBorder="1" applyAlignment="1" applyProtection="1">
      <alignment horizontal="right" vertical="center" wrapText="1" indent="1"/>
    </xf>
    <xf numFmtId="9" fontId="26" fillId="0" borderId="25" xfId="0" applyNumberFormat="1" applyFont="1" applyFill="1" applyBorder="1" applyAlignment="1" applyProtection="1">
      <alignment horizontal="right" vertical="center" wrapText="1" indent="1"/>
    </xf>
    <xf numFmtId="9" fontId="2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</xf>
    <xf numFmtId="9" fontId="26" fillId="0" borderId="61" xfId="0" applyNumberFormat="1" applyFont="1" applyFill="1" applyBorder="1" applyAlignment="1" applyProtection="1">
      <alignment horizontal="right" vertical="center" wrapText="1" indent="1"/>
    </xf>
    <xf numFmtId="9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27" xfId="0" applyNumberFormat="1" applyFont="1" applyFill="1" applyBorder="1" applyAlignment="1" applyProtection="1">
      <alignment horizontal="right" vertical="center" wrapText="1" indent="1"/>
    </xf>
    <xf numFmtId="9" fontId="2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9" fontId="18" fillId="0" borderId="30" xfId="0" applyNumberFormat="1" applyFont="1" applyFill="1" applyBorder="1" applyAlignment="1" applyProtection="1">
      <alignment horizontal="right" vertical="center" wrapText="1" indent="1"/>
    </xf>
    <xf numFmtId="0" fontId="0" fillId="0" borderId="62" xfId="0" applyFill="1" applyBorder="1" applyAlignment="1">
      <alignment vertical="center" wrapText="1"/>
    </xf>
    <xf numFmtId="0" fontId="18" fillId="0" borderId="68" xfId="0" applyFont="1" applyFill="1" applyBorder="1" applyAlignment="1" applyProtection="1">
      <alignment horizontal="center" vertical="center"/>
      <protection locked="0"/>
    </xf>
    <xf numFmtId="0" fontId="18" fillId="0" borderId="53" xfId="0" applyFont="1" applyFill="1" applyBorder="1" applyAlignment="1" applyProtection="1">
      <alignment horizontal="center" vertical="center"/>
      <protection locked="0"/>
    </xf>
    <xf numFmtId="49" fontId="18" fillId="0" borderId="63" xfId="0" applyNumberFormat="1" applyFont="1" applyFill="1" applyBorder="1" applyAlignment="1" applyProtection="1">
      <alignment horizontal="right" vertical="center"/>
      <protection locked="0"/>
    </xf>
    <xf numFmtId="49" fontId="18" fillId="0" borderId="62" xfId="0" applyNumberFormat="1" applyFont="1" applyFill="1" applyBorder="1" applyAlignment="1" applyProtection="1">
      <alignment horizontal="right" vertical="center"/>
      <protection locked="0"/>
    </xf>
    <xf numFmtId="164" fontId="20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0" xfId="0" applyFont="1" applyFill="1" applyBorder="1" applyAlignment="1" applyProtection="1">
      <alignment horizontal="right" vertical="center" wrapText="1" indent="1"/>
    </xf>
    <xf numFmtId="0" fontId="26" fillId="0" borderId="36" xfId="0" applyFont="1" applyFill="1" applyBorder="1" applyAlignment="1" applyProtection="1">
      <alignment horizontal="center" vertical="center" wrapText="1"/>
    </xf>
    <xf numFmtId="0" fontId="43" fillId="0" borderId="36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 wrapText="1"/>
    </xf>
    <xf numFmtId="0" fontId="24" fillId="0" borderId="7" xfId="0" applyFont="1" applyBorder="1" applyAlignment="1" applyProtection="1">
      <alignment horizontal="left" vertical="center" wrapText="1" indent="6"/>
    </xf>
    <xf numFmtId="0" fontId="24" fillId="0" borderId="52" xfId="0" applyFont="1" applyBorder="1" applyAlignment="1" applyProtection="1">
      <alignment horizontal="left" vertical="center" wrapText="1" indent="1"/>
    </xf>
    <xf numFmtId="0" fontId="25" fillId="0" borderId="39" xfId="0" applyFont="1" applyBorder="1" applyAlignment="1" applyProtection="1">
      <alignment horizontal="left" vertical="center" wrapText="1" indent="1"/>
    </xf>
    <xf numFmtId="0" fontId="20" fillId="0" borderId="21" xfId="4" applyFont="1" applyFill="1" applyBorder="1" applyAlignment="1" applyProtection="1">
      <alignment horizontal="left" vertical="center" wrapText="1" indent="6"/>
    </xf>
    <xf numFmtId="0" fontId="20" fillId="0" borderId="31" xfId="4" applyFont="1" applyFill="1" applyBorder="1" applyAlignment="1" applyProtection="1">
      <alignment horizontal="left" vertical="center" wrapText="1" indent="1"/>
    </xf>
    <xf numFmtId="0" fontId="24" fillId="0" borderId="44" xfId="0" applyFont="1" applyBorder="1" applyAlignment="1" applyProtection="1">
      <alignment horizontal="left" vertical="center" wrapText="1" indent="1"/>
    </xf>
    <xf numFmtId="49" fontId="20" fillId="0" borderId="1" xfId="4" applyNumberFormat="1" applyFont="1" applyFill="1" applyBorder="1" applyAlignment="1" applyProtection="1">
      <alignment horizontal="left" vertical="center" wrapText="1" indent="1"/>
    </xf>
    <xf numFmtId="0" fontId="43" fillId="0" borderId="3" xfId="0" applyFont="1" applyFill="1" applyBorder="1" applyAlignment="1" applyProtection="1">
      <alignment horizontal="right" vertical="center" wrapText="1" indent="1"/>
    </xf>
    <xf numFmtId="0" fontId="43" fillId="0" borderId="24" xfId="0" applyFont="1" applyFill="1" applyBorder="1" applyAlignment="1" applyProtection="1">
      <alignment horizontal="right" vertical="center" wrapText="1" indent="1"/>
    </xf>
    <xf numFmtId="164" fontId="29" fillId="0" borderId="29" xfId="0" applyNumberFormat="1" applyFont="1" applyFill="1" applyBorder="1" applyAlignment="1" applyProtection="1">
      <alignment horizontal="right" vertical="center" wrapText="1" indent="1"/>
    </xf>
    <xf numFmtId="0" fontId="9" fillId="0" borderId="1" xfId="0" applyFont="1" applyFill="1" applyBorder="1" applyAlignment="1" applyProtection="1">
      <alignment vertical="center" wrapText="1"/>
    </xf>
    <xf numFmtId="0" fontId="24" fillId="0" borderId="39" xfId="0" applyFont="1" applyBorder="1" applyAlignment="1" applyProtection="1">
      <alignment horizontal="left" vertical="center" wrapText="1" indent="1"/>
    </xf>
    <xf numFmtId="164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1" xfId="0" applyFont="1" applyBorder="1" applyAlignment="1" applyProtection="1">
      <alignment horizontal="left" vertical="center" wrapText="1" indent="1"/>
    </xf>
    <xf numFmtId="0" fontId="20" fillId="0" borderId="61" xfId="0" applyFont="1" applyFill="1" applyBorder="1" applyAlignment="1" applyProtection="1">
      <alignment horizontal="righ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</xf>
    <xf numFmtId="164" fontId="29" fillId="0" borderId="25" xfId="0" applyNumberFormat="1" applyFont="1" applyFill="1" applyBorder="1" applyAlignment="1" applyProtection="1">
      <alignment horizontal="right" vertical="center" wrapText="1" indent="1"/>
    </xf>
    <xf numFmtId="0" fontId="20" fillId="0" borderId="60" xfId="0" applyFont="1" applyFill="1" applyBorder="1" applyAlignment="1" applyProtection="1">
      <alignment horizontal="right" vertical="center" wrapText="1" indent="1"/>
    </xf>
    <xf numFmtId="164" fontId="26" fillId="0" borderId="73" xfId="0" applyNumberFormat="1" applyFont="1" applyFill="1" applyBorder="1" applyAlignment="1" applyProtection="1">
      <alignment horizontal="right" vertical="center" wrapText="1" indent="1"/>
    </xf>
    <xf numFmtId="164" fontId="2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7" xfId="0" applyNumberFormat="1" applyFont="1" applyFill="1" applyBorder="1" applyAlignment="1" applyProtection="1">
      <alignment horizontal="right" vertical="center" wrapText="1" indent="1"/>
    </xf>
    <xf numFmtId="9" fontId="20" fillId="0" borderId="61" xfId="0" applyNumberFormat="1" applyFont="1" applyFill="1" applyBorder="1" applyAlignment="1" applyProtection="1">
      <alignment horizontal="right" vertical="center" wrapText="1" indent="1"/>
    </xf>
    <xf numFmtId="9" fontId="26" fillId="0" borderId="28" xfId="0" applyNumberFormat="1" applyFont="1" applyFill="1" applyBorder="1" applyAlignment="1" applyProtection="1">
      <alignment horizontal="right" vertical="center" wrapText="1" indent="1"/>
    </xf>
    <xf numFmtId="9" fontId="2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30" xfId="0" applyNumberFormat="1" applyFont="1" applyFill="1" applyBorder="1" applyAlignment="1" applyProtection="1">
      <alignment horizontal="right" vertical="center" wrapText="1" indent="1"/>
    </xf>
    <xf numFmtId="9" fontId="2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9" fontId="29" fillId="0" borderId="25" xfId="0" applyNumberFormat="1" applyFont="1" applyFill="1" applyBorder="1" applyAlignment="1" applyProtection="1">
      <alignment horizontal="right" vertical="center" wrapText="1" indent="1"/>
    </xf>
    <xf numFmtId="0" fontId="18" fillId="0" borderId="65" xfId="0" applyFont="1" applyFill="1" applyBorder="1" applyAlignment="1" applyProtection="1">
      <alignment horizontal="center" vertical="center" wrapText="1"/>
    </xf>
    <xf numFmtId="164" fontId="27" fillId="0" borderId="4" xfId="0" applyNumberFormat="1" applyFont="1" applyFill="1" applyBorder="1" applyAlignment="1" applyProtection="1">
      <alignment horizontal="right" vertical="center" wrapText="1" indent="1"/>
    </xf>
    <xf numFmtId="164" fontId="27" fillId="0" borderId="5" xfId="0" applyNumberFormat="1" applyFont="1" applyFill="1" applyBorder="1" applyAlignment="1" applyProtection="1">
      <alignment horizontal="right" vertical="center" wrapText="1" inden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9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7" xfId="0" applyFont="1" applyFill="1" applyBorder="1" applyAlignment="1" applyProtection="1">
      <alignment horizontal="center" vertical="center" wrapText="1"/>
    </xf>
    <xf numFmtId="0" fontId="40" fillId="0" borderId="71" xfId="0" applyFont="1" applyBorder="1" applyAlignment="1" applyProtection="1">
      <alignment horizontal="left" vertical="center" wrapText="1" indent="1"/>
    </xf>
    <xf numFmtId="0" fontId="40" fillId="0" borderId="56" xfId="0" applyFont="1" applyBorder="1" applyAlignment="1" applyProtection="1">
      <alignment horizontal="left" vertical="center" wrapText="1" indent="1"/>
    </xf>
    <xf numFmtId="0" fontId="24" fillId="0" borderId="72" xfId="0" applyFont="1" applyBorder="1" applyAlignment="1" applyProtection="1">
      <alignment horizontal="left" vertical="center" wrapText="1" indent="1"/>
    </xf>
    <xf numFmtId="164" fontId="32" fillId="0" borderId="63" xfId="0" applyNumberFormat="1" applyFont="1" applyFill="1" applyBorder="1" applyAlignment="1" applyProtection="1">
      <alignment horizontal="right" vertical="center" wrapText="1" indent="1"/>
    </xf>
    <xf numFmtId="164" fontId="32" fillId="0" borderId="26" xfId="0" applyNumberFormat="1" applyFont="1" applyFill="1" applyBorder="1" applyAlignment="1" applyProtection="1">
      <alignment horizontal="right" vertical="center" wrapText="1" indent="1"/>
    </xf>
    <xf numFmtId="164" fontId="2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6" xfId="0" applyNumberFormat="1" applyFont="1" applyFill="1" applyBorder="1" applyAlignment="1" applyProtection="1">
      <alignment horizontal="right" vertical="center" wrapText="1" indent="1"/>
    </xf>
    <xf numFmtId="164" fontId="32" fillId="0" borderId="70" xfId="0" applyNumberFormat="1" applyFont="1" applyFill="1" applyBorder="1" applyAlignment="1" applyProtection="1">
      <alignment horizontal="right" vertical="center" wrapText="1" indent="1"/>
    </xf>
    <xf numFmtId="9" fontId="32" fillId="0" borderId="63" xfId="0" applyNumberFormat="1" applyFont="1" applyFill="1" applyBorder="1" applyAlignment="1" applyProtection="1">
      <alignment horizontal="right" vertical="center" wrapText="1" indent="1"/>
    </xf>
    <xf numFmtId="9" fontId="32" fillId="0" borderId="26" xfId="0" applyNumberFormat="1" applyFont="1" applyFill="1" applyBorder="1" applyAlignment="1" applyProtection="1">
      <alignment horizontal="right" vertical="center" wrapText="1" indent="1"/>
    </xf>
    <xf numFmtId="9" fontId="2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0" xfId="0" applyNumberFormat="1" applyFont="1" applyFill="1" applyBorder="1" applyAlignment="1" applyProtection="1">
      <alignment horizontal="right" vertical="center" wrapText="1" indent="1"/>
    </xf>
    <xf numFmtId="49" fontId="20" fillId="0" borderId="32" xfId="4" applyNumberFormat="1" applyFont="1" applyFill="1" applyBorder="1" applyAlignment="1" applyProtection="1">
      <alignment horizontal="left" vertical="center" indent="1"/>
    </xf>
    <xf numFmtId="49" fontId="20" fillId="0" borderId="2" xfId="4" applyNumberFormat="1" applyFont="1" applyFill="1" applyBorder="1" applyAlignment="1" applyProtection="1">
      <alignment horizontal="left" vertical="center" indent="1"/>
    </xf>
    <xf numFmtId="49" fontId="20" fillId="0" borderId="5" xfId="4" applyNumberFormat="1" applyFont="1" applyFill="1" applyBorder="1" applyAlignment="1" applyProtection="1">
      <alignment horizontal="left" vertical="center" indent="1"/>
    </xf>
    <xf numFmtId="164" fontId="2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69" xfId="0" applyFont="1" applyFill="1" applyBorder="1" applyAlignment="1" applyProtection="1">
      <alignment horizontal="right" vertical="center" wrapText="1" indent="1"/>
    </xf>
    <xf numFmtId="164" fontId="26" fillId="0" borderId="68" xfId="0" applyNumberFormat="1" applyFont="1" applyFill="1" applyBorder="1" applyAlignment="1" applyProtection="1">
      <alignment horizontal="right" vertical="center" wrapText="1" indent="1"/>
    </xf>
    <xf numFmtId="164" fontId="2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1" xfId="0" applyNumberFormat="1" applyFont="1" applyFill="1" applyBorder="1" applyAlignment="1" applyProtection="1">
      <alignment horizontal="right" vertical="center" wrapText="1" indent="1"/>
    </xf>
    <xf numFmtId="164" fontId="2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9" fontId="20" fillId="0" borderId="59" xfId="0" applyNumberFormat="1" applyFont="1" applyFill="1" applyBorder="1" applyAlignment="1" applyProtection="1">
      <alignment horizontal="right" vertical="center" wrapText="1" indent="1"/>
    </xf>
    <xf numFmtId="9" fontId="26" fillId="0" borderId="57" xfId="0" applyNumberFormat="1" applyFont="1" applyFill="1" applyBorder="1" applyAlignment="1" applyProtection="1">
      <alignment horizontal="right" vertical="center" wrapText="1" indent="1"/>
    </xf>
    <xf numFmtId="9" fontId="2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9" fontId="26" fillId="0" borderId="52" xfId="0" applyNumberFormat="1" applyFont="1" applyFill="1" applyBorder="1" applyAlignment="1" applyProtection="1">
      <alignment horizontal="right" vertical="center" wrapText="1" indent="1"/>
    </xf>
    <xf numFmtId="9" fontId="29" fillId="0" borderId="39" xfId="0" applyNumberFormat="1" applyFont="1" applyFill="1" applyBorder="1" applyAlignment="1" applyProtection="1">
      <alignment horizontal="right" vertical="center" wrapText="1" indent="1"/>
    </xf>
    <xf numFmtId="164" fontId="26" fillId="0" borderId="63" xfId="0" applyNumberFormat="1" applyFont="1" applyFill="1" applyBorder="1" applyAlignment="1" applyProtection="1">
      <alignment horizontal="right" vertical="center" wrapText="1" indent="1"/>
    </xf>
    <xf numFmtId="164" fontId="27" fillId="0" borderId="71" xfId="0" applyNumberFormat="1" applyFont="1" applyFill="1" applyBorder="1" applyAlignment="1" applyProtection="1">
      <alignment horizontal="right" vertical="center" wrapText="1" indent="1"/>
    </xf>
    <xf numFmtId="164" fontId="27" fillId="0" borderId="28" xfId="0" applyNumberFormat="1" applyFont="1" applyFill="1" applyBorder="1" applyAlignment="1" applyProtection="1">
      <alignment horizontal="right" vertical="center" wrapText="1" indent="1"/>
    </xf>
    <xf numFmtId="164" fontId="27" fillId="0" borderId="68" xfId="0" applyNumberFormat="1" applyFont="1" applyFill="1" applyBorder="1" applyAlignment="1" applyProtection="1">
      <alignment horizontal="right" vertical="center" wrapText="1" indent="1"/>
    </xf>
    <xf numFmtId="164" fontId="27" fillId="0" borderId="63" xfId="0" applyNumberFormat="1" applyFont="1" applyFill="1" applyBorder="1" applyAlignment="1" applyProtection="1">
      <alignment horizontal="right" vertical="center" wrapText="1" indent="1"/>
    </xf>
    <xf numFmtId="0" fontId="30" fillId="0" borderId="25" xfId="0" applyFont="1" applyFill="1" applyBorder="1" applyAlignment="1" applyProtection="1">
      <alignment horizontal="right" vertical="center" wrapText="1" indent="1"/>
    </xf>
    <xf numFmtId="0" fontId="36" fillId="0" borderId="16" xfId="0" applyFont="1" applyBorder="1" applyAlignment="1" applyProtection="1">
      <alignment horizontal="right" wrapText="1" indent="1"/>
    </xf>
    <xf numFmtId="0" fontId="21" fillId="0" borderId="3" xfId="0" applyFont="1" applyFill="1" applyBorder="1" applyAlignment="1" applyProtection="1">
      <alignment horizontal="center" vertical="center" wrapText="1"/>
    </xf>
    <xf numFmtId="164" fontId="26" fillId="0" borderId="24" xfId="0" applyNumberFormat="1" applyFont="1" applyFill="1" applyBorder="1" applyAlignment="1" applyProtection="1">
      <alignment horizontal="right" vertical="center" wrapText="1" indent="1"/>
    </xf>
    <xf numFmtId="9" fontId="26" fillId="0" borderId="24" xfId="0" applyNumberFormat="1" applyFont="1" applyFill="1" applyBorder="1" applyAlignment="1" applyProtection="1">
      <alignment horizontal="right" vertical="center" wrapText="1" indent="1"/>
    </xf>
    <xf numFmtId="0" fontId="18" fillId="0" borderId="55" xfId="0" applyFont="1" applyFill="1" applyBorder="1" applyAlignment="1" applyProtection="1">
      <alignment horizontal="center" vertical="center" wrapText="1"/>
    </xf>
    <xf numFmtId="0" fontId="18" fillId="0" borderId="40" xfId="0" applyFont="1" applyFill="1" applyBorder="1" applyAlignment="1" applyProtection="1">
      <alignment horizontal="center" vertical="center" wrapText="1"/>
    </xf>
    <xf numFmtId="0" fontId="18" fillId="0" borderId="80" xfId="0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 applyProtection="1">
      <alignment horizontal="left" vertical="center" wrapText="1" indent="1"/>
    </xf>
    <xf numFmtId="9" fontId="37" fillId="0" borderId="0" xfId="6" applyFont="1" applyAlignment="1" applyProtection="1">
      <alignment horizontal="right" vertical="top"/>
      <protection locked="0"/>
    </xf>
    <xf numFmtId="9" fontId="8" fillId="0" borderId="22" xfId="6" applyFont="1" applyFill="1" applyBorder="1" applyAlignment="1" applyProtection="1">
      <alignment horizontal="right" vertical="center"/>
      <protection locked="0"/>
    </xf>
    <xf numFmtId="9" fontId="8" fillId="0" borderId="48" xfId="6" applyFont="1" applyFill="1" applyBorder="1" applyAlignment="1" applyProtection="1">
      <alignment horizontal="right" vertical="center"/>
      <protection locked="0"/>
    </xf>
    <xf numFmtId="9" fontId="6" fillId="0" borderId="0" xfId="6" applyFont="1" applyFill="1" applyAlignment="1" applyProtection="1">
      <alignment horizontal="right"/>
    </xf>
    <xf numFmtId="9" fontId="8" fillId="0" borderId="34" xfId="6" applyFont="1" applyFill="1" applyBorder="1" applyAlignment="1" applyProtection="1">
      <alignment horizontal="center" vertical="center" wrapText="1"/>
    </xf>
    <xf numFmtId="9" fontId="8" fillId="0" borderId="44" xfId="6" applyFont="1" applyFill="1" applyBorder="1" applyAlignment="1" applyProtection="1">
      <alignment horizontal="center" vertical="center" wrapText="1"/>
    </xf>
    <xf numFmtId="9" fontId="26" fillId="0" borderId="23" xfId="6" applyFont="1" applyFill="1" applyBorder="1" applyAlignment="1" applyProtection="1">
      <alignment horizontal="right" vertical="center" wrapText="1" indent="1"/>
    </xf>
    <xf numFmtId="9" fontId="20" fillId="0" borderId="22" xfId="6" applyFont="1" applyFill="1" applyBorder="1" applyAlignment="1" applyProtection="1">
      <alignment horizontal="right" vertical="center" wrapText="1" indent="1"/>
      <protection locked="0"/>
    </xf>
    <xf numFmtId="9" fontId="20" fillId="0" borderId="19" xfId="6" applyFont="1" applyFill="1" applyBorder="1" applyAlignment="1" applyProtection="1">
      <alignment horizontal="right" vertical="center" wrapText="1" indent="1"/>
      <protection locked="0"/>
    </xf>
    <xf numFmtId="9" fontId="20" fillId="0" borderId="20" xfId="6" applyFont="1" applyFill="1" applyBorder="1" applyAlignment="1" applyProtection="1">
      <alignment horizontal="right" vertical="center" wrapText="1" indent="1"/>
      <protection locked="0"/>
    </xf>
    <xf numFmtId="9" fontId="20" fillId="0" borderId="21" xfId="6" applyFont="1" applyFill="1" applyBorder="1" applyAlignment="1" applyProtection="1">
      <alignment horizontal="right" vertical="center" wrapText="1" indent="1"/>
      <protection locked="0"/>
    </xf>
    <xf numFmtId="9" fontId="27" fillId="0" borderId="22" xfId="6" applyFont="1" applyFill="1" applyBorder="1" applyAlignment="1" applyProtection="1">
      <alignment horizontal="right" vertical="center" wrapText="1" indent="1"/>
      <protection locked="0"/>
    </xf>
    <xf numFmtId="9" fontId="27" fillId="0" borderId="24" xfId="6" applyFont="1" applyFill="1" applyBorder="1" applyAlignment="1" applyProtection="1">
      <alignment horizontal="right" vertical="center" wrapText="1" indent="1"/>
      <protection locked="0"/>
    </xf>
    <xf numFmtId="9" fontId="26" fillId="0" borderId="23" xfId="6" applyFont="1" applyFill="1" applyBorder="1" applyAlignment="1" applyProtection="1">
      <alignment horizontal="right" vertical="center" wrapText="1" indent="1"/>
      <protection locked="0"/>
    </xf>
    <xf numFmtId="9" fontId="26" fillId="0" borderId="39" xfId="6" applyFont="1" applyFill="1" applyBorder="1" applyAlignment="1" applyProtection="1">
      <alignment horizontal="right" vertical="center" wrapText="1" indent="1"/>
    </xf>
    <xf numFmtId="9" fontId="26" fillId="0" borderId="59" xfId="6" applyFont="1" applyFill="1" applyBorder="1" applyAlignment="1" applyProtection="1">
      <alignment horizontal="right" vertical="center" wrapText="1" indent="1"/>
    </xf>
    <xf numFmtId="9" fontId="27" fillId="0" borderId="21" xfId="6" applyFont="1" applyFill="1" applyBorder="1" applyAlignment="1" applyProtection="1">
      <alignment horizontal="right" vertical="center" wrapText="1" indent="1"/>
      <protection locked="0"/>
    </xf>
    <xf numFmtId="9" fontId="26" fillId="0" borderId="39" xfId="6" applyFont="1" applyFill="1" applyBorder="1" applyAlignment="1" applyProtection="1">
      <alignment horizontal="right" vertical="center" wrapText="1" indent="1"/>
      <protection locked="0"/>
    </xf>
    <xf numFmtId="9" fontId="18" fillId="0" borderId="39" xfId="6" applyFont="1" applyFill="1" applyBorder="1" applyAlignment="1" applyProtection="1">
      <alignment horizontal="right" vertical="center" wrapText="1" indent="1"/>
    </xf>
    <xf numFmtId="9" fontId="18" fillId="0" borderId="0" xfId="6" applyFont="1" applyFill="1" applyBorder="1" applyAlignment="1" applyProtection="1">
      <alignment horizontal="right" vertical="center" wrapText="1" indent="1"/>
    </xf>
    <xf numFmtId="9" fontId="20" fillId="0" borderId="0" xfId="6" applyFont="1" applyFill="1" applyAlignment="1" applyProtection="1">
      <alignment horizontal="right" vertical="center" wrapText="1" indent="1"/>
    </xf>
    <xf numFmtId="9" fontId="27" fillId="0" borderId="31" xfId="6" applyFont="1" applyFill="1" applyBorder="1" applyAlignment="1" applyProtection="1">
      <alignment horizontal="right" vertical="center" wrapText="1" indent="1"/>
      <protection locked="0"/>
    </xf>
    <xf numFmtId="9" fontId="27" fillId="0" borderId="19" xfId="6" applyFont="1" applyFill="1" applyBorder="1" applyAlignment="1" applyProtection="1">
      <alignment horizontal="right" vertical="center" wrapText="1" indent="1"/>
      <protection locked="0"/>
    </xf>
    <xf numFmtId="9" fontId="18" fillId="0" borderId="23" xfId="6" applyFont="1" applyFill="1" applyBorder="1" applyAlignment="1" applyProtection="1">
      <alignment horizontal="right" vertical="center" wrapText="1" indent="1"/>
    </xf>
    <xf numFmtId="9" fontId="0" fillId="0" borderId="0" xfId="6" applyFont="1" applyFill="1" applyAlignment="1" applyProtection="1">
      <alignment horizontal="right" vertical="center" wrapText="1" indent="1"/>
    </xf>
    <xf numFmtId="9" fontId="4" fillId="0" borderId="23" xfId="6" applyFont="1" applyFill="1" applyBorder="1" applyAlignment="1" applyProtection="1">
      <alignment horizontal="right" vertical="center" wrapText="1" indent="1"/>
      <protection locked="0"/>
    </xf>
    <xf numFmtId="9" fontId="0" fillId="0" borderId="0" xfId="6" applyFont="1" applyFill="1" applyAlignment="1">
      <alignment vertical="center" wrapText="1"/>
    </xf>
    <xf numFmtId="9" fontId="27" fillId="0" borderId="33" xfId="6" applyFont="1" applyFill="1" applyBorder="1" applyAlignment="1" applyProtection="1">
      <alignment horizontal="right" vertical="center" wrapText="1" indent="1"/>
      <protection locked="0"/>
    </xf>
    <xf numFmtId="9" fontId="26" fillId="0" borderId="59" xfId="6" applyFont="1" applyFill="1" applyBorder="1" applyAlignment="1" applyProtection="1">
      <alignment horizontal="right" vertical="center" wrapText="1" indent="1"/>
      <protection locked="0"/>
    </xf>
    <xf numFmtId="9" fontId="26" fillId="0" borderId="23" xfId="6" applyFont="1" applyFill="1" applyBorder="1" applyAlignment="1" applyProtection="1">
      <alignment horizontal="right" wrapText="1" indent="1"/>
    </xf>
    <xf numFmtId="9" fontId="27" fillId="0" borderId="31" xfId="6" applyFont="1" applyFill="1" applyBorder="1" applyAlignment="1" applyProtection="1">
      <alignment horizontal="right" wrapText="1" indent="1"/>
      <protection locked="0"/>
    </xf>
    <xf numFmtId="9" fontId="27" fillId="0" borderId="19" xfId="6" applyFont="1" applyFill="1" applyBorder="1" applyAlignment="1" applyProtection="1">
      <alignment horizontal="right" wrapText="1" indent="1"/>
      <protection locked="0"/>
    </xf>
    <xf numFmtId="9" fontId="26" fillId="0" borderId="23" xfId="6" applyFont="1" applyFill="1" applyBorder="1" applyAlignment="1" applyProtection="1">
      <alignment horizontal="right" wrapText="1" indent="1"/>
      <protection locked="0"/>
    </xf>
    <xf numFmtId="9" fontId="26" fillId="0" borderId="39" xfId="6" applyFont="1" applyFill="1" applyBorder="1" applyAlignment="1" applyProtection="1">
      <alignment horizontal="right" wrapText="1" indent="1"/>
      <protection locked="0"/>
    </xf>
    <xf numFmtId="9" fontId="18" fillId="0" borderId="23" xfId="6" applyFont="1" applyFill="1" applyBorder="1" applyAlignment="1" applyProtection="1">
      <alignment horizontal="right" wrapText="1" indent="1"/>
    </xf>
    <xf numFmtId="9" fontId="26" fillId="0" borderId="34" xfId="6" applyFont="1" applyFill="1" applyBorder="1" applyAlignment="1" applyProtection="1">
      <alignment horizontal="right" vertical="center" wrapText="1" indent="1"/>
      <protection locked="0"/>
    </xf>
    <xf numFmtId="9" fontId="26" fillId="0" borderId="23" xfId="6" applyFont="1" applyFill="1" applyBorder="1" applyAlignment="1" applyProtection="1">
      <alignment horizontal="right" wrapText="1"/>
      <protection locked="0"/>
    </xf>
    <xf numFmtId="9" fontId="26" fillId="0" borderId="39" xfId="6" applyFont="1" applyFill="1" applyBorder="1" applyAlignment="1" applyProtection="1">
      <alignment horizontal="right" wrapText="1"/>
    </xf>
    <xf numFmtId="9" fontId="26" fillId="0" borderId="59" xfId="6" applyFont="1" applyFill="1" applyBorder="1" applyAlignment="1" applyProtection="1">
      <alignment horizontal="right" wrapText="1"/>
    </xf>
    <xf numFmtId="9" fontId="27" fillId="0" borderId="22" xfId="6" applyFont="1" applyFill="1" applyBorder="1" applyAlignment="1" applyProtection="1">
      <alignment horizontal="right" wrapText="1"/>
      <protection locked="0"/>
    </xf>
    <xf numFmtId="9" fontId="27" fillId="0" borderId="33" xfId="6" applyFont="1" applyFill="1" applyBorder="1" applyAlignment="1" applyProtection="1">
      <alignment horizontal="right" wrapText="1"/>
      <protection locked="0"/>
    </xf>
    <xf numFmtId="9" fontId="26" fillId="0" borderId="39" xfId="6" applyFont="1" applyFill="1" applyBorder="1" applyAlignment="1" applyProtection="1">
      <alignment horizontal="right" wrapText="1"/>
      <protection locked="0"/>
    </xf>
    <xf numFmtId="9" fontId="18" fillId="0" borderId="39" xfId="6" applyFont="1" applyFill="1" applyBorder="1" applyAlignment="1" applyProtection="1">
      <alignment horizontal="right" wrapText="1"/>
    </xf>
    <xf numFmtId="9" fontId="18" fillId="0" borderId="0" xfId="6" applyFont="1" applyFill="1" applyBorder="1" applyAlignment="1" applyProtection="1">
      <alignment horizontal="right" wrapText="1"/>
    </xf>
    <xf numFmtId="9" fontId="20" fillId="0" borderId="0" xfId="6" applyFont="1" applyFill="1" applyAlignment="1" applyProtection="1">
      <alignment horizontal="right" wrapText="1"/>
    </xf>
    <xf numFmtId="9" fontId="26" fillId="0" borderId="23" xfId="6" applyFont="1" applyFill="1" applyBorder="1" applyAlignment="1" applyProtection="1">
      <alignment horizontal="right" wrapText="1"/>
    </xf>
    <xf numFmtId="9" fontId="27" fillId="0" borderId="31" xfId="6" applyFont="1" applyFill="1" applyBorder="1" applyAlignment="1" applyProtection="1">
      <alignment horizontal="right" wrapText="1"/>
      <protection locked="0"/>
    </xf>
    <xf numFmtId="9" fontId="27" fillId="0" borderId="19" xfId="6" applyFont="1" applyFill="1" applyBorder="1" applyAlignment="1" applyProtection="1">
      <alignment horizontal="right" wrapText="1"/>
      <protection locked="0"/>
    </xf>
    <xf numFmtId="9" fontId="18" fillId="0" borderId="23" xfId="6" applyFont="1" applyFill="1" applyBorder="1" applyAlignment="1" applyProtection="1">
      <alignment horizontal="right" wrapText="1"/>
    </xf>
    <xf numFmtId="9" fontId="8" fillId="0" borderId="48" xfId="6" applyFont="1" applyFill="1" applyBorder="1" applyAlignment="1" applyProtection="1">
      <alignment horizontal="right" vertical="center"/>
    </xf>
    <xf numFmtId="9" fontId="26" fillId="0" borderId="34" xfId="6" applyFont="1" applyFill="1" applyBorder="1" applyAlignment="1" applyProtection="1">
      <alignment wrapText="1"/>
      <protection locked="0"/>
    </xf>
    <xf numFmtId="9" fontId="26" fillId="0" borderId="23" xfId="6" applyFont="1" applyFill="1" applyBorder="1" applyAlignment="1" applyProtection="1">
      <alignment horizontal="right" vertical="center" wrapText="1"/>
    </xf>
    <xf numFmtId="9" fontId="27" fillId="0" borderId="31" xfId="6" applyFont="1" applyFill="1" applyBorder="1" applyAlignment="1" applyProtection="1">
      <alignment horizontal="right" vertical="center" wrapText="1"/>
      <protection locked="0"/>
    </xf>
    <xf numFmtId="9" fontId="27" fillId="0" borderId="19" xfId="6" applyFont="1" applyFill="1" applyBorder="1" applyAlignment="1" applyProtection="1">
      <alignment horizontal="right" vertical="center" wrapText="1"/>
      <protection locked="0"/>
    </xf>
    <xf numFmtId="9" fontId="0" fillId="0" borderId="59" xfId="6" applyFont="1" applyFill="1" applyBorder="1" applyAlignment="1" applyProtection="1">
      <alignment horizontal="right" vertical="center" wrapText="1" indent="1"/>
    </xf>
    <xf numFmtId="9" fontId="0" fillId="0" borderId="0" xfId="6" applyFont="1" applyFill="1" applyAlignment="1" applyProtection="1">
      <alignment vertical="center" wrapText="1"/>
    </xf>
    <xf numFmtId="9" fontId="8" fillId="0" borderId="44" xfId="6" applyFont="1" applyFill="1" applyBorder="1" applyAlignment="1" applyProtection="1">
      <alignment horizontal="right" vertical="center" wrapText="1"/>
    </xf>
    <xf numFmtId="9" fontId="26" fillId="0" borderId="23" xfId="6" applyFont="1" applyFill="1" applyBorder="1" applyAlignment="1" applyProtection="1">
      <alignment vertical="center" wrapText="1"/>
      <protection locked="0"/>
    </xf>
    <xf numFmtId="9" fontId="26" fillId="0" borderId="39" xfId="6" applyFont="1" applyFill="1" applyBorder="1" applyAlignment="1" applyProtection="1">
      <alignment wrapText="1"/>
    </xf>
    <xf numFmtId="9" fontId="27" fillId="0" borderId="31" xfId="6" applyFont="1" applyFill="1" applyBorder="1" applyAlignment="1" applyProtection="1">
      <alignment wrapText="1"/>
      <protection locked="0"/>
    </xf>
    <xf numFmtId="9" fontId="27" fillId="0" borderId="33" xfId="6" applyFont="1" applyFill="1" applyBorder="1" applyAlignment="1" applyProtection="1">
      <alignment wrapText="1"/>
      <protection locked="0"/>
    </xf>
    <xf numFmtId="9" fontId="26" fillId="0" borderId="59" xfId="6" applyFont="1" applyFill="1" applyBorder="1" applyAlignment="1" applyProtection="1">
      <alignment wrapText="1"/>
      <protection locked="0"/>
    </xf>
    <xf numFmtId="9" fontId="18" fillId="0" borderId="23" xfId="6" applyFont="1" applyFill="1" applyBorder="1" applyAlignment="1" applyProtection="1">
      <alignment wrapText="1"/>
    </xf>
    <xf numFmtId="9" fontId="27" fillId="0" borderId="19" xfId="6" applyFont="1" applyFill="1" applyBorder="1" applyAlignment="1" applyProtection="1">
      <alignment wrapText="1"/>
      <protection locked="0"/>
    </xf>
    <xf numFmtId="9" fontId="26" fillId="0" borderId="23" xfId="6" applyFont="1" applyFill="1" applyBorder="1" applyAlignment="1" applyProtection="1">
      <alignment wrapText="1"/>
      <protection locked="0"/>
    </xf>
    <xf numFmtId="9" fontId="26" fillId="0" borderId="39" xfId="6" applyFont="1" applyFill="1" applyBorder="1" applyAlignment="1" applyProtection="1">
      <alignment wrapText="1"/>
      <protection locked="0"/>
    </xf>
    <xf numFmtId="9" fontId="0" fillId="0" borderId="0" xfId="6" applyFont="1" applyFill="1" applyAlignment="1" applyProtection="1">
      <alignment horizontal="right" vertical="center" wrapText="1"/>
    </xf>
    <xf numFmtId="9" fontId="0" fillId="0" borderId="25" xfId="6" applyFont="1" applyFill="1" applyBorder="1" applyAlignment="1" applyProtection="1">
      <alignment horizontal="right" vertical="center" wrapText="1" indent="1"/>
    </xf>
    <xf numFmtId="0" fontId="0" fillId="0" borderId="0" xfId="0" applyFont="1" applyFill="1" applyBorder="1"/>
    <xf numFmtId="0" fontId="23" fillId="0" borderId="51" xfId="0" applyFont="1" applyFill="1" applyBorder="1" applyAlignment="1">
      <alignment horizontal="center" wrapText="1"/>
    </xf>
    <xf numFmtId="0" fontId="23" fillId="0" borderId="84" xfId="0" applyFont="1" applyFill="1" applyBorder="1" applyAlignment="1">
      <alignment horizontal="center" wrapText="1"/>
    </xf>
    <xf numFmtId="0" fontId="23" fillId="0" borderId="87" xfId="0" applyFont="1" applyFill="1" applyBorder="1" applyAlignment="1">
      <alignment horizontal="center" wrapText="1"/>
    </xf>
    <xf numFmtId="0" fontId="23" fillId="0" borderId="88" xfId="0" applyFont="1" applyFill="1" applyBorder="1" applyAlignment="1">
      <alignment horizontal="center" wrapText="1"/>
    </xf>
    <xf numFmtId="0" fontId="24" fillId="0" borderId="89" xfId="0" applyFont="1" applyFill="1" applyBorder="1" applyAlignment="1">
      <alignment horizontal="left" wrapText="1"/>
    </xf>
    <xf numFmtId="0" fontId="24" fillId="0" borderId="48" xfId="0" applyFont="1" applyFill="1" applyBorder="1" applyAlignment="1">
      <alignment horizontal="center" wrapText="1"/>
    </xf>
    <xf numFmtId="0" fontId="24" fillId="0" borderId="48" xfId="0" applyFont="1" applyFill="1" applyBorder="1" applyAlignment="1">
      <alignment wrapText="1"/>
    </xf>
    <xf numFmtId="0" fontId="24" fillId="0" borderId="90" xfId="0" applyFont="1" applyFill="1" applyBorder="1" applyAlignment="1">
      <alignment wrapText="1"/>
    </xf>
    <xf numFmtId="0" fontId="24" fillId="0" borderId="89" xfId="0" applyFont="1" applyFill="1" applyBorder="1" applyAlignment="1">
      <alignment wrapText="1"/>
    </xf>
    <xf numFmtId="0" fontId="24" fillId="0" borderId="85" xfId="0" applyFont="1" applyFill="1" applyBorder="1" applyAlignment="1">
      <alignment wrapText="1"/>
    </xf>
    <xf numFmtId="0" fontId="24" fillId="0" borderId="87" xfId="0" applyFont="1" applyFill="1" applyBorder="1" applyAlignment="1">
      <alignment horizontal="center" wrapText="1"/>
    </xf>
    <xf numFmtId="0" fontId="24" fillId="0" borderId="87" xfId="0" applyFont="1" applyFill="1" applyBorder="1" applyAlignment="1">
      <alignment wrapText="1"/>
    </xf>
    <xf numFmtId="0" fontId="24" fillId="0" borderId="88" xfId="0" applyFont="1" applyFill="1" applyBorder="1" applyAlignment="1">
      <alignment wrapText="1"/>
    </xf>
    <xf numFmtId="0" fontId="24" fillId="0" borderId="93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/>
    </xf>
    <xf numFmtId="0" fontId="38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33" fillId="0" borderId="0" xfId="0" applyFont="1" applyFill="1" applyBorder="1"/>
    <xf numFmtId="0" fontId="39" fillId="0" borderId="0" xfId="0" applyFont="1" applyFill="1" applyBorder="1"/>
    <xf numFmtId="0" fontId="8" fillId="0" borderId="16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 wrapText="1"/>
    </xf>
    <xf numFmtId="164" fontId="26" fillId="0" borderId="31" xfId="0" applyNumberFormat="1" applyFont="1" applyFill="1" applyBorder="1" applyAlignment="1">
      <alignment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164" fontId="26" fillId="0" borderId="19" xfId="0" applyNumberFormat="1" applyFont="1" applyFill="1" applyBorder="1" applyAlignment="1">
      <alignment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 wrapText="1"/>
    </xf>
    <xf numFmtId="164" fontId="26" fillId="0" borderId="21" xfId="0" applyNumberFormat="1" applyFont="1" applyFill="1" applyBorder="1" applyAlignment="1">
      <alignment vertical="center"/>
    </xf>
    <xf numFmtId="0" fontId="26" fillId="0" borderId="15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vertical="center" wrapText="1"/>
    </xf>
    <xf numFmtId="164" fontId="26" fillId="0" borderId="16" xfId="0" applyNumberFormat="1" applyFont="1" applyFill="1" applyBorder="1" applyAlignment="1">
      <alignment vertical="center"/>
    </xf>
    <xf numFmtId="164" fontId="26" fillId="0" borderId="23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7" fillId="0" borderId="0" xfId="0" applyFont="1" applyFill="1" applyBorder="1" applyAlignment="1">
      <alignment wrapText="1"/>
    </xf>
    <xf numFmtId="0" fontId="49" fillId="0" borderId="81" xfId="0" applyFont="1" applyFill="1" applyBorder="1"/>
    <xf numFmtId="0" fontId="42" fillId="0" borderId="89" xfId="0" applyFont="1" applyFill="1" applyBorder="1" applyAlignment="1">
      <alignment horizontal="center" wrapText="1"/>
    </xf>
    <xf numFmtId="0" fontId="42" fillId="0" borderId="48" xfId="0" applyFont="1" applyFill="1" applyBorder="1" applyAlignment="1">
      <alignment horizontal="center" wrapText="1"/>
    </xf>
    <xf numFmtId="3" fontId="42" fillId="0" borderId="48" xfId="0" applyNumberFormat="1" applyFont="1" applyFill="1" applyBorder="1" applyAlignment="1">
      <alignment horizontal="center" wrapText="1"/>
    </xf>
    <xf numFmtId="3" fontId="42" fillId="0" borderId="90" xfId="0" applyNumberFormat="1" applyFont="1" applyFill="1" applyBorder="1" applyAlignment="1">
      <alignment horizontal="center" wrapText="1"/>
    </xf>
    <xf numFmtId="0" fontId="25" fillId="0" borderId="85" xfId="0" applyFont="1" applyFill="1" applyBorder="1" applyAlignment="1"/>
    <xf numFmtId="0" fontId="24" fillId="0" borderId="87" xfId="0" applyFont="1" applyFill="1" applyBorder="1" applyAlignment="1">
      <alignment horizontal="center"/>
    </xf>
    <xf numFmtId="3" fontId="25" fillId="3" borderId="87" xfId="0" applyNumberFormat="1" applyFont="1" applyFill="1" applyBorder="1" applyAlignment="1">
      <alignment horizontal="right"/>
    </xf>
    <xf numFmtId="3" fontId="25" fillId="3" borderId="88" xfId="0" applyNumberFormat="1" applyFont="1" applyFill="1" applyBorder="1" applyAlignment="1">
      <alignment horizontal="right"/>
    </xf>
    <xf numFmtId="0" fontId="42" fillId="0" borderId="89" xfId="0" applyFont="1" applyFill="1" applyBorder="1" applyAlignment="1"/>
    <xf numFmtId="0" fontId="24" fillId="0" borderId="48" xfId="0" applyFont="1" applyFill="1" applyBorder="1" applyAlignment="1">
      <alignment horizontal="center"/>
    </xf>
    <xf numFmtId="3" fontId="24" fillId="3" borderId="48" xfId="0" applyNumberFormat="1" applyFont="1" applyFill="1" applyBorder="1" applyAlignment="1">
      <alignment horizontal="right"/>
    </xf>
    <xf numFmtId="3" fontId="25" fillId="3" borderId="98" xfId="0" applyNumberFormat="1" applyFont="1" applyFill="1" applyBorder="1" applyAlignment="1">
      <alignment horizontal="right"/>
    </xf>
    <xf numFmtId="0" fontId="40" fillId="0" borderId="89" xfId="0" applyFont="1" applyFill="1" applyBorder="1" applyAlignment="1">
      <alignment horizontal="left"/>
    </xf>
    <xf numFmtId="3" fontId="24" fillId="3" borderId="98" xfId="0" applyNumberFormat="1" applyFont="1" applyFill="1" applyBorder="1" applyAlignment="1">
      <alignment horizontal="right"/>
    </xf>
    <xf numFmtId="0" fontId="24" fillId="0" borderId="89" xfId="0" applyFont="1" applyFill="1" applyBorder="1" applyAlignment="1"/>
    <xf numFmtId="3" fontId="24" fillId="3" borderId="99" xfId="0" applyNumberFormat="1" applyFont="1" applyFill="1" applyBorder="1" applyAlignment="1">
      <alignment horizontal="right"/>
    </xf>
    <xf numFmtId="0" fontId="40" fillId="0" borderId="89" xfId="0" applyFont="1" applyFill="1" applyBorder="1" applyAlignment="1"/>
    <xf numFmtId="0" fontId="42" fillId="0" borderId="85" xfId="0" applyFont="1" applyFill="1" applyBorder="1" applyAlignment="1"/>
    <xf numFmtId="3" fontId="24" fillId="3" borderId="25" xfId="0" applyNumberFormat="1" applyFont="1" applyFill="1" applyBorder="1" applyAlignment="1">
      <alignment horizontal="right"/>
    </xf>
    <xf numFmtId="3" fontId="24" fillId="3" borderId="87" xfId="0" applyNumberFormat="1" applyFont="1" applyFill="1" applyBorder="1" applyAlignment="1">
      <alignment horizontal="right"/>
    </xf>
    <xf numFmtId="3" fontId="24" fillId="3" borderId="100" xfId="0" applyNumberFormat="1" applyFont="1" applyFill="1" applyBorder="1" applyAlignment="1">
      <alignment horizontal="right"/>
    </xf>
    <xf numFmtId="3" fontId="42" fillId="3" borderId="48" xfId="0" applyNumberFormat="1" applyFont="1" applyFill="1" applyBorder="1" applyAlignment="1">
      <alignment horizontal="right"/>
    </xf>
    <xf numFmtId="3" fontId="42" fillId="3" borderId="90" xfId="0" applyNumberFormat="1" applyFont="1" applyFill="1" applyBorder="1" applyAlignment="1">
      <alignment horizontal="right"/>
    </xf>
    <xf numFmtId="0" fontId="24" fillId="0" borderId="95" xfId="0" applyFont="1" applyFill="1" applyBorder="1" applyAlignment="1">
      <alignment horizontal="left"/>
    </xf>
    <xf numFmtId="0" fontId="24" fillId="0" borderId="61" xfId="0" applyFont="1" applyFill="1" applyBorder="1" applyAlignment="1">
      <alignment horizontal="center"/>
    </xf>
    <xf numFmtId="3" fontId="24" fillId="3" borderId="61" xfId="0" applyNumberFormat="1" applyFont="1" applyFill="1" applyBorder="1" applyAlignment="1"/>
    <xf numFmtId="3" fontId="24" fillId="3" borderId="101" xfId="0" applyNumberFormat="1" applyFont="1" applyFill="1" applyBorder="1" applyAlignment="1"/>
    <xf numFmtId="0" fontId="24" fillId="0" borderId="62" xfId="0" applyFont="1" applyFill="1" applyBorder="1" applyAlignment="1"/>
    <xf numFmtId="3" fontId="24" fillId="3" borderId="62" xfId="0" applyNumberFormat="1" applyFont="1" applyFill="1" applyBorder="1" applyAlignment="1"/>
    <xf numFmtId="3" fontId="24" fillId="3" borderId="103" xfId="0" applyNumberFormat="1" applyFont="1" applyFill="1" applyBorder="1" applyAlignment="1"/>
    <xf numFmtId="0" fontId="24" fillId="0" borderId="89" xfId="0" applyFont="1" applyFill="1" applyBorder="1" applyAlignment="1">
      <alignment horizontal="left"/>
    </xf>
    <xf numFmtId="3" fontId="24" fillId="3" borderId="90" xfId="0" applyNumberFormat="1" applyFont="1" applyFill="1" applyBorder="1" applyAlignment="1">
      <alignment horizontal="right"/>
    </xf>
    <xf numFmtId="3" fontId="24" fillId="3" borderId="104" xfId="0" applyNumberFormat="1" applyFont="1" applyFill="1" applyBorder="1" applyAlignment="1">
      <alignment horizontal="right"/>
    </xf>
    <xf numFmtId="0" fontId="25" fillId="0" borderId="95" xfId="0" applyFont="1" applyFill="1" applyBorder="1" applyAlignment="1">
      <alignment horizontal="left"/>
    </xf>
    <xf numFmtId="0" fontId="24" fillId="0" borderId="51" xfId="0" applyFont="1" applyFill="1" applyBorder="1" applyAlignment="1">
      <alignment horizontal="center"/>
    </xf>
    <xf numFmtId="3" fontId="24" fillId="3" borderId="51" xfId="0" applyNumberFormat="1" applyFont="1" applyFill="1" applyBorder="1" applyAlignment="1">
      <alignment horizontal="right"/>
    </xf>
    <xf numFmtId="0" fontId="24" fillId="0" borderId="105" xfId="0" applyFont="1" applyFill="1" applyBorder="1" applyAlignment="1">
      <alignment horizontal="left"/>
    </xf>
    <xf numFmtId="0" fontId="24" fillId="0" borderId="106" xfId="0" applyFont="1" applyFill="1" applyBorder="1" applyAlignment="1">
      <alignment horizontal="center"/>
    </xf>
    <xf numFmtId="3" fontId="24" fillId="3" borderId="107" xfId="0" applyNumberFormat="1" applyFont="1" applyFill="1" applyBorder="1" applyAlignment="1">
      <alignment horizontal="right"/>
    </xf>
    <xf numFmtId="0" fontId="50" fillId="0" borderId="0" xfId="0" applyFont="1" applyFill="1" applyBorder="1" applyAlignment="1">
      <alignment wrapText="1"/>
    </xf>
    <xf numFmtId="0" fontId="51" fillId="0" borderId="0" xfId="0" applyFont="1" applyFill="1" applyBorder="1"/>
    <xf numFmtId="0" fontId="24" fillId="0" borderId="108" xfId="0" applyFont="1" applyFill="1" applyBorder="1" applyAlignment="1">
      <alignment horizontal="left"/>
    </xf>
    <xf numFmtId="0" fontId="24" fillId="0" borderId="25" xfId="0" applyFont="1" applyFill="1" applyBorder="1" applyAlignment="1">
      <alignment horizontal="center"/>
    </xf>
    <xf numFmtId="3" fontId="24" fillId="3" borderId="109" xfId="0" applyNumberFormat="1" applyFont="1" applyFill="1" applyBorder="1" applyAlignment="1">
      <alignment horizontal="right"/>
    </xf>
    <xf numFmtId="0" fontId="24" fillId="0" borderId="25" xfId="0" applyFont="1" applyFill="1" applyBorder="1" applyAlignment="1">
      <alignment horizontal="left"/>
    </xf>
    <xf numFmtId="0" fontId="24" fillId="0" borderId="109" xfId="0" applyFont="1" applyFill="1" applyBorder="1" applyAlignment="1">
      <alignment horizontal="center"/>
    </xf>
    <xf numFmtId="3" fontId="24" fillId="3" borderId="84" xfId="0" applyNumberFormat="1" applyFont="1" applyFill="1" applyBorder="1" applyAlignment="1">
      <alignment horizontal="right"/>
    </xf>
    <xf numFmtId="0" fontId="24" fillId="0" borderId="83" xfId="0" applyFont="1" applyFill="1" applyBorder="1" applyAlignment="1">
      <alignment horizontal="left"/>
    </xf>
    <xf numFmtId="0" fontId="24" fillId="0" borderId="110" xfId="0" applyFont="1" applyFill="1" applyBorder="1" applyAlignment="1">
      <alignment horizontal="left"/>
    </xf>
    <xf numFmtId="0" fontId="24" fillId="0" borderId="107" xfId="0" applyFont="1" applyFill="1" applyBorder="1" applyAlignment="1">
      <alignment horizontal="left"/>
    </xf>
    <xf numFmtId="3" fontId="24" fillId="3" borderId="111" xfId="0" applyNumberFormat="1" applyFont="1" applyFill="1" applyBorder="1" applyAlignment="1">
      <alignment horizontal="right"/>
    </xf>
    <xf numFmtId="14" fontId="24" fillId="0" borderId="112" xfId="0" applyNumberFormat="1" applyFont="1" applyFill="1" applyBorder="1" applyAlignment="1">
      <alignment horizontal="left"/>
    </xf>
    <xf numFmtId="14" fontId="24" fillId="0" borderId="105" xfId="0" applyNumberFormat="1" applyFont="1" applyFill="1" applyBorder="1" applyAlignment="1">
      <alignment horizontal="left"/>
    </xf>
    <xf numFmtId="0" fontId="42" fillId="0" borderId="113" xfId="0" applyFont="1" applyFill="1" applyBorder="1" applyAlignment="1">
      <alignment horizontal="left"/>
    </xf>
    <xf numFmtId="0" fontId="24" fillId="0" borderId="59" xfId="0" applyFont="1" applyFill="1" applyBorder="1" applyAlignment="1">
      <alignment horizontal="center"/>
    </xf>
    <xf numFmtId="0" fontId="42" fillId="0" borderId="85" xfId="0" applyFont="1" applyFill="1" applyBorder="1" applyAlignment="1">
      <alignment horizontal="center" wrapText="1"/>
    </xf>
    <xf numFmtId="0" fontId="42" fillId="0" borderId="87" xfId="0" applyFont="1" applyFill="1" applyBorder="1" applyAlignment="1">
      <alignment horizontal="center" wrapText="1"/>
    </xf>
    <xf numFmtId="3" fontId="42" fillId="0" borderId="87" xfId="0" applyNumberFormat="1" applyFont="1" applyFill="1" applyBorder="1" applyAlignment="1">
      <alignment horizontal="center" wrapText="1"/>
    </xf>
    <xf numFmtId="3" fontId="42" fillId="0" borderId="88" xfId="0" applyNumberFormat="1" applyFont="1" applyFill="1" applyBorder="1" applyAlignment="1">
      <alignment horizontal="center" wrapText="1"/>
    </xf>
    <xf numFmtId="0" fontId="24" fillId="0" borderId="85" xfId="0" applyFont="1" applyFill="1" applyBorder="1" applyAlignment="1">
      <alignment horizontal="left"/>
    </xf>
    <xf numFmtId="3" fontId="24" fillId="3" borderId="93" xfId="0" applyNumberFormat="1" applyFont="1" applyFill="1" applyBorder="1" applyAlignment="1">
      <alignment horizontal="right"/>
    </xf>
    <xf numFmtId="3" fontId="24" fillId="3" borderId="88" xfId="0" applyNumberFormat="1" applyFont="1" applyFill="1" applyBorder="1" applyAlignment="1">
      <alignment horizontal="right"/>
    </xf>
    <xf numFmtId="3" fontId="24" fillId="3" borderId="114" xfId="0" applyNumberFormat="1" applyFont="1" applyFill="1" applyBorder="1" applyAlignment="1">
      <alignment horizontal="right"/>
    </xf>
    <xf numFmtId="0" fontId="24" fillId="0" borderId="89" xfId="0" applyFont="1" applyFill="1" applyBorder="1" applyAlignment="1">
      <alignment horizontal="left" wrapText="1" indent="2"/>
    </xf>
    <xf numFmtId="3" fontId="24" fillId="3" borderId="48" xfId="0" applyNumberFormat="1" applyFont="1" applyFill="1" applyBorder="1" applyAlignment="1">
      <alignment horizontal="right" wrapText="1"/>
    </xf>
    <xf numFmtId="3" fontId="24" fillId="3" borderId="98" xfId="0" applyNumberFormat="1" applyFont="1" applyFill="1" applyBorder="1" applyAlignment="1">
      <alignment horizontal="right" wrapText="1"/>
    </xf>
    <xf numFmtId="0" fontId="24" fillId="0" borderId="89" xfId="0" applyFont="1" applyFill="1" applyBorder="1" applyAlignment="1">
      <alignment horizontal="left" wrapText="1" indent="3"/>
    </xf>
    <xf numFmtId="3" fontId="24" fillId="3" borderId="99" xfId="0" applyNumberFormat="1" applyFont="1" applyFill="1" applyBorder="1" applyAlignment="1">
      <alignment horizontal="right" wrapText="1"/>
    </xf>
    <xf numFmtId="3" fontId="24" fillId="3" borderId="0" xfId="0" applyNumberFormat="1" applyFont="1" applyFill="1" applyBorder="1" applyAlignment="1">
      <alignment horizontal="right" wrapText="1"/>
    </xf>
    <xf numFmtId="3" fontId="24" fillId="3" borderId="25" xfId="0" applyNumberFormat="1" applyFont="1" applyFill="1" applyBorder="1" applyAlignment="1">
      <alignment horizontal="right" wrapText="1"/>
    </xf>
    <xf numFmtId="0" fontId="24" fillId="0" borderId="38" xfId="0" applyFont="1" applyFill="1" applyBorder="1" applyAlignment="1">
      <alignment horizontal="center" wrapText="1"/>
    </xf>
    <xf numFmtId="3" fontId="24" fillId="3" borderId="90" xfId="0" applyNumberFormat="1" applyFont="1" applyFill="1" applyBorder="1" applyAlignment="1">
      <alignment horizontal="right" wrapText="1"/>
    </xf>
    <xf numFmtId="3" fontId="24" fillId="3" borderId="104" xfId="0" applyNumberFormat="1" applyFont="1" applyFill="1" applyBorder="1" applyAlignment="1">
      <alignment horizontal="right" wrapText="1"/>
    </xf>
    <xf numFmtId="0" fontId="42" fillId="0" borderId="89" xfId="0" applyFont="1" applyFill="1" applyBorder="1" applyAlignment="1">
      <alignment wrapText="1"/>
    </xf>
    <xf numFmtId="3" fontId="42" fillId="3" borderId="48" xfId="0" applyNumberFormat="1" applyFont="1" applyFill="1" applyBorder="1" applyAlignment="1">
      <alignment horizontal="right" wrapText="1"/>
    </xf>
    <xf numFmtId="3" fontId="42" fillId="3" borderId="90" xfId="0" applyNumberFormat="1" applyFont="1" applyFill="1" applyBorder="1" applyAlignment="1">
      <alignment horizontal="right" wrapText="1"/>
    </xf>
    <xf numFmtId="3" fontId="24" fillId="3" borderId="51" xfId="0" applyNumberFormat="1" applyFont="1" applyFill="1" applyBorder="1" applyAlignment="1">
      <alignment horizontal="right" wrapText="1"/>
    </xf>
    <xf numFmtId="3" fontId="24" fillId="3" borderId="115" xfId="0" applyNumberFormat="1" applyFont="1" applyFill="1" applyBorder="1" applyAlignment="1">
      <alignment horizontal="right" wrapText="1"/>
    </xf>
    <xf numFmtId="3" fontId="42" fillId="3" borderId="104" xfId="0" applyNumberFormat="1" applyFont="1" applyFill="1" applyBorder="1" applyAlignment="1">
      <alignment horizontal="right" wrapText="1"/>
    </xf>
    <xf numFmtId="3" fontId="25" fillId="3" borderId="48" xfId="0" applyNumberFormat="1" applyFont="1" applyFill="1" applyBorder="1" applyAlignment="1">
      <alignment horizontal="right" wrapText="1"/>
    </xf>
    <xf numFmtId="3" fontId="25" fillId="3" borderId="90" xfId="0" applyNumberFormat="1" applyFont="1" applyFill="1" applyBorder="1" applyAlignment="1">
      <alignment horizontal="right" wrapText="1"/>
    </xf>
    <xf numFmtId="0" fontId="40" fillId="0" borderId="89" xfId="0" applyFont="1" applyFill="1" applyBorder="1" applyAlignment="1">
      <alignment horizontal="left" wrapText="1" indent="1"/>
    </xf>
    <xf numFmtId="3" fontId="42" fillId="0" borderId="51" xfId="0" applyNumberFormat="1" applyFont="1" applyFill="1" applyBorder="1" applyAlignment="1">
      <alignment horizontal="center" wrapText="1"/>
    </xf>
    <xf numFmtId="3" fontId="24" fillId="3" borderId="25" xfId="0" applyNumberFormat="1" applyFont="1" applyFill="1" applyBorder="1" applyAlignment="1" applyProtection="1">
      <alignment horizontal="right" wrapText="1"/>
      <protection locked="0"/>
    </xf>
    <xf numFmtId="3" fontId="24" fillId="3" borderId="99" xfId="0" applyNumberFormat="1" applyFont="1" applyFill="1" applyBorder="1" applyAlignment="1" applyProtection="1">
      <alignment horizontal="right" wrapText="1"/>
      <protection locked="0"/>
    </xf>
    <xf numFmtId="0" fontId="24" fillId="0" borderId="116" xfId="0" applyFont="1" applyFill="1" applyBorder="1" applyAlignment="1">
      <alignment horizontal="left" wrapText="1" indent="3"/>
    </xf>
    <xf numFmtId="0" fontId="24" fillId="0" borderId="25" xfId="0" applyFont="1" applyFill="1" applyBorder="1" applyAlignment="1">
      <alignment horizontal="center" wrapText="1"/>
    </xf>
    <xf numFmtId="0" fontId="24" fillId="0" borderId="105" xfId="0" applyFont="1" applyFill="1" applyBorder="1" applyAlignment="1">
      <alignment horizontal="left" wrapText="1" indent="2"/>
    </xf>
    <xf numFmtId="3" fontId="24" fillId="3" borderId="87" xfId="0" applyNumberFormat="1" applyFont="1" applyFill="1" applyBorder="1" applyAlignment="1">
      <alignment horizontal="right" wrapText="1"/>
    </xf>
    <xf numFmtId="3" fontId="24" fillId="3" borderId="88" xfId="0" applyNumberFormat="1" applyFont="1" applyFill="1" applyBorder="1" applyAlignment="1">
      <alignment horizontal="right" wrapText="1"/>
    </xf>
    <xf numFmtId="0" fontId="40" fillId="0" borderId="89" xfId="0" applyFont="1" applyFill="1" applyBorder="1" applyAlignment="1">
      <alignment wrapText="1"/>
    </xf>
    <xf numFmtId="3" fontId="42" fillId="3" borderId="98" xfId="0" applyNumberFormat="1" applyFont="1" applyFill="1" applyBorder="1" applyAlignment="1">
      <alignment horizontal="right" wrapText="1"/>
    </xf>
    <xf numFmtId="0" fontId="24" fillId="0" borderId="89" xfId="0" applyFont="1" applyFill="1" applyBorder="1" applyAlignment="1">
      <alignment horizontal="left" wrapText="1" indent="1"/>
    </xf>
    <xf numFmtId="3" fontId="25" fillId="3" borderId="98" xfId="0" applyNumberFormat="1" applyFont="1" applyFill="1" applyBorder="1" applyAlignment="1">
      <alignment horizontal="right" wrapText="1"/>
    </xf>
    <xf numFmtId="3" fontId="42" fillId="3" borderId="25" xfId="0" applyNumberFormat="1" applyFont="1" applyFill="1" applyBorder="1" applyAlignment="1">
      <alignment horizontal="right" wrapText="1"/>
    </xf>
    <xf numFmtId="0" fontId="42" fillId="0" borderId="85" xfId="0" applyFont="1" applyFill="1" applyBorder="1" applyAlignment="1">
      <alignment wrapText="1"/>
    </xf>
    <xf numFmtId="3" fontId="42" fillId="3" borderId="87" xfId="0" applyNumberFormat="1" applyFont="1" applyFill="1" applyBorder="1" applyAlignment="1">
      <alignment horizontal="right" wrapText="1"/>
    </xf>
    <xf numFmtId="3" fontId="42" fillId="3" borderId="88" xfId="0" applyNumberFormat="1" applyFont="1" applyFill="1" applyBorder="1" applyAlignment="1">
      <alignment horizontal="right" wrapText="1"/>
    </xf>
    <xf numFmtId="0" fontId="25" fillId="0" borderId="85" xfId="0" applyFont="1" applyFill="1" applyBorder="1" applyAlignment="1">
      <alignment wrapText="1"/>
    </xf>
    <xf numFmtId="3" fontId="42" fillId="3" borderId="93" xfId="0" applyNumberFormat="1" applyFont="1" applyFill="1" applyBorder="1" applyAlignment="1">
      <alignment horizontal="right" wrapText="1"/>
    </xf>
    <xf numFmtId="3" fontId="25" fillId="3" borderId="87" xfId="0" applyNumberFormat="1" applyFont="1" applyFill="1" applyBorder="1" applyAlignment="1">
      <alignment horizontal="right" wrapText="1"/>
    </xf>
    <xf numFmtId="3" fontId="24" fillId="3" borderId="61" xfId="0" applyNumberFormat="1" applyFont="1" applyFill="1" applyBorder="1" applyAlignment="1" applyProtection="1">
      <alignment horizontal="right" wrapText="1"/>
      <protection locked="0"/>
    </xf>
    <xf numFmtId="3" fontId="25" fillId="3" borderId="88" xfId="0" applyNumberFormat="1" applyFont="1" applyFill="1" applyBorder="1" applyAlignment="1">
      <alignment horizontal="right" wrapText="1"/>
    </xf>
    <xf numFmtId="0" fontId="42" fillId="0" borderId="95" xfId="0" applyFont="1" applyFill="1" applyBorder="1" applyAlignment="1">
      <alignment wrapText="1"/>
    </xf>
    <xf numFmtId="0" fontId="42" fillId="0" borderId="89" xfId="0" applyFont="1" applyFill="1" applyBorder="1" applyAlignment="1">
      <alignment horizontal="left" wrapText="1" indent="1"/>
    </xf>
    <xf numFmtId="0" fontId="24" fillId="0" borderId="85" xfId="0" applyFont="1" applyFill="1" applyBorder="1" applyAlignment="1">
      <alignment horizontal="left" wrapText="1" indent="3"/>
    </xf>
    <xf numFmtId="3" fontId="24" fillId="3" borderId="93" xfId="0" applyNumberFormat="1" applyFont="1" applyFill="1" applyBorder="1" applyAlignment="1">
      <alignment horizontal="right" wrapText="1"/>
    </xf>
    <xf numFmtId="3" fontId="24" fillId="3" borderId="84" xfId="0" applyNumberFormat="1" applyFont="1" applyFill="1" applyBorder="1" applyAlignment="1">
      <alignment horizontal="right" wrapText="1"/>
    </xf>
    <xf numFmtId="3" fontId="24" fillId="3" borderId="100" xfId="0" applyNumberFormat="1" applyFont="1" applyFill="1" applyBorder="1" applyAlignment="1">
      <alignment horizontal="right" wrapText="1"/>
    </xf>
    <xf numFmtId="0" fontId="25" fillId="0" borderId="89" xfId="0" applyFont="1" applyFill="1" applyBorder="1" applyAlignment="1">
      <alignment wrapText="1"/>
    </xf>
    <xf numFmtId="0" fontId="24" fillId="0" borderId="85" xfId="0" applyFont="1" applyFill="1" applyBorder="1" applyAlignment="1">
      <alignment horizontal="left" wrapText="1" indent="2"/>
    </xf>
    <xf numFmtId="3" fontId="25" fillId="3" borderId="93" xfId="0" applyNumberFormat="1" applyFont="1" applyFill="1" applyBorder="1" applyAlignment="1">
      <alignment horizontal="right" wrapText="1"/>
    </xf>
    <xf numFmtId="0" fontId="40" fillId="0" borderId="85" xfId="0" applyFont="1" applyFill="1" applyBorder="1" applyAlignment="1">
      <alignment horizontal="left" wrapText="1" indent="1"/>
    </xf>
    <xf numFmtId="0" fontId="24" fillId="0" borderId="51" xfId="0" applyFont="1" applyFill="1" applyBorder="1" applyAlignment="1">
      <alignment horizontal="center" wrapText="1"/>
    </xf>
    <xf numFmtId="3" fontId="42" fillId="3" borderId="51" xfId="0" applyNumberFormat="1" applyFont="1" applyFill="1" applyBorder="1" applyAlignment="1">
      <alignment horizontal="right" wrapText="1"/>
    </xf>
    <xf numFmtId="3" fontId="42" fillId="3" borderId="84" xfId="0" applyNumberFormat="1" applyFont="1" applyFill="1" applyBorder="1" applyAlignment="1">
      <alignment horizontal="right" wrapText="1"/>
    </xf>
    <xf numFmtId="0" fontId="40" fillId="0" borderId="25" xfId="0" applyFont="1" applyFill="1" applyBorder="1" applyAlignment="1">
      <alignment horizontal="left" wrapText="1" indent="1"/>
    </xf>
    <xf numFmtId="0" fontId="24" fillId="0" borderId="39" xfId="0" applyFont="1" applyFill="1" applyBorder="1" applyAlignment="1">
      <alignment horizontal="center" wrapText="1"/>
    </xf>
    <xf numFmtId="3" fontId="24" fillId="3" borderId="39" xfId="0" applyNumberFormat="1" applyFont="1" applyFill="1" applyBorder="1" applyAlignment="1">
      <alignment horizontal="right" wrapText="1"/>
    </xf>
    <xf numFmtId="0" fontId="40" fillId="0" borderId="62" xfId="0" applyFont="1" applyFill="1" applyBorder="1" applyAlignment="1">
      <alignment horizontal="left" wrapText="1" indent="1"/>
    </xf>
    <xf numFmtId="3" fontId="24" fillId="3" borderId="62" xfId="0" applyNumberFormat="1" applyFont="1" applyFill="1" applyBorder="1" applyAlignment="1">
      <alignment horizontal="right" wrapText="1"/>
    </xf>
    <xf numFmtId="3" fontId="24" fillId="3" borderId="117" xfId="0" applyNumberFormat="1" applyFont="1" applyFill="1" applyBorder="1" applyAlignment="1">
      <alignment horizontal="right" wrapText="1"/>
    </xf>
    <xf numFmtId="3" fontId="0" fillId="0" borderId="0" xfId="0" applyNumberFormat="1" applyFont="1" applyFill="1" applyBorder="1"/>
    <xf numFmtId="0" fontId="52" fillId="0" borderId="81" xfId="0" applyFont="1" applyFill="1" applyBorder="1" applyAlignment="1">
      <alignment wrapText="1"/>
    </xf>
    <xf numFmtId="3" fontId="45" fillId="0" borderId="84" xfId="0" applyNumberFormat="1" applyFont="1" applyFill="1" applyBorder="1" applyAlignment="1">
      <alignment horizontal="center" wrapText="1"/>
    </xf>
    <xf numFmtId="3" fontId="45" fillId="0" borderId="88" xfId="0" applyNumberFormat="1" applyFont="1" applyFill="1" applyBorder="1" applyAlignment="1">
      <alignment horizontal="center" wrapText="1"/>
    </xf>
    <xf numFmtId="0" fontId="25" fillId="0" borderId="85" xfId="0" applyFont="1" applyFill="1" applyBorder="1" applyAlignment="1">
      <alignment horizontal="center" wrapText="1"/>
    </xf>
    <xf numFmtId="0" fontId="25" fillId="0" borderId="87" xfId="0" applyFont="1" applyFill="1" applyBorder="1" applyAlignment="1">
      <alignment horizontal="center" wrapText="1"/>
    </xf>
    <xf numFmtId="3" fontId="25" fillId="0" borderId="88" xfId="0" applyNumberFormat="1" applyFont="1" applyFill="1" applyBorder="1" applyAlignment="1">
      <alignment horizontal="center" wrapText="1"/>
    </xf>
    <xf numFmtId="0" fontId="53" fillId="0" borderId="0" xfId="0" applyFont="1" applyFill="1" applyBorder="1"/>
    <xf numFmtId="3" fontId="24" fillId="0" borderId="88" xfId="0" applyNumberFormat="1" applyFont="1" applyFill="1" applyBorder="1" applyAlignment="1">
      <alignment wrapText="1"/>
    </xf>
    <xf numFmtId="3" fontId="25" fillId="0" borderId="88" xfId="0" applyNumberFormat="1" applyFont="1" applyFill="1" applyBorder="1" applyAlignment="1">
      <alignment horizontal="right" wrapText="1"/>
    </xf>
    <xf numFmtId="3" fontId="24" fillId="0" borderId="90" xfId="0" applyNumberFormat="1" applyFont="1" applyFill="1" applyBorder="1" applyAlignment="1">
      <alignment wrapText="1"/>
    </xf>
    <xf numFmtId="3" fontId="42" fillId="0" borderId="88" xfId="0" applyNumberFormat="1" applyFont="1" applyFill="1" applyBorder="1" applyAlignment="1">
      <alignment horizontal="right" wrapText="1"/>
    </xf>
    <xf numFmtId="3" fontId="24" fillId="0" borderId="90" xfId="0" applyNumberFormat="1" applyFont="1" applyFill="1" applyBorder="1" applyAlignment="1">
      <alignment horizontal="right" wrapText="1"/>
    </xf>
    <xf numFmtId="0" fontId="24" fillId="0" borderId="85" xfId="0" applyFont="1" applyFill="1" applyBorder="1" applyAlignment="1">
      <alignment horizontal="left" wrapText="1"/>
    </xf>
    <xf numFmtId="3" fontId="40" fillId="0" borderId="88" xfId="0" applyNumberFormat="1" applyFont="1" applyFill="1" applyBorder="1" applyAlignment="1">
      <alignment wrapText="1"/>
    </xf>
    <xf numFmtId="3" fontId="25" fillId="0" borderId="90" xfId="0" applyNumberFormat="1" applyFont="1" applyFill="1" applyBorder="1" applyAlignment="1">
      <alignment horizontal="right" wrapText="1"/>
    </xf>
    <xf numFmtId="0" fontId="28" fillId="0" borderId="0" xfId="5" applyFont="1" applyFill="1" applyBorder="1" applyAlignment="1" applyProtection="1">
      <alignment horizontal="center" vertical="center"/>
    </xf>
    <xf numFmtId="0" fontId="11" fillId="0" borderId="0" xfId="5" applyFont="1" applyFill="1" applyBorder="1" applyProtection="1"/>
    <xf numFmtId="0" fontId="52" fillId="0" borderId="81" xfId="0" applyFont="1" applyFill="1" applyBorder="1" applyAlignment="1">
      <alignment vertical="center" wrapText="1"/>
    </xf>
    <xf numFmtId="0" fontId="42" fillId="0" borderId="81" xfId="0" applyFont="1" applyFill="1" applyBorder="1" applyAlignment="1">
      <alignment horizontal="right" vertical="center" wrapText="1"/>
    </xf>
    <xf numFmtId="0" fontId="19" fillId="0" borderId="0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0" fontId="41" fillId="0" borderId="85" xfId="0" applyFont="1" applyFill="1" applyBorder="1" applyAlignment="1">
      <alignment horizontal="center" vertical="center" wrapText="1"/>
    </xf>
    <xf numFmtId="0" fontId="41" fillId="0" borderId="87" xfId="0" applyFont="1" applyFill="1" applyBorder="1" applyAlignment="1">
      <alignment horizontal="center" vertical="center" wrapText="1"/>
    </xf>
    <xf numFmtId="0" fontId="41" fillId="0" borderId="88" xfId="0" applyFont="1" applyFill="1" applyBorder="1" applyAlignment="1">
      <alignment horizontal="center" vertical="center" wrapText="1"/>
    </xf>
    <xf numFmtId="164" fontId="20" fillId="0" borderId="0" xfId="5" applyNumberFormat="1" applyFont="1" applyFill="1" applyBorder="1" applyAlignment="1" applyProtection="1">
      <alignment vertical="center"/>
      <protection locked="0"/>
    </xf>
    <xf numFmtId="164" fontId="20" fillId="0" borderId="0" xfId="5" applyNumberFormat="1" applyFont="1" applyFill="1" applyBorder="1" applyAlignment="1" applyProtection="1">
      <alignment vertical="center"/>
    </xf>
    <xf numFmtId="0" fontId="24" fillId="0" borderId="8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left" vertical="center" wrapText="1"/>
    </xf>
    <xf numFmtId="0" fontId="11" fillId="0" borderId="0" xfId="5" applyFont="1" applyFill="1" applyBorder="1" applyAlignment="1" applyProtection="1">
      <alignment vertical="center"/>
      <protection locked="0"/>
    </xf>
    <xf numFmtId="0" fontId="0" fillId="0" borderId="89" xfId="0" applyFont="1" applyFill="1" applyBorder="1" applyAlignment="1"/>
    <xf numFmtId="0" fontId="52" fillId="0" borderId="48" xfId="0" applyFont="1" applyFill="1" applyBorder="1" applyAlignment="1">
      <alignment horizontal="left" vertical="center" wrapText="1"/>
    </xf>
    <xf numFmtId="0" fontId="24" fillId="0" borderId="89" xfId="0" applyFont="1" applyFill="1" applyBorder="1" applyAlignment="1">
      <alignment horizontal="center" vertical="center" wrapText="1"/>
    </xf>
    <xf numFmtId="0" fontId="55" fillId="0" borderId="48" xfId="0" applyFont="1" applyFill="1" applyBorder="1" applyAlignment="1">
      <alignment horizontal="left" vertical="center" wrapText="1"/>
    </xf>
    <xf numFmtId="3" fontId="52" fillId="0" borderId="90" xfId="0" applyNumberFormat="1" applyFont="1" applyFill="1" applyBorder="1" applyAlignment="1">
      <alignment horizontal="right" vertical="center" wrapText="1"/>
    </xf>
    <xf numFmtId="0" fontId="55" fillId="0" borderId="48" xfId="0" applyFont="1" applyFill="1" applyBorder="1" applyAlignment="1">
      <alignment horizontal="left" vertical="center"/>
    </xf>
    <xf numFmtId="0" fontId="24" fillId="0" borderId="85" xfId="0" applyFont="1" applyFill="1" applyBorder="1" applyAlignment="1">
      <alignment horizontal="center" vertical="center" wrapText="1"/>
    </xf>
    <xf numFmtId="0" fontId="55" fillId="0" borderId="87" xfId="0" applyFont="1" applyFill="1" applyBorder="1" applyAlignment="1">
      <alignment horizontal="left" vertical="center" wrapText="1"/>
    </xf>
    <xf numFmtId="3" fontId="52" fillId="0" borderId="88" xfId="0" applyNumberFormat="1" applyFont="1" applyFill="1" applyBorder="1" applyAlignment="1">
      <alignment horizontal="right" vertical="center" wrapText="1"/>
    </xf>
    <xf numFmtId="164" fontId="18" fillId="0" borderId="0" xfId="5" applyNumberFormat="1" applyFont="1" applyFill="1" applyBorder="1" applyAlignment="1" applyProtection="1">
      <alignment vertical="center"/>
    </xf>
    <xf numFmtId="164" fontId="11" fillId="0" borderId="0" xfId="5" applyNumberFormat="1" applyFont="1" applyFill="1" applyBorder="1" applyAlignment="1" applyProtection="1">
      <alignment vertical="center"/>
    </xf>
    <xf numFmtId="0" fontId="20" fillId="0" borderId="0" xfId="5" applyFont="1" applyFill="1" applyBorder="1" applyAlignment="1" applyProtection="1">
      <alignment horizontal="left" vertical="center" indent="1"/>
    </xf>
    <xf numFmtId="0" fontId="20" fillId="0" borderId="0" xfId="5" applyFont="1" applyFill="1" applyBorder="1" applyAlignment="1" applyProtection="1">
      <alignment horizontal="left" vertical="center" indent="1"/>
      <protection locked="0"/>
    </xf>
    <xf numFmtId="0" fontId="18" fillId="0" borderId="0" xfId="5" applyFont="1" applyFill="1" applyBorder="1" applyAlignment="1" applyProtection="1">
      <alignment horizontal="left" vertical="center" indent="1"/>
    </xf>
    <xf numFmtId="0" fontId="8" fillId="0" borderId="0" xfId="5" applyFont="1" applyFill="1" applyBorder="1" applyAlignment="1" applyProtection="1">
      <alignment horizontal="left" vertical="center" indent="1"/>
    </xf>
    <xf numFmtId="0" fontId="18" fillId="0" borderId="0" xfId="5" applyFont="1" applyFill="1" applyBorder="1" applyAlignment="1" applyProtection="1">
      <alignment horizontal="center"/>
    </xf>
    <xf numFmtId="0" fontId="8" fillId="0" borderId="0" xfId="5" applyFont="1" applyFill="1" applyBorder="1" applyAlignment="1" applyProtection="1">
      <alignment horizontal="left" indent="1"/>
      <protection locked="0"/>
    </xf>
    <xf numFmtId="164" fontId="18" fillId="0" borderId="0" xfId="5" applyNumberFormat="1" applyFont="1" applyFill="1" applyBorder="1" applyProtection="1"/>
    <xf numFmtId="164" fontId="11" fillId="0" borderId="0" xfId="5" applyNumberFormat="1" applyFont="1" applyFill="1" applyBorder="1" applyProtection="1">
      <protection locked="0"/>
    </xf>
    <xf numFmtId="0" fontId="11" fillId="0" borderId="0" xfId="5" applyFont="1" applyFill="1" applyBorder="1" applyProtection="1">
      <protection locked="0"/>
    </xf>
    <xf numFmtId="0" fontId="14" fillId="0" borderId="0" xfId="5" applyFont="1" applyFill="1" applyBorder="1" applyProtection="1"/>
    <xf numFmtId="0" fontId="33" fillId="0" borderId="0" xfId="5" applyFont="1" applyFill="1" applyBorder="1" applyProtection="1">
      <protection locked="0"/>
    </xf>
    <xf numFmtId="0" fontId="22" fillId="0" borderId="0" xfId="5" applyFont="1" applyFill="1" applyBorder="1" applyProtection="1">
      <protection locked="0"/>
    </xf>
    <xf numFmtId="0" fontId="30" fillId="0" borderId="0" xfId="0" applyFont="1" applyAlignment="1">
      <alignment horizontal="center"/>
    </xf>
    <xf numFmtId="3" fontId="42" fillId="3" borderId="38" xfId="0" applyNumberFormat="1" applyFont="1" applyFill="1" applyBorder="1" applyAlignment="1">
      <alignment horizontal="right" wrapText="1"/>
    </xf>
    <xf numFmtId="3" fontId="25" fillId="3" borderId="51" xfId="0" applyNumberFormat="1" applyFont="1" applyFill="1" applyBorder="1" applyAlignment="1">
      <alignment horizontal="right" wrapText="1"/>
    </xf>
    <xf numFmtId="3" fontId="42" fillId="3" borderId="2" xfId="0" applyNumberFormat="1" applyFont="1" applyFill="1" applyBorder="1" applyAlignment="1">
      <alignment horizontal="right" wrapText="1"/>
    </xf>
    <xf numFmtId="164" fontId="20" fillId="0" borderId="45" xfId="0" applyNumberFormat="1" applyFont="1" applyFill="1" applyBorder="1" applyAlignment="1" applyProtection="1">
      <alignment vertical="center" wrapText="1"/>
      <protection locked="0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164" fontId="20" fillId="0" borderId="75" xfId="0" applyNumberFormat="1" applyFont="1" applyFill="1" applyBorder="1" applyAlignment="1" applyProtection="1">
      <alignment vertical="center" wrapText="1"/>
      <protection locked="0"/>
    </xf>
    <xf numFmtId="164" fontId="20" fillId="0" borderId="74" xfId="0" applyNumberFormat="1" applyFont="1" applyFill="1" applyBorder="1" applyAlignment="1" applyProtection="1">
      <alignment vertical="center" wrapText="1"/>
      <protection locked="0"/>
    </xf>
    <xf numFmtId="164" fontId="8" fillId="0" borderId="53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20" fillId="0" borderId="61" xfId="0" applyNumberFormat="1" applyFont="1" applyFill="1" applyBorder="1" applyAlignment="1" applyProtection="1">
      <alignment vertical="center" wrapText="1"/>
      <protection locked="0"/>
    </xf>
    <xf numFmtId="164" fontId="18" fillId="0" borderId="11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vertical="center" wrapText="1"/>
      <protection locked="0"/>
    </xf>
    <xf numFmtId="164" fontId="20" fillId="0" borderId="37" xfId="0" applyNumberFormat="1" applyFont="1" applyFill="1" applyBorder="1" applyAlignment="1" applyProtection="1">
      <alignment vertical="center" wrapText="1"/>
      <protection locked="0"/>
    </xf>
    <xf numFmtId="164" fontId="20" fillId="0" borderId="4" xfId="0" applyNumberFormat="1" applyFont="1" applyFill="1" applyBorder="1" applyAlignment="1" applyProtection="1">
      <alignment vertical="center" wrapText="1"/>
      <protection locked="0"/>
    </xf>
    <xf numFmtId="164" fontId="27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27" fillId="0" borderId="26" xfId="0" applyNumberFormat="1" applyFont="1" applyFill="1" applyBorder="1" applyAlignment="1" applyProtection="1">
      <alignment horizontal="center" vertical="center" wrapText="1"/>
    </xf>
    <xf numFmtId="164" fontId="18" fillId="0" borderId="62" xfId="0" applyNumberFormat="1" applyFont="1" applyFill="1" applyBorder="1" applyAlignment="1" applyProtection="1">
      <alignment horizontal="center" vertical="center" wrapText="1"/>
    </xf>
    <xf numFmtId="164" fontId="18" fillId="0" borderId="60" xfId="0" applyNumberFormat="1" applyFont="1" applyFill="1" applyBorder="1" applyAlignment="1" applyProtection="1">
      <alignment horizontal="left" vertical="center" wrapText="1" indent="1"/>
    </xf>
    <xf numFmtId="164" fontId="27" fillId="0" borderId="70" xfId="0" applyNumberFormat="1" applyFont="1" applyFill="1" applyBorder="1" applyAlignment="1" applyProtection="1">
      <alignment horizontal="left" vertical="center" wrapText="1" indent="1"/>
    </xf>
    <xf numFmtId="164" fontId="27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26" xfId="0" applyNumberFormat="1" applyFont="1" applyFill="1" applyBorder="1" applyAlignment="1" applyProtection="1">
      <alignment horizontal="left" vertical="center" wrapText="1" indent="2"/>
      <protection locked="0"/>
    </xf>
    <xf numFmtId="164" fontId="0" fillId="0" borderId="26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76" xfId="0" applyNumberFormat="1" applyFont="1" applyFill="1" applyBorder="1" applyAlignment="1" applyProtection="1">
      <alignment vertical="center" wrapText="1"/>
      <protection locked="0"/>
    </xf>
    <xf numFmtId="164" fontId="27" fillId="0" borderId="26" xfId="0" applyNumberFormat="1" applyFont="1" applyFill="1" applyBorder="1" applyAlignment="1" applyProtection="1">
      <alignment vertical="center" wrapText="1"/>
      <protection locked="0"/>
    </xf>
    <xf numFmtId="164" fontId="20" fillId="0" borderId="26" xfId="0" applyNumberFormat="1" applyFont="1" applyFill="1" applyBorder="1" applyAlignment="1" applyProtection="1">
      <alignment vertical="center" wrapText="1"/>
    </xf>
    <xf numFmtId="164" fontId="18" fillId="0" borderId="78" xfId="0" applyNumberFormat="1" applyFont="1" applyFill="1" applyBorder="1" applyAlignment="1" applyProtection="1">
      <alignment horizontal="center" vertical="center" wrapText="1"/>
    </xf>
    <xf numFmtId="164" fontId="18" fillId="0" borderId="60" xfId="0" applyNumberFormat="1" applyFont="1" applyFill="1" applyBorder="1" applyAlignment="1" applyProtection="1">
      <alignment horizontal="center" vertical="center" wrapText="1"/>
    </xf>
    <xf numFmtId="164" fontId="18" fillId="0" borderId="69" xfId="0" applyNumberFormat="1" applyFont="1" applyFill="1" applyBorder="1" applyAlignment="1" applyProtection="1">
      <alignment horizontal="center" vertical="center" wrapText="1"/>
    </xf>
    <xf numFmtId="164" fontId="18" fillId="0" borderId="34" xfId="0" applyNumberFormat="1" applyFont="1" applyFill="1" applyBorder="1" applyAlignment="1" applyProtection="1">
      <alignment horizontal="center" vertical="center" wrapText="1"/>
    </xf>
    <xf numFmtId="164" fontId="20" fillId="0" borderId="5" xfId="0" applyNumberFormat="1" applyFont="1" applyFill="1" applyBorder="1" applyAlignment="1" applyProtection="1">
      <alignment vertical="center" wrapText="1"/>
      <protection locked="0"/>
    </xf>
    <xf numFmtId="164" fontId="20" fillId="0" borderId="68" xfId="0" applyNumberFormat="1" applyFont="1" applyFill="1" applyBorder="1" applyAlignment="1" applyProtection="1">
      <alignment vertical="center" wrapText="1"/>
      <protection locked="0"/>
    </xf>
    <xf numFmtId="164" fontId="27" fillId="0" borderId="56" xfId="0" applyNumberFormat="1" applyFont="1" applyFill="1" applyBorder="1" applyAlignment="1" applyProtection="1">
      <alignment vertical="center" wrapText="1"/>
      <protection locked="0"/>
    </xf>
    <xf numFmtId="164" fontId="20" fillId="0" borderId="63" xfId="0" applyNumberFormat="1" applyFont="1" applyFill="1" applyBorder="1" applyAlignment="1" applyProtection="1">
      <alignment vertical="center" wrapText="1"/>
    </xf>
    <xf numFmtId="164" fontId="20" fillId="0" borderId="64" xfId="0" applyNumberFormat="1" applyFont="1" applyFill="1" applyBorder="1" applyAlignment="1" applyProtection="1">
      <alignment vertical="center" wrapText="1"/>
    </xf>
    <xf numFmtId="164" fontId="20" fillId="0" borderId="67" xfId="0" applyNumberFormat="1" applyFont="1" applyFill="1" applyBorder="1" applyAlignment="1" applyProtection="1">
      <alignment vertical="center" wrapText="1"/>
      <protection locked="0"/>
    </xf>
    <xf numFmtId="164" fontId="18" fillId="0" borderId="46" xfId="0" applyNumberFormat="1" applyFont="1" applyFill="1" applyBorder="1" applyAlignment="1" applyProtection="1">
      <alignment horizontal="left" vertical="center" wrapText="1" indent="1"/>
    </xf>
    <xf numFmtId="164" fontId="20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54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63" xfId="0" applyNumberFormat="1" applyFont="1" applyFill="1" applyBorder="1" applyAlignment="1" applyProtection="1">
      <alignment vertical="center" wrapText="1"/>
      <protection locked="0"/>
    </xf>
    <xf numFmtId="165" fontId="14" fillId="0" borderId="27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27" xfId="0" applyNumberFormat="1" applyFont="1" applyFill="1" applyBorder="1" applyAlignment="1" applyProtection="1">
      <alignment vertical="center" wrapText="1"/>
    </xf>
    <xf numFmtId="164" fontId="14" fillId="0" borderId="28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71" xfId="0" applyNumberFormat="1" applyFont="1" applyFill="1" applyBorder="1" applyAlignment="1" applyProtection="1">
      <alignment vertical="center" wrapText="1"/>
      <protection locked="0"/>
    </xf>
    <xf numFmtId="164" fontId="14" fillId="0" borderId="63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64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64" xfId="0" applyNumberFormat="1" applyFont="1" applyFill="1" applyBorder="1" applyAlignment="1" applyProtection="1">
      <alignment vertical="center" wrapText="1"/>
      <protection locked="0"/>
    </xf>
    <xf numFmtId="164" fontId="20" fillId="0" borderId="41" xfId="0" applyNumberFormat="1" applyFont="1" applyFill="1" applyBorder="1" applyAlignment="1" applyProtection="1">
      <alignment vertical="center" wrapText="1"/>
      <protection locked="0"/>
    </xf>
    <xf numFmtId="164" fontId="20" fillId="0" borderId="32" xfId="0" applyNumberFormat="1" applyFont="1" applyFill="1" applyBorder="1" applyAlignment="1" applyProtection="1">
      <alignment vertical="center" wrapText="1"/>
      <protection locked="0"/>
    </xf>
    <xf numFmtId="164" fontId="20" fillId="0" borderId="53" xfId="0" applyNumberFormat="1" applyFont="1" applyFill="1" applyBorder="1" applyAlignment="1" applyProtection="1">
      <alignment vertical="center" wrapText="1"/>
      <protection locked="0"/>
    </xf>
    <xf numFmtId="164" fontId="18" fillId="0" borderId="78" xfId="0" applyNumberFormat="1" applyFont="1" applyFill="1" applyBorder="1" applyAlignment="1" applyProtection="1">
      <alignment horizontal="left" vertical="center" wrapText="1" indent="1"/>
    </xf>
    <xf numFmtId="164" fontId="20" fillId="0" borderId="61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18" xfId="0" applyNumberFormat="1" applyFont="1" applyFill="1" applyBorder="1" applyAlignment="1" applyProtection="1">
      <alignment vertical="center" wrapText="1"/>
      <protection locked="0"/>
    </xf>
    <xf numFmtId="164" fontId="20" fillId="0" borderId="69" xfId="0" applyNumberFormat="1" applyFont="1" applyFill="1" applyBorder="1" applyAlignment="1" applyProtection="1">
      <alignment vertical="center" wrapText="1"/>
      <protection locked="0"/>
    </xf>
    <xf numFmtId="164" fontId="20" fillId="0" borderId="61" xfId="0" applyNumberFormat="1" applyFont="1" applyFill="1" applyBorder="1" applyAlignment="1" applyProtection="1">
      <alignment vertical="center" wrapText="1"/>
    </xf>
    <xf numFmtId="164" fontId="20" fillId="0" borderId="28" xfId="0" applyNumberFormat="1" applyFont="1" applyFill="1" applyBorder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20" fillId="0" borderId="65" xfId="0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63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0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28" xfId="0" applyNumberFormat="1" applyFont="1" applyFill="1" applyBorder="1" applyAlignment="1" applyProtection="1">
      <alignment horizontal="left" vertical="center" wrapText="1" indent="2"/>
      <protection locked="0"/>
    </xf>
    <xf numFmtId="164" fontId="14" fillId="0" borderId="25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35" xfId="0" applyNumberFormat="1" applyFont="1" applyFill="1" applyBorder="1" applyAlignment="1" applyProtection="1">
      <alignment vertical="center" wrapText="1"/>
      <protection locked="0"/>
    </xf>
    <xf numFmtId="164" fontId="20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30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29" xfId="0" applyNumberFormat="1" applyFont="1" applyFill="1" applyBorder="1" applyAlignment="1" applyProtection="1">
      <alignment vertical="center" wrapText="1"/>
      <protection locked="0"/>
    </xf>
    <xf numFmtId="164" fontId="20" fillId="0" borderId="30" xfId="0" applyNumberFormat="1" applyFont="1" applyFill="1" applyBorder="1" applyAlignment="1" applyProtection="1">
      <alignment vertical="center" wrapText="1"/>
    </xf>
    <xf numFmtId="164" fontId="14" fillId="2" borderId="25" xfId="0" applyNumberFormat="1" applyFont="1" applyFill="1" applyBorder="1" applyAlignment="1" applyProtection="1">
      <alignment horizontal="left" vertical="center" wrapText="1" indent="2"/>
    </xf>
    <xf numFmtId="164" fontId="20" fillId="0" borderId="45" xfId="0" applyNumberFormat="1" applyFont="1" applyFill="1" applyBorder="1" applyAlignment="1" applyProtection="1">
      <alignment vertical="center" wrapText="1"/>
    </xf>
    <xf numFmtId="164" fontId="20" fillId="0" borderId="16" xfId="0" applyNumberFormat="1" applyFont="1" applyFill="1" applyBorder="1" applyAlignment="1" applyProtection="1">
      <alignment vertical="center" wrapText="1"/>
    </xf>
    <xf numFmtId="164" fontId="20" fillId="0" borderId="35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right"/>
    </xf>
    <xf numFmtId="0" fontId="30" fillId="0" borderId="0" xfId="0" applyFont="1" applyAlignment="1"/>
    <xf numFmtId="0" fontId="0" fillId="0" borderId="2" xfId="0" applyBorder="1"/>
    <xf numFmtId="166" fontId="0" fillId="0" borderId="0" xfId="1" applyNumberFormat="1" applyFont="1"/>
    <xf numFmtId="166" fontId="0" fillId="0" borderId="2" xfId="1" applyNumberFormat="1" applyFont="1" applyBorder="1" applyAlignment="1">
      <alignment horizontal="right"/>
    </xf>
    <xf numFmtId="0" fontId="30" fillId="0" borderId="13" xfId="0" applyFont="1" applyBorder="1" applyAlignment="1">
      <alignment horizontal="center" vertical="center"/>
    </xf>
    <xf numFmtId="166" fontId="30" fillId="0" borderId="5" xfId="1" applyNumberFormat="1" applyFont="1" applyBorder="1" applyAlignment="1">
      <alignment horizontal="center" vertical="center"/>
    </xf>
    <xf numFmtId="166" fontId="30" fillId="0" borderId="5" xfId="1" applyNumberFormat="1" applyFont="1" applyBorder="1" applyAlignment="1">
      <alignment horizontal="center" wrapText="1"/>
    </xf>
    <xf numFmtId="166" fontId="30" fillId="0" borderId="22" xfId="1" applyNumberFormat="1" applyFont="1" applyBorder="1" applyAlignment="1">
      <alignment horizontal="center" vertical="center"/>
    </xf>
    <xf numFmtId="0" fontId="0" fillId="0" borderId="9" xfId="0" applyBorder="1"/>
    <xf numFmtId="166" fontId="0" fillId="0" borderId="19" xfId="1" applyNumberFormat="1" applyFont="1" applyBorder="1" applyAlignment="1">
      <alignment horizontal="right"/>
    </xf>
    <xf numFmtId="0" fontId="30" fillId="0" borderId="14" xfId="0" applyFont="1" applyBorder="1"/>
    <xf numFmtId="166" fontId="30" fillId="0" borderId="32" xfId="1" applyNumberFormat="1" applyFont="1" applyBorder="1" applyAlignment="1">
      <alignment horizontal="right"/>
    </xf>
    <xf numFmtId="166" fontId="30" fillId="0" borderId="33" xfId="1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0" fontId="0" fillId="0" borderId="4" xfId="0" applyBorder="1"/>
    <xf numFmtId="0" fontId="30" fillId="0" borderId="6" xfId="0" applyFont="1" applyBorder="1" applyAlignment="1">
      <alignment horizontal="center" vertical="center" wrapText="1"/>
    </xf>
    <xf numFmtId="0" fontId="0" fillId="0" borderId="11" xfId="0" applyBorder="1"/>
    <xf numFmtId="0" fontId="0" fillId="0" borderId="14" xfId="0" applyBorder="1"/>
    <xf numFmtId="164" fontId="26" fillId="0" borderId="69" xfId="0" applyNumberFormat="1" applyFont="1" applyFill="1" applyBorder="1" applyAlignment="1" applyProtection="1">
      <alignment horizontal="right" vertical="center" wrapText="1" indent="1"/>
    </xf>
    <xf numFmtId="164" fontId="26" fillId="0" borderId="48" xfId="0" applyNumberFormat="1" applyFont="1" applyFill="1" applyBorder="1" applyAlignment="1" applyProtection="1">
      <alignment horizontal="right" vertical="center" wrapText="1" indent="1"/>
    </xf>
    <xf numFmtId="0" fontId="26" fillId="0" borderId="78" xfId="0" applyFont="1" applyFill="1" applyBorder="1" applyAlignment="1" applyProtection="1">
      <alignment horizontal="center" vertical="center" wrapText="1"/>
    </xf>
    <xf numFmtId="0" fontId="24" fillId="0" borderId="68" xfId="0" applyFont="1" applyBorder="1" applyAlignment="1" applyProtection="1">
      <alignment horizontal="left" vertical="center" wrapText="1" indent="1"/>
    </xf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2" xfId="0" applyNumberFormat="1" applyFont="1" applyFill="1" applyBorder="1" applyAlignment="1" applyProtection="1">
      <alignment horizontal="right" vertical="center" wrapText="1" indent="1"/>
    </xf>
    <xf numFmtId="164" fontId="2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1" xfId="0" applyNumberFormat="1" applyFont="1" applyFill="1" applyBorder="1" applyAlignment="1" applyProtection="1">
      <alignment horizontal="right" vertical="center" wrapText="1" indent="1"/>
    </xf>
    <xf numFmtId="164" fontId="2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0" fontId="43" fillId="0" borderId="1" xfId="0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vertical="center" wrapText="1" indent="1"/>
    </xf>
    <xf numFmtId="164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Fill="1" applyBorder="1" applyAlignment="1" applyProtection="1">
      <alignment vertical="center" wrapText="1"/>
    </xf>
    <xf numFmtId="0" fontId="27" fillId="0" borderId="46" xfId="0" applyFont="1" applyFill="1" applyBorder="1" applyAlignment="1" applyProtection="1">
      <alignment horizontal="center" vertical="center" wrapText="1"/>
    </xf>
    <xf numFmtId="0" fontId="18" fillId="0" borderId="59" xfId="0" applyFont="1" applyFill="1" applyBorder="1" applyAlignment="1" applyProtection="1">
      <alignment horizontal="center" vertical="center" wrapText="1"/>
    </xf>
    <xf numFmtId="0" fontId="18" fillId="0" borderId="39" xfId="0" applyFont="1" applyFill="1" applyBorder="1" applyAlignment="1" applyProtection="1">
      <alignment horizontal="center" vertical="center" wrapText="1"/>
    </xf>
    <xf numFmtId="164" fontId="2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57" xfId="0" applyNumberFormat="1" applyFont="1" applyFill="1" applyBorder="1" applyAlignment="1" applyProtection="1">
      <alignment horizontal="right" vertical="center"/>
      <protection locked="0"/>
    </xf>
    <xf numFmtId="0" fontId="4" fillId="0" borderId="60" xfId="0" applyFont="1" applyFill="1" applyBorder="1" applyAlignment="1" applyProtection="1">
      <alignment vertical="center" wrapText="1"/>
    </xf>
    <xf numFmtId="0" fontId="36" fillId="0" borderId="35" xfId="0" applyFont="1" applyBorder="1" applyAlignment="1" applyProtection="1">
      <alignment horizontal="left" wrapText="1" indent="1"/>
    </xf>
    <xf numFmtId="0" fontId="0" fillId="0" borderId="12" xfId="0" applyBorder="1"/>
    <xf numFmtId="0" fontId="0" fillId="0" borderId="7" xfId="0" applyBorder="1"/>
    <xf numFmtId="49" fontId="30" fillId="0" borderId="24" xfId="0" applyNumberFormat="1" applyFont="1" applyFill="1" applyBorder="1" applyAlignment="1" applyProtection="1">
      <alignment horizontal="right" wrapText="1"/>
    </xf>
    <xf numFmtId="0" fontId="30" fillId="0" borderId="2" xfId="0" applyFont="1" applyBorder="1" applyAlignment="1">
      <alignment horizontal="center" vertical="center" wrapText="1"/>
    </xf>
    <xf numFmtId="0" fontId="30" fillId="0" borderId="56" xfId="0" applyFont="1" applyBorder="1" applyAlignment="1">
      <alignment vertical="center"/>
    </xf>
    <xf numFmtId="0" fontId="0" fillId="0" borderId="56" xfId="0" applyBorder="1"/>
    <xf numFmtId="0" fontId="0" fillId="0" borderId="72" xfId="0" applyBorder="1"/>
    <xf numFmtId="0" fontId="0" fillId="0" borderId="63" xfId="0" applyBorder="1"/>
    <xf numFmtId="0" fontId="0" fillId="0" borderId="26" xfId="0" applyBorder="1"/>
    <xf numFmtId="0" fontId="0" fillId="0" borderId="64" xfId="0" applyBorder="1"/>
    <xf numFmtId="0" fontId="30" fillId="0" borderId="26" xfId="0" applyFont="1" applyBorder="1" applyAlignment="1">
      <alignment vertical="center"/>
    </xf>
    <xf numFmtId="0" fontId="30" fillId="0" borderId="32" xfId="0" applyFont="1" applyBorder="1"/>
    <xf numFmtId="0" fontId="30" fillId="0" borderId="53" xfId="0" applyFont="1" applyBorder="1"/>
    <xf numFmtId="0" fontId="31" fillId="0" borderId="0" xfId="0" applyFont="1"/>
    <xf numFmtId="0" fontId="31" fillId="0" borderId="0" xfId="0" applyFont="1" applyAlignment="1">
      <alignment horizontal="right"/>
    </xf>
    <xf numFmtId="49" fontId="8" fillId="0" borderId="22" xfId="6" applyNumberFormat="1" applyFont="1" applyFill="1" applyBorder="1" applyAlignment="1" applyProtection="1">
      <alignment horizontal="right" vertical="center"/>
    </xf>
    <xf numFmtId="49" fontId="8" fillId="0" borderId="22" xfId="6" applyNumberFormat="1" applyFont="1" applyFill="1" applyBorder="1" applyAlignment="1" applyProtection="1">
      <alignment horizontal="right" vertical="center"/>
      <protection locked="0"/>
    </xf>
    <xf numFmtId="49" fontId="18" fillId="0" borderId="23" xfId="6" applyNumberFormat="1" applyFont="1" applyFill="1" applyBorder="1" applyAlignment="1" applyProtection="1">
      <alignment horizontal="center" vertical="center" wrapText="1"/>
    </xf>
    <xf numFmtId="0" fontId="18" fillId="0" borderId="23" xfId="6" applyNumberFormat="1" applyFont="1" applyFill="1" applyBorder="1" applyAlignment="1" applyProtection="1">
      <alignment horizontal="center" vertical="center" wrapText="1"/>
    </xf>
    <xf numFmtId="0" fontId="8" fillId="0" borderId="48" xfId="6" applyNumberFormat="1" applyFont="1" applyFill="1" applyBorder="1" applyAlignment="1" applyProtection="1">
      <alignment horizontal="right" vertical="center"/>
      <protection locked="0"/>
    </xf>
    <xf numFmtId="49" fontId="8" fillId="0" borderId="48" xfId="6" applyNumberFormat="1" applyFont="1" applyFill="1" applyBorder="1" applyAlignment="1" applyProtection="1">
      <alignment horizontal="right" vertical="center"/>
      <protection locked="0"/>
    </xf>
    <xf numFmtId="49" fontId="18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16" xfId="0" applyFont="1" applyFill="1" applyBorder="1" applyAlignment="1" applyProtection="1">
      <alignment horizontal="right" vertical="center" wrapText="1" indent="1"/>
    </xf>
    <xf numFmtId="164" fontId="44" fillId="0" borderId="0" xfId="4" applyNumberFormat="1" applyFont="1" applyFill="1" applyBorder="1" applyAlignment="1" applyProtection="1">
      <alignment horizontal="center" vertical="center"/>
    </xf>
    <xf numFmtId="0" fontId="56" fillId="0" borderId="0" xfId="4" applyFont="1" applyFill="1" applyAlignment="1">
      <alignment wrapText="1"/>
    </xf>
    <xf numFmtId="0" fontId="56" fillId="0" borderId="0" xfId="4" applyFont="1" applyFill="1"/>
    <xf numFmtId="0" fontId="58" fillId="0" borderId="0" xfId="0" applyFont="1" applyFill="1" applyBorder="1" applyAlignment="1" applyProtection="1">
      <alignment horizontal="right" vertical="center"/>
    </xf>
    <xf numFmtId="0" fontId="44" fillId="0" borderId="17" xfId="4" applyFont="1" applyFill="1" applyBorder="1" applyAlignment="1" applyProtection="1">
      <alignment horizontal="center" vertical="center" wrapText="1"/>
    </xf>
    <xf numFmtId="0" fontId="44" fillId="0" borderId="18" xfId="4" applyFont="1" applyFill="1" applyBorder="1" applyAlignment="1" applyProtection="1">
      <alignment horizontal="center" vertical="center" wrapText="1"/>
    </xf>
    <xf numFmtId="0" fontId="44" fillId="0" borderId="69" xfId="4" applyFont="1" applyFill="1" applyBorder="1" applyAlignment="1" applyProtection="1">
      <alignment horizontal="center" vertical="center" wrapText="1"/>
    </xf>
    <xf numFmtId="0" fontId="44" fillId="0" borderId="34" xfId="4" applyFont="1" applyFill="1" applyBorder="1" applyAlignment="1" applyProtection="1">
      <alignment horizontal="center" vertical="center" wrapText="1"/>
    </xf>
    <xf numFmtId="0" fontId="44" fillId="0" borderId="61" xfId="4" applyFont="1" applyFill="1" applyBorder="1" applyAlignment="1">
      <alignment horizontal="center" vertical="center" wrapText="1"/>
    </xf>
    <xf numFmtId="0" fontId="44" fillId="0" borderId="15" xfId="4" applyFont="1" applyFill="1" applyBorder="1" applyAlignment="1" applyProtection="1">
      <alignment horizontal="center" vertical="center" wrapText="1"/>
    </xf>
    <xf numFmtId="0" fontId="44" fillId="0" borderId="16" xfId="4" applyFont="1" applyFill="1" applyBorder="1" applyAlignment="1" applyProtection="1">
      <alignment horizontal="center" vertical="center" wrapText="1"/>
    </xf>
    <xf numFmtId="0" fontId="44" fillId="0" borderId="35" xfId="4" applyFont="1" applyFill="1" applyBorder="1" applyAlignment="1" applyProtection="1">
      <alignment horizontal="center" vertical="center" wrapText="1"/>
    </xf>
    <xf numFmtId="0" fontId="44" fillId="0" borderId="23" xfId="4" applyFont="1" applyFill="1" applyBorder="1" applyAlignment="1" applyProtection="1">
      <alignment horizontal="center" vertical="center" wrapText="1"/>
    </xf>
    <xf numFmtId="0" fontId="59" fillId="0" borderId="0" xfId="4" applyFont="1" applyFill="1"/>
    <xf numFmtId="0" fontId="44" fillId="0" borderId="10" xfId="4" applyFont="1" applyFill="1" applyBorder="1" applyAlignment="1" applyProtection="1">
      <alignment horizontal="left" vertical="center" wrapText="1" indent="1"/>
    </xf>
    <xf numFmtId="0" fontId="44" fillId="0" borderId="3" xfId="4" applyFont="1" applyFill="1" applyBorder="1" applyAlignment="1" applyProtection="1">
      <alignment horizontal="left" vertical="center" wrapText="1" indent="1"/>
    </xf>
    <xf numFmtId="164" fontId="44" fillId="0" borderId="77" xfId="4" applyNumberFormat="1" applyFont="1" applyFill="1" applyBorder="1" applyAlignment="1" applyProtection="1">
      <alignment horizontal="right" vertical="center" wrapText="1" indent="1"/>
    </xf>
    <xf numFmtId="164" fontId="44" fillId="0" borderId="24" xfId="4" applyNumberFormat="1" applyFont="1" applyFill="1" applyBorder="1" applyAlignment="1" applyProtection="1">
      <alignment horizontal="right" vertical="center" wrapText="1" indent="1"/>
    </xf>
    <xf numFmtId="9" fontId="60" fillId="0" borderId="30" xfId="4" applyNumberFormat="1" applyFont="1" applyFill="1" applyBorder="1"/>
    <xf numFmtId="0" fontId="44" fillId="0" borderId="15" xfId="4" applyFont="1" applyFill="1" applyBorder="1" applyAlignment="1" applyProtection="1">
      <alignment horizontal="left" vertical="center" wrapText="1" indent="1"/>
    </xf>
    <xf numFmtId="0" fontId="61" fillId="0" borderId="16" xfId="0" applyFont="1" applyBorder="1" applyAlignment="1" applyProtection="1">
      <alignment horizontal="left" vertical="center" wrapText="1" indent="1"/>
    </xf>
    <xf numFmtId="164" fontId="44" fillId="0" borderId="47" xfId="4" applyNumberFormat="1" applyFont="1" applyFill="1" applyBorder="1" applyAlignment="1" applyProtection="1">
      <alignment horizontal="right" vertical="center" wrapText="1" indent="1"/>
    </xf>
    <xf numFmtId="164" fontId="44" fillId="0" borderId="23" xfId="4" applyNumberFormat="1" applyFont="1" applyFill="1" applyBorder="1" applyAlignment="1" applyProtection="1">
      <alignment horizontal="right" vertical="center" wrapText="1" indent="1"/>
    </xf>
    <xf numFmtId="164" fontId="44" fillId="0" borderId="35" xfId="4" applyNumberFormat="1" applyFont="1" applyFill="1" applyBorder="1" applyAlignment="1" applyProtection="1">
      <alignment horizontal="right" vertical="center" wrapText="1" indent="1"/>
    </xf>
    <xf numFmtId="9" fontId="60" fillId="0" borderId="25" xfId="4" applyNumberFormat="1" applyFont="1" applyFill="1" applyBorder="1"/>
    <xf numFmtId="49" fontId="59" fillId="0" borderId="11" xfId="4" applyNumberFormat="1" applyFont="1" applyFill="1" applyBorder="1" applyAlignment="1" applyProtection="1">
      <alignment horizontal="left" vertical="center" wrapText="1" indent="1"/>
    </xf>
    <xf numFmtId="0" fontId="62" fillId="0" borderId="4" xfId="0" applyFont="1" applyBorder="1" applyAlignment="1" applyProtection="1">
      <alignment horizontal="left" vertical="center" wrapText="1" indent="1"/>
    </xf>
    <xf numFmtId="164" fontId="59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73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71" xfId="4" applyNumberFormat="1" applyFont="1" applyFill="1" applyBorder="1" applyAlignment="1" applyProtection="1">
      <alignment horizontal="right" vertical="center" wrapText="1" indent="1"/>
      <protection locked="0"/>
    </xf>
    <xf numFmtId="9" fontId="59" fillId="0" borderId="28" xfId="4" applyNumberFormat="1" applyFont="1" applyFill="1" applyBorder="1"/>
    <xf numFmtId="49" fontId="59" fillId="0" borderId="9" xfId="4" applyNumberFormat="1" applyFont="1" applyFill="1" applyBorder="1" applyAlignment="1" applyProtection="1">
      <alignment horizontal="left" vertical="center" wrapText="1" indent="1"/>
    </xf>
    <xf numFmtId="164" fontId="59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70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9" fontId="59" fillId="0" borderId="26" xfId="4" applyNumberFormat="1" applyFont="1" applyFill="1" applyBorder="1"/>
    <xf numFmtId="49" fontId="59" fillId="0" borderId="12" xfId="4" applyNumberFormat="1" applyFont="1" applyFill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vertical="center" wrapText="1" indent="1"/>
    </xf>
    <xf numFmtId="164" fontId="59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9" fontId="59" fillId="0" borderId="27" xfId="4" applyNumberFormat="1" applyFont="1" applyFill="1" applyBorder="1"/>
    <xf numFmtId="0" fontId="44" fillId="0" borderId="16" xfId="4" applyFont="1" applyFill="1" applyBorder="1" applyAlignment="1" applyProtection="1">
      <alignment horizontal="left" vertical="center" wrapText="1" indent="1"/>
    </xf>
    <xf numFmtId="0" fontId="60" fillId="0" borderId="0" xfId="4" applyFont="1" applyFill="1"/>
    <xf numFmtId="0" fontId="59" fillId="0" borderId="4" xfId="4" applyFont="1" applyFill="1" applyBorder="1" applyAlignment="1" applyProtection="1">
      <alignment horizontal="left" vertical="center" wrapText="1" indent="1"/>
    </xf>
    <xf numFmtId="0" fontId="59" fillId="0" borderId="2" xfId="4" applyFont="1" applyFill="1" applyBorder="1" applyAlignment="1" applyProtection="1">
      <alignment horizontal="left" vertical="center" wrapText="1" indent="1"/>
    </xf>
    <xf numFmtId="49" fontId="59" fillId="0" borderId="8" xfId="4" applyNumberFormat="1" applyFont="1" applyFill="1" applyBorder="1" applyAlignment="1" applyProtection="1">
      <alignment horizontal="left" vertical="center" wrapText="1" indent="1"/>
    </xf>
    <xf numFmtId="0" fontId="59" fillId="0" borderId="1" xfId="4" applyFont="1" applyFill="1" applyBorder="1" applyAlignment="1" applyProtection="1">
      <alignment horizontal="left" vertical="center" wrapText="1" indent="1"/>
    </xf>
    <xf numFmtId="164" fontId="59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7" xfId="4" applyFont="1" applyFill="1" applyBorder="1" applyAlignment="1" applyProtection="1">
      <alignment horizontal="left" vertical="center" wrapText="1" indent="1"/>
    </xf>
    <xf numFmtId="164" fontId="56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46" xfId="4" applyFont="1" applyFill="1" applyBorder="1" applyAlignment="1" applyProtection="1">
      <alignment horizontal="left" vertical="center" wrapText="1" indent="1"/>
    </xf>
    <xf numFmtId="164" fontId="44" fillId="0" borderId="16" xfId="4" applyNumberFormat="1" applyFont="1" applyFill="1" applyBorder="1" applyAlignment="1" applyProtection="1">
      <alignment horizontal="right" vertical="center" wrapText="1" indent="1"/>
    </xf>
    <xf numFmtId="49" fontId="59" fillId="0" borderId="54" xfId="4" applyNumberFormat="1" applyFont="1" applyFill="1" applyBorder="1" applyAlignment="1" applyProtection="1">
      <alignment horizontal="left" vertical="center" wrapText="1" indent="1"/>
    </xf>
    <xf numFmtId="0" fontId="63" fillId="0" borderId="4" xfId="0" applyFont="1" applyBorder="1" applyAlignment="1" applyProtection="1">
      <alignment horizontal="left" vertical="center" wrapText="1" indent="1"/>
    </xf>
    <xf numFmtId="164" fontId="64" fillId="0" borderId="73" xfId="4" applyNumberFormat="1" applyFont="1" applyFill="1" applyBorder="1" applyAlignment="1" applyProtection="1">
      <alignment horizontal="right" vertical="center" wrapText="1" indent="1"/>
    </xf>
    <xf numFmtId="164" fontId="64" fillId="0" borderId="4" xfId="4" applyNumberFormat="1" applyFont="1" applyFill="1" applyBorder="1" applyAlignment="1" applyProtection="1">
      <alignment horizontal="right" vertical="center" wrapText="1" indent="1"/>
    </xf>
    <xf numFmtId="164" fontId="64" fillId="0" borderId="31" xfId="4" applyNumberFormat="1" applyFont="1" applyFill="1" applyBorder="1" applyAlignment="1" applyProtection="1">
      <alignment horizontal="right" vertical="center" wrapText="1" indent="1"/>
    </xf>
    <xf numFmtId="164" fontId="64" fillId="0" borderId="71" xfId="4" applyNumberFormat="1" applyFont="1" applyFill="1" applyBorder="1" applyAlignment="1" applyProtection="1">
      <alignment horizontal="right" vertical="center" wrapText="1" indent="1"/>
    </xf>
    <xf numFmtId="49" fontId="59" fillId="0" borderId="55" xfId="4" applyNumberFormat="1" applyFont="1" applyFill="1" applyBorder="1" applyAlignment="1" applyProtection="1">
      <alignment horizontal="center" vertical="center" wrapText="1"/>
    </xf>
    <xf numFmtId="0" fontId="62" fillId="0" borderId="2" xfId="0" applyFont="1" applyBorder="1" applyAlignment="1" applyProtection="1">
      <alignment horizontal="left" vertical="center" wrapText="1" indent="1"/>
    </xf>
    <xf numFmtId="164" fontId="56" fillId="0" borderId="70" xfId="4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2" xfId="0" applyFont="1" applyBorder="1" applyAlignment="1" applyProtection="1">
      <alignment horizontal="left" vertical="center" wrapText="1" indent="1"/>
    </xf>
    <xf numFmtId="164" fontId="64" fillId="0" borderId="70" xfId="4" applyNumberFormat="1" applyFont="1" applyFill="1" applyBorder="1" applyAlignment="1" applyProtection="1">
      <alignment horizontal="right" vertical="center" wrapText="1" indent="1"/>
    </xf>
    <xf numFmtId="164" fontId="64" fillId="0" borderId="2" xfId="4" applyNumberFormat="1" applyFont="1" applyFill="1" applyBorder="1" applyAlignment="1" applyProtection="1">
      <alignment horizontal="right" vertical="center" wrapText="1" indent="1"/>
    </xf>
    <xf numFmtId="164" fontId="64" fillId="0" borderId="19" xfId="4" applyNumberFormat="1" applyFont="1" applyFill="1" applyBorder="1" applyAlignment="1" applyProtection="1">
      <alignment horizontal="right" vertical="center" wrapText="1" indent="1"/>
    </xf>
    <xf numFmtId="164" fontId="64" fillId="0" borderId="56" xfId="4" applyNumberFormat="1" applyFont="1" applyFill="1" applyBorder="1" applyAlignment="1" applyProtection="1">
      <alignment horizontal="right" vertical="center" wrapText="1" indent="1"/>
    </xf>
    <xf numFmtId="0" fontId="62" fillId="0" borderId="2" xfId="0" applyFont="1" applyBorder="1" applyAlignment="1" applyProtection="1">
      <alignment horizontal="left" vertical="center" indent="1"/>
    </xf>
    <xf numFmtId="164" fontId="56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9" fontId="59" fillId="0" borderId="30" xfId="4" applyNumberFormat="1" applyFont="1" applyFill="1" applyBorder="1"/>
    <xf numFmtId="0" fontId="62" fillId="0" borderId="7" xfId="0" applyFont="1" applyBorder="1" applyAlignment="1" applyProtection="1">
      <alignment horizontal="left" vertical="center" wrapText="1" indent="1"/>
    </xf>
    <xf numFmtId="164" fontId="59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3" xfId="4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1" xfId="4" applyNumberFormat="1" applyFont="1" applyFill="1" applyBorder="1" applyAlignment="1" applyProtection="1">
      <alignment horizontal="right" vertical="center" wrapText="1" indent="1"/>
      <protection locked="0"/>
    </xf>
    <xf numFmtId="9" fontId="59" fillId="0" borderId="25" xfId="4" applyNumberFormat="1" applyFont="1" applyFill="1" applyBorder="1"/>
    <xf numFmtId="0" fontId="44" fillId="0" borderId="8" xfId="4" applyFont="1" applyFill="1" applyBorder="1" applyAlignment="1" applyProtection="1">
      <alignment horizontal="left" vertical="center" wrapText="1" indent="1"/>
    </xf>
    <xf numFmtId="0" fontId="58" fillId="0" borderId="1" xfId="4" applyFont="1" applyFill="1" applyBorder="1" applyAlignment="1" applyProtection="1">
      <alignment horizontal="left" vertical="center" wrapText="1" indent="1"/>
    </xf>
    <xf numFmtId="164" fontId="57" fillId="0" borderId="29" xfId="4" applyNumberFormat="1" applyFont="1" applyFill="1" applyBorder="1" applyAlignment="1" applyProtection="1">
      <alignment horizontal="right" vertical="center" wrapText="1" indent="1"/>
    </xf>
    <xf numFmtId="164" fontId="57" fillId="0" borderId="20" xfId="4" applyNumberFormat="1" applyFont="1" applyFill="1" applyBorder="1" applyAlignment="1" applyProtection="1">
      <alignment horizontal="right" vertical="center" wrapText="1" indent="1"/>
    </xf>
    <xf numFmtId="9" fontId="57" fillId="0" borderId="25" xfId="4" applyNumberFormat="1" applyFont="1" applyFill="1" applyBorder="1"/>
    <xf numFmtId="0" fontId="61" fillId="0" borderId="15" xfId="0" applyFont="1" applyBorder="1" applyAlignment="1" applyProtection="1">
      <alignment horizontal="left" vertical="center" wrapText="1" indent="1"/>
    </xf>
    <xf numFmtId="164" fontId="60" fillId="0" borderId="35" xfId="4" applyNumberFormat="1" applyFont="1" applyFill="1" applyBorder="1" applyAlignment="1" applyProtection="1">
      <alignment horizontal="right" vertical="center" wrapText="1" indent="1"/>
    </xf>
    <xf numFmtId="164" fontId="60" fillId="0" borderId="23" xfId="4" applyNumberFormat="1" applyFont="1" applyFill="1" applyBorder="1" applyAlignment="1" applyProtection="1">
      <alignment horizontal="right" vertical="center" wrapText="1" indent="1"/>
    </xf>
    <xf numFmtId="49" fontId="61" fillId="0" borderId="11" xfId="0" applyNumberFormat="1" applyFont="1" applyBorder="1" applyAlignment="1" applyProtection="1">
      <alignment horizontal="center" vertical="center" wrapText="1"/>
    </xf>
    <xf numFmtId="49" fontId="62" fillId="0" borderId="9" xfId="0" applyNumberFormat="1" applyFont="1" applyBorder="1" applyAlignment="1" applyProtection="1">
      <alignment horizontal="center" vertical="center" wrapText="1"/>
    </xf>
    <xf numFmtId="49" fontId="61" fillId="0" borderId="9" xfId="0" applyNumberFormat="1" applyFont="1" applyBorder="1" applyAlignment="1" applyProtection="1">
      <alignment horizontal="center" vertical="center" wrapText="1"/>
    </xf>
    <xf numFmtId="49" fontId="62" fillId="0" borderId="12" xfId="0" applyNumberFormat="1" applyFont="1" applyBorder="1" applyAlignment="1" applyProtection="1">
      <alignment horizontal="center" vertical="center" wrapText="1"/>
    </xf>
    <xf numFmtId="0" fontId="62" fillId="0" borderId="8" xfId="0" applyFont="1" applyBorder="1" applyAlignment="1" applyProtection="1">
      <alignment horizontal="left" vertical="center" wrapText="1" indent="1"/>
    </xf>
    <xf numFmtId="0" fontId="61" fillId="0" borderId="1" xfId="0" applyFont="1" applyBorder="1" applyAlignment="1" applyProtection="1">
      <alignment horizontal="left" vertical="center" wrapText="1" indent="1"/>
    </xf>
    <xf numFmtId="164" fontId="60" fillId="0" borderId="29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20" xfId="4" quotePrefix="1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0" xfId="4" applyFont="1" applyFill="1" applyBorder="1" applyAlignment="1" applyProtection="1">
      <alignment horizontal="center" vertical="center" wrapText="1"/>
    </xf>
    <xf numFmtId="0" fontId="44" fillId="0" borderId="0" xfId="4" applyFont="1" applyFill="1" applyBorder="1" applyAlignment="1" applyProtection="1">
      <alignment vertical="center" wrapText="1"/>
    </xf>
    <xf numFmtId="164" fontId="44" fillId="0" borderId="0" xfId="4" applyNumberFormat="1" applyFont="1" applyFill="1" applyBorder="1" applyAlignment="1" applyProtection="1">
      <alignment horizontal="right" vertical="center" wrapText="1" indent="1"/>
    </xf>
    <xf numFmtId="0" fontId="58" fillId="0" borderId="0" xfId="0" applyFont="1" applyFill="1" applyBorder="1" applyAlignment="1" applyProtection="1">
      <alignment horizontal="right"/>
    </xf>
    <xf numFmtId="0" fontId="56" fillId="0" borderId="0" xfId="4" applyFont="1" applyFill="1" applyAlignment="1"/>
    <xf numFmtId="0" fontId="59" fillId="0" borderId="25" xfId="4" applyFont="1" applyFill="1" applyBorder="1"/>
    <xf numFmtId="0" fontId="44" fillId="0" borderId="17" xfId="4" applyFont="1" applyFill="1" applyBorder="1" applyAlignment="1" applyProtection="1">
      <alignment horizontal="left" vertical="center" wrapText="1" indent="1"/>
    </xf>
    <xf numFmtId="0" fontId="44" fillId="0" borderId="18" xfId="4" applyFont="1" applyFill="1" applyBorder="1" applyAlignment="1" applyProtection="1">
      <alignment vertical="center" wrapText="1"/>
    </xf>
    <xf numFmtId="164" fontId="44" fillId="0" borderId="69" xfId="4" applyNumberFormat="1" applyFont="1" applyFill="1" applyBorder="1" applyAlignment="1" applyProtection="1">
      <alignment horizontal="right" vertical="center" wrapText="1" indent="1"/>
    </xf>
    <xf numFmtId="164" fontId="44" fillId="0" borderId="34" xfId="4" applyNumberFormat="1" applyFont="1" applyFill="1" applyBorder="1" applyAlignment="1" applyProtection="1">
      <alignment horizontal="right" vertical="center" wrapText="1" indent="1"/>
    </xf>
    <xf numFmtId="49" fontId="59" fillId="0" borderId="13" xfId="4" applyNumberFormat="1" applyFont="1" applyFill="1" applyBorder="1" applyAlignment="1" applyProtection="1">
      <alignment horizontal="left" vertical="center" wrapText="1" indent="1"/>
    </xf>
    <xf numFmtId="0" fontId="59" fillId="0" borderId="5" xfId="4" applyFont="1" applyFill="1" applyBorder="1" applyAlignment="1" applyProtection="1">
      <alignment horizontal="left" vertical="center" wrapText="1" indent="1"/>
    </xf>
    <xf numFmtId="164" fontId="59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28" xfId="4" applyNumberFormat="1" applyFont="1" applyFill="1" applyBorder="1"/>
    <xf numFmtId="9" fontId="56" fillId="0" borderId="26" xfId="4" applyNumberFormat="1" applyFont="1" applyFill="1" applyBorder="1"/>
    <xf numFmtId="0" fontId="59" fillId="0" borderId="6" xfId="4" applyFont="1" applyFill="1" applyBorder="1" applyAlignment="1" applyProtection="1">
      <alignment horizontal="left" vertical="center" wrapText="1" indent="1"/>
    </xf>
    <xf numFmtId="0" fontId="59" fillId="0" borderId="0" xfId="4" applyFont="1" applyFill="1" applyBorder="1" applyAlignment="1" applyProtection="1">
      <alignment horizontal="left" vertical="center" wrapText="1" indent="1"/>
    </xf>
    <xf numFmtId="0" fontId="59" fillId="0" borderId="2" xfId="4" applyFont="1" applyFill="1" applyBorder="1" applyAlignment="1" applyProtection="1">
      <alignment horizontal="left" indent="6"/>
    </xf>
    <xf numFmtId="0" fontId="59" fillId="0" borderId="2" xfId="4" applyFont="1" applyFill="1" applyBorder="1" applyAlignment="1" applyProtection="1">
      <alignment horizontal="left" vertical="center" wrapText="1" indent="6"/>
    </xf>
    <xf numFmtId="0" fontId="59" fillId="0" borderId="7" xfId="4" applyFont="1" applyFill="1" applyBorder="1" applyAlignment="1" applyProtection="1">
      <alignment horizontal="left" vertical="center" wrapText="1" indent="6"/>
    </xf>
    <xf numFmtId="49" fontId="59" fillId="0" borderId="14" xfId="4" applyNumberFormat="1" applyFont="1" applyFill="1" applyBorder="1" applyAlignment="1" applyProtection="1">
      <alignment horizontal="left" vertical="center" wrapText="1" indent="1"/>
    </xf>
    <xf numFmtId="0" fontId="59" fillId="0" borderId="32" xfId="4" applyFont="1" applyFill="1" applyBorder="1" applyAlignment="1" applyProtection="1">
      <alignment horizontal="left" vertical="center" wrapText="1" indent="6"/>
    </xf>
    <xf numFmtId="164" fontId="59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27" xfId="4" applyNumberFormat="1" applyFont="1" applyFill="1" applyBorder="1"/>
    <xf numFmtId="0" fontId="44" fillId="0" borderId="16" xfId="4" applyFont="1" applyFill="1" applyBorder="1" applyAlignment="1" applyProtection="1">
      <alignment vertical="center" wrapText="1"/>
    </xf>
    <xf numFmtId="0" fontId="62" fillId="0" borderId="2" xfId="0" quotePrefix="1" applyFont="1" applyBorder="1" applyAlignment="1" applyProtection="1">
      <alignment horizontal="left" vertical="center" wrapText="1" indent="6"/>
    </xf>
    <xf numFmtId="0" fontId="62" fillId="0" borderId="7" xfId="0" quotePrefix="1" applyFont="1" applyBorder="1" applyAlignment="1" applyProtection="1">
      <alignment horizontal="left" vertical="center" wrapText="1" indent="6"/>
    </xf>
    <xf numFmtId="0" fontId="60" fillId="0" borderId="16" xfId="4" applyFont="1" applyFill="1" applyBorder="1" applyAlignment="1" applyProtection="1">
      <alignment horizontal="left" vertical="center" wrapText="1" indent="1"/>
    </xf>
    <xf numFmtId="9" fontId="56" fillId="0" borderId="25" xfId="4" applyNumberFormat="1" applyFont="1" applyFill="1" applyBorder="1"/>
    <xf numFmtId="164" fontId="6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25" xfId="4" applyNumberFormat="1" applyFont="1" applyFill="1" applyBorder="1" applyAlignment="1">
      <alignment horizontal="left" vertical="center" indent="1"/>
    </xf>
    <xf numFmtId="0" fontId="56" fillId="0" borderId="0" xfId="4" applyFont="1" applyFill="1" applyAlignment="1">
      <alignment horizontal="left" vertical="center" indent="1"/>
    </xf>
    <xf numFmtId="0" fontId="57" fillId="0" borderId="1" xfId="4" applyFont="1" applyFill="1" applyBorder="1" applyAlignment="1" applyProtection="1">
      <alignment horizontal="left" vertical="center" wrapText="1" indent="1"/>
    </xf>
    <xf numFmtId="9" fontId="56" fillId="0" borderId="30" xfId="4" applyNumberFormat="1" applyFont="1" applyFill="1" applyBorder="1"/>
    <xf numFmtId="49" fontId="63" fillId="0" borderId="15" xfId="0" applyNumberFormat="1" applyFont="1" applyBorder="1" applyAlignment="1" applyProtection="1">
      <alignment horizontal="left" vertical="center" wrapText="1" indent="1"/>
    </xf>
    <xf numFmtId="0" fontId="63" fillId="0" borderId="16" xfId="0" applyFont="1" applyBorder="1" applyAlignment="1" applyProtection="1">
      <alignment horizontal="left" vertical="center" wrapText="1" indent="1"/>
    </xf>
    <xf numFmtId="164" fontId="64" fillId="0" borderId="35" xfId="4" applyNumberFormat="1" applyFont="1" applyFill="1" applyBorder="1" applyAlignment="1" applyProtection="1">
      <alignment horizontal="right" vertical="center" wrapText="1" indent="1"/>
    </xf>
    <xf numFmtId="164" fontId="64" fillId="0" borderId="23" xfId="4" applyNumberFormat="1" applyFont="1" applyFill="1" applyBorder="1" applyAlignment="1" applyProtection="1">
      <alignment horizontal="right" vertical="center" wrapText="1" indent="1"/>
    </xf>
    <xf numFmtId="49" fontId="62" fillId="0" borderId="11" xfId="0" applyNumberFormat="1" applyFont="1" applyBorder="1" applyAlignment="1" applyProtection="1">
      <alignment horizontal="center" vertical="center" wrapText="1"/>
    </xf>
    <xf numFmtId="0" fontId="62" fillId="0" borderId="71" xfId="0" applyFont="1" applyBorder="1" applyAlignment="1" applyProtection="1">
      <alignment horizontal="right" vertical="center" wrapText="1" indent="1"/>
      <protection locked="0"/>
    </xf>
    <xf numFmtId="0" fontId="62" fillId="0" borderId="31" xfId="0" applyFont="1" applyBorder="1" applyAlignment="1" applyProtection="1">
      <alignment horizontal="right" vertical="center" wrapText="1" indent="1"/>
      <protection locked="0"/>
    </xf>
    <xf numFmtId="0" fontId="62" fillId="0" borderId="56" xfId="0" applyFont="1" applyBorder="1" applyAlignment="1" applyProtection="1">
      <alignment horizontal="right" vertical="center" wrapText="1" indent="1"/>
      <protection locked="0"/>
    </xf>
    <xf numFmtId="0" fontId="62" fillId="0" borderId="19" xfId="0" applyFont="1" applyBorder="1" applyAlignment="1" applyProtection="1">
      <alignment horizontal="right" vertical="center" wrapText="1" indent="1"/>
      <protection locked="0"/>
    </xf>
    <xf numFmtId="0" fontId="62" fillId="0" borderId="72" xfId="0" applyFont="1" applyBorder="1" applyAlignment="1" applyProtection="1">
      <alignment horizontal="right" vertical="center" wrapText="1" indent="1"/>
      <protection locked="0"/>
    </xf>
    <xf numFmtId="0" fontId="62" fillId="0" borderId="21" xfId="0" applyFont="1" applyBorder="1" applyAlignment="1" applyProtection="1">
      <alignment horizontal="right" vertical="center" wrapText="1" indent="1"/>
      <protection locked="0"/>
    </xf>
    <xf numFmtId="164" fontId="61" fillId="0" borderId="35" xfId="0" applyNumberFormat="1" applyFont="1" applyBorder="1" applyAlignment="1" applyProtection="1">
      <alignment horizontal="right" vertical="center" wrapText="1" indent="1"/>
    </xf>
    <xf numFmtId="164" fontId="61" fillId="0" borderId="23" xfId="0" applyNumberFormat="1" applyFont="1" applyBorder="1" applyAlignment="1" applyProtection="1">
      <alignment horizontal="right" vertical="center" wrapText="1" indent="1"/>
    </xf>
    <xf numFmtId="9" fontId="60" fillId="0" borderId="25" xfId="4" applyNumberFormat="1" applyFont="1" applyFill="1" applyBorder="1" applyAlignment="1">
      <alignment vertical="center"/>
    </xf>
    <xf numFmtId="0" fontId="61" fillId="0" borderId="35" xfId="0" quotePrefix="1" applyFont="1" applyBorder="1" applyAlignment="1" applyProtection="1">
      <alignment horizontal="right" vertical="center" wrapText="1" indent="1"/>
      <protection locked="0"/>
    </xf>
    <xf numFmtId="0" fontId="61" fillId="0" borderId="23" xfId="0" quotePrefix="1" applyFont="1" applyBorder="1" applyAlignment="1" applyProtection="1">
      <alignment horizontal="right" vertical="center" wrapText="1" indent="1"/>
      <protection locked="0"/>
    </xf>
    <xf numFmtId="0" fontId="61" fillId="0" borderId="10" xfId="0" applyFont="1" applyBorder="1" applyAlignment="1" applyProtection="1">
      <alignment horizontal="left" vertical="center" wrapText="1" indent="1"/>
    </xf>
    <xf numFmtId="0" fontId="61" fillId="0" borderId="3" xfId="0" applyFont="1" applyBorder="1" applyAlignment="1" applyProtection="1">
      <alignment horizontal="left" vertical="center" wrapText="1" indent="1"/>
    </xf>
    <xf numFmtId="0" fontId="56" fillId="0" borderId="0" xfId="4" applyFont="1" applyFill="1" applyProtection="1"/>
    <xf numFmtId="0" fontId="56" fillId="0" borderId="0" xfId="4" applyFont="1" applyFill="1" applyAlignment="1" applyProtection="1">
      <alignment horizontal="right" vertical="center" indent="1"/>
    </xf>
    <xf numFmtId="0" fontId="60" fillId="0" borderId="0" xfId="4" applyFont="1" applyFill="1" applyAlignment="1" applyProtection="1">
      <alignment horizontal="center"/>
    </xf>
    <xf numFmtId="9" fontId="56" fillId="0" borderId="25" xfId="6" applyFont="1" applyFill="1" applyBorder="1"/>
    <xf numFmtId="0" fontId="56" fillId="0" borderId="0" xfId="4" applyFont="1" applyFill="1" applyBorder="1" applyAlignment="1" applyProtection="1">
      <alignment horizontal="right" vertical="center" indent="1"/>
    </xf>
    <xf numFmtId="9" fontId="56" fillId="0" borderId="0" xfId="6" applyFont="1" applyFill="1"/>
    <xf numFmtId="0" fontId="61" fillId="0" borderId="0" xfId="0" applyFont="1" applyAlignment="1" applyProtection="1">
      <alignment horizontal="left" vertical="center" indent="1"/>
    </xf>
    <xf numFmtId="0" fontId="56" fillId="0" borderId="0" xfId="0" applyFont="1" applyBorder="1"/>
    <xf numFmtId="0" fontId="56" fillId="0" borderId="0" xfId="0" applyFont="1" applyAlignment="1" applyProtection="1">
      <alignment horizontal="left" vertical="center" indent="1"/>
    </xf>
    <xf numFmtId="0" fontId="56" fillId="0" borderId="0" xfId="0" applyFont="1" applyAlignment="1" applyProtection="1">
      <alignment horizontal="right" vertical="center" indent="1"/>
    </xf>
    <xf numFmtId="0" fontId="56" fillId="0" borderId="0" xfId="0" applyFont="1" applyBorder="1" applyAlignment="1" applyProtection="1">
      <alignment horizontal="right" vertical="center" indent="1"/>
    </xf>
    <xf numFmtId="0" fontId="61" fillId="0" borderId="0" xfId="0" applyFont="1" applyAlignment="1" applyProtection="1">
      <alignment horizontal="center" vertical="center"/>
    </xf>
    <xf numFmtId="0" fontId="56" fillId="0" borderId="0" xfId="4" applyFont="1" applyFill="1" applyBorder="1"/>
    <xf numFmtId="0" fontId="56" fillId="0" borderId="61" xfId="4" applyFont="1" applyFill="1" applyBorder="1"/>
    <xf numFmtId="49" fontId="62" fillId="0" borderId="15" xfId="0" applyNumberFormat="1" applyFont="1" applyBorder="1" applyAlignment="1" applyProtection="1">
      <alignment horizontal="left" vertical="center" wrapText="1" indent="1"/>
    </xf>
    <xf numFmtId="0" fontId="62" fillId="0" borderId="16" xfId="0" applyFont="1" applyBorder="1" applyAlignment="1" applyProtection="1">
      <alignment horizontal="left" vertical="center" wrapText="1" indent="1"/>
    </xf>
    <xf numFmtId="164" fontId="62" fillId="0" borderId="35" xfId="0" applyNumberFormat="1" applyFont="1" applyBorder="1" applyAlignment="1" applyProtection="1">
      <alignment horizontal="right" vertical="center" wrapText="1" indent="1"/>
    </xf>
    <xf numFmtId="164" fontId="62" fillId="0" borderId="23" xfId="0" applyNumberFormat="1" applyFont="1" applyBorder="1" applyAlignment="1" applyProtection="1">
      <alignment horizontal="right" vertical="center" wrapText="1" indent="1"/>
    </xf>
    <xf numFmtId="0" fontId="56" fillId="0" borderId="25" xfId="4" applyFont="1" applyFill="1" applyBorder="1"/>
    <xf numFmtId="49" fontId="63" fillId="0" borderId="15" xfId="0" applyNumberFormat="1" applyFont="1" applyBorder="1" applyAlignment="1" applyProtection="1">
      <alignment horizontal="center" vertical="center" wrapText="1"/>
    </xf>
    <xf numFmtId="0" fontId="62" fillId="0" borderId="35" xfId="0" applyFont="1" applyBorder="1" applyAlignment="1" applyProtection="1">
      <alignment horizontal="right" vertical="center" wrapText="1" indent="1"/>
    </xf>
    <xf numFmtId="0" fontId="62" fillId="0" borderId="23" xfId="0" applyFont="1" applyBorder="1" applyAlignment="1" applyProtection="1">
      <alignment horizontal="right" vertical="center" wrapText="1" indent="1"/>
    </xf>
    <xf numFmtId="0" fontId="56" fillId="0" borderId="30" xfId="4" applyFont="1" applyFill="1" applyBorder="1"/>
    <xf numFmtId="49" fontId="62" fillId="0" borderId="15" xfId="0" applyNumberFormat="1" applyFont="1" applyBorder="1" applyAlignment="1" applyProtection="1">
      <alignment horizontal="center" vertical="center" wrapText="1"/>
    </xf>
    <xf numFmtId="0" fontId="56" fillId="0" borderId="62" xfId="4" applyFont="1" applyFill="1" applyBorder="1"/>
    <xf numFmtId="0" fontId="56" fillId="0" borderId="0" xfId="4" applyFont="1" applyFill="1" applyAlignment="1">
      <alignment horizontal="right" vertical="center" indent="1"/>
    </xf>
    <xf numFmtId="164" fontId="26" fillId="0" borderId="0" xfId="0" applyNumberFormat="1" applyFont="1" applyFill="1" applyAlignment="1" applyProtection="1">
      <alignment horizontal="centerContinuous" vertical="center" wrapText="1"/>
    </xf>
    <xf numFmtId="164" fontId="27" fillId="0" borderId="0" xfId="0" applyNumberFormat="1" applyFont="1" applyFill="1" applyAlignment="1" applyProtection="1">
      <alignment horizontal="centerContinuous" vertical="center"/>
    </xf>
    <xf numFmtId="164" fontId="56" fillId="0" borderId="0" xfId="0" applyNumberFormat="1" applyFont="1" applyFill="1" applyAlignment="1" applyProtection="1">
      <alignment vertical="center" wrapText="1"/>
    </xf>
    <xf numFmtId="164" fontId="56" fillId="0" borderId="0" xfId="0" applyNumberFormat="1" applyFont="1" applyFill="1" applyAlignment="1" applyProtection="1">
      <alignment horizontal="center" vertical="center" wrapText="1"/>
    </xf>
    <xf numFmtId="164" fontId="57" fillId="0" borderId="0" xfId="0" applyNumberFormat="1" applyFont="1" applyFill="1" applyAlignment="1" applyProtection="1">
      <alignment horizontal="right" vertical="center"/>
    </xf>
    <xf numFmtId="9" fontId="56" fillId="0" borderId="0" xfId="0" applyNumberFormat="1" applyFont="1" applyFill="1" applyAlignment="1" applyProtection="1">
      <alignment vertical="center" wrapText="1"/>
    </xf>
    <xf numFmtId="164" fontId="60" fillId="0" borderId="15" xfId="0" applyNumberFormat="1" applyFont="1" applyFill="1" applyBorder="1" applyAlignment="1" applyProtection="1">
      <alignment horizontal="centerContinuous" vertical="center" wrapText="1"/>
    </xf>
    <xf numFmtId="164" fontId="60" fillId="0" borderId="16" xfId="0" applyNumberFormat="1" applyFont="1" applyFill="1" applyBorder="1" applyAlignment="1" applyProtection="1">
      <alignment horizontal="centerContinuous" vertical="center" wrapText="1"/>
    </xf>
    <xf numFmtId="164" fontId="60" fillId="0" borderId="45" xfId="0" applyNumberFormat="1" applyFont="1" applyFill="1" applyBorder="1" applyAlignment="1" applyProtection="1">
      <alignment horizontal="centerContinuous" vertical="center" wrapText="1"/>
    </xf>
    <xf numFmtId="164" fontId="60" fillId="0" borderId="76" xfId="0" applyNumberFormat="1" applyFont="1" applyFill="1" applyBorder="1" applyAlignment="1" applyProtection="1">
      <alignment horizontal="centerContinuous" vertical="center" wrapText="1"/>
    </xf>
    <xf numFmtId="164" fontId="60" fillId="0" borderId="17" xfId="0" applyNumberFormat="1" applyFont="1" applyFill="1" applyBorder="1" applyAlignment="1" applyProtection="1">
      <alignment horizontal="centerContinuous" vertical="center" wrapText="1"/>
    </xf>
    <xf numFmtId="164" fontId="60" fillId="0" borderId="34" xfId="0" applyNumberFormat="1" applyFont="1" applyFill="1" applyBorder="1" applyAlignment="1" applyProtection="1">
      <alignment horizontal="centerContinuous" vertical="center" wrapText="1"/>
    </xf>
    <xf numFmtId="9" fontId="60" fillId="0" borderId="59" xfId="0" applyNumberFormat="1" applyFont="1" applyFill="1" applyBorder="1" applyAlignment="1" applyProtection="1">
      <alignment horizontal="centerContinuous" vertical="center" wrapText="1"/>
    </xf>
    <xf numFmtId="164" fontId="60" fillId="0" borderId="15" xfId="0" applyNumberFormat="1" applyFont="1" applyFill="1" applyBorder="1" applyAlignment="1" applyProtection="1">
      <alignment horizontal="center" vertical="center" wrapText="1"/>
    </xf>
    <xf numFmtId="164" fontId="60" fillId="0" borderId="16" xfId="0" applyNumberFormat="1" applyFont="1" applyFill="1" applyBorder="1" applyAlignment="1" applyProtection="1">
      <alignment horizontal="center" vertical="center" wrapText="1"/>
    </xf>
    <xf numFmtId="164" fontId="60" fillId="0" borderId="45" xfId="0" applyNumberFormat="1" applyFont="1" applyFill="1" applyBorder="1" applyAlignment="1" applyProtection="1">
      <alignment horizontal="center" vertical="center" wrapText="1"/>
    </xf>
    <xf numFmtId="164" fontId="60" fillId="0" borderId="35" xfId="0" applyNumberFormat="1" applyFont="1" applyFill="1" applyBorder="1" applyAlignment="1" applyProtection="1">
      <alignment horizontal="center" vertical="center" wrapText="1"/>
    </xf>
    <xf numFmtId="9" fontId="60" fillId="0" borderId="39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60" fillId="0" borderId="25" xfId="0" applyNumberFormat="1" applyFont="1" applyFill="1" applyBorder="1" applyAlignment="1" applyProtection="1">
      <alignment horizontal="center" vertical="center" wrapText="1"/>
    </xf>
    <xf numFmtId="1" fontId="60" fillId="0" borderId="39" xfId="0" applyNumberFormat="1" applyFont="1" applyFill="1" applyBorder="1" applyAlignment="1" applyProtection="1">
      <alignment horizontal="center" vertical="center" wrapText="1"/>
    </xf>
    <xf numFmtId="164" fontId="56" fillId="0" borderId="28" xfId="0" applyNumberFormat="1" applyFont="1" applyFill="1" applyBorder="1" applyAlignment="1" applyProtection="1">
      <alignment horizontal="left" vertical="center" wrapText="1" indent="1"/>
    </xf>
    <xf numFmtId="164" fontId="56" fillId="0" borderId="11" xfId="0" applyNumberFormat="1" applyFont="1" applyFill="1" applyBorder="1" applyAlignment="1" applyProtection="1">
      <alignment horizontal="left" vertical="center" wrapText="1" indent="1"/>
    </xf>
    <xf numFmtId="164" fontId="5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6" xfId="0" applyNumberFormat="1" applyFont="1" applyFill="1" applyBorder="1" applyAlignment="1" applyProtection="1">
      <alignment horizontal="left" vertical="center" wrapText="1" indent="1"/>
    </xf>
    <xf numFmtId="164" fontId="56" fillId="0" borderId="9" xfId="0" applyNumberFormat="1" applyFont="1" applyFill="1" applyBorder="1" applyAlignment="1" applyProtection="1">
      <alignment horizontal="left" vertical="center" wrapText="1" indent="1"/>
    </xf>
    <xf numFmtId="164" fontId="5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6" xfId="6" applyFont="1" applyFill="1" applyBorder="1" applyAlignment="1" applyProtection="1">
      <alignment horizontal="right" vertical="center" wrapText="1" indent="1"/>
      <protection locked="0"/>
    </xf>
    <xf numFmtId="164" fontId="5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36" xfId="0" applyNumberFormat="1" applyFont="1" applyFill="1" applyBorder="1" applyAlignment="1" applyProtection="1">
      <alignment horizontal="left" vertical="center" wrapText="1" indent="1"/>
    </xf>
    <xf numFmtId="9" fontId="56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6" fillId="0" borderId="0" xfId="0" applyNumberFormat="1" applyFont="1" applyFill="1" applyBorder="1" applyAlignment="1" applyProtection="1">
      <alignment horizontal="left" vertical="center" wrapText="1" indent="1"/>
    </xf>
    <xf numFmtId="164" fontId="5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5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25" xfId="0" applyNumberFormat="1" applyFont="1" applyFill="1" applyBorder="1" applyAlignment="1" applyProtection="1">
      <alignment horizontal="left" vertical="center" wrapText="1" indent="1"/>
    </xf>
    <xf numFmtId="164" fontId="60" fillId="0" borderId="15" xfId="0" applyNumberFormat="1" applyFont="1" applyFill="1" applyBorder="1" applyAlignment="1" applyProtection="1">
      <alignment horizontal="left" vertical="center" wrapText="1" indent="1"/>
    </xf>
    <xf numFmtId="164" fontId="60" fillId="0" borderId="16" xfId="0" applyNumberFormat="1" applyFont="1" applyFill="1" applyBorder="1" applyAlignment="1" applyProtection="1">
      <alignment horizontal="right" vertical="center" wrapText="1" indent="1"/>
    </xf>
    <xf numFmtId="164" fontId="60" fillId="0" borderId="45" xfId="0" applyNumberFormat="1" applyFont="1" applyFill="1" applyBorder="1" applyAlignment="1" applyProtection="1">
      <alignment horizontal="right" vertical="center" wrapText="1" indent="1"/>
    </xf>
    <xf numFmtId="9" fontId="60" fillId="0" borderId="45" xfId="0" applyNumberFormat="1" applyFont="1" applyFill="1" applyBorder="1" applyAlignment="1" applyProtection="1">
      <alignment horizontal="right" vertical="center" wrapText="1" indent="1"/>
    </xf>
    <xf numFmtId="164" fontId="60" fillId="0" borderId="35" xfId="0" applyNumberFormat="1" applyFont="1" applyFill="1" applyBorder="1" applyAlignment="1" applyProtection="1">
      <alignment horizontal="right" vertical="center" wrapText="1" indent="1"/>
    </xf>
    <xf numFmtId="9" fontId="60" fillId="0" borderId="39" xfId="0" applyNumberFormat="1" applyFont="1" applyFill="1" applyBorder="1" applyAlignment="1" applyProtection="1">
      <alignment horizontal="right" vertical="center" wrapText="1" indent="1"/>
    </xf>
    <xf numFmtId="164" fontId="56" fillId="0" borderId="30" xfId="0" applyNumberFormat="1" applyFont="1" applyFill="1" applyBorder="1" applyAlignment="1" applyProtection="1">
      <alignment horizontal="left" vertical="center" wrapText="1" indent="1"/>
    </xf>
    <xf numFmtId="164" fontId="56" fillId="0" borderId="8" xfId="0" applyNumberFormat="1" applyFont="1" applyFill="1" applyBorder="1" applyAlignment="1" applyProtection="1">
      <alignment horizontal="left" vertical="center" wrapText="1" indent="1"/>
    </xf>
    <xf numFmtId="164" fontId="64" fillId="0" borderId="1" xfId="0" applyNumberFormat="1" applyFont="1" applyFill="1" applyBorder="1" applyAlignment="1" applyProtection="1">
      <alignment horizontal="right" vertical="center" wrapText="1" indent="1"/>
    </xf>
    <xf numFmtId="164" fontId="64" fillId="0" borderId="75" xfId="0" applyNumberFormat="1" applyFont="1" applyFill="1" applyBorder="1" applyAlignment="1" applyProtection="1">
      <alignment horizontal="right" vertical="center" wrapText="1" indent="1"/>
    </xf>
    <xf numFmtId="9" fontId="64" fillId="0" borderId="75" xfId="0" applyNumberFormat="1" applyFont="1" applyFill="1" applyBorder="1" applyAlignment="1" applyProtection="1">
      <alignment horizontal="right" vertical="center" wrapText="1" indent="1"/>
    </xf>
    <xf numFmtId="164" fontId="5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9" fontId="64" fillId="0" borderId="51" xfId="0" applyNumberFormat="1" applyFont="1" applyFill="1" applyBorder="1" applyAlignment="1" applyProtection="1">
      <alignment horizontal="right" vertical="center" wrapText="1" indent="1"/>
    </xf>
    <xf numFmtId="164" fontId="56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9" fontId="56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" xfId="0" applyNumberFormat="1" applyFont="1" applyFill="1" applyBorder="1" applyAlignment="1" applyProtection="1">
      <alignment horizontal="right" vertical="center" wrapText="1" indent="1"/>
    </xf>
    <xf numFmtId="164" fontId="64" fillId="0" borderId="6" xfId="0" applyNumberFormat="1" applyFont="1" applyFill="1" applyBorder="1" applyAlignment="1" applyProtection="1">
      <alignment horizontal="right" vertical="center" wrapText="1" indent="1"/>
    </xf>
    <xf numFmtId="9" fontId="64" fillId="0" borderId="6" xfId="0" applyNumberFormat="1" applyFont="1" applyFill="1" applyBorder="1" applyAlignment="1" applyProtection="1">
      <alignment horizontal="right" vertical="center" wrapText="1" indent="1"/>
    </xf>
    <xf numFmtId="9" fontId="64" fillId="0" borderId="50" xfId="0" applyNumberFormat="1" applyFont="1" applyFill="1" applyBorder="1" applyAlignment="1" applyProtection="1">
      <alignment horizontal="right" vertical="center" wrapText="1" indent="1"/>
    </xf>
    <xf numFmtId="164" fontId="60" fillId="0" borderId="61" xfId="0" applyNumberFormat="1" applyFont="1" applyFill="1" applyBorder="1" applyAlignment="1" applyProtection="1">
      <alignment horizontal="left" vertical="center" wrapText="1" indent="1"/>
    </xf>
    <xf numFmtId="164" fontId="60" fillId="0" borderId="17" xfId="0" applyNumberFormat="1" applyFont="1" applyFill="1" applyBorder="1" applyAlignment="1" applyProtection="1">
      <alignment horizontal="left" vertical="center" wrapText="1" indent="1"/>
    </xf>
    <xf numFmtId="164" fontId="6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9" fontId="6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8" xfId="0" applyNumberFormat="1" applyFont="1" applyFill="1" applyBorder="1" applyAlignment="1" applyProtection="1">
      <alignment horizontal="left" vertical="center" wrapText="1" indent="1"/>
    </xf>
    <xf numFmtId="164" fontId="6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9" fontId="6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47" xfId="0" applyNumberFormat="1" applyFont="1" applyFill="1" applyBorder="1" applyAlignment="1" applyProtection="1">
      <alignment horizontal="right" vertical="center" wrapText="1" indent="1"/>
    </xf>
    <xf numFmtId="164" fontId="60" fillId="0" borderId="39" xfId="0" applyNumberFormat="1" applyFont="1" applyFill="1" applyBorder="1" applyAlignment="1" applyProtection="1">
      <alignment horizontal="right" vertical="center" wrapText="1" indent="1"/>
    </xf>
    <xf numFmtId="9" fontId="60" fillId="0" borderId="47" xfId="0" applyNumberFormat="1" applyFont="1" applyFill="1" applyBorder="1" applyAlignment="1" applyProtection="1">
      <alignment horizontal="right" vertical="center" wrapText="1" indent="1"/>
    </xf>
    <xf numFmtId="164" fontId="60" fillId="0" borderId="30" xfId="0" applyNumberFormat="1" applyFont="1" applyFill="1" applyBorder="1" applyAlignment="1" applyProtection="1">
      <alignment horizontal="left" vertical="center" wrapText="1" indent="1"/>
    </xf>
    <xf numFmtId="164" fontId="60" fillId="0" borderId="1" xfId="0" applyNumberFormat="1" applyFont="1" applyFill="1" applyBorder="1" applyAlignment="1" applyProtection="1">
      <alignment horizontal="right" vertical="center" wrapText="1" indent="1"/>
    </xf>
    <xf numFmtId="164" fontId="60" fillId="0" borderId="0" xfId="0" applyNumberFormat="1" applyFont="1" applyFill="1" applyBorder="1" applyAlignment="1" applyProtection="1">
      <alignment horizontal="right" vertical="center" wrapText="1" indent="1"/>
    </xf>
    <xf numFmtId="9" fontId="60" fillId="0" borderId="0" xfId="0" applyNumberFormat="1" applyFont="1" applyFill="1" applyBorder="1" applyAlignment="1" applyProtection="1">
      <alignment horizontal="right" vertical="center" wrapText="1" indent="1"/>
    </xf>
    <xf numFmtId="164" fontId="60" fillId="0" borderId="29" xfId="0" applyNumberFormat="1" applyFont="1" applyFill="1" applyBorder="1" applyAlignment="1" applyProtection="1">
      <alignment horizontal="right" vertical="center" wrapText="1" indent="1"/>
    </xf>
    <xf numFmtId="9" fontId="60" fillId="0" borderId="51" xfId="0" applyNumberFormat="1" applyFont="1" applyFill="1" applyBorder="1" applyAlignment="1" applyProtection="1">
      <alignment horizontal="right" vertical="center" wrapText="1" indent="1"/>
    </xf>
    <xf numFmtId="164" fontId="60" fillId="0" borderId="46" xfId="0" applyNumberFormat="1" applyFont="1" applyFill="1" applyBorder="1" applyAlignment="1" applyProtection="1">
      <alignment horizontal="right" vertical="center" wrapText="1" indent="1"/>
    </xf>
    <xf numFmtId="164" fontId="60" fillId="0" borderId="39" xfId="0" applyNumberFormat="1" applyFont="1" applyFill="1" applyBorder="1" applyAlignment="1" applyProtection="1">
      <alignment horizontal="center" vertical="center" wrapText="1"/>
    </xf>
    <xf numFmtId="164" fontId="5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9" xfId="0" quotePrefix="1" applyNumberFormat="1" applyFont="1" applyFill="1" applyBorder="1" applyAlignment="1" applyProtection="1">
      <alignment horizontal="left" vertical="center" wrapText="1" indent="6"/>
    </xf>
    <xf numFmtId="164" fontId="56" fillId="0" borderId="9" xfId="0" quotePrefix="1" applyNumberFormat="1" applyFont="1" applyFill="1" applyBorder="1" applyAlignment="1" applyProtection="1">
      <alignment horizontal="left" vertical="center" wrapText="1" indent="3"/>
    </xf>
    <xf numFmtId="9" fontId="5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46" xfId="0" applyNumberFormat="1" applyFont="1" applyFill="1" applyBorder="1" applyAlignment="1" applyProtection="1">
      <alignment horizontal="left" vertical="center" wrapText="1" indent="1"/>
    </xf>
    <xf numFmtId="9" fontId="60" fillId="0" borderId="23" xfId="0" applyNumberFormat="1" applyFont="1" applyFill="1" applyBorder="1" applyAlignment="1" applyProtection="1">
      <alignment horizontal="right" vertical="center" wrapText="1" indent="1"/>
    </xf>
    <xf numFmtId="164" fontId="60" fillId="0" borderId="45" xfId="0" applyNumberFormat="1" applyFont="1" applyFill="1" applyBorder="1" applyAlignment="1" applyProtection="1">
      <alignment horizontal="left" vertical="center" wrapText="1" indent="1"/>
    </xf>
    <xf numFmtId="164" fontId="60" fillId="0" borderId="25" xfId="0" applyNumberFormat="1" applyFont="1" applyFill="1" applyBorder="1" applyAlignment="1" applyProtection="1">
      <alignment horizontal="right" vertical="center" wrapText="1" indent="1"/>
    </xf>
    <xf numFmtId="164" fontId="64" fillId="0" borderId="8" xfId="0" applyNumberFormat="1" applyFont="1" applyFill="1" applyBorder="1" applyAlignment="1" applyProtection="1">
      <alignment horizontal="left" vertical="center" wrapText="1" indent="1"/>
    </xf>
    <xf numFmtId="164" fontId="64" fillId="0" borderId="4" xfId="0" applyNumberFormat="1" applyFont="1" applyFill="1" applyBorder="1" applyAlignment="1" applyProtection="1">
      <alignment horizontal="right" vertical="center" wrapText="1" indent="1"/>
    </xf>
    <xf numFmtId="164" fontId="64" fillId="0" borderId="37" xfId="0" applyNumberFormat="1" applyFont="1" applyFill="1" applyBorder="1" applyAlignment="1" applyProtection="1">
      <alignment horizontal="right" vertical="center" wrapText="1" indent="1"/>
    </xf>
    <xf numFmtId="9" fontId="64" fillId="0" borderId="37" xfId="0" applyNumberFormat="1" applyFont="1" applyFill="1" applyBorder="1" applyAlignment="1" applyProtection="1">
      <alignment horizontal="right" vertical="center" wrapText="1" indent="1"/>
    </xf>
    <xf numFmtId="164" fontId="56" fillId="0" borderId="9" xfId="0" applyNumberFormat="1" applyFont="1" applyFill="1" applyBorder="1" applyAlignment="1" applyProtection="1">
      <alignment horizontal="left" vertical="center" wrapText="1" indent="2"/>
    </xf>
    <xf numFmtId="164" fontId="56" fillId="0" borderId="2" xfId="0" applyNumberFormat="1" applyFont="1" applyFill="1" applyBorder="1" applyAlignment="1" applyProtection="1">
      <alignment horizontal="left" vertical="center" wrapText="1" indent="2"/>
    </xf>
    <xf numFmtId="164" fontId="64" fillId="0" borderId="2" xfId="0" applyNumberFormat="1" applyFont="1" applyFill="1" applyBorder="1" applyAlignment="1" applyProtection="1">
      <alignment horizontal="left" vertical="center" wrapText="1" indent="1"/>
    </xf>
    <xf numFmtId="164" fontId="5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56" fillId="0" borderId="11" xfId="0" applyNumberFormat="1" applyFont="1" applyFill="1" applyBorder="1" applyAlignment="1" applyProtection="1">
      <alignment horizontal="left" vertical="center" wrapText="1" indent="2"/>
    </xf>
    <xf numFmtId="164" fontId="56" fillId="0" borderId="12" xfId="0" applyNumberFormat="1" applyFont="1" applyFill="1" applyBorder="1" applyAlignment="1" applyProtection="1">
      <alignment horizontal="left" vertical="center" wrapText="1" indent="2"/>
    </xf>
    <xf numFmtId="164" fontId="6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9" fontId="6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69" xfId="0" applyNumberFormat="1" applyFont="1" applyFill="1" applyBorder="1" applyAlignment="1" applyProtection="1">
      <alignment horizontal="right" vertical="center" wrapText="1" indent="1"/>
    </xf>
    <xf numFmtId="164" fontId="60" fillId="0" borderId="61" xfId="0" applyNumberFormat="1" applyFont="1" applyFill="1" applyBorder="1" applyAlignment="1" applyProtection="1">
      <alignment horizontal="right" vertical="center" wrapText="1" indent="1"/>
    </xf>
    <xf numFmtId="164" fontId="60" fillId="0" borderId="59" xfId="0" applyNumberFormat="1" applyFont="1" applyFill="1" applyBorder="1" applyAlignment="1" applyProtection="1">
      <alignment horizontal="right" vertical="center" wrapText="1" indent="1"/>
    </xf>
    <xf numFmtId="9" fontId="60" fillId="0" borderId="59" xfId="0" applyNumberFormat="1" applyFont="1" applyFill="1" applyBorder="1" applyAlignment="1" applyProtection="1">
      <alignment horizontal="right" vertical="center" wrapText="1" indent="1"/>
    </xf>
    <xf numFmtId="0" fontId="60" fillId="0" borderId="25" xfId="4" applyFont="1" applyFill="1" applyBorder="1" applyAlignment="1">
      <alignment horizontal="center" vertical="center"/>
    </xf>
    <xf numFmtId="49" fontId="8" fillId="0" borderId="48" xfId="0" applyNumberFormat="1" applyFont="1" applyFill="1" applyBorder="1" applyAlignment="1" applyProtection="1">
      <alignment horizontal="right" vertical="center" indent="1"/>
    </xf>
    <xf numFmtId="164" fontId="26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5" xfId="0" applyNumberFormat="1" applyFont="1" applyFill="1" applyBorder="1" applyAlignment="1" applyProtection="1">
      <alignment horizontal="right" vertical="center" wrapText="1" indent="1"/>
    </xf>
    <xf numFmtId="0" fontId="37" fillId="0" borderId="0" xfId="0" applyFont="1" applyAlignment="1" applyProtection="1">
      <alignment vertical="top"/>
      <protection locked="0"/>
    </xf>
    <xf numFmtId="9" fontId="30" fillId="0" borderId="39" xfId="6" applyFont="1" applyFill="1" applyBorder="1" applyAlignment="1" applyProtection="1">
      <alignment horizontal="right" vertical="center" wrapText="1" indent="1"/>
    </xf>
    <xf numFmtId="9" fontId="30" fillId="0" borderId="25" xfId="6" applyFont="1" applyFill="1" applyBorder="1" applyAlignment="1" applyProtection="1">
      <alignment horizontal="right" vertical="center" wrapText="1" indent="1"/>
    </xf>
    <xf numFmtId="164" fontId="18" fillId="0" borderId="59" xfId="0" applyNumberFormat="1" applyFont="1" applyFill="1" applyBorder="1" applyAlignment="1" applyProtection="1">
      <alignment horizontal="right" vertical="center" wrapText="1" indent="1"/>
    </xf>
    <xf numFmtId="3" fontId="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3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6" xfId="0" applyFont="1" applyFill="1" applyBorder="1" applyAlignment="1" applyProtection="1">
      <alignment horizontal="right" vertical="center" wrapText="1" indent="1"/>
    </xf>
    <xf numFmtId="164" fontId="44" fillId="0" borderId="38" xfId="4" applyNumberFormat="1" applyFont="1" applyFill="1" applyBorder="1" applyAlignment="1" applyProtection="1">
      <alignment horizontal="right" vertical="center" wrapText="1" indent="1"/>
    </xf>
    <xf numFmtId="9" fontId="60" fillId="0" borderId="62" xfId="4" applyNumberFormat="1" applyFont="1" applyFill="1" applyBorder="1"/>
    <xf numFmtId="49" fontId="59" fillId="0" borderId="2" xfId="4" applyNumberFormat="1" applyFont="1" applyFill="1" applyBorder="1" applyAlignment="1" applyProtection="1">
      <alignment horizontal="center" vertical="center" wrapText="1"/>
    </xf>
    <xf numFmtId="9" fontId="59" fillId="0" borderId="2" xfId="4" applyNumberFormat="1" applyFont="1" applyFill="1" applyBorder="1"/>
    <xf numFmtId="49" fontId="61" fillId="0" borderId="35" xfId="0" applyNumberFormat="1" applyFont="1" applyBorder="1" applyAlignment="1" applyProtection="1">
      <alignment horizontal="right" vertical="center" wrapText="1" indent="1"/>
    </xf>
    <xf numFmtId="9" fontId="18" fillId="0" borderId="23" xfId="6" applyFont="1" applyFill="1" applyBorder="1" applyAlignment="1" applyProtection="1">
      <alignment horizontal="right" vertical="center" wrapText="1" indent="1"/>
      <protection locked="0"/>
    </xf>
    <xf numFmtId="9" fontId="18" fillId="0" borderId="34" xfId="6" applyFont="1" applyFill="1" applyBorder="1" applyAlignment="1" applyProtection="1">
      <alignment horizontal="center" vertical="center" wrapText="1"/>
    </xf>
    <xf numFmtId="9" fontId="18" fillId="0" borderId="34" xfId="6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Protection="1">
      <protection locked="0"/>
    </xf>
    <xf numFmtId="0" fontId="61" fillId="0" borderId="0" xfId="0" applyFont="1" applyAlignment="1" applyProtection="1">
      <alignment horizontal="left" vertical="center" indent="1"/>
    </xf>
    <xf numFmtId="0" fontId="65" fillId="0" borderId="0" xfId="0" applyFont="1" applyBorder="1" applyAlignment="1" applyProtection="1">
      <alignment horizontal="left" wrapText="1" indent="1"/>
    </xf>
    <xf numFmtId="0" fontId="61" fillId="0" borderId="0" xfId="0" applyFont="1" applyAlignment="1" applyProtection="1">
      <alignment horizontal="center" vertical="center"/>
    </xf>
    <xf numFmtId="164" fontId="44" fillId="0" borderId="0" xfId="4" applyNumberFormat="1" applyFont="1" applyFill="1" applyBorder="1" applyAlignment="1" applyProtection="1">
      <alignment horizontal="center" vertical="center"/>
    </xf>
    <xf numFmtId="164" fontId="57" fillId="0" borderId="0" xfId="4" applyNumberFormat="1" applyFont="1" applyFill="1" applyBorder="1" applyAlignment="1" applyProtection="1">
      <alignment horizontal="left" vertical="center"/>
    </xf>
    <xf numFmtId="164" fontId="57" fillId="0" borderId="0" xfId="4" applyNumberFormat="1" applyFont="1" applyFill="1" applyBorder="1" applyAlignment="1" applyProtection="1">
      <alignment horizontal="left"/>
    </xf>
    <xf numFmtId="0" fontId="60" fillId="0" borderId="0" xfId="4" applyFont="1" applyFill="1" applyAlignment="1" applyProtection="1">
      <alignment horizontal="center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60" fillId="0" borderId="62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60" fillId="0" borderId="63" xfId="0" applyNumberFormat="1" applyFont="1" applyFill="1" applyBorder="1" applyAlignment="1" applyProtection="1">
      <alignment horizontal="center" vertical="center" wrapText="1"/>
    </xf>
    <xf numFmtId="164" fontId="60" fillId="0" borderId="64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164" fontId="6" fillId="0" borderId="38" xfId="0" applyNumberFormat="1" applyFont="1" applyFill="1" applyBorder="1" applyAlignment="1" applyProtection="1">
      <alignment horizontal="right" wrapText="1"/>
    </xf>
    <xf numFmtId="0" fontId="18" fillId="0" borderId="65" xfId="0" applyFont="1" applyFill="1" applyBorder="1" applyAlignment="1" applyProtection="1">
      <alignment horizontal="center" vertical="center" wrapText="1"/>
    </xf>
    <xf numFmtId="0" fontId="18" fillId="0" borderId="67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18" fillId="0" borderId="46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8" fillId="0" borderId="65" xfId="0" applyFont="1" applyFill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44" fillId="0" borderId="65" xfId="0" applyFont="1" applyFill="1" applyBorder="1" applyAlignment="1" applyProtection="1">
      <alignment horizontal="center" vertical="center" wrapText="1"/>
    </xf>
    <xf numFmtId="0" fontId="44" fillId="0" borderId="67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23" fillId="0" borderId="91" xfId="0" applyFont="1" applyFill="1" applyBorder="1" applyAlignment="1">
      <alignment wrapText="1"/>
    </xf>
    <xf numFmtId="0" fontId="23" fillId="0" borderId="92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15" fillId="0" borderId="81" xfId="0" applyFont="1" applyFill="1" applyBorder="1" applyAlignment="1">
      <alignment horizontal="center" wrapText="1"/>
    </xf>
    <xf numFmtId="0" fontId="23" fillId="0" borderId="82" xfId="0" applyFont="1" applyFill="1" applyBorder="1" applyAlignment="1">
      <alignment horizontal="center" vertical="center" wrapText="1"/>
    </xf>
    <xf numFmtId="0" fontId="23" fillId="0" borderId="85" xfId="0" applyFont="1" applyFill="1" applyBorder="1" applyAlignment="1">
      <alignment horizontal="center" vertical="center" wrapText="1"/>
    </xf>
    <xf numFmtId="0" fontId="45" fillId="0" borderId="83" xfId="0" applyFont="1" applyFill="1" applyBorder="1" applyAlignment="1">
      <alignment horizontal="center" vertical="center" wrapText="1" readingOrder="1"/>
    </xf>
    <xf numFmtId="0" fontId="45" fillId="0" borderId="86" xfId="0" applyFont="1" applyFill="1" applyBorder="1" applyAlignment="1">
      <alignment horizontal="center" vertical="center" wrapText="1" readingOrder="1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>
      <alignment horizontal="center"/>
    </xf>
    <xf numFmtId="3" fontId="45" fillId="0" borderId="81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48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47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/>
    </xf>
    <xf numFmtId="0" fontId="49" fillId="0" borderId="82" xfId="0" applyFont="1" applyFill="1" applyBorder="1" applyAlignment="1">
      <alignment horizontal="center" vertical="center" wrapText="1"/>
    </xf>
    <xf numFmtId="0" fontId="49" fillId="0" borderId="95" xfId="0" applyFont="1" applyFill="1" applyBorder="1" applyAlignment="1">
      <alignment horizontal="center" vertical="center" wrapText="1"/>
    </xf>
    <xf numFmtId="0" fontId="49" fillId="0" borderId="85" xfId="0" applyFont="1" applyFill="1" applyBorder="1" applyAlignment="1">
      <alignment horizontal="center" vertical="center" wrapText="1"/>
    </xf>
    <xf numFmtId="0" fontId="45" fillId="0" borderId="83" xfId="0" applyFont="1" applyFill="1" applyBorder="1" applyAlignment="1">
      <alignment horizontal="center" vertical="center" readingOrder="1"/>
    </xf>
    <xf numFmtId="0" fontId="45" fillId="0" borderId="30" xfId="0" applyFont="1" applyFill="1" applyBorder="1" applyAlignment="1">
      <alignment horizontal="center" vertical="center" readingOrder="1"/>
    </xf>
    <xf numFmtId="0" fontId="45" fillId="0" borderId="86" xfId="0" applyFont="1" applyFill="1" applyBorder="1" applyAlignment="1">
      <alignment horizontal="center" vertical="center" readingOrder="1"/>
    </xf>
    <xf numFmtId="3" fontId="45" fillId="0" borderId="83" xfId="0" applyNumberFormat="1" applyFont="1" applyFill="1" applyBorder="1" applyAlignment="1">
      <alignment horizontal="center" wrapText="1"/>
    </xf>
    <xf numFmtId="3" fontId="45" fillId="0" borderId="62" xfId="0" applyNumberFormat="1" applyFont="1" applyFill="1" applyBorder="1" applyAlignment="1">
      <alignment horizontal="center" wrapText="1"/>
    </xf>
    <xf numFmtId="3" fontId="45" fillId="0" borderId="94" xfId="0" applyNumberFormat="1" applyFont="1" applyFill="1" applyBorder="1" applyAlignment="1">
      <alignment horizontal="center" wrapText="1"/>
    </xf>
    <xf numFmtId="3" fontId="45" fillId="0" borderId="96" xfId="0" applyNumberFormat="1" applyFont="1" applyFill="1" applyBorder="1" applyAlignment="1">
      <alignment horizontal="center" wrapText="1"/>
    </xf>
    <xf numFmtId="3" fontId="45" fillId="0" borderId="97" xfId="0" applyNumberFormat="1" applyFont="1" applyFill="1" applyBorder="1" applyAlignment="1">
      <alignment horizontal="center" wrapText="1"/>
    </xf>
    <xf numFmtId="3" fontId="45" fillId="0" borderId="81" xfId="0" applyNumberFormat="1" applyFont="1" applyFill="1" applyBorder="1" applyAlignment="1">
      <alignment horizontal="center" wrapText="1"/>
    </xf>
    <xf numFmtId="3" fontId="45" fillId="0" borderId="88" xfId="0" applyNumberFormat="1" applyFont="1" applyFill="1" applyBorder="1" applyAlignment="1">
      <alignment horizontal="center" wrapText="1"/>
    </xf>
    <xf numFmtId="0" fontId="47" fillId="0" borderId="102" xfId="0" applyFont="1" applyFill="1" applyBorder="1" applyAlignment="1">
      <alignment wrapText="1"/>
    </xf>
    <xf numFmtId="0" fontId="15" fillId="0" borderId="82" xfId="0" applyFont="1" applyFill="1" applyBorder="1" applyAlignment="1">
      <alignment horizontal="center" vertical="center" wrapText="1"/>
    </xf>
    <xf numFmtId="0" fontId="15" fillId="0" borderId="95" xfId="0" applyFont="1" applyFill="1" applyBorder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45" fillId="0" borderId="83" xfId="0" applyFont="1" applyFill="1" applyBorder="1" applyAlignment="1">
      <alignment horizontal="center" vertical="center"/>
    </xf>
    <xf numFmtId="0" fontId="45" fillId="0" borderId="30" xfId="0" applyFont="1" applyFill="1" applyBorder="1" applyAlignment="1">
      <alignment horizontal="center" vertical="center"/>
    </xf>
    <xf numFmtId="0" fontId="45" fillId="0" borderId="86" xfId="0" applyFont="1" applyFill="1" applyBorder="1" applyAlignment="1">
      <alignment horizontal="center" vertical="center"/>
    </xf>
    <xf numFmtId="3" fontId="45" fillId="0" borderId="30" xfId="0" applyNumberFormat="1" applyFont="1" applyFill="1" applyBorder="1" applyAlignment="1">
      <alignment horizontal="center" wrapText="1"/>
    </xf>
    <xf numFmtId="0" fontId="24" fillId="0" borderId="83" xfId="0" applyFont="1" applyFill="1" applyBorder="1" applyAlignment="1">
      <alignment horizontal="center" wrapText="1"/>
    </xf>
    <xf numFmtId="0" fontId="24" fillId="0" borderId="62" xfId="0" applyFont="1" applyFill="1" applyBorder="1" applyAlignment="1">
      <alignment horizontal="center" wrapText="1"/>
    </xf>
    <xf numFmtId="3" fontId="42" fillId="3" borderId="83" xfId="0" applyNumberFormat="1" applyFont="1" applyFill="1" applyBorder="1" applyAlignment="1">
      <alignment horizontal="right" wrapText="1"/>
    </xf>
    <xf numFmtId="3" fontId="42" fillId="3" borderId="62" xfId="0" applyNumberFormat="1" applyFont="1" applyFill="1" applyBorder="1" applyAlignment="1">
      <alignment horizontal="right" wrapText="1"/>
    </xf>
    <xf numFmtId="3" fontId="42" fillId="3" borderId="61" xfId="0" applyNumberFormat="1" applyFont="1" applyFill="1" applyBorder="1" applyAlignment="1">
      <alignment horizontal="right" wrapText="1"/>
    </xf>
    <xf numFmtId="3" fontId="42" fillId="3" borderId="94" xfId="0" applyNumberFormat="1" applyFont="1" applyFill="1" applyBorder="1" applyAlignment="1">
      <alignment horizontal="right" wrapText="1"/>
    </xf>
    <xf numFmtId="3" fontId="42" fillId="3" borderId="103" xfId="0" applyNumberFormat="1" applyFont="1" applyFill="1" applyBorder="1" applyAlignment="1">
      <alignment horizontal="right" wrapText="1"/>
    </xf>
    <xf numFmtId="0" fontId="45" fillId="0" borderId="83" xfId="0" applyFont="1" applyFill="1" applyBorder="1" applyAlignment="1">
      <alignment horizontal="center" vertical="center" wrapText="1"/>
    </xf>
    <xf numFmtId="0" fontId="45" fillId="0" borderId="86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right" wrapText="1"/>
    </xf>
    <xf numFmtId="0" fontId="45" fillId="0" borderId="81" xfId="0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 vertical="center" wrapText="1"/>
    </xf>
    <xf numFmtId="3" fontId="52" fillId="0" borderId="94" xfId="0" applyNumberFormat="1" applyFont="1" applyFill="1" applyBorder="1" applyAlignment="1">
      <alignment horizontal="right" vertical="center" wrapText="1"/>
    </xf>
    <xf numFmtId="3" fontId="54" fillId="0" borderId="103" xfId="0" applyNumberFormat="1" applyFont="1" applyFill="1" applyBorder="1"/>
    <xf numFmtId="0" fontId="24" fillId="0" borderId="118" xfId="0" applyFont="1" applyFill="1" applyBorder="1" applyAlignment="1">
      <alignment horizontal="center" vertical="center" wrapText="1"/>
    </xf>
    <xf numFmtId="0" fontId="0" fillId="0" borderId="89" xfId="0" applyFont="1" applyFill="1" applyBorder="1"/>
    <xf numFmtId="3" fontId="52" fillId="0" borderId="101" xfId="0" applyNumberFormat="1" applyFont="1" applyFill="1" applyBorder="1" applyAlignment="1">
      <alignment horizontal="right" vertical="center" wrapText="1"/>
    </xf>
    <xf numFmtId="0" fontId="19" fillId="0" borderId="0" xfId="5" applyFont="1" applyFill="1" applyBorder="1" applyAlignment="1" applyProtection="1">
      <alignment horizontal="left" vertical="center" inden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7" xfId="0" applyNumberFormat="1" applyFont="1" applyFill="1" applyBorder="1" applyAlignment="1" applyProtection="1">
      <alignment horizontal="left" vertical="center" wrapText="1" indent="2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0" fontId="27" fillId="0" borderId="60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0" borderId="6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  <cellStyle name="Százalék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orvathne.szilvia/Local%20Settings/Temporary%20Internet%20Files/Content.Outlook/RKVE07K5/Teljes&#237;tett%2012%2031%20%20K&#246;lts&#233;gvet&#233;si%20rendelet%20mell&#233;kletek%202013%20Gy&#337;rz&#225;moly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"/>
      <sheetName val="2.a.sz.mell  "/>
      <sheetName val="2.b.sz.mell  "/>
      <sheetName val="3.sz.mell.  "/>
      <sheetName val="4.sz.mell."/>
      <sheetName val="5.sz.mell."/>
      <sheetName val="6.sz.mell."/>
      <sheetName val="6.mell.új"/>
      <sheetName val="7.sz.mell."/>
      <sheetName val="7.mell. új"/>
      <sheetName val="8. sz. mell. "/>
      <sheetName val="9. sz. mell Önkormányzat összes"/>
      <sheetName val="9.1.1. sz. mell Önk.foly.száll."/>
      <sheetName val="9.1.2 sz. mell Önk.közutak"/>
      <sheetName val="9.1.3 sz. mell Önk.lakóingatlan"/>
      <sheetName val="9.1.4. sz. mell Önk.zöldter."/>
      <sheetName val="9.1.5. sz. mell Önk.jogalk."/>
      <sheetName val="9.1.6 sz. mell Önk.nem lakóing."/>
      <sheetName val="9.1.7. sz. mell közvilágít"/>
      <sheetName val="9.1.8. sz. mell város "/>
      <sheetName val="9.1.9. sz. mell Önk.elsz."/>
      <sheetName val="9.1.10. sz. mell finansz.műv."/>
      <sheetName val="9.1.11 sz. mell önk.elsz ktgvet"/>
      <sheetName val="9.1.12. sz. mell isk.1-4 évf."/>
      <sheetName val="9.1.13. sz. mell isk.5-8 évf. "/>
      <sheetName val="9.1.14. sz. mell háziorv."/>
      <sheetName val="9.1.15. sz. mell fogászat"/>
      <sheetName val="9.1.16. sz. mell család "/>
      <sheetName val="9.1.17. sz. mell ifj.eü"/>
      <sheetName val="9.1.18. sz. mell átm.segély"/>
      <sheetName val="9.1.19. sz. mell temetési"/>
      <sheetName val="9.1.20. sz. mell egyéb önk"/>
      <sheetName val="9.1.21. sz. mell jelzőrsz."/>
      <sheetName val="9.1.22. sz. mell gyermekjóléti"/>
      <sheetName val="9.1.23. sz. mell családsegítés"/>
      <sheetName val="9.1.24. sz. mell civil szerv"/>
      <sheetName val="9.1.25. sz. mell közfogl"/>
      <sheetName val="9.1.26. sz. mell könyvtár"/>
      <sheetName val="9.1.27. sz. mell IKSZT"/>
      <sheetName val="9.1.28. sz. mell sport"/>
      <sheetName val="9.1.30. ktgvet befizetések"/>
      <sheetName val="9.1.31. árvíz védelem"/>
      <sheetName val="9.1.32. óvodai nevelé"/>
      <sheetName val="9.1.34. rövid távú közfoglalk."/>
      <sheetName val="9.1.33. int.finansz. "/>
      <sheetName val="9.1.29. sz. mell köztemető"/>
      <sheetName val="10. sz. mell Polg.Hiv.összes"/>
      <sheetName val="10.1.1. sz. mell PH igazg."/>
      <sheetName val="10.1.2. sz. mell PH adó"/>
      <sheetName val="10.1.3. sz. mell aktív k."/>
      <sheetName val="10.1.4. sz. mell idősk.j."/>
      <sheetName val="10.1.5. sz. mell lakásfenn."/>
      <sheetName val="10.1.6. sz. mell ápolási"/>
      <sheetName val="10.1.7. sz. mell közgyógy"/>
      <sheetName val="11. sz. mell int.össz."/>
      <sheetName val="11.1.1. sz. mell óvoda int.étk."/>
      <sheetName val="11.1.2 sz. mell isk. int.étk."/>
      <sheetName val="11.1.3. sz. mell egyéb vendégl."/>
      <sheetName val="11.1.4. sz. mell óvodai nevelés"/>
      <sheetName val="11.1.5. sz. mell bölcs"/>
      <sheetName val="13.mell."/>
      <sheetName val="14. mell. Közös Hivatal"/>
      <sheetName val="közös hiv. igazg."/>
      <sheetName val="közös hiv adó"/>
      <sheetName val="közös hiv. aktív korúak ell."/>
      <sheetName val="közös hiv. lakásfenntart.tam."/>
      <sheetName val="közös hiv. rendsz.gyved.tam."/>
      <sheetName val="közös hiv. közgyógy ell. "/>
      <sheetName val="12.sz.mell. köt.és önként váll."/>
      <sheetName val="vagyonkimu.kötelezettségek"/>
      <sheetName val="vagyonkim.ért.nélk.nyilvtart.e"/>
      <sheetName val="tartozásállomány"/>
      <sheetName val="vagyonkimutatás eszközök"/>
      <sheetName val="vagyonkimutatás forrás"/>
      <sheetName val="pénzeszközök"/>
      <sheetName val="1. sz tájékoztató t."/>
      <sheetName val="2. sz tájékoztató t"/>
      <sheetName val="3. sz tájékoztató t."/>
      <sheetName val="4.sz tájékoztató t."/>
      <sheetName val="5.sz tájékoztató t."/>
      <sheetName val="5.sz.táj.tábla új"/>
      <sheetName val="6.sz tájékoztató t."/>
      <sheetName val="6.sz.tájékoztató új"/>
    </sheetNames>
    <sheetDataSet>
      <sheetData sheetId="0" refreshError="1"/>
      <sheetData sheetId="1">
        <row r="27">
          <cell r="C27">
            <v>0</v>
          </cell>
          <cell r="I27">
            <v>0</v>
          </cell>
        </row>
      </sheetData>
      <sheetData sheetId="2">
        <row r="33">
          <cell r="C33">
            <v>92769</v>
          </cell>
          <cell r="I33">
            <v>0</v>
          </cell>
        </row>
        <row r="38">
          <cell r="C38">
            <v>53968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147"/>
  <sheetViews>
    <sheetView zoomScale="120" zoomScaleNormal="120" zoomScaleSheetLayoutView="100" workbookViewId="0">
      <selection activeCell="J133" sqref="J133"/>
    </sheetView>
  </sheetViews>
  <sheetFormatPr defaultColWidth="9.33203125" defaultRowHeight="9.6"/>
  <cols>
    <col min="1" max="1" width="5.6640625" style="1211" customWidth="1"/>
    <col min="2" max="2" width="55.77734375" style="1211" customWidth="1"/>
    <col min="3" max="3" width="9" style="1392" customWidth="1"/>
    <col min="4" max="4" width="9.33203125" style="1392" customWidth="1"/>
    <col min="5" max="5" width="9.77734375" style="1392" customWidth="1"/>
    <col min="6" max="6" width="9" style="1392" customWidth="1"/>
    <col min="7" max="7" width="6" style="1211" customWidth="1"/>
    <col min="8" max="16384" width="9.33203125" style="1211"/>
  </cols>
  <sheetData>
    <row r="1" spans="1:12" ht="15.9" customHeight="1">
      <c r="A1" s="1539" t="s">
        <v>58</v>
      </c>
      <c r="B1" s="1539"/>
      <c r="C1" s="1539"/>
      <c r="D1" s="1209"/>
      <c r="E1" s="1210"/>
      <c r="F1" s="1210"/>
    </row>
    <row r="2" spans="1:12" ht="15.9" customHeight="1" thickBot="1">
      <c r="A2" s="1540" t="s">
        <v>185</v>
      </c>
      <c r="B2" s="1540"/>
      <c r="C2" s="1212"/>
      <c r="D2" s="1212"/>
      <c r="E2" s="1212"/>
      <c r="F2" s="1212" t="s">
        <v>1074</v>
      </c>
    </row>
    <row r="3" spans="1:12" ht="38.1" customHeight="1" thickBot="1">
      <c r="A3" s="1213" t="s">
        <v>121</v>
      </c>
      <c r="B3" s="1214" t="s">
        <v>60</v>
      </c>
      <c r="C3" s="1215" t="s">
        <v>326</v>
      </c>
      <c r="D3" s="1215" t="s">
        <v>1026</v>
      </c>
      <c r="E3" s="1216" t="s">
        <v>897</v>
      </c>
      <c r="F3" s="1215" t="s">
        <v>920</v>
      </c>
      <c r="G3" s="1217" t="s">
        <v>473</v>
      </c>
    </row>
    <row r="4" spans="1:12" s="1222" customFormat="1" ht="12" customHeight="1" thickBot="1">
      <c r="A4" s="1218">
        <v>1</v>
      </c>
      <c r="B4" s="1219">
        <v>2</v>
      </c>
      <c r="C4" s="1220">
        <v>3</v>
      </c>
      <c r="D4" s="1220">
        <v>4</v>
      </c>
      <c r="E4" s="1221">
        <v>5</v>
      </c>
      <c r="F4" s="1220">
        <v>6</v>
      </c>
      <c r="G4" s="1513">
        <v>7</v>
      </c>
    </row>
    <row r="5" spans="1:12" s="1222" customFormat="1" ht="12" customHeight="1" thickBot="1">
      <c r="A5" s="1223" t="s">
        <v>61</v>
      </c>
      <c r="B5" s="1224" t="s">
        <v>199</v>
      </c>
      <c r="C5" s="1225">
        <f>+C6+C11+C20</f>
        <v>61131</v>
      </c>
      <c r="D5" s="1225">
        <v>61132</v>
      </c>
      <c r="E5" s="1226">
        <v>62739</v>
      </c>
      <c r="F5" s="1225">
        <v>66630</v>
      </c>
      <c r="G5" s="1227">
        <f>SUM(F5/E5)</f>
        <v>1.0620188399560082</v>
      </c>
    </row>
    <row r="6" spans="1:12" s="1222" customFormat="1" ht="12" customHeight="1" thickBot="1">
      <c r="A6" s="1228" t="s">
        <v>62</v>
      </c>
      <c r="B6" s="1229" t="s">
        <v>359</v>
      </c>
      <c r="C6" s="1230">
        <f>+C7+C8+C9+C10</f>
        <v>34300</v>
      </c>
      <c r="D6" s="1230">
        <v>34331</v>
      </c>
      <c r="E6" s="1231">
        <v>34342</v>
      </c>
      <c r="F6" s="1232">
        <v>35692</v>
      </c>
      <c r="G6" s="1233">
        <f t="shared" ref="G6:G22" si="0">SUM(F6/E6)</f>
        <v>1.0393104653194338</v>
      </c>
    </row>
    <row r="7" spans="1:12" s="1222" customFormat="1" ht="12" customHeight="1">
      <c r="A7" s="1234" t="s">
        <v>154</v>
      </c>
      <c r="B7" s="1235" t="s">
        <v>104</v>
      </c>
      <c r="C7" s="1236">
        <v>33800</v>
      </c>
      <c r="D7" s="1237">
        <v>33800</v>
      </c>
      <c r="E7" s="1238">
        <v>33800</v>
      </c>
      <c r="F7" s="1239">
        <v>35342</v>
      </c>
      <c r="G7" s="1240">
        <f t="shared" si="0"/>
        <v>1.0456213017751479</v>
      </c>
    </row>
    <row r="8" spans="1:12" s="1222" customFormat="1" ht="12" customHeight="1">
      <c r="A8" s="1241" t="s">
        <v>155</v>
      </c>
      <c r="B8" s="1235" t="s">
        <v>125</v>
      </c>
      <c r="C8" s="1242"/>
      <c r="D8" s="1243">
        <v>31</v>
      </c>
      <c r="E8" s="1244">
        <v>42</v>
      </c>
      <c r="F8" s="1245">
        <v>42</v>
      </c>
      <c r="G8" s="1246"/>
    </row>
    <row r="9" spans="1:12" s="1222" customFormat="1" ht="12" customHeight="1">
      <c r="A9" s="1241" t="s">
        <v>156</v>
      </c>
      <c r="B9" s="1235" t="s">
        <v>200</v>
      </c>
      <c r="C9" s="1242">
        <v>500</v>
      </c>
      <c r="D9" s="1243">
        <v>500</v>
      </c>
      <c r="E9" s="1244">
        <v>500</v>
      </c>
      <c r="F9" s="1245">
        <v>241</v>
      </c>
      <c r="G9" s="1246">
        <f t="shared" si="0"/>
        <v>0.48199999999999998</v>
      </c>
    </row>
    <row r="10" spans="1:12" s="1222" customFormat="1" ht="12" customHeight="1" thickBot="1">
      <c r="A10" s="1247" t="s">
        <v>157</v>
      </c>
      <c r="B10" s="1248" t="s">
        <v>201</v>
      </c>
      <c r="C10" s="1249"/>
      <c r="D10" s="1250"/>
      <c r="E10" s="1251"/>
      <c r="F10" s="1252">
        <v>67</v>
      </c>
      <c r="G10" s="1253"/>
    </row>
    <row r="11" spans="1:12" s="1222" customFormat="1" ht="12" customHeight="1" thickBot="1">
      <c r="A11" s="1228" t="s">
        <v>63</v>
      </c>
      <c r="B11" s="1254" t="s">
        <v>202</v>
      </c>
      <c r="C11" s="1232">
        <f>+C12+C13+C14+C15+C16+C17+C18+C19</f>
        <v>20831</v>
      </c>
      <c r="D11" s="1232">
        <v>20801</v>
      </c>
      <c r="E11" s="1231">
        <v>22397</v>
      </c>
      <c r="F11" s="1232">
        <v>23794</v>
      </c>
      <c r="G11" s="1233">
        <f t="shared" si="0"/>
        <v>1.062374425146225</v>
      </c>
      <c r="L11" s="1255"/>
    </row>
    <row r="12" spans="1:12" s="1222" customFormat="1" ht="12" customHeight="1">
      <c r="A12" s="1234" t="s">
        <v>128</v>
      </c>
      <c r="B12" s="1256" t="s">
        <v>207</v>
      </c>
      <c r="C12" s="1239"/>
      <c r="D12" s="1239"/>
      <c r="E12" s="1238"/>
      <c r="F12" s="1239"/>
      <c r="G12" s="1240"/>
    </row>
    <row r="13" spans="1:12" s="1222" customFormat="1" ht="12" customHeight="1">
      <c r="A13" s="1241" t="s">
        <v>129</v>
      </c>
      <c r="B13" s="1257" t="s">
        <v>208</v>
      </c>
      <c r="C13" s="1245">
        <v>3457</v>
      </c>
      <c r="D13" s="1245">
        <v>3427</v>
      </c>
      <c r="E13" s="1244">
        <v>4396</v>
      </c>
      <c r="F13" s="1245">
        <v>4371</v>
      </c>
      <c r="G13" s="1246">
        <f t="shared" si="0"/>
        <v>0.99431301182893539</v>
      </c>
    </row>
    <row r="14" spans="1:12" s="1222" customFormat="1" ht="12" customHeight="1">
      <c r="A14" s="1241" t="s">
        <v>130</v>
      </c>
      <c r="B14" s="1257" t="s">
        <v>209</v>
      </c>
      <c r="C14" s="1245">
        <v>3190</v>
      </c>
      <c r="D14" s="1245">
        <v>3190</v>
      </c>
      <c r="E14" s="1244">
        <v>3215</v>
      </c>
      <c r="F14" s="1245">
        <v>3145</v>
      </c>
      <c r="G14" s="1246">
        <f t="shared" si="0"/>
        <v>0.97822706065318821</v>
      </c>
    </row>
    <row r="15" spans="1:12" s="1222" customFormat="1" ht="12" customHeight="1">
      <c r="A15" s="1241" t="s">
        <v>131</v>
      </c>
      <c r="B15" s="1257" t="s">
        <v>210</v>
      </c>
      <c r="C15" s="1245">
        <v>9255</v>
      </c>
      <c r="D15" s="1245">
        <v>9255</v>
      </c>
      <c r="E15" s="1244">
        <v>9255</v>
      </c>
      <c r="F15" s="1245">
        <v>9543</v>
      </c>
      <c r="G15" s="1246">
        <f t="shared" si="0"/>
        <v>1.0311183144246354</v>
      </c>
    </row>
    <row r="16" spans="1:12" s="1222" customFormat="1" ht="12" customHeight="1">
      <c r="A16" s="1258" t="s">
        <v>203</v>
      </c>
      <c r="B16" s="1259" t="s">
        <v>211</v>
      </c>
      <c r="C16" s="1260"/>
      <c r="D16" s="1260"/>
      <c r="E16" s="1261"/>
      <c r="F16" s="1260"/>
      <c r="G16" s="1246"/>
    </row>
    <row r="17" spans="1:7" s="1222" customFormat="1">
      <c r="A17" s="1241" t="s">
        <v>204</v>
      </c>
      <c r="B17" s="1257" t="s">
        <v>292</v>
      </c>
      <c r="C17" s="1245">
        <v>3465</v>
      </c>
      <c r="D17" s="1245">
        <v>3465</v>
      </c>
      <c r="E17" s="1244">
        <v>4067</v>
      </c>
      <c r="F17" s="1245">
        <v>4104</v>
      </c>
      <c r="G17" s="1246">
        <f t="shared" si="0"/>
        <v>1.0090976149495943</v>
      </c>
    </row>
    <row r="18" spans="1:7" s="1222" customFormat="1">
      <c r="A18" s="1241" t="s">
        <v>205</v>
      </c>
      <c r="B18" s="1257" t="s">
        <v>213</v>
      </c>
      <c r="C18" s="1245">
        <v>400</v>
      </c>
      <c r="D18" s="1245">
        <v>400</v>
      </c>
      <c r="E18" s="1244">
        <v>400</v>
      </c>
      <c r="F18" s="1245">
        <v>1653</v>
      </c>
      <c r="G18" s="1246">
        <f t="shared" si="0"/>
        <v>4.1325000000000003</v>
      </c>
    </row>
    <row r="19" spans="1:7" s="1222" customFormat="1" ht="10.199999999999999" thickBot="1">
      <c r="A19" s="1258" t="s">
        <v>206</v>
      </c>
      <c r="B19" s="1259" t="s">
        <v>214</v>
      </c>
      <c r="C19" s="1260">
        <v>1064</v>
      </c>
      <c r="D19" s="1260">
        <v>1064</v>
      </c>
      <c r="E19" s="1261">
        <v>1064</v>
      </c>
      <c r="F19" s="1260">
        <v>978</v>
      </c>
      <c r="G19" s="1253">
        <f t="shared" si="0"/>
        <v>0.91917293233082709</v>
      </c>
    </row>
    <row r="20" spans="1:7" s="1222" customFormat="1" ht="10.199999999999999" thickBot="1">
      <c r="A20" s="1228" t="s">
        <v>215</v>
      </c>
      <c r="B20" s="1254" t="s">
        <v>293</v>
      </c>
      <c r="C20" s="1262">
        <v>6000</v>
      </c>
      <c r="D20" s="1262">
        <v>6000</v>
      </c>
      <c r="E20" s="1263">
        <v>6000</v>
      </c>
      <c r="F20" s="1262">
        <v>7144</v>
      </c>
      <c r="G20" s="1233">
        <f t="shared" si="0"/>
        <v>1.1906666666666668</v>
      </c>
    </row>
    <row r="21" spans="1:7" s="1222" customFormat="1" ht="10.199999999999999" thickBot="1">
      <c r="A21" s="1228" t="s">
        <v>65</v>
      </c>
      <c r="B21" s="1254" t="s">
        <v>921</v>
      </c>
      <c r="C21" s="1232">
        <f>+C22+C23+C24+C25+C26+C27+C29+C30</f>
        <v>101775</v>
      </c>
      <c r="D21" s="1232">
        <v>105141</v>
      </c>
      <c r="E21" s="1231">
        <v>117096</v>
      </c>
      <c r="F21" s="1232">
        <v>117096</v>
      </c>
      <c r="G21" s="1233">
        <f t="shared" si="0"/>
        <v>1</v>
      </c>
    </row>
    <row r="22" spans="1:7" s="1222" customFormat="1">
      <c r="A22" s="1234" t="s">
        <v>132</v>
      </c>
      <c r="B22" s="1256" t="s">
        <v>222</v>
      </c>
      <c r="C22" s="1239">
        <v>101775</v>
      </c>
      <c r="D22" s="1239">
        <v>102322</v>
      </c>
      <c r="E22" s="1238">
        <v>97278</v>
      </c>
      <c r="F22" s="1239">
        <v>97278</v>
      </c>
      <c r="G22" s="1240">
        <f t="shared" si="0"/>
        <v>1</v>
      </c>
    </row>
    <row r="23" spans="1:7" s="1222" customFormat="1">
      <c r="A23" s="1241" t="s">
        <v>133</v>
      </c>
      <c r="B23" s="1257" t="s">
        <v>223</v>
      </c>
      <c r="C23" s="1245"/>
      <c r="D23" s="1245"/>
      <c r="E23" s="1244"/>
      <c r="F23" s="1245"/>
      <c r="G23" s="1246"/>
    </row>
    <row r="24" spans="1:7" s="1222" customFormat="1">
      <c r="A24" s="1241" t="s">
        <v>134</v>
      </c>
      <c r="B24" s="1257" t="s">
        <v>224</v>
      </c>
      <c r="C24" s="1245"/>
      <c r="D24" s="1245"/>
      <c r="E24" s="1244">
        <v>4858</v>
      </c>
      <c r="F24" s="1245">
        <v>4858</v>
      </c>
      <c r="G24" s="1246"/>
    </row>
    <row r="25" spans="1:7" s="1222" customFormat="1">
      <c r="A25" s="1247" t="s">
        <v>217</v>
      </c>
      <c r="B25" s="1257" t="s">
        <v>137</v>
      </c>
      <c r="C25" s="1252"/>
      <c r="D25" s="1252"/>
      <c r="E25" s="1251"/>
      <c r="F25" s="1252"/>
      <c r="G25" s="1246"/>
    </row>
    <row r="26" spans="1:7" s="1222" customFormat="1">
      <c r="A26" s="1247" t="s">
        <v>218</v>
      </c>
      <c r="B26" s="1257" t="s">
        <v>225</v>
      </c>
      <c r="C26" s="1252"/>
      <c r="D26" s="1252"/>
      <c r="E26" s="1251"/>
      <c r="F26" s="1252"/>
      <c r="G26" s="1246"/>
    </row>
    <row r="27" spans="1:7" s="1222" customFormat="1">
      <c r="A27" s="1241" t="s">
        <v>219</v>
      </c>
      <c r="B27" s="1257" t="s">
        <v>226</v>
      </c>
      <c r="C27" s="1245"/>
      <c r="D27" s="1245"/>
      <c r="E27" s="1244"/>
      <c r="F27" s="1245"/>
      <c r="G27" s="1246"/>
    </row>
    <row r="28" spans="1:7" s="1222" customFormat="1">
      <c r="A28" s="1241" t="s">
        <v>922</v>
      </c>
      <c r="B28" s="1257" t="s">
        <v>923</v>
      </c>
      <c r="C28" s="1245"/>
      <c r="D28" s="1245"/>
      <c r="E28" s="1244">
        <v>5776</v>
      </c>
      <c r="F28" s="1245">
        <v>5776</v>
      </c>
      <c r="G28" s="1246"/>
    </row>
    <row r="29" spans="1:7" s="1222" customFormat="1">
      <c r="A29" s="1241" t="s">
        <v>924</v>
      </c>
      <c r="B29" s="1257" t="s">
        <v>294</v>
      </c>
      <c r="C29" s="1264"/>
      <c r="D29" s="1264"/>
      <c r="E29" s="1265"/>
      <c r="F29" s="1264"/>
      <c r="G29" s="1246"/>
    </row>
    <row r="30" spans="1:7" s="1222" customFormat="1" ht="10.199999999999999" thickBot="1">
      <c r="A30" s="1247" t="s">
        <v>925</v>
      </c>
      <c r="B30" s="1266" t="s">
        <v>228</v>
      </c>
      <c r="C30" s="1267"/>
      <c r="D30" s="1267">
        <v>2819</v>
      </c>
      <c r="E30" s="1268">
        <v>2819</v>
      </c>
      <c r="F30" s="1267">
        <v>4395</v>
      </c>
      <c r="G30" s="1253">
        <f t="shared" ref="G30:G35" si="1">SUM(F30/E30)</f>
        <v>1.5590634976942177</v>
      </c>
    </row>
    <row r="31" spans="1:7" s="1222" customFormat="1" ht="10.199999999999999" thickBot="1">
      <c r="A31" s="1269" t="s">
        <v>66</v>
      </c>
      <c r="B31" s="1254" t="s">
        <v>926</v>
      </c>
      <c r="C31" s="1230">
        <f>+C32+C38</f>
        <v>13952</v>
      </c>
      <c r="D31" s="1270">
        <v>27473</v>
      </c>
      <c r="E31" s="1231">
        <v>72768</v>
      </c>
      <c r="F31" s="1232">
        <v>72718</v>
      </c>
      <c r="G31" s="1233">
        <f t="shared" si="1"/>
        <v>0.99931288478452063</v>
      </c>
    </row>
    <row r="32" spans="1:7" s="1222" customFormat="1">
      <c r="A32" s="1271" t="s">
        <v>135</v>
      </c>
      <c r="B32" s="1272" t="s">
        <v>360</v>
      </c>
      <c r="C32" s="1273">
        <f>+C33+C34+C35+C36+C37</f>
        <v>4886</v>
      </c>
      <c r="D32" s="1274">
        <v>18407</v>
      </c>
      <c r="E32" s="1275">
        <v>22905</v>
      </c>
      <c r="F32" s="1276">
        <v>22852</v>
      </c>
      <c r="G32" s="1240">
        <f>SUM(F32/E32)</f>
        <v>0.99768609473913994</v>
      </c>
    </row>
    <row r="33" spans="1:7" s="1222" customFormat="1">
      <c r="A33" s="1277" t="s">
        <v>138</v>
      </c>
      <c r="B33" s="1278" t="s">
        <v>295</v>
      </c>
      <c r="C33" s="1279">
        <v>3675</v>
      </c>
      <c r="D33" s="1280">
        <v>3675</v>
      </c>
      <c r="E33" s="1265">
        <v>4263</v>
      </c>
      <c r="F33" s="1264">
        <v>4263</v>
      </c>
      <c r="G33" s="1246">
        <f t="shared" si="1"/>
        <v>1</v>
      </c>
    </row>
    <row r="34" spans="1:7" s="1222" customFormat="1">
      <c r="A34" s="1277" t="s">
        <v>139</v>
      </c>
      <c r="B34" s="1278" t="s">
        <v>296</v>
      </c>
      <c r="C34" s="1279">
        <v>610</v>
      </c>
      <c r="D34" s="1280">
        <v>13057</v>
      </c>
      <c r="E34" s="1265">
        <v>13058</v>
      </c>
      <c r="F34" s="1264">
        <v>13005</v>
      </c>
      <c r="G34" s="1246">
        <f t="shared" si="1"/>
        <v>0.99594118548016541</v>
      </c>
    </row>
    <row r="35" spans="1:7" s="1222" customFormat="1">
      <c r="A35" s="1277" t="s">
        <v>140</v>
      </c>
      <c r="B35" s="1278" t="s">
        <v>297</v>
      </c>
      <c r="C35" s="1279"/>
      <c r="D35" s="1280"/>
      <c r="E35" s="1265">
        <v>290</v>
      </c>
      <c r="F35" s="1264">
        <v>290</v>
      </c>
      <c r="G35" s="1246">
        <f t="shared" si="1"/>
        <v>1</v>
      </c>
    </row>
    <row r="36" spans="1:7" s="1222" customFormat="1">
      <c r="A36" s="1277" t="s">
        <v>141</v>
      </c>
      <c r="B36" s="1278" t="s">
        <v>298</v>
      </c>
      <c r="C36" s="1279"/>
      <c r="D36" s="1280"/>
      <c r="E36" s="1265"/>
      <c r="F36" s="1264"/>
      <c r="G36" s="1246"/>
    </row>
    <row r="37" spans="1:7" s="1222" customFormat="1">
      <c r="A37" s="1277" t="s">
        <v>229</v>
      </c>
      <c r="B37" s="1278" t="s">
        <v>361</v>
      </c>
      <c r="C37" s="1279">
        <v>601</v>
      </c>
      <c r="D37" s="1280">
        <v>1675</v>
      </c>
      <c r="E37" s="1265">
        <v>5294</v>
      </c>
      <c r="F37" s="1264">
        <v>5294</v>
      </c>
      <c r="G37" s="1246">
        <f t="shared" ref="G37:G38" si="2">SUM(F37/E37)</f>
        <v>1</v>
      </c>
    </row>
    <row r="38" spans="1:7" s="1222" customFormat="1">
      <c r="A38" s="1277" t="s">
        <v>136</v>
      </c>
      <c r="B38" s="1281" t="s">
        <v>362</v>
      </c>
      <c r="C38" s="1282">
        <f>+C39+C40+C41+C42+C43</f>
        <v>9066</v>
      </c>
      <c r="D38" s="1283">
        <v>9066</v>
      </c>
      <c r="E38" s="1284">
        <v>49863</v>
      </c>
      <c r="F38" s="1285">
        <v>49866</v>
      </c>
      <c r="G38" s="1246">
        <f t="shared" si="2"/>
        <v>1.0000601648516936</v>
      </c>
    </row>
    <row r="39" spans="1:7" s="1222" customFormat="1">
      <c r="A39" s="1277" t="s">
        <v>144</v>
      </c>
      <c r="B39" s="1278" t="s">
        <v>295</v>
      </c>
      <c r="C39" s="1279"/>
      <c r="D39" s="1280"/>
      <c r="E39" s="1265"/>
      <c r="F39" s="1264"/>
      <c r="G39" s="1246"/>
    </row>
    <row r="40" spans="1:7" s="1222" customFormat="1">
      <c r="A40" s="1277" t="s">
        <v>145</v>
      </c>
      <c r="B40" s="1278" t="s">
        <v>296</v>
      </c>
      <c r="C40" s="1279"/>
      <c r="D40" s="1280"/>
      <c r="E40" s="1265"/>
      <c r="F40" s="1264"/>
      <c r="G40" s="1246"/>
    </row>
    <row r="41" spans="1:7" s="1222" customFormat="1">
      <c r="A41" s="1277" t="s">
        <v>146</v>
      </c>
      <c r="B41" s="1278" t="s">
        <v>297</v>
      </c>
      <c r="C41" s="1279"/>
      <c r="D41" s="1280"/>
      <c r="E41" s="1265"/>
      <c r="F41" s="1264"/>
      <c r="G41" s="1246"/>
    </row>
    <row r="42" spans="1:7" s="1222" customFormat="1">
      <c r="A42" s="1277" t="s">
        <v>147</v>
      </c>
      <c r="B42" s="1286" t="s">
        <v>298</v>
      </c>
      <c r="C42" s="1279">
        <v>9066</v>
      </c>
      <c r="D42" s="1280">
        <v>9066</v>
      </c>
      <c r="E42" s="1265">
        <v>31972</v>
      </c>
      <c r="F42" s="1264">
        <v>31975</v>
      </c>
      <c r="G42" s="1246">
        <f>SUM(F42/E42)</f>
        <v>1.0000938321030901</v>
      </c>
    </row>
    <row r="43" spans="1:7" s="1222" customFormat="1">
      <c r="A43" s="1529" t="s">
        <v>230</v>
      </c>
      <c r="B43" s="1286" t="s">
        <v>363</v>
      </c>
      <c r="C43" s="1280"/>
      <c r="D43" s="1280"/>
      <c r="E43" s="1280"/>
      <c r="F43" s="1280"/>
      <c r="G43" s="1530"/>
    </row>
    <row r="44" spans="1:7" s="1222" customFormat="1">
      <c r="A44" s="1529" t="s">
        <v>248</v>
      </c>
      <c r="B44" s="1286" t="s">
        <v>294</v>
      </c>
      <c r="C44" s="1280"/>
      <c r="D44" s="1280"/>
      <c r="E44" s="1280">
        <v>17891</v>
      </c>
      <c r="F44" s="1280">
        <v>17891</v>
      </c>
      <c r="G44" s="1530">
        <v>1.0000938321030901</v>
      </c>
    </row>
    <row r="45" spans="1:7" s="1222" customFormat="1" ht="10.199999999999999" thickBot="1">
      <c r="A45" s="1223" t="s">
        <v>231</v>
      </c>
      <c r="B45" s="1366" t="s">
        <v>299</v>
      </c>
      <c r="C45" s="1527">
        <f>+C46+C47</f>
        <v>20740</v>
      </c>
      <c r="D45" s="1527">
        <v>20740</v>
      </c>
      <c r="E45" s="1226">
        <v>20740</v>
      </c>
      <c r="F45" s="1225">
        <v>24650</v>
      </c>
      <c r="G45" s="1528">
        <f t="shared" ref="G45:G50" si="3">SUM(F45/E45)</f>
        <v>1.1885245901639345</v>
      </c>
    </row>
    <row r="46" spans="1:7" s="1222" customFormat="1">
      <c r="A46" s="1234" t="s">
        <v>142</v>
      </c>
      <c r="B46" s="1235" t="s">
        <v>300</v>
      </c>
      <c r="C46" s="1237">
        <v>20000</v>
      </c>
      <c r="D46" s="1236">
        <v>20000</v>
      </c>
      <c r="E46" s="1238">
        <v>20000</v>
      </c>
      <c r="F46" s="1239">
        <v>20000</v>
      </c>
      <c r="G46" s="1240">
        <f t="shared" si="3"/>
        <v>1</v>
      </c>
    </row>
    <row r="47" spans="1:7" s="1222" customFormat="1" ht="10.199999999999999" thickBot="1">
      <c r="A47" s="1258" t="s">
        <v>143</v>
      </c>
      <c r="B47" s="1291" t="s">
        <v>303</v>
      </c>
      <c r="C47" s="1292">
        <v>740</v>
      </c>
      <c r="D47" s="1249">
        <v>740</v>
      </c>
      <c r="E47" s="1261">
        <v>740</v>
      </c>
      <c r="F47" s="1260">
        <v>4650</v>
      </c>
      <c r="G47" s="1253">
        <f t="shared" si="3"/>
        <v>6.2837837837837842</v>
      </c>
    </row>
    <row r="48" spans="1:7" s="1222" customFormat="1" ht="10.199999999999999" thickBot="1">
      <c r="A48" s="1228" t="s">
        <v>68</v>
      </c>
      <c r="B48" s="1229" t="s">
        <v>375</v>
      </c>
      <c r="C48" s="1230">
        <f>+C49+C50+C52+C51</f>
        <v>5296</v>
      </c>
      <c r="D48" s="1230">
        <v>6458</v>
      </c>
      <c r="E48" s="1231">
        <v>5937</v>
      </c>
      <c r="F48" s="1232">
        <v>10841</v>
      </c>
      <c r="G48" s="1233">
        <f t="shared" si="3"/>
        <v>1.8260064005389927</v>
      </c>
    </row>
    <row r="49" spans="1:7" s="1222" customFormat="1">
      <c r="A49" s="1234" t="s">
        <v>234</v>
      </c>
      <c r="B49" s="1235" t="s">
        <v>232</v>
      </c>
      <c r="C49" s="1293"/>
      <c r="D49" s="1293"/>
      <c r="E49" s="1294"/>
      <c r="F49" s="1295">
        <v>27</v>
      </c>
      <c r="G49" s="1240"/>
    </row>
    <row r="50" spans="1:7" s="1222" customFormat="1">
      <c r="A50" s="1241" t="s">
        <v>235</v>
      </c>
      <c r="B50" s="1278" t="s">
        <v>927</v>
      </c>
      <c r="C50" s="1264">
        <v>5144</v>
      </c>
      <c r="D50" s="1264">
        <v>5144</v>
      </c>
      <c r="E50" s="1265">
        <v>4623</v>
      </c>
      <c r="F50" s="1264">
        <v>1287</v>
      </c>
      <c r="G50" s="1246">
        <f t="shared" si="3"/>
        <v>0.2783906554185594</v>
      </c>
    </row>
    <row r="51" spans="1:7" s="1222" customFormat="1">
      <c r="A51" s="1258" t="s">
        <v>348</v>
      </c>
      <c r="B51" s="1291" t="s">
        <v>374</v>
      </c>
      <c r="C51" s="1280">
        <v>152</v>
      </c>
      <c r="D51" s="1264">
        <v>1314</v>
      </c>
      <c r="E51" s="1265">
        <v>1314</v>
      </c>
      <c r="F51" s="1264">
        <v>9527</v>
      </c>
      <c r="G51" s="1246">
        <f>SUM(F51/E51)</f>
        <v>7.250380517503805</v>
      </c>
    </row>
    <row r="52" spans="1:7" s="1222" customFormat="1" ht="10.199999999999999" thickBot="1">
      <c r="A52" s="1258" t="s">
        <v>373</v>
      </c>
      <c r="B52" s="1291" t="s">
        <v>301</v>
      </c>
      <c r="C52" s="1287"/>
      <c r="D52" s="1287"/>
      <c r="E52" s="1288"/>
      <c r="F52" s="1289"/>
      <c r="G52" s="1253"/>
    </row>
    <row r="53" spans="1:7" s="1222" customFormat="1" ht="10.199999999999999" thickBot="1">
      <c r="A53" s="1228" t="s">
        <v>236</v>
      </c>
      <c r="B53" s="1229" t="s">
        <v>302</v>
      </c>
      <c r="C53" s="1262"/>
      <c r="D53" s="1262"/>
      <c r="E53" s="1263"/>
      <c r="F53" s="1262"/>
      <c r="G53" s="1296"/>
    </row>
    <row r="54" spans="1:7" s="1222" customFormat="1" ht="10.199999999999999" thickBot="1">
      <c r="A54" s="1297" t="s">
        <v>70</v>
      </c>
      <c r="B54" s="1298" t="s">
        <v>237</v>
      </c>
      <c r="C54" s="1299">
        <f>+C6+C11+C20+C21+C31+C45+C48+C53</f>
        <v>202894</v>
      </c>
      <c r="D54" s="1299">
        <v>220944</v>
      </c>
      <c r="E54" s="1300">
        <v>279280</v>
      </c>
      <c r="F54" s="1299">
        <v>291935</v>
      </c>
      <c r="G54" s="1301">
        <f>SUM(F54/E54)</f>
        <v>1.0453129475794902</v>
      </c>
    </row>
    <row r="55" spans="1:7" s="1222" customFormat="1" ht="10.199999999999999" thickBot="1">
      <c r="A55" s="1302" t="s">
        <v>71</v>
      </c>
      <c r="B55" s="1229" t="s">
        <v>304</v>
      </c>
      <c r="C55" s="1303">
        <f>+C56+C62</f>
        <v>92769</v>
      </c>
      <c r="D55" s="1303">
        <v>92769</v>
      </c>
      <c r="E55" s="1304">
        <v>49502</v>
      </c>
      <c r="F55" s="1303"/>
      <c r="G55" s="1296"/>
    </row>
    <row r="56" spans="1:7" s="1222" customFormat="1">
      <c r="A56" s="1305" t="s">
        <v>183</v>
      </c>
      <c r="B56" s="1272" t="s">
        <v>356</v>
      </c>
      <c r="C56" s="1276">
        <f>+C57+C58+C59+C60+C61</f>
        <v>49502</v>
      </c>
      <c r="D56" s="1276">
        <v>49502</v>
      </c>
      <c r="E56" s="1275">
        <v>49502</v>
      </c>
      <c r="F56" s="1276"/>
      <c r="G56" s="1240"/>
    </row>
    <row r="57" spans="1:7" s="1222" customFormat="1">
      <c r="A57" s="1306" t="s">
        <v>316</v>
      </c>
      <c r="B57" s="1278" t="s">
        <v>305</v>
      </c>
      <c r="C57" s="1264">
        <v>49502</v>
      </c>
      <c r="D57" s="1264">
        <v>49502</v>
      </c>
      <c r="E57" s="1265">
        <v>49502</v>
      </c>
      <c r="F57" s="1264"/>
      <c r="G57" s="1246"/>
    </row>
    <row r="58" spans="1:7" s="1222" customFormat="1">
      <c r="A58" s="1306" t="s">
        <v>317</v>
      </c>
      <c r="B58" s="1278" t="s">
        <v>306</v>
      </c>
      <c r="C58" s="1264"/>
      <c r="D58" s="1264"/>
      <c r="E58" s="1265"/>
      <c r="F58" s="1264"/>
      <c r="G58" s="1246"/>
    </row>
    <row r="59" spans="1:7" s="1222" customFormat="1">
      <c r="A59" s="1306" t="s">
        <v>318</v>
      </c>
      <c r="B59" s="1278" t="s">
        <v>307</v>
      </c>
      <c r="C59" s="1264"/>
      <c r="D59" s="1264"/>
      <c r="E59" s="1265"/>
      <c r="F59" s="1264"/>
      <c r="G59" s="1246"/>
    </row>
    <row r="60" spans="1:7" s="1222" customFormat="1">
      <c r="A60" s="1306" t="s">
        <v>319</v>
      </c>
      <c r="B60" s="1278" t="s">
        <v>308</v>
      </c>
      <c r="C60" s="1264"/>
      <c r="D60" s="1264"/>
      <c r="E60" s="1265"/>
      <c r="F60" s="1264"/>
      <c r="G60" s="1246"/>
    </row>
    <row r="61" spans="1:7" s="1222" customFormat="1">
      <c r="A61" s="1306" t="s">
        <v>320</v>
      </c>
      <c r="B61" s="1278" t="s">
        <v>309</v>
      </c>
      <c r="C61" s="1264"/>
      <c r="D61" s="1264"/>
      <c r="E61" s="1265"/>
      <c r="F61" s="1264"/>
      <c r="G61" s="1246"/>
    </row>
    <row r="62" spans="1:7" s="1222" customFormat="1">
      <c r="A62" s="1307" t="s">
        <v>184</v>
      </c>
      <c r="B62" s="1281" t="s">
        <v>355</v>
      </c>
      <c r="C62" s="1285">
        <f>+C63+C64+C65+C66+C67</f>
        <v>43267</v>
      </c>
      <c r="D62" s="1285">
        <v>43267</v>
      </c>
      <c r="E62" s="1284"/>
      <c r="F62" s="1285"/>
      <c r="G62" s="1246"/>
    </row>
    <row r="63" spans="1:7" s="1222" customFormat="1">
      <c r="A63" s="1306" t="s">
        <v>321</v>
      </c>
      <c r="B63" s="1278" t="s">
        <v>310</v>
      </c>
      <c r="C63" s="1264">
        <v>43267</v>
      </c>
      <c r="D63" s="1264">
        <v>43267</v>
      </c>
      <c r="E63" s="1265"/>
      <c r="F63" s="1264"/>
      <c r="G63" s="1246"/>
    </row>
    <row r="64" spans="1:7" s="1222" customFormat="1">
      <c r="A64" s="1306" t="s">
        <v>322</v>
      </c>
      <c r="B64" s="1278" t="s">
        <v>311</v>
      </c>
      <c r="C64" s="1264"/>
      <c r="D64" s="1264"/>
      <c r="E64" s="1265"/>
      <c r="F64" s="1264"/>
      <c r="G64" s="1246"/>
    </row>
    <row r="65" spans="1:7" s="1222" customFormat="1">
      <c r="A65" s="1306" t="s">
        <v>323</v>
      </c>
      <c r="B65" s="1278" t="s">
        <v>312</v>
      </c>
      <c r="C65" s="1264"/>
      <c r="D65" s="1264"/>
      <c r="E65" s="1265"/>
      <c r="F65" s="1264"/>
      <c r="G65" s="1246"/>
    </row>
    <row r="66" spans="1:7" s="1222" customFormat="1">
      <c r="A66" s="1306" t="s">
        <v>324</v>
      </c>
      <c r="B66" s="1278" t="s">
        <v>313</v>
      </c>
      <c r="C66" s="1264"/>
      <c r="D66" s="1264"/>
      <c r="E66" s="1265"/>
      <c r="F66" s="1264"/>
      <c r="G66" s="1246"/>
    </row>
    <row r="67" spans="1:7" s="1222" customFormat="1" ht="10.199999999999999" thickBot="1">
      <c r="A67" s="1308" t="s">
        <v>325</v>
      </c>
      <c r="B67" s="1291" t="s">
        <v>314</v>
      </c>
      <c r="C67" s="1267"/>
      <c r="D67" s="1267"/>
      <c r="E67" s="1268"/>
      <c r="F67" s="1267"/>
      <c r="G67" s="1253"/>
    </row>
    <row r="68" spans="1:7" s="1222" customFormat="1" ht="10.199999999999999" thickBot="1">
      <c r="A68" s="1302" t="s">
        <v>72</v>
      </c>
      <c r="B68" s="1229" t="s">
        <v>353</v>
      </c>
      <c r="C68" s="1303">
        <f>+C54+C55</f>
        <v>295663</v>
      </c>
      <c r="D68" s="1303">
        <v>313713</v>
      </c>
      <c r="E68" s="1304">
        <v>328782</v>
      </c>
      <c r="F68" s="1303">
        <v>291935</v>
      </c>
      <c r="G68" s="1233">
        <f t="shared" ref="G68:G70" si="4">SUM(F68/E68)</f>
        <v>0.88792877955605842</v>
      </c>
    </row>
    <row r="69" spans="1:7" s="1222" customFormat="1" ht="10.199999999999999" thickBot="1">
      <c r="A69" s="1309" t="s">
        <v>73</v>
      </c>
      <c r="B69" s="1310" t="s">
        <v>315</v>
      </c>
      <c r="C69" s="1311"/>
      <c r="D69" s="1311"/>
      <c r="E69" s="1312"/>
      <c r="F69" s="1311">
        <v>7836</v>
      </c>
      <c r="G69" s="1290"/>
    </row>
    <row r="70" spans="1:7" s="1222" customFormat="1" ht="10.199999999999999" thickBot="1">
      <c r="A70" s="1302" t="s">
        <v>74</v>
      </c>
      <c r="B70" s="1229" t="s">
        <v>354</v>
      </c>
      <c r="C70" s="1303">
        <f>+C68+C69</f>
        <v>295663</v>
      </c>
      <c r="D70" s="1303">
        <v>313713</v>
      </c>
      <c r="E70" s="1304">
        <v>328782</v>
      </c>
      <c r="F70" s="1303">
        <v>299771</v>
      </c>
      <c r="G70" s="1233">
        <f t="shared" si="4"/>
        <v>0.91176220109373385</v>
      </c>
    </row>
    <row r="71" spans="1:7" s="1222" customFormat="1">
      <c r="A71" s="1313"/>
      <c r="B71" s="1314"/>
      <c r="C71" s="1315"/>
      <c r="D71" s="1315"/>
      <c r="E71" s="1315"/>
      <c r="F71" s="1315"/>
    </row>
    <row r="72" spans="1:7">
      <c r="A72" s="1539" t="s">
        <v>90</v>
      </c>
      <c r="B72" s="1539"/>
      <c r="C72" s="1539"/>
      <c r="D72" s="1209"/>
      <c r="E72" s="1211"/>
      <c r="F72" s="1211"/>
    </row>
    <row r="73" spans="1:7" s="1317" customFormat="1" ht="10.199999999999999" thickBot="1">
      <c r="A73" s="1541" t="s">
        <v>186</v>
      </c>
      <c r="B73" s="1541"/>
      <c r="C73" s="1316"/>
      <c r="D73" s="1316"/>
      <c r="E73" s="1316"/>
      <c r="F73" s="1316"/>
    </row>
    <row r="74" spans="1:7" s="1222" customFormat="1" ht="19.8" thickBot="1">
      <c r="A74" s="1218" t="s">
        <v>59</v>
      </c>
      <c r="B74" s="1219" t="s">
        <v>91</v>
      </c>
      <c r="C74" s="1220" t="s">
        <v>326</v>
      </c>
      <c r="D74" s="1215" t="s">
        <v>1026</v>
      </c>
      <c r="E74" s="1216" t="s">
        <v>897</v>
      </c>
      <c r="F74" s="1220" t="s">
        <v>928</v>
      </c>
      <c r="G74" s="1217" t="s">
        <v>473</v>
      </c>
    </row>
    <row r="75" spans="1:7" s="1222" customFormat="1" ht="10.199999999999999" thickBot="1">
      <c r="A75" s="1218">
        <v>1</v>
      </c>
      <c r="B75" s="1219">
        <v>2</v>
      </c>
      <c r="C75" s="1220">
        <v>3</v>
      </c>
      <c r="D75" s="1220">
        <v>4</v>
      </c>
      <c r="E75" s="1221">
        <v>4</v>
      </c>
      <c r="F75" s="1220">
        <v>5</v>
      </c>
      <c r="G75" s="1318"/>
    </row>
    <row r="76" spans="1:7" ht="10.199999999999999" thickBot="1">
      <c r="A76" s="1319" t="s">
        <v>61</v>
      </c>
      <c r="B76" s="1320" t="s">
        <v>929</v>
      </c>
      <c r="C76" s="1321">
        <f>+C77+C78+C79+C81+C82+C83+C80</f>
        <v>178917</v>
      </c>
      <c r="D76" s="1321">
        <v>196152</v>
      </c>
      <c r="E76" s="1322">
        <v>216036</v>
      </c>
      <c r="F76" s="1321">
        <v>195382</v>
      </c>
      <c r="G76" s="1233">
        <f t="shared" ref="G76:G82" si="5">SUM(F76/E76)</f>
        <v>0.90439556370234586</v>
      </c>
    </row>
    <row r="77" spans="1:7">
      <c r="A77" s="1323" t="s">
        <v>148</v>
      </c>
      <c r="B77" s="1324" t="s">
        <v>92</v>
      </c>
      <c r="C77" s="1325">
        <f>18043+43428+17669</f>
        <v>79140</v>
      </c>
      <c r="D77" s="1325">
        <v>90261</v>
      </c>
      <c r="E77" s="1326">
        <v>94888</v>
      </c>
      <c r="F77" s="1325">
        <v>89585</v>
      </c>
      <c r="G77" s="1327">
        <f t="shared" si="5"/>
        <v>0.94411305960711578</v>
      </c>
    </row>
    <row r="78" spans="1:7">
      <c r="A78" s="1241" t="s">
        <v>149</v>
      </c>
      <c r="B78" s="1257" t="s">
        <v>238</v>
      </c>
      <c r="C78" s="1245">
        <f>4588+10764+4403</f>
        <v>19755</v>
      </c>
      <c r="D78" s="1245">
        <v>22674</v>
      </c>
      <c r="E78" s="1244">
        <v>23461</v>
      </c>
      <c r="F78" s="1245">
        <v>21788</v>
      </c>
      <c r="G78" s="1328">
        <f t="shared" si="5"/>
        <v>0.92869016665956272</v>
      </c>
    </row>
    <row r="79" spans="1:7">
      <c r="A79" s="1241" t="s">
        <v>150</v>
      </c>
      <c r="B79" s="1257" t="s">
        <v>179</v>
      </c>
      <c r="C79" s="1252">
        <f>32181+33897+6695-3093-1094-32</f>
        <v>68554</v>
      </c>
      <c r="D79" s="1252">
        <v>71509</v>
      </c>
      <c r="E79" s="1251">
        <v>83885</v>
      </c>
      <c r="F79" s="1252">
        <v>71495</v>
      </c>
      <c r="G79" s="1328">
        <f t="shared" si="5"/>
        <v>0.85229778863920846</v>
      </c>
    </row>
    <row r="80" spans="1:7">
      <c r="A80" s="1241" t="s">
        <v>151</v>
      </c>
      <c r="B80" s="1329" t="s">
        <v>376</v>
      </c>
      <c r="C80" s="1252">
        <v>3093</v>
      </c>
      <c r="D80" s="1252">
        <v>2542</v>
      </c>
      <c r="E80" s="1251">
        <v>2654</v>
      </c>
      <c r="F80" s="1252">
        <v>2043</v>
      </c>
      <c r="G80" s="1328">
        <f t="shared" si="5"/>
        <v>0.76978146194423513</v>
      </c>
    </row>
    <row r="81" spans="1:7">
      <c r="A81" s="1241" t="s">
        <v>182</v>
      </c>
      <c r="B81" s="1329" t="s">
        <v>239</v>
      </c>
      <c r="C81" s="1252">
        <v>4696</v>
      </c>
      <c r="D81" s="1252">
        <v>5487</v>
      </c>
      <c r="E81" s="1251">
        <v>6176</v>
      </c>
      <c r="F81" s="1252">
        <v>5398</v>
      </c>
      <c r="G81" s="1328">
        <f t="shared" si="5"/>
        <v>0.87402849740932642</v>
      </c>
    </row>
    <row r="82" spans="1:7">
      <c r="A82" s="1241" t="s">
        <v>152</v>
      </c>
      <c r="B82" s="1330" t="s">
        <v>240</v>
      </c>
      <c r="C82" s="1252">
        <v>3679</v>
      </c>
      <c r="D82" s="1252">
        <v>3679</v>
      </c>
      <c r="E82" s="1251">
        <v>5407</v>
      </c>
      <c r="F82" s="1252">
        <v>5073</v>
      </c>
      <c r="G82" s="1328">
        <f t="shared" si="5"/>
        <v>0.93822822267431105</v>
      </c>
    </row>
    <row r="83" spans="1:7">
      <c r="A83" s="1241" t="s">
        <v>153</v>
      </c>
      <c r="B83" s="1257" t="s">
        <v>377</v>
      </c>
      <c r="C83" s="1252"/>
      <c r="D83" s="1252"/>
      <c r="E83" s="1251"/>
      <c r="F83" s="1252"/>
      <c r="G83" s="1328"/>
    </row>
    <row r="84" spans="1:7">
      <c r="A84" s="1241" t="s">
        <v>160</v>
      </c>
      <c r="B84" s="1331" t="s">
        <v>252</v>
      </c>
      <c r="C84" s="1252"/>
      <c r="D84" s="1252"/>
      <c r="E84" s="1251"/>
      <c r="F84" s="1252"/>
      <c r="G84" s="1328"/>
    </row>
    <row r="85" spans="1:7">
      <c r="A85" s="1241" t="s">
        <v>161</v>
      </c>
      <c r="B85" s="1331" t="s">
        <v>327</v>
      </c>
      <c r="C85" s="1252">
        <v>829</v>
      </c>
      <c r="D85" s="1252">
        <v>829</v>
      </c>
      <c r="E85" s="1251">
        <v>1183</v>
      </c>
      <c r="F85" s="1252">
        <v>849</v>
      </c>
      <c r="G85" s="1328">
        <f t="shared" ref="G85:G86" si="6">SUM(F85/E85)</f>
        <v>0.71766694843617918</v>
      </c>
    </row>
    <row r="86" spans="1:7">
      <c r="A86" s="1241" t="s">
        <v>162</v>
      </c>
      <c r="B86" s="1332" t="s">
        <v>253</v>
      </c>
      <c r="C86" s="1252">
        <v>2850</v>
      </c>
      <c r="D86" s="1252">
        <v>2850</v>
      </c>
      <c r="E86" s="1251">
        <v>4224</v>
      </c>
      <c r="F86" s="1252">
        <v>4224</v>
      </c>
      <c r="G86" s="1328">
        <f t="shared" si="6"/>
        <v>1</v>
      </c>
    </row>
    <row r="87" spans="1:7">
      <c r="A87" s="1258" t="s">
        <v>163</v>
      </c>
      <c r="B87" s="1333" t="s">
        <v>254</v>
      </c>
      <c r="C87" s="1252"/>
      <c r="D87" s="1252"/>
      <c r="E87" s="1251"/>
      <c r="F87" s="1252"/>
      <c r="G87" s="1328"/>
    </row>
    <row r="88" spans="1:7">
      <c r="A88" s="1241" t="s">
        <v>165</v>
      </c>
      <c r="B88" s="1333" t="s">
        <v>255</v>
      </c>
      <c r="C88" s="1252"/>
      <c r="D88" s="1252"/>
      <c r="E88" s="1251"/>
      <c r="F88" s="1252"/>
      <c r="G88" s="1328"/>
    </row>
    <row r="89" spans="1:7" ht="10.199999999999999" thickBot="1">
      <c r="A89" s="1334" t="s">
        <v>241</v>
      </c>
      <c r="B89" s="1335" t="s">
        <v>256</v>
      </c>
      <c r="C89" s="1336"/>
      <c r="D89" s="1336"/>
      <c r="E89" s="1337"/>
      <c r="F89" s="1336"/>
      <c r="G89" s="1338"/>
    </row>
    <row r="90" spans="1:7" ht="10.199999999999999" thickBot="1">
      <c r="A90" s="1228" t="s">
        <v>62</v>
      </c>
      <c r="B90" s="1339" t="s">
        <v>930</v>
      </c>
      <c r="C90" s="1232">
        <f>+C91+C92+C93</f>
        <v>102506</v>
      </c>
      <c r="D90" s="1232">
        <v>103321</v>
      </c>
      <c r="E90" s="1231">
        <v>100951</v>
      </c>
      <c r="F90" s="1232">
        <v>55141</v>
      </c>
      <c r="G90" s="1233">
        <f t="shared" ref="G90:G95" si="7">SUM(F90/E90)</f>
        <v>0.54621549068359898</v>
      </c>
    </row>
    <row r="91" spans="1:7">
      <c r="A91" s="1234" t="s">
        <v>154</v>
      </c>
      <c r="B91" s="1256" t="s">
        <v>328</v>
      </c>
      <c r="C91" s="1236">
        <v>39658</v>
      </c>
      <c r="D91" s="1237">
        <v>40038</v>
      </c>
      <c r="E91" s="1238">
        <v>40850</v>
      </c>
      <c r="F91" s="1239">
        <v>23519</v>
      </c>
      <c r="G91" s="1327">
        <f t="shared" si="7"/>
        <v>0.57574051407588744</v>
      </c>
    </row>
    <row r="92" spans="1:7">
      <c r="A92" s="1234" t="s">
        <v>155</v>
      </c>
      <c r="B92" s="1266" t="s">
        <v>242</v>
      </c>
      <c r="C92" s="1242">
        <v>57672</v>
      </c>
      <c r="D92" s="1243">
        <v>57672</v>
      </c>
      <c r="E92" s="1244">
        <v>54925</v>
      </c>
      <c r="F92" s="1245">
        <v>28250</v>
      </c>
      <c r="G92" s="1328">
        <f t="shared" si="7"/>
        <v>0.51433773327264454</v>
      </c>
    </row>
    <row r="93" spans="1:7">
      <c r="A93" s="1234" t="s">
        <v>156</v>
      </c>
      <c r="B93" s="1278" t="s">
        <v>349</v>
      </c>
      <c r="C93" s="1242">
        <f>C95+C101</f>
        <v>5176</v>
      </c>
      <c r="D93" s="1243">
        <v>5176</v>
      </c>
      <c r="E93" s="1244">
        <v>5176</v>
      </c>
      <c r="F93" s="1245">
        <v>3372</v>
      </c>
      <c r="G93" s="1328">
        <f t="shared" si="7"/>
        <v>0.65146831530139104</v>
      </c>
    </row>
    <row r="94" spans="1:7">
      <c r="A94" s="1234" t="s">
        <v>157</v>
      </c>
      <c r="B94" s="1278" t="s">
        <v>364</v>
      </c>
      <c r="C94" s="1242"/>
      <c r="D94" s="1243"/>
      <c r="E94" s="1244"/>
      <c r="F94" s="1245"/>
      <c r="G94" s="1328"/>
    </row>
    <row r="95" spans="1:7">
      <c r="A95" s="1234" t="s">
        <v>158</v>
      </c>
      <c r="B95" s="1278" t="s">
        <v>350</v>
      </c>
      <c r="C95" s="1242">
        <v>5144</v>
      </c>
      <c r="D95" s="1243">
        <v>5144</v>
      </c>
      <c r="E95" s="1244">
        <v>5144</v>
      </c>
      <c r="F95" s="1245">
        <v>1342</v>
      </c>
      <c r="G95" s="1328">
        <f t="shared" si="7"/>
        <v>0.2608864696734059</v>
      </c>
    </row>
    <row r="96" spans="1:7">
      <c r="A96" s="1234" t="s">
        <v>164</v>
      </c>
      <c r="B96" s="1278" t="s">
        <v>351</v>
      </c>
      <c r="C96" s="1242"/>
      <c r="D96" s="1243"/>
      <c r="E96" s="1244"/>
      <c r="F96" s="1245"/>
      <c r="G96" s="1328"/>
    </row>
    <row r="97" spans="1:7">
      <c r="A97" s="1234" t="s">
        <v>166</v>
      </c>
      <c r="B97" s="1340" t="s">
        <v>332</v>
      </c>
      <c r="C97" s="1242"/>
      <c r="D97" s="1243"/>
      <c r="E97" s="1244"/>
      <c r="F97" s="1245"/>
      <c r="G97" s="1328"/>
    </row>
    <row r="98" spans="1:7">
      <c r="A98" s="1234" t="s">
        <v>243</v>
      </c>
      <c r="B98" s="1340" t="s">
        <v>333</v>
      </c>
      <c r="C98" s="1242"/>
      <c r="D98" s="1243"/>
      <c r="E98" s="1244"/>
      <c r="F98" s="1245"/>
      <c r="G98" s="1328"/>
    </row>
    <row r="99" spans="1:7" ht="19.2">
      <c r="A99" s="1234" t="s">
        <v>244</v>
      </c>
      <c r="B99" s="1340" t="s">
        <v>331</v>
      </c>
      <c r="C99" s="1242"/>
      <c r="D99" s="1243"/>
      <c r="E99" s="1244"/>
      <c r="F99" s="1245"/>
      <c r="G99" s="1328"/>
    </row>
    <row r="100" spans="1:7" ht="28.8">
      <c r="A100" s="1258" t="s">
        <v>245</v>
      </c>
      <c r="B100" s="1341" t="s">
        <v>330</v>
      </c>
      <c r="C100" s="1242"/>
      <c r="D100" s="1250"/>
      <c r="E100" s="1251"/>
      <c r="F100" s="1252"/>
      <c r="G100" s="1328"/>
    </row>
    <row r="101" spans="1:7" ht="10.199999999999999" thickBot="1">
      <c r="A101" s="1258" t="s">
        <v>378</v>
      </c>
      <c r="B101" s="1341" t="s">
        <v>379</v>
      </c>
      <c r="C101" s="1249">
        <v>32</v>
      </c>
      <c r="D101" s="1250">
        <v>32</v>
      </c>
      <c r="E101" s="1251">
        <v>32</v>
      </c>
      <c r="F101" s="1252">
        <v>2030</v>
      </c>
      <c r="G101" s="1338">
        <f t="shared" ref="G101" si="8">SUM(F101/E101)</f>
        <v>63.4375</v>
      </c>
    </row>
    <row r="102" spans="1:7" ht="10.199999999999999" thickBot="1">
      <c r="A102" s="1228" t="s">
        <v>63</v>
      </c>
      <c r="B102" s="1342" t="s">
        <v>352</v>
      </c>
      <c r="C102" s="1232">
        <f>+C103+C104</f>
        <v>14240</v>
      </c>
      <c r="D102" s="1232">
        <v>14240</v>
      </c>
      <c r="E102" s="1231">
        <v>11360</v>
      </c>
      <c r="F102" s="1232"/>
      <c r="G102" s="1343"/>
    </row>
    <row r="103" spans="1:7">
      <c r="A103" s="1234" t="s">
        <v>128</v>
      </c>
      <c r="B103" s="1256" t="s">
        <v>108</v>
      </c>
      <c r="C103" s="1239">
        <v>7240</v>
      </c>
      <c r="D103" s="1239">
        <v>7240</v>
      </c>
      <c r="E103" s="1238">
        <v>4360</v>
      </c>
      <c r="F103" s="1239"/>
      <c r="G103" s="1327"/>
    </row>
    <row r="104" spans="1:7" ht="10.199999999999999" thickBot="1">
      <c r="A104" s="1247" t="s">
        <v>129</v>
      </c>
      <c r="B104" s="1266" t="s">
        <v>109</v>
      </c>
      <c r="C104" s="1252">
        <v>7000</v>
      </c>
      <c r="D104" s="1252">
        <v>7000</v>
      </c>
      <c r="E104" s="1251">
        <v>7000</v>
      </c>
      <c r="F104" s="1252"/>
      <c r="G104" s="1338"/>
    </row>
    <row r="105" spans="1:7" s="1346" customFormat="1" ht="10.199999999999999" thickBot="1">
      <c r="A105" s="1302" t="s">
        <v>64</v>
      </c>
      <c r="B105" s="1229" t="s">
        <v>334</v>
      </c>
      <c r="C105" s="1344"/>
      <c r="D105" s="1344"/>
      <c r="E105" s="1263"/>
      <c r="F105" s="1262"/>
      <c r="G105" s="1345"/>
    </row>
    <row r="106" spans="1:7" ht="10.199999999999999" thickBot="1">
      <c r="A106" s="1297" t="s">
        <v>65</v>
      </c>
      <c r="B106" s="1347" t="s">
        <v>187</v>
      </c>
      <c r="C106" s="1321">
        <f>+C76+C90+C102+C105</f>
        <v>295663</v>
      </c>
      <c r="D106" s="1321">
        <v>313713</v>
      </c>
      <c r="E106" s="1322">
        <v>328782</v>
      </c>
      <c r="F106" s="1321">
        <v>250523</v>
      </c>
      <c r="G106" s="1233">
        <f>SUM(F106/E106)</f>
        <v>0.76197297905603101</v>
      </c>
    </row>
    <row r="107" spans="1:7" ht="10.199999999999999" thickBot="1">
      <c r="A107" s="1302" t="s">
        <v>66</v>
      </c>
      <c r="B107" s="1229" t="s">
        <v>365</v>
      </c>
      <c r="C107" s="1232">
        <f>+C108+C116</f>
        <v>0</v>
      </c>
      <c r="D107" s="1232"/>
      <c r="E107" s="1231"/>
      <c r="F107" s="1232"/>
      <c r="G107" s="1348"/>
    </row>
    <row r="108" spans="1:7" ht="10.199999999999999" thickBot="1">
      <c r="A108" s="1349" t="s">
        <v>135</v>
      </c>
      <c r="B108" s="1350" t="s">
        <v>366</v>
      </c>
      <c r="C108" s="1351">
        <f>+C109+C110+C111+C112+C113+C114+C115</f>
        <v>0</v>
      </c>
      <c r="D108" s="1351"/>
      <c r="E108" s="1352"/>
      <c r="F108" s="1351"/>
      <c r="G108" s="1343"/>
    </row>
    <row r="109" spans="1:7">
      <c r="A109" s="1353" t="s">
        <v>138</v>
      </c>
      <c r="B109" s="1235" t="s">
        <v>335</v>
      </c>
      <c r="C109" s="1354"/>
      <c r="D109" s="1354"/>
      <c r="E109" s="1355"/>
      <c r="F109" s="1354"/>
      <c r="G109" s="1327"/>
    </row>
    <row r="110" spans="1:7">
      <c r="A110" s="1306" t="s">
        <v>139</v>
      </c>
      <c r="B110" s="1278" t="s">
        <v>336</v>
      </c>
      <c r="C110" s="1356"/>
      <c r="D110" s="1356"/>
      <c r="E110" s="1357"/>
      <c r="F110" s="1356"/>
      <c r="G110" s="1328"/>
    </row>
    <row r="111" spans="1:7">
      <c r="A111" s="1306" t="s">
        <v>140</v>
      </c>
      <c r="B111" s="1278" t="s">
        <v>337</v>
      </c>
      <c r="C111" s="1356"/>
      <c r="D111" s="1356"/>
      <c r="E111" s="1357"/>
      <c r="F111" s="1356"/>
      <c r="G111" s="1328"/>
    </row>
    <row r="112" spans="1:7">
      <c r="A112" s="1306" t="s">
        <v>141</v>
      </c>
      <c r="B112" s="1278" t="s">
        <v>338</v>
      </c>
      <c r="C112" s="1356"/>
      <c r="D112" s="1356"/>
      <c r="E112" s="1357"/>
      <c r="F112" s="1356"/>
      <c r="G112" s="1328"/>
    </row>
    <row r="113" spans="1:9">
      <c r="A113" s="1306" t="s">
        <v>229</v>
      </c>
      <c r="B113" s="1278" t="s">
        <v>339</v>
      </c>
      <c r="C113" s="1356"/>
      <c r="D113" s="1356"/>
      <c r="E113" s="1357"/>
      <c r="F113" s="1356"/>
      <c r="G113" s="1328"/>
    </row>
    <row r="114" spans="1:9">
      <c r="A114" s="1306" t="s">
        <v>246</v>
      </c>
      <c r="B114" s="1278" t="s">
        <v>340</v>
      </c>
      <c r="C114" s="1356"/>
      <c r="D114" s="1356"/>
      <c r="E114" s="1357"/>
      <c r="F114" s="1356"/>
      <c r="G114" s="1328"/>
    </row>
    <row r="115" spans="1:9" ht="10.199999999999999" thickBot="1">
      <c r="A115" s="1308" t="s">
        <v>247</v>
      </c>
      <c r="B115" s="1291" t="s">
        <v>341</v>
      </c>
      <c r="C115" s="1358"/>
      <c r="D115" s="1358"/>
      <c r="E115" s="1359"/>
      <c r="F115" s="1358"/>
      <c r="G115" s="1338"/>
    </row>
    <row r="116" spans="1:9" ht="10.199999999999999" thickBot="1">
      <c r="A116" s="1349" t="s">
        <v>136</v>
      </c>
      <c r="B116" s="1350" t="s">
        <v>367</v>
      </c>
      <c r="C116" s="1351">
        <f>+C117+C118+C119+C120+C121+C122+C123+C124</f>
        <v>0</v>
      </c>
      <c r="D116" s="1351"/>
      <c r="E116" s="1352"/>
      <c r="F116" s="1351"/>
      <c r="G116" s="1343"/>
    </row>
    <row r="117" spans="1:9">
      <c r="A117" s="1353" t="s">
        <v>144</v>
      </c>
      <c r="B117" s="1235" t="s">
        <v>335</v>
      </c>
      <c r="C117" s="1354"/>
      <c r="D117" s="1354"/>
      <c r="E117" s="1355"/>
      <c r="F117" s="1354"/>
      <c r="G117" s="1327"/>
    </row>
    <row r="118" spans="1:9">
      <c r="A118" s="1306" t="s">
        <v>145</v>
      </c>
      <c r="B118" s="1278" t="s">
        <v>342</v>
      </c>
      <c r="C118" s="1356"/>
      <c r="D118" s="1356"/>
      <c r="E118" s="1357"/>
      <c r="F118" s="1356"/>
      <c r="G118" s="1328"/>
    </row>
    <row r="119" spans="1:9">
      <c r="A119" s="1306" t="s">
        <v>146</v>
      </c>
      <c r="B119" s="1278" t="s">
        <v>337</v>
      </c>
      <c r="C119" s="1356"/>
      <c r="D119" s="1356"/>
      <c r="E119" s="1357"/>
      <c r="F119" s="1356"/>
      <c r="G119" s="1328"/>
    </row>
    <row r="120" spans="1:9">
      <c r="A120" s="1306" t="s">
        <v>147</v>
      </c>
      <c r="B120" s="1278" t="s">
        <v>338</v>
      </c>
      <c r="C120" s="1356"/>
      <c r="D120" s="1356"/>
      <c r="E120" s="1357"/>
      <c r="F120" s="1356"/>
      <c r="G120" s="1328"/>
    </row>
    <row r="121" spans="1:9">
      <c r="A121" s="1306" t="s">
        <v>230</v>
      </c>
      <c r="B121" s="1278" t="s">
        <v>339</v>
      </c>
      <c r="C121" s="1356"/>
      <c r="D121" s="1356"/>
      <c r="E121" s="1357"/>
      <c r="F121" s="1356"/>
      <c r="G121" s="1328"/>
    </row>
    <row r="122" spans="1:9">
      <c r="A122" s="1306" t="s">
        <v>248</v>
      </c>
      <c r="B122" s="1278" t="s">
        <v>343</v>
      </c>
      <c r="C122" s="1356"/>
      <c r="D122" s="1356"/>
      <c r="E122" s="1357"/>
      <c r="F122" s="1356"/>
      <c r="G122" s="1328"/>
    </row>
    <row r="123" spans="1:9">
      <c r="A123" s="1306" t="s">
        <v>249</v>
      </c>
      <c r="B123" s="1278" t="s">
        <v>341</v>
      </c>
      <c r="C123" s="1356"/>
      <c r="D123" s="1356"/>
      <c r="E123" s="1357"/>
      <c r="F123" s="1356"/>
      <c r="G123" s="1328"/>
    </row>
    <row r="124" spans="1:9" ht="10.199999999999999" thickBot="1">
      <c r="A124" s="1308" t="s">
        <v>250</v>
      </c>
      <c r="B124" s="1291" t="s">
        <v>368</v>
      </c>
      <c r="C124" s="1358"/>
      <c r="D124" s="1358"/>
      <c r="E124" s="1359"/>
      <c r="F124" s="1358"/>
      <c r="G124" s="1338"/>
    </row>
    <row r="125" spans="1:9" ht="10.199999999999999" thickBot="1">
      <c r="A125" s="1302" t="s">
        <v>67</v>
      </c>
      <c r="B125" s="1229" t="s">
        <v>344</v>
      </c>
      <c r="C125" s="1360">
        <f>+C106+C107</f>
        <v>295663</v>
      </c>
      <c r="D125" s="1360">
        <v>313713</v>
      </c>
      <c r="E125" s="1361">
        <v>328782</v>
      </c>
      <c r="F125" s="1360">
        <v>250523</v>
      </c>
      <c r="G125" s="1362">
        <f t="shared" ref="G125:G127" si="9">SUM(F125/E125)</f>
        <v>0.76197297905603101</v>
      </c>
    </row>
    <row r="126" spans="1:9" ht="10.199999999999999" thickBot="1">
      <c r="A126" s="1302" t="s">
        <v>68</v>
      </c>
      <c r="B126" s="1229" t="s">
        <v>345</v>
      </c>
      <c r="C126" s="1363"/>
      <c r="D126" s="1363"/>
      <c r="E126" s="1364"/>
      <c r="F126" s="1363">
        <v>-1150</v>
      </c>
      <c r="G126" s="1227"/>
      <c r="H126" s="1255"/>
      <c r="I126" s="1255"/>
    </row>
    <row r="127" spans="1:9" s="1222" customFormat="1" ht="10.199999999999999" thickBot="1">
      <c r="A127" s="1365" t="s">
        <v>69</v>
      </c>
      <c r="B127" s="1366" t="s">
        <v>346</v>
      </c>
      <c r="C127" s="1303">
        <f>+C125+C126</f>
        <v>295663</v>
      </c>
      <c r="D127" s="1303">
        <v>313713</v>
      </c>
      <c r="E127" s="1304">
        <v>328782</v>
      </c>
      <c r="F127" s="1303">
        <v>249373</v>
      </c>
      <c r="G127" s="1233">
        <f t="shared" si="9"/>
        <v>0.75847522066293172</v>
      </c>
    </row>
    <row r="128" spans="1:9">
      <c r="A128" s="1367"/>
      <c r="B128" s="1367"/>
      <c r="C128" s="1368"/>
      <c r="D128" s="1368"/>
      <c r="E128" s="1368"/>
      <c r="F128" s="1368"/>
    </row>
    <row r="129" spans="1:7">
      <c r="A129" s="1542" t="s">
        <v>931</v>
      </c>
      <c r="B129" s="1542"/>
      <c r="C129" s="1542"/>
      <c r="D129" s="1369"/>
      <c r="E129" s="1211"/>
      <c r="F129" s="1211"/>
    </row>
    <row r="130" spans="1:7" ht="10.199999999999999" thickBot="1">
      <c r="A130" s="1540" t="s">
        <v>932</v>
      </c>
      <c r="B130" s="1540"/>
      <c r="C130" s="1212"/>
      <c r="D130" s="1212" t="s">
        <v>347</v>
      </c>
      <c r="E130" s="1212"/>
      <c r="F130" s="1212"/>
    </row>
    <row r="131" spans="1:7" ht="19.8" thickBot="1">
      <c r="A131" s="1228">
        <v>1</v>
      </c>
      <c r="B131" s="1339" t="s">
        <v>933</v>
      </c>
      <c r="C131" s="1232">
        <f>+C54-C106</f>
        <v>-92769</v>
      </c>
      <c r="D131" s="1232">
        <v>-92769</v>
      </c>
      <c r="E131" s="1231">
        <f>+E54-E106</f>
        <v>-49502</v>
      </c>
      <c r="F131" s="1231">
        <v>41412</v>
      </c>
      <c r="G131" s="1370"/>
    </row>
    <row r="132" spans="1:7">
      <c r="A132" s="1367"/>
      <c r="B132" s="1367"/>
      <c r="C132" s="1368"/>
      <c r="D132" s="1368"/>
      <c r="E132" s="1371"/>
      <c r="F132" s="1371"/>
      <c r="G132" s="1372"/>
    </row>
    <row r="133" spans="1:7">
      <c r="A133" s="1536" t="s">
        <v>934</v>
      </c>
      <c r="B133" s="1536"/>
      <c r="C133" s="1536"/>
      <c r="D133" s="1373"/>
      <c r="E133" s="1374"/>
      <c r="F133" s="1374"/>
      <c r="G133" s="1372"/>
    </row>
    <row r="134" spans="1:7" ht="10.199999999999999" thickBot="1">
      <c r="A134" s="1537" t="s">
        <v>935</v>
      </c>
      <c r="B134" s="1537"/>
      <c r="C134" s="1212"/>
      <c r="D134" s="1212" t="s">
        <v>347</v>
      </c>
      <c r="E134" s="1212"/>
      <c r="F134" s="1212"/>
      <c r="G134" s="1372"/>
    </row>
    <row r="135" spans="1:7" ht="10.199999999999999" thickBot="1">
      <c r="A135" s="1302" t="s">
        <v>61</v>
      </c>
      <c r="B135" s="1229" t="s">
        <v>936</v>
      </c>
      <c r="C135" s="1360">
        <v>-10701</v>
      </c>
      <c r="D135" s="1531" t="s">
        <v>1075</v>
      </c>
      <c r="E135" s="1361">
        <v>-1909</v>
      </c>
      <c r="F135" s="1531" t="s">
        <v>1076</v>
      </c>
      <c r="G135" s="1370"/>
    </row>
    <row r="136" spans="1:7" ht="10.199999999999999" thickBot="1">
      <c r="A136" s="1302" t="s">
        <v>62</v>
      </c>
      <c r="B136" s="1229" t="s">
        <v>937</v>
      </c>
      <c r="C136" s="1360">
        <f>IF('[1]2.b.sz.mell  '!C38&lt;&gt;"-",'[1]2.b.sz.mell  '!C38,0)</f>
        <v>53968</v>
      </c>
      <c r="D136" s="1360">
        <v>44120</v>
      </c>
      <c r="E136" s="1361">
        <v>1909</v>
      </c>
      <c r="F136" s="1360">
        <v>-10216</v>
      </c>
      <c r="G136" s="1370"/>
    </row>
    <row r="137" spans="1:7" ht="10.199999999999999" thickBot="1">
      <c r="A137" s="1302" t="s">
        <v>63</v>
      </c>
      <c r="B137" s="1229" t="s">
        <v>938</v>
      </c>
      <c r="C137" s="1360">
        <f>C136+C135</f>
        <v>43267</v>
      </c>
      <c r="D137" s="1360">
        <v>43267</v>
      </c>
      <c r="E137" s="1361">
        <v>0</v>
      </c>
      <c r="F137" s="1360"/>
      <c r="G137" s="1370"/>
    </row>
    <row r="138" spans="1:7">
      <c r="A138" s="1373"/>
      <c r="B138" s="1375"/>
      <c r="C138" s="1376"/>
      <c r="D138" s="1376"/>
      <c r="E138" s="1377"/>
      <c r="F138" s="1377"/>
    </row>
    <row r="139" spans="1:7">
      <c r="A139" s="1538" t="s">
        <v>939</v>
      </c>
      <c r="B139" s="1538"/>
      <c r="C139" s="1538"/>
      <c r="D139" s="1378"/>
      <c r="E139" s="1379"/>
      <c r="F139" s="1379"/>
    </row>
    <row r="140" spans="1:7" ht="10.199999999999999" thickBot="1">
      <c r="A140" s="1537" t="s">
        <v>940</v>
      </c>
      <c r="B140" s="1537"/>
      <c r="C140" s="1212"/>
      <c r="D140" s="1212" t="s">
        <v>347</v>
      </c>
      <c r="E140" s="1212"/>
      <c r="F140" s="1212"/>
    </row>
    <row r="141" spans="1:7" ht="10.199999999999999" thickBot="1">
      <c r="A141" s="1302" t="s">
        <v>61</v>
      </c>
      <c r="B141" s="1229" t="s">
        <v>941</v>
      </c>
      <c r="C141" s="1360">
        <f>+C142-C145</f>
        <v>92769</v>
      </c>
      <c r="D141" s="1360">
        <v>92769</v>
      </c>
      <c r="E141" s="1361">
        <v>49502</v>
      </c>
      <c r="F141" s="1360"/>
      <c r="G141" s="1380"/>
    </row>
    <row r="142" spans="1:7" ht="10.199999999999999" thickBot="1">
      <c r="A142" s="1381" t="s">
        <v>148</v>
      </c>
      <c r="B142" s="1382" t="s">
        <v>942</v>
      </c>
      <c r="C142" s="1383">
        <f>+C55</f>
        <v>92769</v>
      </c>
      <c r="D142" s="1383">
        <v>92769</v>
      </c>
      <c r="E142" s="1384">
        <v>49502</v>
      </c>
      <c r="F142" s="1383"/>
      <c r="G142" s="1385"/>
    </row>
    <row r="143" spans="1:7" ht="10.199999999999999" thickBot="1">
      <c r="A143" s="1386" t="s">
        <v>943</v>
      </c>
      <c r="B143" s="1350" t="s">
        <v>944</v>
      </c>
      <c r="C143" s="1387">
        <f>+'[1]2.a.sz.mell  '!C27</f>
        <v>0</v>
      </c>
      <c r="D143" s="1387">
        <v>0</v>
      </c>
      <c r="E143" s="1388">
        <v>0</v>
      </c>
      <c r="F143" s="1387"/>
      <c r="G143" s="1389"/>
    </row>
    <row r="144" spans="1:7" ht="10.199999999999999" thickBot="1">
      <c r="A144" s="1386" t="s">
        <v>945</v>
      </c>
      <c r="B144" s="1350" t="s">
        <v>946</v>
      </c>
      <c r="C144" s="1387">
        <f>+'[1]2.b.sz.mell  '!C33</f>
        <v>92769</v>
      </c>
      <c r="D144" s="1387">
        <v>92769</v>
      </c>
      <c r="E144" s="1388">
        <v>49502</v>
      </c>
      <c r="F144" s="1387"/>
      <c r="G144" s="1385"/>
    </row>
    <row r="145" spans="1:7" ht="10.199999999999999" thickBot="1">
      <c r="A145" s="1390" t="s">
        <v>149</v>
      </c>
      <c r="B145" s="1382" t="s">
        <v>947</v>
      </c>
      <c r="C145" s="1383">
        <f>+C107</f>
        <v>0</v>
      </c>
      <c r="D145" s="1383">
        <v>0</v>
      </c>
      <c r="E145" s="1384">
        <f>+E107</f>
        <v>0</v>
      </c>
      <c r="F145" s="1383"/>
      <c r="G145" s="1389"/>
    </row>
    <row r="146" spans="1:7" ht="10.199999999999999" thickBot="1">
      <c r="A146" s="1386" t="s">
        <v>948</v>
      </c>
      <c r="B146" s="1350" t="s">
        <v>949</v>
      </c>
      <c r="C146" s="1387">
        <f>+'[1]2.a.sz.mell  '!I27</f>
        <v>0</v>
      </c>
      <c r="D146" s="1387"/>
      <c r="E146" s="1388"/>
      <c r="F146" s="1387"/>
      <c r="G146" s="1385"/>
    </row>
    <row r="147" spans="1:7" ht="10.199999999999999" thickBot="1">
      <c r="A147" s="1386" t="s">
        <v>950</v>
      </c>
      <c r="B147" s="1350" t="s">
        <v>951</v>
      </c>
      <c r="C147" s="1387">
        <f>+'[1]2.b.sz.mell  '!I33</f>
        <v>0</v>
      </c>
      <c r="D147" s="1387"/>
      <c r="E147" s="1388"/>
      <c r="F147" s="1387"/>
      <c r="G147" s="1391"/>
    </row>
  </sheetData>
  <mergeCells count="10">
    <mergeCell ref="A133:C133"/>
    <mergeCell ref="A134:B134"/>
    <mergeCell ref="A139:C139"/>
    <mergeCell ref="A140:B140"/>
    <mergeCell ref="A1:C1"/>
    <mergeCell ref="A2:B2"/>
    <mergeCell ref="A72:C72"/>
    <mergeCell ref="A73:B73"/>
    <mergeCell ref="A129:C129"/>
    <mergeCell ref="A130:B130"/>
  </mergeCells>
  <phoneticPr fontId="0" type="noConversion"/>
  <printOptions horizontalCentered="1"/>
  <pageMargins left="0" right="0" top="0.98425196850393704" bottom="0.19685039370078741" header="0.31496062992125984" footer="0.31496062992125984"/>
  <pageSetup paperSize="9" orientation="portrait" r:id="rId1"/>
  <headerFooter alignWithMargins="0">
    <oddHeader>&amp;C&amp;"Times New Roman CE,Félkövér"&amp;12
Győrzámoly Községi Önkormányzat
2013. ÉVI KÖLTSÉGVETÉSÉNEK ÖSSZEVONT MÉRLEGE&amp;10
&amp;R&amp;"Times New Roman CE,Félkövér dőlt"&amp;11 1. melléklet a 5/2014. (V.23.)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G108" sqref="G108"/>
    </sheetView>
  </sheetViews>
  <sheetFormatPr defaultColWidth="9.33203125" defaultRowHeight="13.2"/>
  <cols>
    <col min="1" max="1" width="8" style="289" customWidth="1"/>
    <col min="2" max="2" width="9.6640625" style="290" customWidth="1"/>
    <col min="3" max="3" width="58.77734375" style="290" customWidth="1"/>
    <col min="4" max="5" width="12.44140625" style="291" customWidth="1"/>
    <col min="6" max="6" width="11.109375" style="3" customWidth="1"/>
    <col min="7" max="7" width="10.6640625" style="3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1029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237" t="s">
        <v>97</v>
      </c>
    </row>
    <row r="3" spans="1:8" s="74" customFormat="1" ht="16.2" thickBot="1">
      <c r="A3" s="330" t="s">
        <v>259</v>
      </c>
      <c r="B3" s="536"/>
      <c r="C3" s="537" t="s">
        <v>431</v>
      </c>
      <c r="D3" s="538"/>
      <c r="E3" s="538"/>
      <c r="F3" s="238"/>
      <c r="G3" s="238"/>
      <c r="H3" s="1514" t="s">
        <v>474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39.7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7191</v>
      </c>
      <c r="E63" s="311">
        <v>7191</v>
      </c>
      <c r="F63" s="550">
        <v>9168</v>
      </c>
      <c r="G63" s="550">
        <v>6758</v>
      </c>
      <c r="H63" s="338">
        <f>SUM(G63/F63)</f>
        <v>0.73712914485165792</v>
      </c>
    </row>
    <row r="64" spans="1:8" ht="12" customHeight="1">
      <c r="A64" s="164"/>
      <c r="B64" s="92" t="s">
        <v>148</v>
      </c>
      <c r="C64" s="216" t="s">
        <v>92</v>
      </c>
      <c r="D64" s="252">
        <v>2449</v>
      </c>
      <c r="E64" s="691">
        <v>2449</v>
      </c>
      <c r="F64" s="735">
        <v>3901</v>
      </c>
      <c r="G64" s="735">
        <v>3766</v>
      </c>
      <c r="H64" s="576">
        <f t="shared" ref="H64:H67" si="0">SUM(G64/F64)</f>
        <v>0.9653934888490131</v>
      </c>
    </row>
    <row r="65" spans="1:8" ht="12" customHeight="1">
      <c r="A65" s="165"/>
      <c r="B65" s="90" t="s">
        <v>149</v>
      </c>
      <c r="C65" s="217" t="s">
        <v>238</v>
      </c>
      <c r="D65" s="253">
        <v>622</v>
      </c>
      <c r="E65" s="308">
        <v>622</v>
      </c>
      <c r="F65" s="546">
        <v>825</v>
      </c>
      <c r="G65" s="546">
        <v>825</v>
      </c>
      <c r="H65" s="339">
        <f t="shared" si="0"/>
        <v>1</v>
      </c>
    </row>
    <row r="66" spans="1:8" ht="12" customHeight="1">
      <c r="A66" s="165"/>
      <c r="B66" s="90" t="s">
        <v>150</v>
      </c>
      <c r="C66" s="217" t="s">
        <v>179</v>
      </c>
      <c r="D66" s="254">
        <v>3349</v>
      </c>
      <c r="E66" s="692">
        <v>3349</v>
      </c>
      <c r="F66" s="66">
        <v>3691</v>
      </c>
      <c r="G66" s="66">
        <v>1751</v>
      </c>
      <c r="H66" s="337">
        <f t="shared" si="0"/>
        <v>0.47439718233541045</v>
      </c>
    </row>
    <row r="67" spans="1:8" ht="12" customHeight="1">
      <c r="A67" s="165"/>
      <c r="B67" s="90" t="s">
        <v>151</v>
      </c>
      <c r="C67" s="217" t="s">
        <v>417</v>
      </c>
      <c r="D67" s="254">
        <v>771</v>
      </c>
      <c r="E67" s="692">
        <v>771</v>
      </c>
      <c r="F67" s="546">
        <v>751</v>
      </c>
      <c r="G67" s="546">
        <v>416</v>
      </c>
      <c r="H67" s="339">
        <f t="shared" si="0"/>
        <v>0.5539280958721704</v>
      </c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251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6221</v>
      </c>
      <c r="E78" s="312">
        <v>6221</v>
      </c>
      <c r="F78" s="212">
        <v>6221</v>
      </c>
      <c r="G78" s="212">
        <v>627</v>
      </c>
      <c r="H78" s="366">
        <f t="shared" ref="H78:H79" si="1">SUM(G78/F78)</f>
        <v>0.10078765471789101</v>
      </c>
    </row>
    <row r="79" spans="1:8" s="78" customFormat="1" ht="12" customHeight="1">
      <c r="A79" s="214"/>
      <c r="B79" s="93" t="s">
        <v>154</v>
      </c>
      <c r="C79" s="280" t="s">
        <v>17</v>
      </c>
      <c r="D79" s="299">
        <v>4876</v>
      </c>
      <c r="E79" s="670">
        <v>4876</v>
      </c>
      <c r="F79" s="734">
        <v>4876</v>
      </c>
      <c r="G79" s="734">
        <v>627</v>
      </c>
      <c r="H79" s="581">
        <f t="shared" si="1"/>
        <v>0.12858900738310089</v>
      </c>
    </row>
    <row r="80" spans="1:8" ht="12" customHeight="1">
      <c r="A80" s="165"/>
      <c r="B80" s="90" t="s">
        <v>155</v>
      </c>
      <c r="C80" s="227" t="s">
        <v>242</v>
      </c>
      <c r="D80" s="253">
        <v>1345</v>
      </c>
      <c r="E80" s="308">
        <v>1345</v>
      </c>
      <c r="F80" s="66">
        <v>1345</v>
      </c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3.2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13412</v>
      </c>
      <c r="E95" s="694">
        <v>13412</v>
      </c>
      <c r="F95" s="212">
        <v>15389</v>
      </c>
      <c r="G95" s="212">
        <v>7385</v>
      </c>
      <c r="H95" s="334">
        <f>SUM(G95/F95)</f>
        <v>0.47988823185392165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13412</v>
      </c>
      <c r="E99" s="614">
        <v>13412</v>
      </c>
      <c r="F99" s="212">
        <v>15389</v>
      </c>
      <c r="G99" s="212">
        <v>7385</v>
      </c>
      <c r="H99" s="334">
        <f>SUM(G99/F99)</f>
        <v>0.47988823185392165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1</v>
      </c>
      <c r="E101" s="615">
        <v>1</v>
      </c>
      <c r="F101" s="550">
        <v>2</v>
      </c>
      <c r="G101" s="550">
        <v>2</v>
      </c>
      <c r="H101" s="338"/>
    </row>
    <row r="102" spans="1:8" ht="14.25" customHeight="1" thickBot="1">
      <c r="A102" s="170" t="s">
        <v>265</v>
      </c>
      <c r="B102" s="171"/>
      <c r="C102" s="172"/>
      <c r="D102" s="81">
        <v>4</v>
      </c>
      <c r="E102" s="615">
        <v>4</v>
      </c>
      <c r="F102" s="1208">
        <v>5</v>
      </c>
      <c r="G102" s="1208">
        <v>5</v>
      </c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4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H7" sqref="H7"/>
    </sheetView>
  </sheetViews>
  <sheetFormatPr defaultColWidth="9.33203125" defaultRowHeight="13.2"/>
  <cols>
    <col min="1" max="1" width="7.6640625" style="289" customWidth="1"/>
    <col min="2" max="2" width="9.6640625" style="290" customWidth="1"/>
    <col min="3" max="3" width="62.77734375" style="290" customWidth="1"/>
    <col min="4" max="5" width="11.44140625" style="291" customWidth="1"/>
    <col min="6" max="6" width="11.77734375" style="3" customWidth="1"/>
    <col min="7" max="7" width="11" style="3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1030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237" t="s">
        <v>97</v>
      </c>
    </row>
    <row r="3" spans="1:8" s="74" customFormat="1" ht="16.2" thickBot="1">
      <c r="A3" s="330" t="s">
        <v>259</v>
      </c>
      <c r="B3" s="536"/>
      <c r="C3" s="537" t="s">
        <v>432</v>
      </c>
      <c r="D3" s="538"/>
      <c r="E3" s="538"/>
      <c r="F3" s="238"/>
      <c r="G3" s="238"/>
      <c r="H3" s="238">
        <v>5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36.7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5866</v>
      </c>
      <c r="E63" s="311">
        <v>5866</v>
      </c>
      <c r="F63" s="550">
        <v>6924</v>
      </c>
      <c r="G63" s="550">
        <v>6392</v>
      </c>
      <c r="H63" s="338">
        <f>SUM(G63/F63)</f>
        <v>0.92316580011554017</v>
      </c>
    </row>
    <row r="64" spans="1:8" ht="12" customHeight="1">
      <c r="A64" s="164"/>
      <c r="B64" s="92" t="s">
        <v>148</v>
      </c>
      <c r="C64" s="216" t="s">
        <v>92</v>
      </c>
      <c r="D64" s="252">
        <v>3624</v>
      </c>
      <c r="E64" s="691">
        <v>3624</v>
      </c>
      <c r="F64" s="735">
        <v>4243</v>
      </c>
      <c r="G64" s="575">
        <v>4240</v>
      </c>
      <c r="H64" s="576">
        <f t="shared" ref="H64:H66" si="0">SUM(G64/F64)</f>
        <v>0.99929295309922228</v>
      </c>
    </row>
    <row r="65" spans="1:8" ht="12" customHeight="1">
      <c r="A65" s="165"/>
      <c r="B65" s="90" t="s">
        <v>149</v>
      </c>
      <c r="C65" s="217" t="s">
        <v>238</v>
      </c>
      <c r="D65" s="253">
        <v>978</v>
      </c>
      <c r="E65" s="308">
        <v>978</v>
      </c>
      <c r="F65" s="546">
        <v>1033</v>
      </c>
      <c r="G65" s="546">
        <v>1030</v>
      </c>
      <c r="H65" s="339">
        <f t="shared" si="0"/>
        <v>0.99709583736689256</v>
      </c>
    </row>
    <row r="66" spans="1:8" ht="12" customHeight="1">
      <c r="A66" s="165"/>
      <c r="B66" s="90" t="s">
        <v>150</v>
      </c>
      <c r="C66" s="217" t="s">
        <v>179</v>
      </c>
      <c r="D66" s="254">
        <v>1064</v>
      </c>
      <c r="E66" s="692">
        <v>1064</v>
      </c>
      <c r="F66" s="66">
        <v>1448</v>
      </c>
      <c r="G66" s="66">
        <v>1122</v>
      </c>
      <c r="H66" s="337">
        <f t="shared" si="0"/>
        <v>0.77486187845303867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v>200</v>
      </c>
      <c r="E69" s="692">
        <v>200</v>
      </c>
      <c r="F69" s="546">
        <v>200</v>
      </c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>
        <v>200</v>
      </c>
      <c r="E72" s="692">
        <v>200</v>
      </c>
      <c r="F72" s="546">
        <v>200</v>
      </c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0.2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3240</v>
      </c>
      <c r="E90" s="311">
        <v>3240</v>
      </c>
      <c r="F90" s="212">
        <v>360</v>
      </c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>
        <v>3240</v>
      </c>
      <c r="E91" s="315">
        <v>3240</v>
      </c>
      <c r="F91" s="734">
        <v>360</v>
      </c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9106</v>
      </c>
      <c r="E95" s="694">
        <v>9106</v>
      </c>
      <c r="F95" s="212">
        <v>7284</v>
      </c>
      <c r="G95" s="212">
        <v>6392</v>
      </c>
      <c r="H95" s="334">
        <f>SUM(G95/F95)</f>
        <v>0.87753981328940145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9106</v>
      </c>
      <c r="E99" s="614">
        <v>9106</v>
      </c>
      <c r="F99" s="212">
        <v>7284</v>
      </c>
      <c r="G99" s="212">
        <v>6392</v>
      </c>
      <c r="H99" s="334">
        <f>SUM(G99/F99)</f>
        <v>0.87753981328940145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M102"/>
  <sheetViews>
    <sheetView topLeftCell="A22" zoomScale="115" zoomScaleNormal="100" workbookViewId="0">
      <selection activeCell="J5" sqref="J5"/>
    </sheetView>
  </sheetViews>
  <sheetFormatPr defaultColWidth="9.33203125" defaultRowHeight="13.2"/>
  <cols>
    <col min="1" max="1" width="7" style="289" customWidth="1"/>
    <col min="2" max="2" width="6" style="290" customWidth="1"/>
    <col min="3" max="3" width="56.77734375" style="290" customWidth="1"/>
    <col min="4" max="5" width="11.77734375" style="291" customWidth="1"/>
    <col min="6" max="6" width="11.33203125" style="3" customWidth="1"/>
    <col min="7" max="7" width="10.6640625" style="3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1031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237" t="s">
        <v>97</v>
      </c>
    </row>
    <row r="3" spans="1:8" s="74" customFormat="1" ht="16.2" thickBot="1">
      <c r="A3" s="330" t="s">
        <v>259</v>
      </c>
      <c r="B3" s="536"/>
      <c r="C3" s="537" t="s">
        <v>430</v>
      </c>
      <c r="D3" s="538"/>
      <c r="E3" s="538"/>
      <c r="F3" s="238"/>
      <c r="G3" s="238"/>
      <c r="H3" s="238">
        <v>6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46.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2883</v>
      </c>
      <c r="E8" s="210">
        <v>2883</v>
      </c>
      <c r="F8" s="210">
        <v>2811</v>
      </c>
      <c r="G8" s="210">
        <v>2722</v>
      </c>
      <c r="H8" s="327">
        <f>SUM(G8/F8)</f>
        <v>0.96833866951262892</v>
      </c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>
        <v>0</v>
      </c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2883</v>
      </c>
      <c r="E14" s="210">
        <v>2883</v>
      </c>
      <c r="F14" s="210">
        <v>2811</v>
      </c>
      <c r="G14" s="210">
        <v>2722</v>
      </c>
      <c r="H14" s="327">
        <f>SUM(G14/F14)</f>
        <v>0.96833866951262892</v>
      </c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>
        <v>361</v>
      </c>
      <c r="E16" s="208">
        <v>361</v>
      </c>
      <c r="F16" s="208">
        <v>361</v>
      </c>
      <c r="G16" s="208">
        <v>362</v>
      </c>
      <c r="H16" s="339">
        <f t="shared" ref="H16:H17" si="0">SUM(G16/F16)</f>
        <v>1.002770083102493</v>
      </c>
    </row>
    <row r="17" spans="1:8" s="76" customFormat="1" ht="12" customHeight="1">
      <c r="A17" s="142"/>
      <c r="B17" s="143" t="s">
        <v>130</v>
      </c>
      <c r="C17" s="227" t="s">
        <v>209</v>
      </c>
      <c r="D17" s="208">
        <v>2450</v>
      </c>
      <c r="E17" s="208">
        <v>2450</v>
      </c>
      <c r="F17" s="208">
        <v>2450</v>
      </c>
      <c r="G17" s="208">
        <v>2360</v>
      </c>
      <c r="H17" s="339">
        <f t="shared" si="0"/>
        <v>0.96326530612244898</v>
      </c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>
        <v>72</v>
      </c>
      <c r="E20" s="242">
        <v>72</v>
      </c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>
        <v>0</v>
      </c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>
        <v>0</v>
      </c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>
        <v>0</v>
      </c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>
        <v>0</v>
      </c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>
        <v>0</v>
      </c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1126</v>
      </c>
      <c r="E49" s="210">
        <v>1126</v>
      </c>
      <c r="F49" s="210">
        <v>641</v>
      </c>
      <c r="G49" s="210">
        <v>2346</v>
      </c>
      <c r="H49" s="327">
        <f>SUM(G49/F49)</f>
        <v>3.6599063962558502</v>
      </c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>
        <v>1094</v>
      </c>
      <c r="E51" s="207">
        <v>1094</v>
      </c>
      <c r="F51" s="207">
        <v>609</v>
      </c>
      <c r="G51" s="207">
        <v>329</v>
      </c>
      <c r="H51" s="358">
        <f t="shared" ref="H51:H52" si="1">SUM(G51/F51)</f>
        <v>0.54022988505747127</v>
      </c>
    </row>
    <row r="52" spans="1:8" s="77" customFormat="1" ht="12" customHeight="1">
      <c r="A52" s="150"/>
      <c r="B52" s="90" t="s">
        <v>348</v>
      </c>
      <c r="C52" s="229" t="s">
        <v>374</v>
      </c>
      <c r="D52" s="207">
        <v>32</v>
      </c>
      <c r="E52" s="207">
        <v>32</v>
      </c>
      <c r="F52" s="207">
        <v>32</v>
      </c>
      <c r="G52" s="207">
        <v>2017</v>
      </c>
      <c r="H52" s="358">
        <f t="shared" si="1"/>
        <v>63.03125</v>
      </c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4009</v>
      </c>
      <c r="E55" s="246">
        <v>4009</v>
      </c>
      <c r="F55" s="246">
        <v>3452</v>
      </c>
      <c r="G55" s="246">
        <v>5068</v>
      </c>
      <c r="H55" s="359">
        <f>SUM(G55/F55)</f>
        <v>1.4681344148319815</v>
      </c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>
        <v>0</v>
      </c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4009</v>
      </c>
      <c r="E59" s="210">
        <v>4009</v>
      </c>
      <c r="F59" s="211">
        <v>3452</v>
      </c>
      <c r="G59" s="211">
        <v>5068</v>
      </c>
      <c r="H59" s="334">
        <f>SUM(G59/F59)</f>
        <v>1.4681344148319815</v>
      </c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0</v>
      </c>
      <c r="E63" s="311">
        <v>0</v>
      </c>
      <c r="F63" s="550"/>
      <c r="G63" s="550"/>
      <c r="H63" s="338"/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251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5175</v>
      </c>
      <c r="E78" s="312">
        <v>5175</v>
      </c>
      <c r="F78" s="212">
        <v>8332</v>
      </c>
      <c r="G78" s="212">
        <v>4004</v>
      </c>
      <c r="H78" s="334">
        <f>SUM(G78/F78)</f>
        <v>0.48055688910225636</v>
      </c>
    </row>
    <row r="79" spans="1:8" s="78" customFormat="1" ht="12" customHeight="1">
      <c r="A79" s="164"/>
      <c r="B79" s="589" t="s">
        <v>154</v>
      </c>
      <c r="C79" s="591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590" t="s">
        <v>155</v>
      </c>
      <c r="C80" s="592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590" t="s">
        <v>156</v>
      </c>
      <c r="C81" s="592" t="s">
        <v>329</v>
      </c>
      <c r="D81" s="253">
        <f>D82+D89</f>
        <v>5175</v>
      </c>
      <c r="E81" s="308">
        <v>5175</v>
      </c>
      <c r="F81" s="66">
        <v>8332</v>
      </c>
      <c r="G81" s="66">
        <v>4004</v>
      </c>
      <c r="H81" s="337">
        <f t="shared" ref="H81:H82" si="2">SUM(G81/F81)</f>
        <v>0.48055688910225636</v>
      </c>
    </row>
    <row r="82" spans="1:13" ht="12" customHeight="1">
      <c r="A82" s="165"/>
      <c r="B82" s="590" t="s">
        <v>157</v>
      </c>
      <c r="C82" s="592" t="s">
        <v>18</v>
      </c>
      <c r="D82" s="253">
        <v>5143</v>
      </c>
      <c r="E82" s="308">
        <v>5143</v>
      </c>
      <c r="F82" s="66">
        <v>6747</v>
      </c>
      <c r="G82" s="66">
        <v>2419</v>
      </c>
      <c r="H82" s="337">
        <f t="shared" si="2"/>
        <v>0.35852971691121982</v>
      </c>
    </row>
    <row r="83" spans="1:13" ht="12" customHeight="1">
      <c r="A83" s="165"/>
      <c r="B83" s="590" t="s">
        <v>158</v>
      </c>
      <c r="C83" s="593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590" t="s">
        <v>164</v>
      </c>
      <c r="C84" s="593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590" t="s">
        <v>166</v>
      </c>
      <c r="C85" s="593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590" t="s">
        <v>243</v>
      </c>
      <c r="C86" s="593" t="s">
        <v>20</v>
      </c>
      <c r="D86" s="253"/>
      <c r="E86" s="308"/>
      <c r="F86" s="66"/>
      <c r="G86" s="66"/>
      <c r="H86" s="337"/>
    </row>
    <row r="87" spans="1:13" ht="12" customHeight="1">
      <c r="A87" s="165"/>
      <c r="B87" s="590" t="s">
        <v>244</v>
      </c>
      <c r="C87" s="593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590" t="s">
        <v>245</v>
      </c>
      <c r="C88" s="594" t="s">
        <v>24</v>
      </c>
      <c r="D88" s="253"/>
      <c r="E88" s="308"/>
      <c r="F88" s="66"/>
      <c r="G88" s="66"/>
      <c r="H88" s="337"/>
    </row>
    <row r="89" spans="1:13" ht="12" customHeight="1" thickBot="1">
      <c r="A89" s="165"/>
      <c r="B89" s="590" t="s">
        <v>378</v>
      </c>
      <c r="C89" s="595" t="s">
        <v>379</v>
      </c>
      <c r="D89" s="253">
        <v>32</v>
      </c>
      <c r="E89" s="671">
        <v>32</v>
      </c>
      <c r="F89" s="309">
        <v>1585</v>
      </c>
      <c r="G89" s="309">
        <v>4004</v>
      </c>
      <c r="H89" s="354">
        <f>SUM(G89/F89)</f>
        <v>2.5261829652996846</v>
      </c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5175</v>
      </c>
      <c r="E95" s="694">
        <v>5175</v>
      </c>
      <c r="F95" s="212">
        <v>8332</v>
      </c>
      <c r="G95" s="212">
        <v>4004</v>
      </c>
      <c r="H95" s="334">
        <f>SUM(G95/F95)</f>
        <v>0.48055688910225636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5175</v>
      </c>
      <c r="E99" s="614">
        <v>5175</v>
      </c>
      <c r="F99" s="212">
        <v>8332</v>
      </c>
      <c r="G99" s="212">
        <v>4004</v>
      </c>
      <c r="H99" s="334">
        <f>SUM(G99/F99)</f>
        <v>0.48055688910225636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M102"/>
  <sheetViews>
    <sheetView topLeftCell="A79" zoomScale="115" zoomScaleNormal="100" workbookViewId="0">
      <selection activeCell="H7" sqref="H7"/>
    </sheetView>
  </sheetViews>
  <sheetFormatPr defaultColWidth="9.33203125" defaultRowHeight="13.2"/>
  <cols>
    <col min="1" max="1" width="7.44140625" style="289" customWidth="1"/>
    <col min="2" max="2" width="7.44140625" style="290" customWidth="1"/>
    <col min="3" max="3" width="59.44140625" style="290" customWidth="1"/>
    <col min="4" max="5" width="11.109375" style="291" customWidth="1"/>
    <col min="6" max="6" width="11.33203125" style="3" customWidth="1"/>
    <col min="7" max="7" width="10.109375" style="3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1032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237" t="s">
        <v>97</v>
      </c>
    </row>
    <row r="3" spans="1:8" s="74" customFormat="1" ht="16.2" thickBot="1">
      <c r="A3" s="330" t="s">
        <v>259</v>
      </c>
      <c r="B3" s="536"/>
      <c r="C3" s="537" t="s">
        <v>433</v>
      </c>
      <c r="D3" s="538"/>
      <c r="E3" s="538"/>
      <c r="F3" s="238"/>
      <c r="G3" s="238"/>
      <c r="H3" s="238">
        <v>7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36.7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4045</v>
      </c>
      <c r="E63" s="311">
        <v>4045</v>
      </c>
      <c r="F63" s="550">
        <v>4045</v>
      </c>
      <c r="G63" s="550">
        <v>3199</v>
      </c>
      <c r="H63" s="338">
        <f>SUM(G63/F63)</f>
        <v>0.79085290482076642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>
        <v>4045</v>
      </c>
      <c r="E66" s="692">
        <v>4045</v>
      </c>
      <c r="F66" s="66">
        <v>4045</v>
      </c>
      <c r="G66" s="66">
        <v>3199</v>
      </c>
      <c r="H66" s="337">
        <f>SUM(G66/F66)</f>
        <v>0.79085290482076642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6.2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596" t="s">
        <v>63</v>
      </c>
      <c r="B90" s="597"/>
      <c r="C90" s="232" t="s">
        <v>25</v>
      </c>
      <c r="D90" s="256">
        <f>+D91+D92</f>
        <v>0</v>
      </c>
      <c r="E90" s="1158">
        <v>0</v>
      </c>
      <c r="F90" s="556"/>
      <c r="G90" s="556"/>
      <c r="H90" s="542"/>
    </row>
    <row r="91" spans="1:13" s="78" customFormat="1" ht="12" customHeight="1">
      <c r="A91" s="214"/>
      <c r="B91" s="93" t="s">
        <v>128</v>
      </c>
      <c r="C91" s="233" t="s">
        <v>108</v>
      </c>
      <c r="D91" s="275"/>
      <c r="E91" s="315"/>
      <c r="F91" s="553"/>
      <c r="G91" s="553"/>
      <c r="H91" s="581"/>
    </row>
    <row r="92" spans="1:13" s="78" customFormat="1" ht="12" customHeight="1" thickBot="1">
      <c r="A92" s="215"/>
      <c r="B92" s="94" t="s">
        <v>129</v>
      </c>
      <c r="C92" s="234" t="s">
        <v>109</v>
      </c>
      <c r="D92" s="244"/>
      <c r="E92" s="696"/>
      <c r="F92" s="309"/>
      <c r="G92" s="309"/>
      <c r="H92" s="354"/>
    </row>
    <row r="93" spans="1:13" s="78" customFormat="1" ht="12" customHeight="1" thickBot="1">
      <c r="A93" s="235" t="s">
        <v>64</v>
      </c>
      <c r="B93" s="236"/>
      <c r="C93" s="225" t="s">
        <v>334</v>
      </c>
      <c r="D93" s="292"/>
      <c r="E93" s="321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4045</v>
      </c>
      <c r="E95" s="694">
        <v>4045</v>
      </c>
      <c r="F95" s="212">
        <v>4045</v>
      </c>
      <c r="G95" s="212">
        <v>3199</v>
      </c>
      <c r="H95" s="334">
        <f>SUM(G95/F95)</f>
        <v>0.79085290482076642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4045</v>
      </c>
      <c r="E99" s="614">
        <v>4045</v>
      </c>
      <c r="F99" s="212">
        <v>4045</v>
      </c>
      <c r="G99" s="212">
        <v>3199</v>
      </c>
      <c r="H99" s="366">
        <f>SUM(G99/F99)</f>
        <v>0.79085290482076642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39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M102"/>
  <sheetViews>
    <sheetView topLeftCell="A16" zoomScale="115" zoomScaleNormal="100" workbookViewId="0">
      <selection activeCell="E87" sqref="E87"/>
    </sheetView>
  </sheetViews>
  <sheetFormatPr defaultColWidth="9.33203125" defaultRowHeight="13.2"/>
  <cols>
    <col min="1" max="1" width="5.33203125" style="289" customWidth="1"/>
    <col min="2" max="2" width="8.33203125" style="290" customWidth="1"/>
    <col min="3" max="3" width="56.44140625" style="290" customWidth="1"/>
    <col min="4" max="5" width="11.109375" style="291" customWidth="1"/>
    <col min="6" max="6" width="11.44140625" style="3" customWidth="1"/>
    <col min="7" max="7" width="11.77734375" style="3" customWidth="1"/>
    <col min="8" max="8" width="11" style="3" customWidth="1"/>
    <col min="9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1033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434</v>
      </c>
      <c r="D3" s="538"/>
      <c r="E3" s="538"/>
      <c r="F3" s="238"/>
      <c r="G3" s="238"/>
      <c r="H3" s="538">
        <v>8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368" t="s">
        <v>99</v>
      </c>
    </row>
    <row r="5" spans="1:8" ht="40.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400</v>
      </c>
      <c r="E8" s="210">
        <v>400</v>
      </c>
      <c r="F8" s="210">
        <v>400</v>
      </c>
      <c r="G8" s="210">
        <v>1664</v>
      </c>
      <c r="H8" s="327">
        <f>SUM(G8/F8)</f>
        <v>4.16</v>
      </c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>
        <v>0</v>
      </c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400</v>
      </c>
      <c r="E14" s="210">
        <v>400</v>
      </c>
      <c r="F14" s="210">
        <v>400</v>
      </c>
      <c r="G14" s="210">
        <v>1664</v>
      </c>
      <c r="H14" s="327">
        <f>SUM(G14/F14)</f>
        <v>4.16</v>
      </c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>
        <v>15</v>
      </c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>
        <v>400</v>
      </c>
      <c r="E21" s="208">
        <v>400</v>
      </c>
      <c r="F21" s="208">
        <v>400</v>
      </c>
      <c r="G21" s="208">
        <v>1649</v>
      </c>
      <c r="H21" s="339">
        <f>SUM(G21/F21)</f>
        <v>4.1224999999999996</v>
      </c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>
        <v>0</v>
      </c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>
        <v>0</v>
      </c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>
        <v>0</v>
      </c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>
        <v>0</v>
      </c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>
        <v>0</v>
      </c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>
        <v>1123</v>
      </c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>
        <v>1123</v>
      </c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>
        <v>0</v>
      </c>
      <c r="F49" s="210"/>
      <c r="G49" s="210">
        <v>34</v>
      </c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>
        <v>34</v>
      </c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400</v>
      </c>
      <c r="E55" s="246">
        <v>400</v>
      </c>
      <c r="F55" s="246">
        <v>400</v>
      </c>
      <c r="G55" s="246">
        <v>2821</v>
      </c>
      <c r="H55" s="359">
        <f>SUM(G55/F55)</f>
        <v>7.0525000000000002</v>
      </c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49502</v>
      </c>
      <c r="E56" s="247">
        <v>49502</v>
      </c>
      <c r="F56" s="247">
        <v>49502</v>
      </c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>
        <v>49502</v>
      </c>
      <c r="E58" s="71">
        <v>49502</v>
      </c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49902</v>
      </c>
      <c r="E59" s="210">
        <v>49902</v>
      </c>
      <c r="F59" s="211">
        <v>49902</v>
      </c>
      <c r="G59" s="211">
        <v>2821</v>
      </c>
      <c r="H59" s="542">
        <f>SUM(G59/F59)</f>
        <v>5.6530800368722697E-2</v>
      </c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5849</v>
      </c>
      <c r="E63" s="311">
        <v>5849</v>
      </c>
      <c r="F63" s="550">
        <v>9003</v>
      </c>
      <c r="G63" s="550">
        <v>7652</v>
      </c>
      <c r="H63" s="338">
        <f t="shared" ref="H63:H67" si="0">SUM(G63/F63)</f>
        <v>0.8499389092524714</v>
      </c>
    </row>
    <row r="64" spans="1:8" ht="12" customHeight="1">
      <c r="A64" s="164"/>
      <c r="B64" s="92" t="s">
        <v>148</v>
      </c>
      <c r="C64" s="216" t="s">
        <v>92</v>
      </c>
      <c r="D64" s="252">
        <v>1184</v>
      </c>
      <c r="E64" s="691">
        <v>1184</v>
      </c>
      <c r="F64" s="575">
        <v>751</v>
      </c>
      <c r="G64" s="735">
        <v>750</v>
      </c>
      <c r="H64" s="576">
        <f t="shared" si="0"/>
        <v>0.99866844207723038</v>
      </c>
    </row>
    <row r="65" spans="1:8" ht="12" customHeight="1">
      <c r="A65" s="165"/>
      <c r="B65" s="90" t="s">
        <v>149</v>
      </c>
      <c r="C65" s="217" t="s">
        <v>238</v>
      </c>
      <c r="D65" s="253">
        <v>320</v>
      </c>
      <c r="E65" s="308">
        <v>320</v>
      </c>
      <c r="F65" s="546">
        <v>320</v>
      </c>
      <c r="G65" s="546">
        <v>298</v>
      </c>
      <c r="H65" s="339">
        <f t="shared" si="0"/>
        <v>0.93125000000000002</v>
      </c>
    </row>
    <row r="66" spans="1:8" ht="12" customHeight="1">
      <c r="A66" s="165"/>
      <c r="B66" s="90" t="s">
        <v>150</v>
      </c>
      <c r="C66" s="217" t="s">
        <v>179</v>
      </c>
      <c r="D66" s="254">
        <v>3757</v>
      </c>
      <c r="E66" s="692">
        <v>3757</v>
      </c>
      <c r="F66" s="66">
        <v>6833</v>
      </c>
      <c r="G66" s="66">
        <v>5725</v>
      </c>
      <c r="H66" s="337">
        <f t="shared" si="0"/>
        <v>0.83784574857310112</v>
      </c>
    </row>
    <row r="67" spans="1:8" ht="12" customHeight="1">
      <c r="A67" s="165"/>
      <c r="B67" s="90" t="s">
        <v>151</v>
      </c>
      <c r="C67" s="217" t="s">
        <v>417</v>
      </c>
      <c r="D67" s="254">
        <v>588</v>
      </c>
      <c r="E67" s="692">
        <v>588</v>
      </c>
      <c r="F67" s="546">
        <v>599</v>
      </c>
      <c r="G67" s="546">
        <v>379</v>
      </c>
      <c r="H67" s="339">
        <f t="shared" si="0"/>
        <v>0.63272120200333892</v>
      </c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>
        <v>500</v>
      </c>
      <c r="G69" s="546">
        <v>500</v>
      </c>
      <c r="H69" s="339">
        <f>SUM(G69/F69)</f>
        <v>1</v>
      </c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>
        <v>500</v>
      </c>
      <c r="G73" s="546">
        <v>500</v>
      </c>
      <c r="H73" s="339">
        <f>SUM(G73/F73)</f>
        <v>1</v>
      </c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33282</v>
      </c>
      <c r="E78" s="312">
        <v>33282</v>
      </c>
      <c r="F78" s="212">
        <v>33282</v>
      </c>
      <c r="G78" s="212">
        <v>20188</v>
      </c>
      <c r="H78" s="366">
        <f t="shared" ref="H78:H79" si="1">SUM(G78/F78)</f>
        <v>0.60657412415119283</v>
      </c>
    </row>
    <row r="79" spans="1:8" s="78" customFormat="1" ht="12" customHeight="1">
      <c r="A79" s="214"/>
      <c r="B79" s="93" t="s">
        <v>154</v>
      </c>
      <c r="C79" s="280" t="s">
        <v>17</v>
      </c>
      <c r="D79" s="299">
        <v>33282</v>
      </c>
      <c r="E79" s="670">
        <v>33282</v>
      </c>
      <c r="F79" s="734">
        <v>33282</v>
      </c>
      <c r="G79" s="734">
        <v>20188</v>
      </c>
      <c r="H79" s="581">
        <f t="shared" si="1"/>
        <v>0.60657412415119283</v>
      </c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4.7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596" t="s">
        <v>63</v>
      </c>
      <c r="B90" s="597"/>
      <c r="C90" s="232" t="s">
        <v>25</v>
      </c>
      <c r="D90" s="256">
        <f>+D91+D92</f>
        <v>11000</v>
      </c>
      <c r="E90" s="304">
        <v>11000</v>
      </c>
      <c r="F90" s="1515">
        <v>11000</v>
      </c>
      <c r="G90" s="212"/>
      <c r="H90" s="542"/>
    </row>
    <row r="91" spans="1:13" s="78" customFormat="1" ht="12" customHeight="1">
      <c r="A91" s="214"/>
      <c r="B91" s="93" t="s">
        <v>128</v>
      </c>
      <c r="C91" s="233" t="s">
        <v>108</v>
      </c>
      <c r="D91" s="275">
        <v>4000</v>
      </c>
      <c r="E91" s="315">
        <v>4000</v>
      </c>
      <c r="F91" s="734">
        <v>4000</v>
      </c>
      <c r="G91" s="553"/>
      <c r="H91" s="581"/>
    </row>
    <row r="92" spans="1:13" s="78" customFormat="1" ht="12" customHeight="1" thickBot="1">
      <c r="A92" s="215"/>
      <c r="B92" s="94" t="s">
        <v>129</v>
      </c>
      <c r="C92" s="234" t="s">
        <v>109</v>
      </c>
      <c r="D92" s="244">
        <v>7000</v>
      </c>
      <c r="E92" s="1516">
        <v>7000</v>
      </c>
      <c r="F92" s="309">
        <v>7000</v>
      </c>
      <c r="G92" s="309"/>
      <c r="H92" s="354"/>
    </row>
    <row r="93" spans="1:13" s="78" customFormat="1" ht="12" customHeight="1" thickBot="1">
      <c r="A93" s="235" t="s">
        <v>64</v>
      </c>
      <c r="B93" s="236"/>
      <c r="C93" s="225" t="s">
        <v>334</v>
      </c>
      <c r="D93" s="292"/>
      <c r="E93" s="321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50131</v>
      </c>
      <c r="E95" s="694">
        <v>50131</v>
      </c>
      <c r="F95" s="212">
        <v>53285</v>
      </c>
      <c r="G95" s="212"/>
      <c r="H95" s="334"/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50131</v>
      </c>
      <c r="E99" s="614">
        <v>50131</v>
      </c>
      <c r="F99" s="212">
        <v>53285</v>
      </c>
      <c r="G99" s="548"/>
      <c r="H99" s="366"/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1</v>
      </c>
      <c r="E101" s="615">
        <v>1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2</v>
      </c>
      <c r="E102" s="615">
        <v>2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M104"/>
  <sheetViews>
    <sheetView topLeftCell="A31" zoomScale="115" zoomScaleNormal="100" workbookViewId="0">
      <selection activeCell="L99" sqref="L99"/>
    </sheetView>
  </sheetViews>
  <sheetFormatPr defaultColWidth="9.33203125" defaultRowHeight="13.2"/>
  <cols>
    <col min="1" max="1" width="6.77734375" style="289" customWidth="1"/>
    <col min="2" max="2" width="8" style="290" customWidth="1"/>
    <col min="3" max="3" width="60.109375" style="290" customWidth="1"/>
    <col min="4" max="4" width="12.44140625" style="291" customWidth="1"/>
    <col min="5" max="5" width="11.33203125" style="291" customWidth="1"/>
    <col min="6" max="6" width="11" style="3" customWidth="1"/>
    <col min="7" max="7" width="9.77734375" style="3" bestFit="1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1034</v>
      </c>
    </row>
    <row r="2" spans="1:8" s="74" customFormat="1" ht="25.5" customHeight="1">
      <c r="A2" s="1556" t="s">
        <v>286</v>
      </c>
      <c r="B2" s="1557"/>
      <c r="C2" s="223" t="s">
        <v>415</v>
      </c>
      <c r="D2" s="237"/>
      <c r="E2" s="237"/>
      <c r="F2" s="237"/>
      <c r="G2" s="237"/>
      <c r="H2" s="535" t="s">
        <v>97</v>
      </c>
    </row>
    <row r="3" spans="1:8" s="74" customFormat="1" ht="16.2" thickBot="1">
      <c r="A3" s="131" t="s">
        <v>259</v>
      </c>
      <c r="B3" s="132"/>
      <c r="C3" s="224" t="s">
        <v>435</v>
      </c>
      <c r="D3" s="238"/>
      <c r="E3" s="238"/>
      <c r="F3" s="238"/>
      <c r="G3" s="238"/>
      <c r="H3" s="538">
        <v>9</v>
      </c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134"/>
      <c r="H4" s="368" t="s">
        <v>99</v>
      </c>
    </row>
    <row r="5" spans="1:8" ht="44.25" customHeight="1" thickBot="1">
      <c r="A5" s="1552" t="s">
        <v>261</v>
      </c>
      <c r="B5" s="1553"/>
      <c r="C5" s="135" t="s">
        <v>100</v>
      </c>
      <c r="D5" s="239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34300</v>
      </c>
      <c r="E8" s="210">
        <v>34300</v>
      </c>
      <c r="F8" s="210">
        <v>34300</v>
      </c>
      <c r="G8" s="210">
        <v>35650</v>
      </c>
      <c r="H8" s="327">
        <f>SUM(G8/F8)</f>
        <v>1.0393586005830904</v>
      </c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34300</v>
      </c>
      <c r="E9" s="210">
        <v>34300</v>
      </c>
      <c r="F9" s="210">
        <v>34300</v>
      </c>
      <c r="G9" s="210">
        <v>35650</v>
      </c>
      <c r="H9" s="327">
        <f t="shared" ref="H9:H10" si="0">SUM(G9/F9)</f>
        <v>1.0393586005830904</v>
      </c>
    </row>
    <row r="10" spans="1:8" s="77" customFormat="1" ht="12" customHeight="1">
      <c r="A10" s="142"/>
      <c r="B10" s="143" t="s">
        <v>154</v>
      </c>
      <c r="C10" s="226" t="s">
        <v>104</v>
      </c>
      <c r="D10" s="208">
        <v>34300</v>
      </c>
      <c r="E10" s="208">
        <v>34300</v>
      </c>
      <c r="F10" s="208">
        <v>34300</v>
      </c>
      <c r="G10" s="208">
        <v>35625</v>
      </c>
      <c r="H10" s="339">
        <f t="shared" si="0"/>
        <v>1.0386297376093294</v>
      </c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>
        <v>25</v>
      </c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>
        <v>0</v>
      </c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>
        <v>6000</v>
      </c>
      <c r="E23" s="211">
        <v>6000</v>
      </c>
      <c r="F23" s="211">
        <v>6000</v>
      </c>
      <c r="G23" s="211">
        <v>7143</v>
      </c>
      <c r="H23" s="334">
        <f t="shared" ref="H23:H26" si="1">SUM(G23/F23)</f>
        <v>1.1904999999999999</v>
      </c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101775</v>
      </c>
      <c r="E24" s="210">
        <v>101775</v>
      </c>
      <c r="F24" s="210">
        <v>117096</v>
      </c>
      <c r="G24" s="210">
        <v>117096</v>
      </c>
      <c r="H24" s="327">
        <f t="shared" si="1"/>
        <v>1</v>
      </c>
    </row>
    <row r="25" spans="1:8" s="77" customFormat="1" ht="12" customHeight="1">
      <c r="A25" s="142"/>
      <c r="B25" s="143" t="s">
        <v>132</v>
      </c>
      <c r="C25" s="226" t="s">
        <v>6</v>
      </c>
      <c r="D25" s="67">
        <v>101775</v>
      </c>
      <c r="E25" s="67">
        <v>101775</v>
      </c>
      <c r="F25" s="67">
        <v>97278</v>
      </c>
      <c r="G25" s="67">
        <v>97278</v>
      </c>
      <c r="H25" s="337">
        <f t="shared" si="1"/>
        <v>1</v>
      </c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>
        <v>4858</v>
      </c>
      <c r="G26" s="67">
        <v>4858</v>
      </c>
      <c r="H26" s="337">
        <f t="shared" si="1"/>
        <v>1</v>
      </c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>
      <c r="A32" s="146"/>
      <c r="B32" s="147" t="s">
        <v>221</v>
      </c>
      <c r="C32" s="229" t="s">
        <v>263</v>
      </c>
      <c r="D32" s="243"/>
      <c r="E32" s="243"/>
      <c r="F32" s="243">
        <v>9184</v>
      </c>
      <c r="G32" s="243">
        <v>9184</v>
      </c>
      <c r="H32" s="354">
        <f t="shared" ref="H32:H35" si="2">SUM(G32/F32)</f>
        <v>1</v>
      </c>
    </row>
    <row r="33" spans="1:8" s="77" customFormat="1" ht="12" customHeight="1" thickBot="1">
      <c r="A33" s="145"/>
      <c r="B33" s="736" t="s">
        <v>485</v>
      </c>
      <c r="C33" s="350" t="s">
        <v>486</v>
      </c>
      <c r="D33" s="737"/>
      <c r="E33" s="737"/>
      <c r="F33" s="737">
        <v>5776</v>
      </c>
      <c r="G33" s="737">
        <v>5776</v>
      </c>
      <c r="H33" s="738">
        <f t="shared" si="2"/>
        <v>1</v>
      </c>
    </row>
    <row r="34" spans="1:8" s="77" customFormat="1" ht="12" customHeight="1" thickBot="1">
      <c r="A34" s="123" t="s">
        <v>66</v>
      </c>
      <c r="B34" s="83"/>
      <c r="C34" s="204" t="s">
        <v>369</v>
      </c>
      <c r="D34" s="210">
        <f>+D35+D41</f>
        <v>0</v>
      </c>
      <c r="E34" s="210">
        <v>0</v>
      </c>
      <c r="F34" s="210">
        <v>30628</v>
      </c>
      <c r="G34" s="210">
        <v>30851</v>
      </c>
      <c r="H34" s="327">
        <f t="shared" si="2"/>
        <v>1.0072809194201384</v>
      </c>
    </row>
    <row r="35" spans="1:8" s="77" customFormat="1" ht="12" customHeight="1">
      <c r="A35" s="144"/>
      <c r="B35" s="93" t="s">
        <v>135</v>
      </c>
      <c r="C35" s="740" t="s">
        <v>360</v>
      </c>
      <c r="D35" s="743">
        <f>SUM(D36:D40)</f>
        <v>0</v>
      </c>
      <c r="E35" s="743">
        <v>0</v>
      </c>
      <c r="F35" s="746">
        <v>12737</v>
      </c>
      <c r="G35" s="743">
        <v>12960</v>
      </c>
      <c r="H35" s="748">
        <f t="shared" si="2"/>
        <v>1.0175080474208997</v>
      </c>
    </row>
    <row r="36" spans="1:8" s="77" customFormat="1" ht="12" customHeight="1">
      <c r="A36" s="142"/>
      <c r="B36" s="90" t="s">
        <v>138</v>
      </c>
      <c r="C36" s="568" t="s">
        <v>295</v>
      </c>
      <c r="D36" s="652"/>
      <c r="E36" s="652"/>
      <c r="F36" s="692"/>
      <c r="G36" s="652"/>
      <c r="H36" s="726"/>
    </row>
    <row r="37" spans="1:8" s="77" customFormat="1" ht="12" customHeight="1">
      <c r="A37" s="142"/>
      <c r="B37" s="90" t="s">
        <v>139</v>
      </c>
      <c r="C37" s="568" t="s">
        <v>296</v>
      </c>
      <c r="D37" s="652"/>
      <c r="E37" s="652"/>
      <c r="F37" s="692">
        <v>12447</v>
      </c>
      <c r="G37" s="652">
        <v>12670</v>
      </c>
      <c r="H37" s="726">
        <f t="shared" ref="H37:H38" si="3">SUM(G37/F37)</f>
        <v>1.0179159636860287</v>
      </c>
    </row>
    <row r="38" spans="1:8" s="77" customFormat="1" ht="12" customHeight="1">
      <c r="A38" s="142"/>
      <c r="B38" s="90" t="s">
        <v>140</v>
      </c>
      <c r="C38" s="568" t="s">
        <v>297</v>
      </c>
      <c r="D38" s="652"/>
      <c r="E38" s="652"/>
      <c r="F38" s="692">
        <v>290</v>
      </c>
      <c r="G38" s="652">
        <v>290</v>
      </c>
      <c r="H38" s="726">
        <f t="shared" si="3"/>
        <v>1</v>
      </c>
    </row>
    <row r="39" spans="1:8" s="77" customFormat="1" ht="12" customHeight="1">
      <c r="A39" s="142"/>
      <c r="B39" s="90" t="s">
        <v>141</v>
      </c>
      <c r="C39" s="568" t="s">
        <v>298</v>
      </c>
      <c r="D39" s="652"/>
      <c r="E39" s="652"/>
      <c r="F39" s="692"/>
      <c r="G39" s="652"/>
      <c r="H39" s="726"/>
    </row>
    <row r="40" spans="1:8" s="77" customFormat="1" ht="12" customHeight="1">
      <c r="A40" s="142"/>
      <c r="B40" s="90" t="s">
        <v>229</v>
      </c>
      <c r="C40" s="568" t="s">
        <v>361</v>
      </c>
      <c r="D40" s="652"/>
      <c r="E40" s="652"/>
      <c r="F40" s="692"/>
      <c r="G40" s="652"/>
      <c r="H40" s="726"/>
    </row>
    <row r="41" spans="1:8" s="77" customFormat="1" ht="12" customHeight="1">
      <c r="A41" s="142"/>
      <c r="B41" s="90" t="s">
        <v>136</v>
      </c>
      <c r="C41" s="741" t="s">
        <v>362</v>
      </c>
      <c r="D41" s="744">
        <f>SUM(D42:D46)</f>
        <v>0</v>
      </c>
      <c r="E41" s="744">
        <v>0</v>
      </c>
      <c r="F41" s="747">
        <v>17891</v>
      </c>
      <c r="G41" s="744">
        <v>17891</v>
      </c>
      <c r="H41" s="749">
        <f>SUM(G41/F41)</f>
        <v>1</v>
      </c>
    </row>
    <row r="42" spans="1:8" s="77" customFormat="1" ht="12" customHeight="1">
      <c r="A42" s="142"/>
      <c r="B42" s="90" t="s">
        <v>144</v>
      </c>
      <c r="C42" s="568" t="s">
        <v>295</v>
      </c>
      <c r="D42" s="652"/>
      <c r="E42" s="652"/>
      <c r="F42" s="692"/>
      <c r="G42" s="652"/>
      <c r="H42" s="726"/>
    </row>
    <row r="43" spans="1:8" s="77" customFormat="1" ht="12" customHeight="1">
      <c r="A43" s="142"/>
      <c r="B43" s="90" t="s">
        <v>145</v>
      </c>
      <c r="C43" s="568" t="s">
        <v>296</v>
      </c>
      <c r="D43" s="652"/>
      <c r="E43" s="652"/>
      <c r="F43" s="692"/>
      <c r="G43" s="652"/>
      <c r="H43" s="726"/>
    </row>
    <row r="44" spans="1:8" s="77" customFormat="1" ht="12" customHeight="1">
      <c r="A44" s="142"/>
      <c r="B44" s="90" t="s">
        <v>146</v>
      </c>
      <c r="C44" s="568" t="s">
        <v>297</v>
      </c>
      <c r="D44" s="652"/>
      <c r="E44" s="652"/>
      <c r="F44" s="692"/>
      <c r="G44" s="652"/>
      <c r="H44" s="726"/>
    </row>
    <row r="45" spans="1:8" s="77" customFormat="1" ht="12" customHeight="1">
      <c r="A45" s="142"/>
      <c r="B45" s="90" t="s">
        <v>147</v>
      </c>
      <c r="C45" s="568" t="s">
        <v>298</v>
      </c>
      <c r="D45" s="652"/>
      <c r="E45" s="652"/>
      <c r="F45" s="692"/>
      <c r="G45" s="652"/>
      <c r="H45" s="726"/>
    </row>
    <row r="46" spans="1:8" s="77" customFormat="1" ht="12" customHeight="1">
      <c r="A46" s="146"/>
      <c r="B46" s="96" t="s">
        <v>230</v>
      </c>
      <c r="C46" s="742" t="s">
        <v>363</v>
      </c>
      <c r="D46" s="654"/>
      <c r="E46" s="654"/>
      <c r="F46" s="693"/>
      <c r="G46" s="654"/>
      <c r="H46" s="727"/>
    </row>
    <row r="47" spans="1:8" s="77" customFormat="1" ht="12" customHeight="1" thickBot="1">
      <c r="A47" s="739"/>
      <c r="B47" s="96" t="s">
        <v>248</v>
      </c>
      <c r="C47" s="742" t="s">
        <v>294</v>
      </c>
      <c r="D47" s="745"/>
      <c r="E47" s="745"/>
      <c r="F47" s="693">
        <v>17891</v>
      </c>
      <c r="G47" s="745">
        <v>17891</v>
      </c>
      <c r="H47" s="750">
        <f t="shared" ref="H47:H51" si="4">SUM(G47/F47)</f>
        <v>1</v>
      </c>
    </row>
    <row r="48" spans="1:8" s="76" customFormat="1" ht="12" customHeight="1" thickBot="1">
      <c r="A48" s="123" t="s">
        <v>67</v>
      </c>
      <c r="B48" s="140"/>
      <c r="C48" s="204" t="s">
        <v>299</v>
      </c>
      <c r="D48" s="210">
        <f>+D49+D50</f>
        <v>23950</v>
      </c>
      <c r="E48" s="210">
        <v>23950</v>
      </c>
      <c r="F48" s="210">
        <v>23950</v>
      </c>
      <c r="G48" s="210">
        <v>23952</v>
      </c>
      <c r="H48" s="327">
        <f t="shared" si="4"/>
        <v>1.0000835073068894</v>
      </c>
    </row>
    <row r="49" spans="1:8" s="77" customFormat="1" ht="12" customHeight="1">
      <c r="A49" s="142"/>
      <c r="B49" s="90" t="s">
        <v>142</v>
      </c>
      <c r="C49" s="226" t="s">
        <v>180</v>
      </c>
      <c r="D49" s="208">
        <v>20000</v>
      </c>
      <c r="E49" s="208">
        <v>20000</v>
      </c>
      <c r="F49" s="208">
        <v>20000</v>
      </c>
      <c r="G49" s="208">
        <v>20000</v>
      </c>
      <c r="H49" s="339">
        <f t="shared" si="4"/>
        <v>1</v>
      </c>
    </row>
    <row r="50" spans="1:8" s="77" customFormat="1" ht="12" customHeight="1" thickBot="1">
      <c r="A50" s="142"/>
      <c r="B50" s="90" t="s">
        <v>143</v>
      </c>
      <c r="C50" s="228" t="s">
        <v>8</v>
      </c>
      <c r="D50" s="208">
        <v>3950</v>
      </c>
      <c r="E50" s="208">
        <v>3950</v>
      </c>
      <c r="F50" s="208">
        <v>3950</v>
      </c>
      <c r="G50" s="208">
        <v>3952</v>
      </c>
      <c r="H50" s="339">
        <f t="shared" si="4"/>
        <v>1.000506329113924</v>
      </c>
    </row>
    <row r="51" spans="1:8" s="77" customFormat="1" ht="12" customHeight="1" thickBot="1">
      <c r="A51" s="115" t="s">
        <v>68</v>
      </c>
      <c r="B51" s="140"/>
      <c r="C51" s="225" t="s">
        <v>7</v>
      </c>
      <c r="D51" s="210">
        <f>+D52+D53+D55+D54</f>
        <v>4170</v>
      </c>
      <c r="E51" s="210">
        <v>4170</v>
      </c>
      <c r="F51" s="210">
        <v>5368</v>
      </c>
      <c r="G51" s="210">
        <v>8509</v>
      </c>
      <c r="H51" s="327">
        <f t="shared" si="4"/>
        <v>1.5851341281669151</v>
      </c>
    </row>
    <row r="52" spans="1:8" s="77" customFormat="1" ht="12" customHeight="1">
      <c r="A52" s="150"/>
      <c r="B52" s="90" t="s">
        <v>234</v>
      </c>
      <c r="C52" s="226" t="s">
        <v>232</v>
      </c>
      <c r="D52" s="207"/>
      <c r="E52" s="207"/>
      <c r="F52" s="207"/>
      <c r="G52" s="207"/>
      <c r="H52" s="358"/>
    </row>
    <row r="53" spans="1:8" s="77" customFormat="1" ht="12" customHeight="1">
      <c r="A53" s="150"/>
      <c r="B53" s="90" t="s">
        <v>235</v>
      </c>
      <c r="C53" s="227" t="s">
        <v>233</v>
      </c>
      <c r="D53" s="207">
        <v>4050</v>
      </c>
      <c r="E53" s="207">
        <v>4050</v>
      </c>
      <c r="F53" s="207">
        <v>4050</v>
      </c>
      <c r="G53" s="207">
        <v>1012</v>
      </c>
      <c r="H53" s="358">
        <f t="shared" ref="H53:H54" si="5">SUM(G53/F53)</f>
        <v>0.24987654320987654</v>
      </c>
    </row>
    <row r="54" spans="1:8" s="77" customFormat="1" ht="12" customHeight="1">
      <c r="A54" s="150"/>
      <c r="B54" s="90" t="s">
        <v>348</v>
      </c>
      <c r="C54" s="229" t="s">
        <v>374</v>
      </c>
      <c r="D54" s="207">
        <v>120</v>
      </c>
      <c r="E54" s="207">
        <v>120</v>
      </c>
      <c r="F54" s="207">
        <v>1318</v>
      </c>
      <c r="G54" s="207">
        <v>7497</v>
      </c>
      <c r="H54" s="358">
        <f t="shared" si="5"/>
        <v>5.6881638846737479</v>
      </c>
    </row>
    <row r="55" spans="1:8" s="77" customFormat="1" ht="12" customHeight="1" thickBot="1">
      <c r="A55" s="142"/>
      <c r="B55" s="90" t="s">
        <v>373</v>
      </c>
      <c r="C55" s="229" t="s">
        <v>301</v>
      </c>
      <c r="D55" s="208"/>
      <c r="E55" s="208"/>
      <c r="F55" s="208"/>
      <c r="G55" s="208"/>
      <c r="H55" s="339"/>
    </row>
    <row r="56" spans="1:8" s="77" customFormat="1" ht="12" customHeight="1" thickBot="1">
      <c r="A56" s="123" t="s">
        <v>69</v>
      </c>
      <c r="B56" s="151"/>
      <c r="C56" s="204" t="s">
        <v>302</v>
      </c>
      <c r="D56" s="245"/>
      <c r="E56" s="245"/>
      <c r="F56" s="245"/>
      <c r="G56" s="245"/>
      <c r="H56" s="328"/>
    </row>
    <row r="57" spans="1:8" s="76" customFormat="1" ht="12" customHeight="1" thickBot="1">
      <c r="A57" s="152" t="s">
        <v>70</v>
      </c>
      <c r="B57" s="153"/>
      <c r="C57" s="204" t="s">
        <v>370</v>
      </c>
      <c r="D57" s="246">
        <f>+D9+D14+D23+D24+D34+D48+D51+D56</f>
        <v>170195</v>
      </c>
      <c r="E57" s="246">
        <v>170195</v>
      </c>
      <c r="F57" s="246">
        <v>217342</v>
      </c>
      <c r="G57" s="246">
        <v>223201</v>
      </c>
      <c r="H57" s="359">
        <f>SUM(G57/F57)</f>
        <v>1.0269575139641671</v>
      </c>
    </row>
    <row r="58" spans="1:8" s="76" customFormat="1" ht="12" customHeight="1" thickBot="1">
      <c r="A58" s="115" t="s">
        <v>71</v>
      </c>
      <c r="B58" s="95"/>
      <c r="C58" s="204" t="s">
        <v>304</v>
      </c>
      <c r="D58" s="247">
        <f>+D59+D60</f>
        <v>0</v>
      </c>
      <c r="E58" s="247">
        <v>0</v>
      </c>
      <c r="F58" s="247"/>
      <c r="G58" s="247"/>
      <c r="H58" s="326"/>
    </row>
    <row r="59" spans="1:8" s="76" customFormat="1" ht="12" customHeight="1">
      <c r="A59" s="144"/>
      <c r="B59" s="93" t="s">
        <v>183</v>
      </c>
      <c r="C59" s="280" t="s">
        <v>9</v>
      </c>
      <c r="D59" s="248"/>
      <c r="E59" s="248"/>
      <c r="F59" s="248"/>
      <c r="G59" s="248"/>
      <c r="H59" s="360"/>
    </row>
    <row r="60" spans="1:8" s="76" customFormat="1" ht="12" customHeight="1" thickBot="1">
      <c r="A60" s="149"/>
      <c r="B60" s="94" t="s">
        <v>184</v>
      </c>
      <c r="C60" s="281" t="s">
        <v>10</v>
      </c>
      <c r="D60" s="71"/>
      <c r="E60" s="71"/>
      <c r="F60" s="71"/>
      <c r="G60" s="71"/>
      <c r="H60" s="344"/>
    </row>
    <row r="61" spans="1:8" s="77" customFormat="1" ht="12" customHeight="1" thickBot="1">
      <c r="A61" s="154" t="s">
        <v>72</v>
      </c>
      <c r="B61" s="282"/>
      <c r="C61" s="283" t="s">
        <v>11</v>
      </c>
      <c r="D61" s="210">
        <f>+D57+D58</f>
        <v>170195</v>
      </c>
      <c r="E61" s="210">
        <v>170195</v>
      </c>
      <c r="F61" s="211">
        <v>217342</v>
      </c>
      <c r="G61" s="211">
        <v>223201</v>
      </c>
      <c r="H61" s="542">
        <f>SUM(G61/F61)</f>
        <v>1.0269575139641671</v>
      </c>
    </row>
    <row r="62" spans="1:8" s="77" customFormat="1" ht="15" customHeight="1">
      <c r="A62" s="157"/>
      <c r="B62" s="157"/>
      <c r="C62" s="158"/>
      <c r="D62" s="249"/>
      <c r="E62" s="249"/>
      <c r="F62" s="310"/>
      <c r="G62" s="310"/>
      <c r="H62" s="314"/>
    </row>
    <row r="63" spans="1:8" ht="13.8" thickBot="1">
      <c r="A63" s="159"/>
      <c r="B63" s="160"/>
      <c r="C63" s="160"/>
      <c r="D63" s="250"/>
      <c r="E63" s="250"/>
      <c r="F63" s="249"/>
      <c r="G63" s="249"/>
      <c r="H63" s="345"/>
    </row>
    <row r="64" spans="1:8" s="47" customFormat="1" ht="16.5" customHeight="1" thickBot="1">
      <c r="A64" s="161"/>
      <c r="B64" s="162"/>
      <c r="C64" s="163" t="s">
        <v>106</v>
      </c>
      <c r="D64" s="251"/>
      <c r="E64" s="561"/>
      <c r="F64" s="544"/>
      <c r="G64" s="544"/>
      <c r="H64" s="545"/>
    </row>
    <row r="65" spans="1:8" s="78" customFormat="1" ht="12" customHeight="1" thickBot="1">
      <c r="A65" s="123" t="s">
        <v>61</v>
      </c>
      <c r="B65" s="13"/>
      <c r="C65" s="83" t="s">
        <v>30</v>
      </c>
      <c r="D65" s="210">
        <f>SUM(D66:D71)</f>
        <v>0</v>
      </c>
      <c r="E65" s="311"/>
      <c r="F65" s="550"/>
      <c r="G65" s="550"/>
      <c r="H65" s="338"/>
    </row>
    <row r="66" spans="1:8" ht="12" customHeight="1">
      <c r="A66" s="164"/>
      <c r="B66" s="92" t="s">
        <v>148</v>
      </c>
      <c r="C66" s="216" t="s">
        <v>92</v>
      </c>
      <c r="D66" s="252"/>
      <c r="E66" s="691"/>
      <c r="F66" s="575"/>
      <c r="G66" s="575"/>
      <c r="H66" s="576"/>
    </row>
    <row r="67" spans="1:8" ht="12" customHeight="1">
      <c r="A67" s="165"/>
      <c r="B67" s="90" t="s">
        <v>149</v>
      </c>
      <c r="C67" s="217" t="s">
        <v>238</v>
      </c>
      <c r="D67" s="253"/>
      <c r="E67" s="308"/>
      <c r="F67" s="546"/>
      <c r="G67" s="546"/>
      <c r="H67" s="339"/>
    </row>
    <row r="68" spans="1:8" ht="12" customHeight="1">
      <c r="A68" s="165"/>
      <c r="B68" s="90" t="s">
        <v>150</v>
      </c>
      <c r="C68" s="217" t="s">
        <v>179</v>
      </c>
      <c r="D68" s="254"/>
      <c r="E68" s="692"/>
      <c r="F68" s="66"/>
      <c r="G68" s="66"/>
      <c r="H68" s="337"/>
    </row>
    <row r="69" spans="1:8" ht="12" customHeight="1">
      <c r="A69" s="165"/>
      <c r="B69" s="90" t="s">
        <v>151</v>
      </c>
      <c r="C69" s="217" t="s">
        <v>417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182</v>
      </c>
      <c r="C70" s="217" t="s">
        <v>239</v>
      </c>
      <c r="D70" s="254"/>
      <c r="E70" s="692"/>
      <c r="F70" s="546"/>
      <c r="G70" s="546"/>
      <c r="H70" s="339"/>
    </row>
    <row r="71" spans="1:8" ht="12" customHeight="1">
      <c r="A71" s="165"/>
      <c r="B71" s="90" t="s">
        <v>408</v>
      </c>
      <c r="C71" s="217" t="s">
        <v>240</v>
      </c>
      <c r="D71" s="254"/>
      <c r="E71" s="692"/>
      <c r="F71" s="546"/>
      <c r="G71" s="546"/>
      <c r="H71" s="339"/>
    </row>
    <row r="72" spans="1:8" ht="12" customHeight="1">
      <c r="A72" s="165"/>
      <c r="B72" s="90" t="s">
        <v>418</v>
      </c>
      <c r="C72" s="217" t="s">
        <v>377</v>
      </c>
      <c r="D72" s="253"/>
      <c r="E72" s="308"/>
      <c r="F72" s="546"/>
      <c r="G72" s="546"/>
      <c r="H72" s="339"/>
    </row>
    <row r="73" spans="1:8" ht="12" customHeight="1">
      <c r="A73" s="165"/>
      <c r="B73" s="90" t="s">
        <v>419</v>
      </c>
      <c r="C73" s="218" t="s">
        <v>12</v>
      </c>
      <c r="D73" s="254"/>
      <c r="E73" s="692"/>
      <c r="F73" s="66"/>
      <c r="G73" s="66"/>
      <c r="H73" s="337"/>
    </row>
    <row r="74" spans="1:8" ht="12" customHeight="1">
      <c r="A74" s="165"/>
      <c r="B74" s="90" t="s">
        <v>420</v>
      </c>
      <c r="C74" s="231" t="s">
        <v>371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421</v>
      </c>
      <c r="C75" s="231" t="s">
        <v>13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422</v>
      </c>
      <c r="C76" s="231" t="s">
        <v>372</v>
      </c>
      <c r="D76" s="254"/>
      <c r="E76" s="692"/>
      <c r="F76" s="546"/>
      <c r="G76" s="546"/>
      <c r="H76" s="339"/>
    </row>
    <row r="77" spans="1:8" ht="12" customHeight="1">
      <c r="A77" s="165"/>
      <c r="B77" s="90" t="s">
        <v>423</v>
      </c>
      <c r="C77" s="219" t="s">
        <v>14</v>
      </c>
      <c r="D77" s="254"/>
      <c r="E77" s="692"/>
      <c r="F77" s="546"/>
      <c r="G77" s="546"/>
      <c r="H77" s="339"/>
    </row>
    <row r="78" spans="1:8" ht="12" customHeight="1">
      <c r="A78" s="165"/>
      <c r="B78" s="90" t="s">
        <v>424</v>
      </c>
      <c r="C78" s="220" t="s">
        <v>15</v>
      </c>
      <c r="D78" s="254"/>
      <c r="E78" s="692"/>
      <c r="F78" s="546"/>
      <c r="G78" s="546"/>
      <c r="H78" s="339"/>
    </row>
    <row r="79" spans="1:8" ht="12" customHeight="1" thickBot="1">
      <c r="A79" s="166"/>
      <c r="B79" s="90" t="s">
        <v>425</v>
      </c>
      <c r="C79" s="221" t="s">
        <v>16</v>
      </c>
      <c r="D79" s="255"/>
      <c r="E79" s="693"/>
      <c r="F79" s="547"/>
      <c r="G79" s="547"/>
      <c r="H79" s="341"/>
    </row>
    <row r="80" spans="1:8" ht="12" customHeight="1" thickBot="1">
      <c r="A80" s="123" t="s">
        <v>62</v>
      </c>
      <c r="B80" s="13"/>
      <c r="C80" s="222" t="s">
        <v>426</v>
      </c>
      <c r="D80" s="247">
        <f>SUM(D81:D83)</f>
        <v>0</v>
      </c>
      <c r="E80" s="312"/>
      <c r="F80" s="548"/>
      <c r="G80" s="548"/>
      <c r="H80" s="366"/>
    </row>
    <row r="81" spans="1:13" s="78" customFormat="1" ht="12" customHeight="1">
      <c r="A81" s="214"/>
      <c r="B81" s="93" t="s">
        <v>154</v>
      </c>
      <c r="C81" s="280" t="s">
        <v>17</v>
      </c>
      <c r="D81" s="299"/>
      <c r="E81" s="670"/>
      <c r="F81" s="553"/>
      <c r="G81" s="553"/>
      <c r="H81" s="581"/>
    </row>
    <row r="82" spans="1:13" ht="12" customHeight="1">
      <c r="A82" s="165"/>
      <c r="B82" s="90" t="s">
        <v>155</v>
      </c>
      <c r="C82" s="227" t="s">
        <v>242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156</v>
      </c>
      <c r="C83" s="227" t="s">
        <v>329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157</v>
      </c>
      <c r="C84" s="227" t="s">
        <v>18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158</v>
      </c>
      <c r="C85" s="231" t="s">
        <v>23</v>
      </c>
      <c r="D85" s="253"/>
      <c r="E85" s="308"/>
      <c r="F85" s="66"/>
      <c r="G85" s="66"/>
      <c r="H85" s="337"/>
    </row>
    <row r="86" spans="1:13" ht="12" customHeight="1">
      <c r="A86" s="165"/>
      <c r="B86" s="90" t="s">
        <v>164</v>
      </c>
      <c r="C86" s="231" t="s">
        <v>22</v>
      </c>
      <c r="D86" s="253"/>
      <c r="E86" s="308"/>
      <c r="F86" s="66"/>
      <c r="G86" s="66"/>
      <c r="H86" s="337"/>
    </row>
    <row r="87" spans="1:13" ht="12" customHeight="1">
      <c r="A87" s="165"/>
      <c r="B87" s="90" t="s">
        <v>166</v>
      </c>
      <c r="C87" s="231" t="s">
        <v>21</v>
      </c>
      <c r="D87" s="253"/>
      <c r="E87" s="308"/>
      <c r="F87" s="66"/>
      <c r="G87" s="66"/>
      <c r="H87" s="337"/>
    </row>
    <row r="88" spans="1:13" s="78" customFormat="1" ht="12" customHeight="1">
      <c r="A88" s="165"/>
      <c r="B88" s="90" t="s">
        <v>243</v>
      </c>
      <c r="C88" s="231" t="s">
        <v>20</v>
      </c>
      <c r="D88" s="253"/>
      <c r="E88" s="308"/>
      <c r="F88" s="66"/>
      <c r="G88" s="66"/>
      <c r="H88" s="337"/>
    </row>
    <row r="89" spans="1:13" ht="23.25" customHeight="1">
      <c r="A89" s="165"/>
      <c r="B89" s="90" t="s">
        <v>244</v>
      </c>
      <c r="C89" s="231" t="s">
        <v>19</v>
      </c>
      <c r="D89" s="253"/>
      <c r="E89" s="308"/>
      <c r="F89" s="66"/>
      <c r="G89" s="66"/>
      <c r="H89" s="337"/>
      <c r="M89" s="176"/>
    </row>
    <row r="90" spans="1:13" ht="21" customHeight="1">
      <c r="A90" s="165"/>
      <c r="B90" s="90" t="s">
        <v>245</v>
      </c>
      <c r="C90" s="555" t="s">
        <v>24</v>
      </c>
      <c r="D90" s="253"/>
      <c r="E90" s="308"/>
      <c r="F90" s="66"/>
      <c r="G90" s="66"/>
      <c r="H90" s="337"/>
    </row>
    <row r="91" spans="1:13" ht="12" customHeight="1" thickBot="1">
      <c r="A91" s="215"/>
      <c r="B91" s="94" t="s">
        <v>378</v>
      </c>
      <c r="C91" s="284" t="s">
        <v>379</v>
      </c>
      <c r="D91" s="253"/>
      <c r="E91" s="671"/>
      <c r="F91" s="309"/>
      <c r="G91" s="309"/>
      <c r="H91" s="354"/>
    </row>
    <row r="92" spans="1:13" ht="12" customHeight="1" thickBot="1">
      <c r="A92" s="596" t="s">
        <v>63</v>
      </c>
      <c r="B92" s="597"/>
      <c r="C92" s="232" t="s">
        <v>25</v>
      </c>
      <c r="D92" s="256">
        <f>+D93+D94</f>
        <v>0</v>
      </c>
      <c r="E92" s="1517"/>
      <c r="F92" s="556"/>
      <c r="G92" s="556"/>
      <c r="H92" s="542"/>
    </row>
    <row r="93" spans="1:13" s="78" customFormat="1" ht="12" customHeight="1">
      <c r="A93" s="214"/>
      <c r="B93" s="93" t="s">
        <v>128</v>
      </c>
      <c r="C93" s="233" t="s">
        <v>108</v>
      </c>
      <c r="D93" s="275"/>
      <c r="E93" s="315"/>
      <c r="F93" s="553"/>
      <c r="G93" s="553"/>
      <c r="H93" s="581"/>
    </row>
    <row r="94" spans="1:13" s="78" customFormat="1" ht="12" customHeight="1" thickBot="1">
      <c r="A94" s="215"/>
      <c r="B94" s="94" t="s">
        <v>129</v>
      </c>
      <c r="C94" s="234" t="s">
        <v>109</v>
      </c>
      <c r="D94" s="244"/>
      <c r="E94" s="1516"/>
      <c r="F94" s="309"/>
      <c r="G94" s="309"/>
      <c r="H94" s="354"/>
    </row>
    <row r="95" spans="1:13" s="78" customFormat="1" ht="12" customHeight="1" thickBot="1">
      <c r="A95" s="235" t="s">
        <v>64</v>
      </c>
      <c r="B95" s="236"/>
      <c r="C95" s="225" t="s">
        <v>334</v>
      </c>
      <c r="D95" s="292"/>
      <c r="E95" s="321"/>
      <c r="F95" s="548"/>
      <c r="G95" s="548"/>
      <c r="H95" s="366"/>
    </row>
    <row r="96" spans="1:13" s="78" customFormat="1" ht="12" customHeight="1" thickBot="1">
      <c r="A96" s="123" t="s">
        <v>65</v>
      </c>
      <c r="B96" s="106"/>
      <c r="C96" s="285" t="s">
        <v>288</v>
      </c>
      <c r="D96" s="211"/>
      <c r="E96" s="612"/>
      <c r="F96" s="212"/>
      <c r="G96" s="212"/>
      <c r="H96" s="334"/>
    </row>
    <row r="97" spans="1:8" s="78" customFormat="1" ht="12" customHeight="1" thickBot="1">
      <c r="A97" s="123" t="s">
        <v>66</v>
      </c>
      <c r="B97" s="13"/>
      <c r="C97" s="204" t="s">
        <v>26</v>
      </c>
      <c r="D97" s="257">
        <f>+D65+D80+D92+D95+D96</f>
        <v>0</v>
      </c>
      <c r="E97" s="694"/>
      <c r="F97" s="212"/>
      <c r="G97" s="212"/>
      <c r="H97" s="334"/>
    </row>
    <row r="98" spans="1:8" s="78" customFormat="1" ht="12" customHeight="1" thickBot="1">
      <c r="A98" s="123" t="s">
        <v>67</v>
      </c>
      <c r="B98" s="13"/>
      <c r="C98" s="204" t="s">
        <v>29</v>
      </c>
      <c r="D98" s="210">
        <f>+D99+D100</f>
        <v>0</v>
      </c>
      <c r="E98" s="311"/>
      <c r="F98" s="554"/>
      <c r="G98" s="554"/>
      <c r="H98" s="365"/>
    </row>
    <row r="99" spans="1:8" ht="12.75" customHeight="1">
      <c r="A99" s="164"/>
      <c r="B99" s="90" t="s">
        <v>287</v>
      </c>
      <c r="C99" s="280" t="s">
        <v>28</v>
      </c>
      <c r="D99" s="207"/>
      <c r="E99" s="695"/>
      <c r="F99" s="553"/>
      <c r="G99" s="553"/>
      <c r="H99" s="581"/>
    </row>
    <row r="100" spans="1:8" ht="12" customHeight="1" thickBot="1">
      <c r="A100" s="166"/>
      <c r="B100" s="96" t="s">
        <v>143</v>
      </c>
      <c r="C100" s="281" t="s">
        <v>27</v>
      </c>
      <c r="D100" s="209"/>
      <c r="E100" s="696"/>
      <c r="F100" s="547"/>
      <c r="G100" s="547"/>
      <c r="H100" s="341"/>
    </row>
    <row r="101" spans="1:8" ht="15" customHeight="1" thickBot="1">
      <c r="A101" s="123" t="s">
        <v>68</v>
      </c>
      <c r="B101" s="151"/>
      <c r="C101" s="204" t="s">
        <v>289</v>
      </c>
      <c r="D101" s="258">
        <f>+D97+D98</f>
        <v>0</v>
      </c>
      <c r="E101" s="614"/>
      <c r="F101" s="548"/>
      <c r="G101" s="548"/>
      <c r="H101" s="366"/>
    </row>
    <row r="102" spans="1:8" ht="13.8" thickBot="1">
      <c r="A102" s="286"/>
      <c r="B102" s="287"/>
      <c r="C102" s="287"/>
      <c r="D102" s="288"/>
      <c r="E102" s="288"/>
      <c r="F102" s="549"/>
      <c r="G102" s="549"/>
      <c r="H102" s="340"/>
    </row>
    <row r="103" spans="1:8" ht="15" customHeight="1" thickBot="1">
      <c r="A103" s="170" t="s">
        <v>264</v>
      </c>
      <c r="B103" s="171"/>
      <c r="C103" s="172"/>
      <c r="D103" s="81">
        <v>0</v>
      </c>
      <c r="E103" s="615"/>
      <c r="F103" s="550"/>
      <c r="G103" s="550"/>
      <c r="H103" s="338"/>
    </row>
    <row r="104" spans="1:8" ht="14.25" customHeight="1" thickBot="1">
      <c r="A104" s="170" t="s">
        <v>265</v>
      </c>
      <c r="B104" s="171"/>
      <c r="C104" s="172"/>
      <c r="D104" s="81">
        <v>0</v>
      </c>
      <c r="E104" s="615"/>
      <c r="F104" s="551"/>
      <c r="G104" s="551"/>
      <c r="H104" s="552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6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G27" sqref="G27"/>
    </sheetView>
  </sheetViews>
  <sheetFormatPr defaultColWidth="9.33203125" defaultRowHeight="13.2"/>
  <cols>
    <col min="1" max="1" width="6.33203125" style="289" customWidth="1"/>
    <col min="2" max="2" width="7" style="290" customWidth="1"/>
    <col min="3" max="3" width="64.109375" style="290" customWidth="1"/>
    <col min="4" max="5" width="13.109375" style="291" customWidth="1"/>
    <col min="6" max="6" width="11.4414062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1035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436</v>
      </c>
      <c r="D3" s="538"/>
      <c r="E3" s="538"/>
      <c r="F3" s="238"/>
      <c r="G3" s="238"/>
      <c r="H3" s="538">
        <v>10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368" t="s">
        <v>99</v>
      </c>
    </row>
    <row r="5" spans="1:8" ht="39" customHeight="1" thickBot="1">
      <c r="A5" s="1554" t="s">
        <v>261</v>
      </c>
      <c r="B5" s="1555"/>
      <c r="C5" s="532" t="s">
        <v>100</v>
      </c>
      <c r="D5" s="533" t="s">
        <v>101</v>
      </c>
      <c r="E5" s="347" t="s">
        <v>1026</v>
      </c>
      <c r="F5" s="347" t="s">
        <v>897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43267</v>
      </c>
      <c r="E56" s="247">
        <f>+E57+E58</f>
        <v>43267</v>
      </c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>
        <v>43267</v>
      </c>
      <c r="E58" s="71">
        <v>43267</v>
      </c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43267</v>
      </c>
      <c r="E59" s="210">
        <f>+E55+E56</f>
        <v>43267</v>
      </c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0</v>
      </c>
      <c r="E63" s="311"/>
      <c r="F63" s="550"/>
      <c r="G63" s="550"/>
      <c r="H63" s="338"/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/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.75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0.2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/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0</v>
      </c>
      <c r="E95" s="694"/>
      <c r="F95" s="212"/>
      <c r="G95" s="212"/>
      <c r="H95" s="334"/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/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0</v>
      </c>
      <c r="E99" s="614"/>
      <c r="F99" s="548"/>
      <c r="G99" s="548"/>
      <c r="H99" s="366"/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/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/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26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G98" sqref="G98:G99"/>
    </sheetView>
  </sheetViews>
  <sheetFormatPr defaultColWidth="9.33203125" defaultRowHeight="13.2"/>
  <cols>
    <col min="1" max="1" width="5.77734375" style="289" customWidth="1"/>
    <col min="2" max="2" width="7.33203125" style="290" customWidth="1"/>
    <col min="3" max="3" width="60" style="290" customWidth="1"/>
    <col min="4" max="5" width="12" style="291" customWidth="1"/>
    <col min="6" max="6" width="11" style="3" customWidth="1"/>
    <col min="7" max="7" width="10.44140625" style="3" customWidth="1"/>
    <col min="8" max="8" width="8.44140625" style="3" customWidth="1"/>
    <col min="9" max="16384" width="9.33203125" style="3"/>
  </cols>
  <sheetData>
    <row r="1" spans="1:10" s="1" customFormat="1" ht="16.5" customHeight="1" thickBot="1">
      <c r="A1" s="129"/>
      <c r="B1" s="129"/>
      <c r="C1" s="130"/>
      <c r="D1" s="1518" t="s">
        <v>1036</v>
      </c>
      <c r="E1" s="1518"/>
      <c r="H1" s="130"/>
      <c r="I1" s="175"/>
      <c r="J1" s="175"/>
    </row>
    <row r="2" spans="1:10" s="74" customFormat="1" ht="25.5" customHeight="1">
      <c r="A2" s="1550" t="s">
        <v>286</v>
      </c>
      <c r="B2" s="1551"/>
      <c r="C2" s="534" t="s">
        <v>415</v>
      </c>
      <c r="D2" s="535" t="s">
        <v>97</v>
      </c>
      <c r="E2" s="535"/>
      <c r="F2" s="237"/>
      <c r="G2" s="237"/>
      <c r="H2" s="535" t="s">
        <v>97</v>
      </c>
    </row>
    <row r="3" spans="1:10" s="74" customFormat="1" ht="16.2" thickBot="1">
      <c r="A3" s="330" t="s">
        <v>259</v>
      </c>
      <c r="B3" s="536"/>
      <c r="C3" s="537" t="s">
        <v>438</v>
      </c>
      <c r="D3" s="538">
        <v>11</v>
      </c>
      <c r="E3" s="538"/>
      <c r="F3" s="238"/>
      <c r="G3" s="238"/>
      <c r="H3" s="538">
        <v>11</v>
      </c>
    </row>
    <row r="4" spans="1:10" s="75" customFormat="1" ht="15.9" customHeight="1" thickBot="1">
      <c r="A4" s="539"/>
      <c r="B4" s="539"/>
      <c r="C4" s="539"/>
      <c r="D4" s="368" t="s">
        <v>99</v>
      </c>
      <c r="E4" s="368"/>
      <c r="F4" s="134"/>
      <c r="G4" s="134"/>
      <c r="H4" s="368" t="s">
        <v>99</v>
      </c>
    </row>
    <row r="5" spans="1:10" ht="32.2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10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10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10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10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10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10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10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10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10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10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10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0</v>
      </c>
      <c r="E63" s="311"/>
      <c r="F63" s="550"/>
      <c r="G63" s="550"/>
      <c r="H63" s="338"/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/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4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596" t="s">
        <v>63</v>
      </c>
      <c r="B90" s="597"/>
      <c r="C90" s="232" t="s">
        <v>25</v>
      </c>
      <c r="D90" s="256">
        <f>+D91+D92</f>
        <v>0</v>
      </c>
      <c r="E90" s="1517"/>
      <c r="F90" s="556"/>
      <c r="G90" s="556"/>
      <c r="H90" s="542"/>
    </row>
    <row r="91" spans="1:13" s="78" customFormat="1" ht="12" customHeight="1">
      <c r="A91" s="214"/>
      <c r="B91" s="93" t="s">
        <v>128</v>
      </c>
      <c r="C91" s="233" t="s">
        <v>108</v>
      </c>
      <c r="D91" s="275"/>
      <c r="E91" s="315"/>
      <c r="F91" s="553"/>
      <c r="G91" s="553"/>
      <c r="H91" s="581"/>
    </row>
    <row r="92" spans="1:13" s="78" customFormat="1" ht="12" customHeight="1" thickBot="1">
      <c r="A92" s="215"/>
      <c r="B92" s="94" t="s">
        <v>129</v>
      </c>
      <c r="C92" s="234" t="s">
        <v>109</v>
      </c>
      <c r="D92" s="244"/>
      <c r="E92" s="1516"/>
      <c r="F92" s="309"/>
      <c r="G92" s="309"/>
      <c r="H92" s="354"/>
    </row>
    <row r="93" spans="1:13" s="78" customFormat="1" ht="12" customHeight="1" thickBot="1">
      <c r="A93" s="235" t="s">
        <v>64</v>
      </c>
      <c r="B93" s="236"/>
      <c r="C93" s="225" t="s">
        <v>334</v>
      </c>
      <c r="D93" s="292"/>
      <c r="E93" s="321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>
        <v>111650</v>
      </c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111650</v>
      </c>
      <c r="E95" s="694"/>
      <c r="F95" s="212"/>
      <c r="G95" s="212"/>
      <c r="H95" s="334"/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/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111650</v>
      </c>
      <c r="E99" s="614"/>
      <c r="F99" s="548"/>
      <c r="G99" s="548"/>
      <c r="H99" s="366"/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/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/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H7" sqref="H7"/>
    </sheetView>
  </sheetViews>
  <sheetFormatPr defaultColWidth="9.33203125" defaultRowHeight="13.2"/>
  <cols>
    <col min="1" max="1" width="5" style="289" customWidth="1"/>
    <col min="2" max="2" width="6.44140625" style="290" customWidth="1"/>
    <col min="3" max="3" width="61.6640625" style="290" customWidth="1"/>
    <col min="4" max="5" width="11.6640625" style="291" customWidth="1"/>
    <col min="6" max="6" width="11.44140625" style="3" customWidth="1"/>
    <col min="7" max="16384" width="9.33203125" style="3"/>
  </cols>
  <sheetData>
    <row r="1" spans="1:11" s="1" customFormat="1" ht="16.5" customHeight="1" thickBot="1">
      <c r="A1" s="128"/>
      <c r="B1" s="129"/>
      <c r="C1" s="130"/>
      <c r="D1" s="175"/>
      <c r="E1" s="175"/>
      <c r="H1" s="175" t="s">
        <v>1037</v>
      </c>
      <c r="I1" s="600"/>
      <c r="J1" s="601"/>
      <c r="K1" s="368"/>
    </row>
    <row r="2" spans="1:11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535" t="s">
        <v>97</v>
      </c>
    </row>
    <row r="3" spans="1:11" s="74" customFormat="1" ht="16.2" thickBot="1">
      <c r="A3" s="330" t="s">
        <v>259</v>
      </c>
      <c r="B3" s="536"/>
      <c r="C3" s="537" t="s">
        <v>439</v>
      </c>
      <c r="D3" s="538"/>
      <c r="E3" s="538"/>
      <c r="F3" s="238"/>
      <c r="G3" s="238"/>
      <c r="H3" s="538">
        <v>12</v>
      </c>
    </row>
    <row r="4" spans="1:11" s="75" customFormat="1" ht="15.9" customHeight="1" thickBot="1">
      <c r="A4" s="539"/>
      <c r="B4" s="539"/>
      <c r="C4" s="539"/>
      <c r="D4" s="368"/>
      <c r="E4" s="368"/>
      <c r="F4" s="134"/>
      <c r="G4" s="134"/>
      <c r="H4" s="368" t="s">
        <v>99</v>
      </c>
    </row>
    <row r="5" spans="1:11" ht="37.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11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11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11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11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11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11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11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11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11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11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11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464</v>
      </c>
      <c r="E63" s="311">
        <v>464</v>
      </c>
      <c r="F63" s="550">
        <v>464</v>
      </c>
      <c r="G63" s="550"/>
      <c r="H63" s="338"/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>
        <v>464</v>
      </c>
      <c r="E66" s="692">
        <v>464</v>
      </c>
      <c r="F66" s="66">
        <v>464</v>
      </c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164"/>
      <c r="B79" s="92" t="s">
        <v>154</v>
      </c>
      <c r="C79" s="280" t="s">
        <v>17</v>
      </c>
      <c r="D79" s="64"/>
      <c r="E79" s="315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67"/>
      <c r="E80" s="316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67"/>
      <c r="E81" s="316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67"/>
      <c r="E82" s="316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67"/>
      <c r="E83" s="316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67"/>
      <c r="E84" s="316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67"/>
      <c r="E85" s="316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67"/>
      <c r="E86" s="316"/>
      <c r="F86" s="66"/>
      <c r="G86" s="66"/>
      <c r="H86" s="337"/>
    </row>
    <row r="87" spans="1:13" ht="19.5" customHeight="1">
      <c r="A87" s="165"/>
      <c r="B87" s="90" t="s">
        <v>244</v>
      </c>
      <c r="C87" s="231" t="s">
        <v>19</v>
      </c>
      <c r="D87" s="67"/>
      <c r="E87" s="316"/>
      <c r="F87" s="66"/>
      <c r="G87" s="66"/>
      <c r="H87" s="337"/>
      <c r="M87" s="176"/>
    </row>
    <row r="88" spans="1:13" ht="21" customHeight="1" thickBot="1">
      <c r="A88" s="165"/>
      <c r="B88" s="90" t="s">
        <v>245</v>
      </c>
      <c r="C88" s="284" t="s">
        <v>24</v>
      </c>
      <c r="D88" s="67"/>
      <c r="E88" s="316"/>
      <c r="F88" s="66"/>
      <c r="G88" s="66"/>
      <c r="H88" s="337"/>
    </row>
    <row r="89" spans="1:13" ht="12" customHeight="1" thickBot="1">
      <c r="A89" s="166"/>
      <c r="B89" s="96" t="s">
        <v>378</v>
      </c>
      <c r="C89" s="555" t="s">
        <v>379</v>
      </c>
      <c r="D89" s="243"/>
      <c r="E89" s="317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464</v>
      </c>
      <c r="E95" s="694">
        <v>464</v>
      </c>
      <c r="F95" s="212">
        <v>464</v>
      </c>
      <c r="G95" s="212"/>
      <c r="H95" s="334"/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464</v>
      </c>
      <c r="E99" s="614">
        <v>464</v>
      </c>
      <c r="F99" s="212">
        <v>464</v>
      </c>
      <c r="G99" s="548"/>
      <c r="H99" s="366"/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M93" sqref="M93"/>
    </sheetView>
  </sheetViews>
  <sheetFormatPr defaultColWidth="9.33203125" defaultRowHeight="13.2"/>
  <cols>
    <col min="1" max="1" width="6.6640625" style="289" customWidth="1"/>
    <col min="2" max="2" width="7.109375" style="290" customWidth="1"/>
    <col min="3" max="3" width="54.6640625" style="290" customWidth="1"/>
    <col min="4" max="5" width="11" style="291" customWidth="1"/>
    <col min="6" max="6" width="10.77734375" style="3" customWidth="1"/>
    <col min="7" max="7" width="9.6640625" style="3" customWidth="1"/>
    <col min="8" max="16384" width="9.33203125" style="3"/>
  </cols>
  <sheetData>
    <row r="1" spans="1:11" s="1" customFormat="1" ht="16.5" customHeight="1" thickBot="1">
      <c r="A1" s="128"/>
      <c r="B1" s="129"/>
      <c r="C1" s="130"/>
      <c r="D1" s="175"/>
      <c r="E1" s="175"/>
      <c r="H1" s="175" t="s">
        <v>1038</v>
      </c>
      <c r="I1" s="598"/>
      <c r="J1" s="599"/>
      <c r="K1" s="134"/>
    </row>
    <row r="2" spans="1:11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11" s="74" customFormat="1" ht="16.2" thickBot="1">
      <c r="A3" s="330" t="s">
        <v>259</v>
      </c>
      <c r="B3" s="536"/>
      <c r="C3" s="537" t="s">
        <v>440</v>
      </c>
      <c r="D3" s="538"/>
      <c r="E3" s="538"/>
      <c r="F3" s="538"/>
      <c r="G3" s="538"/>
      <c r="H3" s="538">
        <v>13</v>
      </c>
    </row>
    <row r="4" spans="1:11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11" ht="42.7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540" t="s">
        <v>483</v>
      </c>
      <c r="H5" s="533" t="s">
        <v>472</v>
      </c>
    </row>
    <row r="6" spans="1:11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11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11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11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11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11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11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11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11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11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11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8.75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151</v>
      </c>
      <c r="E63" s="311">
        <v>151</v>
      </c>
      <c r="F63" s="550">
        <v>646</v>
      </c>
      <c r="G63" s="550">
        <v>485</v>
      </c>
      <c r="H63" s="338">
        <f>SUM(G63/F63)</f>
        <v>0.75077399380804954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>
        <v>151</v>
      </c>
      <c r="E66" s="692">
        <v>151</v>
      </c>
      <c r="F66" s="66">
        <v>371</v>
      </c>
      <c r="G66" s="66">
        <v>211</v>
      </c>
      <c r="H66" s="337">
        <f>SUM(G66/F66)</f>
        <v>0.56873315363881405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>
        <v>275</v>
      </c>
      <c r="G69" s="546">
        <v>274</v>
      </c>
      <c r="H69" s="339">
        <f>SUM(G69/F69)</f>
        <v>0.99636363636363634</v>
      </c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>
        <v>275</v>
      </c>
      <c r="G71" s="66">
        <v>274</v>
      </c>
      <c r="H71" s="337">
        <f>SUM(G71/F71)</f>
        <v>0.99636363636363634</v>
      </c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164"/>
      <c r="B79" s="92" t="s">
        <v>154</v>
      </c>
      <c r="C79" s="280" t="s">
        <v>17</v>
      </c>
      <c r="D79" s="64"/>
      <c r="E79" s="315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67"/>
      <c r="E80" s="316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67"/>
      <c r="E81" s="316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67"/>
      <c r="E82" s="316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67"/>
      <c r="E83" s="316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67"/>
      <c r="E84" s="316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67"/>
      <c r="E85" s="316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67"/>
      <c r="E86" s="316"/>
      <c r="F86" s="66"/>
      <c r="G86" s="66"/>
      <c r="H86" s="337"/>
    </row>
    <row r="87" spans="1:13" ht="19.5" customHeight="1">
      <c r="A87" s="165"/>
      <c r="B87" s="90" t="s">
        <v>244</v>
      </c>
      <c r="C87" s="231" t="s">
        <v>19</v>
      </c>
      <c r="D87" s="67"/>
      <c r="E87" s="316"/>
      <c r="F87" s="66"/>
      <c r="G87" s="66"/>
      <c r="H87" s="337"/>
      <c r="M87" s="176"/>
    </row>
    <row r="88" spans="1:13" ht="21" customHeight="1" thickBot="1">
      <c r="A88" s="165"/>
      <c r="B88" s="90" t="s">
        <v>245</v>
      </c>
      <c r="C88" s="284" t="s">
        <v>24</v>
      </c>
      <c r="D88" s="67"/>
      <c r="E88" s="316"/>
      <c r="F88" s="66"/>
      <c r="G88" s="66"/>
      <c r="H88" s="337"/>
    </row>
    <row r="89" spans="1:13" ht="12" customHeight="1" thickBot="1">
      <c r="A89" s="165"/>
      <c r="B89" s="90" t="s">
        <v>378</v>
      </c>
      <c r="C89" s="231" t="s">
        <v>379</v>
      </c>
      <c r="D89" s="67"/>
      <c r="E89" s="317"/>
      <c r="F89" s="309"/>
      <c r="G89" s="309"/>
      <c r="H89" s="354"/>
    </row>
    <row r="90" spans="1:13" ht="12" customHeight="1" thickBot="1">
      <c r="A90" s="213" t="s">
        <v>63</v>
      </c>
      <c r="B90" s="14"/>
      <c r="C90" s="232" t="s">
        <v>25</v>
      </c>
      <c r="D90" s="256">
        <f>+D91+D92</f>
        <v>0</v>
      </c>
      <c r="E90" s="1517">
        <v>0</v>
      </c>
      <c r="F90" s="556"/>
      <c r="G90" s="556"/>
      <c r="H90" s="542"/>
    </row>
    <row r="91" spans="1:13" s="78" customFormat="1" ht="12" customHeight="1">
      <c r="A91" s="214"/>
      <c r="B91" s="93" t="s">
        <v>128</v>
      </c>
      <c r="C91" s="233" t="s">
        <v>108</v>
      </c>
      <c r="D91" s="275"/>
      <c r="E91" s="315"/>
      <c r="F91" s="553"/>
      <c r="G91" s="553"/>
      <c r="H91" s="581"/>
    </row>
    <row r="92" spans="1:13" s="78" customFormat="1" ht="12" customHeight="1" thickBot="1">
      <c r="A92" s="215"/>
      <c r="B92" s="94" t="s">
        <v>129</v>
      </c>
      <c r="C92" s="234" t="s">
        <v>109</v>
      </c>
      <c r="D92" s="244"/>
      <c r="E92" s="1516"/>
      <c r="F92" s="309"/>
      <c r="G92" s="309"/>
      <c r="H92" s="354"/>
    </row>
    <row r="93" spans="1:13" s="78" customFormat="1" ht="12" customHeight="1" thickBot="1">
      <c r="A93" s="235" t="s">
        <v>64</v>
      </c>
      <c r="B93" s="236"/>
      <c r="C93" s="225" t="s">
        <v>334</v>
      </c>
      <c r="D93" s="292"/>
      <c r="E93" s="321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151</v>
      </c>
      <c r="E95" s="694">
        <v>151</v>
      </c>
      <c r="F95" s="212">
        <v>646</v>
      </c>
      <c r="G95" s="212">
        <v>485</v>
      </c>
      <c r="H95" s="334">
        <f>SUM(G95/F95)</f>
        <v>0.75077399380804954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151</v>
      </c>
      <c r="E99" s="614">
        <v>151</v>
      </c>
      <c r="F99" s="212">
        <v>646</v>
      </c>
      <c r="G99" s="212">
        <v>485</v>
      </c>
      <c r="H99" s="334">
        <f>SUM(G99/F99)</f>
        <v>0.75077399380804954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zoomScale="120" zoomScaleNormal="120" zoomScaleSheetLayoutView="100" workbookViewId="0">
      <selection activeCell="P30" sqref="P30"/>
    </sheetView>
  </sheetViews>
  <sheetFormatPr defaultColWidth="9.33203125" defaultRowHeight="10.199999999999999"/>
  <cols>
    <col min="1" max="1" width="4.44140625" style="305" customWidth="1"/>
    <col min="2" max="2" width="32.77734375" style="306" customWidth="1"/>
    <col min="3" max="3" width="9.109375" style="305" customWidth="1"/>
    <col min="4" max="4" width="9" style="305" customWidth="1"/>
    <col min="5" max="5" width="9.33203125" style="305" customWidth="1"/>
    <col min="6" max="6" width="8" style="305" customWidth="1"/>
    <col min="7" max="7" width="8.109375" style="305" customWidth="1"/>
    <col min="8" max="8" width="34.77734375" style="305" customWidth="1"/>
    <col min="9" max="9" width="9.109375" style="305" customWidth="1"/>
    <col min="10" max="11" width="9.33203125" style="305" customWidth="1"/>
    <col min="12" max="12" width="8" style="305" customWidth="1"/>
    <col min="13" max="13" width="8.109375" style="323" customWidth="1"/>
    <col min="14" max="16384" width="9.33203125" style="305"/>
  </cols>
  <sheetData>
    <row r="1" spans="1:13" ht="33" customHeight="1">
      <c r="B1" s="1393" t="s">
        <v>952</v>
      </c>
      <c r="C1" s="1394"/>
      <c r="D1" s="1394"/>
      <c r="E1" s="1394"/>
      <c r="F1" s="1394"/>
      <c r="G1" s="1394"/>
      <c r="H1" s="1394"/>
      <c r="I1" s="1394"/>
      <c r="J1" s="1394"/>
      <c r="K1" s="1394"/>
      <c r="L1" s="1394"/>
    </row>
    <row r="2" spans="1:13" ht="10.8" thickBot="1">
      <c r="A2" s="1395"/>
      <c r="B2" s="1396"/>
      <c r="C2" s="1395"/>
      <c r="D2" s="1395"/>
      <c r="E2" s="1395"/>
      <c r="F2" s="1395"/>
      <c r="G2" s="1395"/>
      <c r="H2" s="1395"/>
      <c r="I2" s="1397"/>
      <c r="J2" s="1397"/>
      <c r="K2" s="1397" t="s">
        <v>112</v>
      </c>
      <c r="L2" s="1397"/>
      <c r="M2" s="1398"/>
    </row>
    <row r="3" spans="1:13" ht="18" customHeight="1" thickBot="1">
      <c r="A3" s="1543" t="s">
        <v>121</v>
      </c>
      <c r="B3" s="1399" t="s">
        <v>102</v>
      </c>
      <c r="C3" s="1400"/>
      <c r="D3" s="1401"/>
      <c r="E3" s="1401"/>
      <c r="F3" s="1401"/>
      <c r="G3" s="1402"/>
      <c r="H3" s="1403" t="s">
        <v>106</v>
      </c>
      <c r="I3" s="1404"/>
      <c r="J3" s="1404"/>
      <c r="K3" s="1404"/>
      <c r="L3" s="1404"/>
      <c r="M3" s="1405"/>
    </row>
    <row r="4" spans="1:13" s="1411" customFormat="1" ht="45.75" customHeight="1" thickBot="1">
      <c r="A4" s="1544"/>
      <c r="B4" s="1406" t="s">
        <v>113</v>
      </c>
      <c r="C4" s="1407" t="s">
        <v>326</v>
      </c>
      <c r="D4" s="1408" t="s">
        <v>1026</v>
      </c>
      <c r="E4" s="1408" t="s">
        <v>897</v>
      </c>
      <c r="F4" s="1408" t="s">
        <v>495</v>
      </c>
      <c r="G4" s="1408" t="s">
        <v>473</v>
      </c>
      <c r="H4" s="1406" t="s">
        <v>113</v>
      </c>
      <c r="I4" s="1407" t="s">
        <v>326</v>
      </c>
      <c r="J4" s="1408" t="s">
        <v>1026</v>
      </c>
      <c r="K4" s="1408" t="s">
        <v>897</v>
      </c>
      <c r="L4" s="1407" t="s">
        <v>494</v>
      </c>
      <c r="M4" s="1410" t="s">
        <v>473</v>
      </c>
    </row>
    <row r="5" spans="1:13" s="1411" customFormat="1" ht="12" customHeight="1" thickBot="1">
      <c r="A5" s="1412">
        <v>1</v>
      </c>
      <c r="B5" s="1406">
        <v>2</v>
      </c>
      <c r="C5" s="1407" t="s">
        <v>63</v>
      </c>
      <c r="D5" s="1408">
        <v>4</v>
      </c>
      <c r="E5" s="1408">
        <v>5</v>
      </c>
      <c r="F5" s="1408">
        <v>6</v>
      </c>
      <c r="G5" s="1408">
        <v>7</v>
      </c>
      <c r="H5" s="1406">
        <v>8</v>
      </c>
      <c r="I5" s="1407">
        <v>9</v>
      </c>
      <c r="J5" s="1409">
        <v>10</v>
      </c>
      <c r="K5" s="1409">
        <v>11</v>
      </c>
      <c r="L5" s="1407">
        <v>12</v>
      </c>
      <c r="M5" s="1413">
        <v>13</v>
      </c>
    </row>
    <row r="6" spans="1:13" ht="12.9" customHeight="1">
      <c r="A6" s="1414" t="s">
        <v>61</v>
      </c>
      <c r="B6" s="1415" t="s">
        <v>216</v>
      </c>
      <c r="C6" s="1416">
        <v>34300</v>
      </c>
      <c r="D6" s="1417">
        <v>34331</v>
      </c>
      <c r="E6" s="1417">
        <v>34342</v>
      </c>
      <c r="F6" s="1417">
        <v>35692</v>
      </c>
      <c r="G6" s="1418">
        <f>SUM(F6/E6)</f>
        <v>1.0393104653194338</v>
      </c>
      <c r="H6" s="1415" t="s">
        <v>114</v>
      </c>
      <c r="I6" s="1416">
        <v>79140</v>
      </c>
      <c r="J6" s="1419">
        <v>90261</v>
      </c>
      <c r="K6" s="1419">
        <v>94888</v>
      </c>
      <c r="L6" s="1416">
        <v>89585</v>
      </c>
      <c r="M6" s="1420">
        <f t="shared" ref="M6:M10" si="0">SUM(L6/K6)</f>
        <v>0.94411305960711578</v>
      </c>
    </row>
    <row r="7" spans="1:13" ht="12.9" customHeight="1">
      <c r="A7" s="1421" t="s">
        <v>62</v>
      </c>
      <c r="B7" s="1422" t="s">
        <v>103</v>
      </c>
      <c r="C7" s="1423">
        <v>20831</v>
      </c>
      <c r="D7" s="1424">
        <v>20801</v>
      </c>
      <c r="E7" s="1424">
        <v>22397</v>
      </c>
      <c r="F7" s="1424">
        <v>23794</v>
      </c>
      <c r="G7" s="1425">
        <f t="shared" ref="G7:G10" si="1">SUM(F7/E7)</f>
        <v>1.062374425146225</v>
      </c>
      <c r="H7" s="1422" t="s">
        <v>953</v>
      </c>
      <c r="I7" s="1423">
        <v>19755</v>
      </c>
      <c r="J7" s="1426">
        <v>22674</v>
      </c>
      <c r="K7" s="1426">
        <v>23461</v>
      </c>
      <c r="L7" s="1423">
        <v>21788</v>
      </c>
      <c r="M7" s="1427">
        <f t="shared" si="0"/>
        <v>0.92869016665956272</v>
      </c>
    </row>
    <row r="8" spans="1:13" ht="12.9" customHeight="1">
      <c r="A8" s="1421" t="s">
        <v>63</v>
      </c>
      <c r="B8" s="1422" t="s">
        <v>105</v>
      </c>
      <c r="C8" s="1423">
        <v>6000</v>
      </c>
      <c r="D8" s="1424">
        <v>6000</v>
      </c>
      <c r="E8" s="1424">
        <v>6000</v>
      </c>
      <c r="F8" s="1424">
        <v>7144</v>
      </c>
      <c r="G8" s="1428">
        <f t="shared" si="1"/>
        <v>1.1906666666666668</v>
      </c>
      <c r="H8" s="1422" t="s">
        <v>954</v>
      </c>
      <c r="I8" s="1423">
        <v>68554</v>
      </c>
      <c r="J8" s="1426">
        <v>71509</v>
      </c>
      <c r="K8" s="1426">
        <v>83885</v>
      </c>
      <c r="L8" s="1423">
        <v>71495</v>
      </c>
      <c r="M8" s="1427">
        <f t="shared" si="0"/>
        <v>0.85229778863920846</v>
      </c>
    </row>
    <row r="9" spans="1:13" ht="12.9" customHeight="1">
      <c r="A9" s="1421" t="s">
        <v>64</v>
      </c>
      <c r="B9" s="1429" t="s">
        <v>955</v>
      </c>
      <c r="C9" s="1423">
        <v>101775</v>
      </c>
      <c r="D9" s="1424">
        <v>105141</v>
      </c>
      <c r="E9" s="1424">
        <v>117096</v>
      </c>
      <c r="F9" s="1424">
        <v>117096</v>
      </c>
      <c r="G9" s="1428">
        <f t="shared" si="1"/>
        <v>1</v>
      </c>
      <c r="H9" s="1422" t="s">
        <v>239</v>
      </c>
      <c r="I9" s="1423">
        <v>4696</v>
      </c>
      <c r="J9" s="1426">
        <v>5487</v>
      </c>
      <c r="K9" s="1426">
        <v>6176</v>
      </c>
      <c r="L9" s="1423">
        <v>5398</v>
      </c>
      <c r="M9" s="1427">
        <f t="shared" si="0"/>
        <v>0.87402849740932642</v>
      </c>
    </row>
    <row r="10" spans="1:13" ht="12.9" customHeight="1">
      <c r="A10" s="1421" t="s">
        <v>65</v>
      </c>
      <c r="B10" s="1422" t="s">
        <v>956</v>
      </c>
      <c r="C10" s="1423">
        <v>13952</v>
      </c>
      <c r="D10" s="1424">
        <v>18407</v>
      </c>
      <c r="E10" s="1424">
        <v>22905</v>
      </c>
      <c r="F10" s="1424">
        <v>22852</v>
      </c>
      <c r="G10" s="1428">
        <f t="shared" si="1"/>
        <v>0.99768609473913994</v>
      </c>
      <c r="H10" s="1422" t="s">
        <v>240</v>
      </c>
      <c r="I10" s="1423">
        <v>3679</v>
      </c>
      <c r="J10" s="1426">
        <v>3679</v>
      </c>
      <c r="K10" s="1426">
        <v>5407</v>
      </c>
      <c r="L10" s="1423">
        <v>5073</v>
      </c>
      <c r="M10" s="1427">
        <f t="shared" si="0"/>
        <v>0.93822822267431105</v>
      </c>
    </row>
    <row r="11" spans="1:13" ht="12.9" customHeight="1">
      <c r="A11" s="1421" t="s">
        <v>66</v>
      </c>
      <c r="B11" s="1422" t="s">
        <v>957</v>
      </c>
      <c r="C11" s="1423">
        <v>9066</v>
      </c>
      <c r="D11" s="1423"/>
      <c r="E11" s="1423"/>
      <c r="F11" s="1423"/>
      <c r="G11" s="1430"/>
      <c r="H11" s="1422" t="s">
        <v>93</v>
      </c>
      <c r="I11" s="1423">
        <v>7240</v>
      </c>
      <c r="J11" s="1426">
        <v>7240</v>
      </c>
      <c r="K11" s="1426">
        <v>4360</v>
      </c>
      <c r="L11" s="1423"/>
      <c r="M11" s="1427"/>
    </row>
    <row r="12" spans="1:13" ht="12.9" customHeight="1">
      <c r="A12" s="1421" t="s">
        <v>67</v>
      </c>
      <c r="B12" s="1422" t="s">
        <v>958</v>
      </c>
      <c r="C12" s="1423">
        <v>20000</v>
      </c>
      <c r="D12" s="1424">
        <v>20000</v>
      </c>
      <c r="E12" s="1424">
        <v>20000</v>
      </c>
      <c r="F12" s="1424">
        <v>20000</v>
      </c>
      <c r="G12" s="1428">
        <f>SUM(F12/E12)</f>
        <v>1</v>
      </c>
      <c r="H12" s="1422" t="s">
        <v>376</v>
      </c>
      <c r="I12" s="1423">
        <v>3093</v>
      </c>
      <c r="J12" s="1426">
        <v>2542</v>
      </c>
      <c r="K12" s="1426">
        <v>2654</v>
      </c>
      <c r="L12" s="1423">
        <v>2043</v>
      </c>
      <c r="M12" s="1427">
        <f>SUM(L12/K12)</f>
        <v>0.76978146194423513</v>
      </c>
    </row>
    <row r="13" spans="1:13" ht="12.9" customHeight="1">
      <c r="A13" s="1421" t="s">
        <v>68</v>
      </c>
      <c r="B13" s="1422" t="s">
        <v>959</v>
      </c>
      <c r="C13" s="1423"/>
      <c r="D13" s="1424"/>
      <c r="E13" s="1424"/>
      <c r="F13" s="1424"/>
      <c r="G13" s="1428"/>
      <c r="H13" s="1431" t="s">
        <v>57</v>
      </c>
      <c r="I13" s="1423"/>
      <c r="J13" s="1426"/>
      <c r="K13" s="1426"/>
      <c r="L13" s="1423"/>
      <c r="M13" s="1427"/>
    </row>
    <row r="14" spans="1:13" ht="12.9" customHeight="1">
      <c r="A14" s="1421" t="s">
        <v>69</v>
      </c>
      <c r="B14" s="1432" t="s">
        <v>960</v>
      </c>
      <c r="C14" s="1423"/>
      <c r="D14" s="1423"/>
      <c r="E14" s="1423"/>
      <c r="F14" s="1423"/>
      <c r="G14" s="1430"/>
      <c r="H14" s="1431"/>
      <c r="I14" s="1423"/>
      <c r="J14" s="1426"/>
      <c r="K14" s="1426"/>
      <c r="L14" s="1423"/>
      <c r="M14" s="1427"/>
    </row>
    <row r="15" spans="1:13" ht="12.9" customHeight="1">
      <c r="A15" s="1421" t="s">
        <v>70</v>
      </c>
      <c r="B15" s="1431"/>
      <c r="C15" s="1423"/>
      <c r="D15" s="1424"/>
      <c r="E15" s="1424"/>
      <c r="F15" s="1424"/>
      <c r="G15" s="1428"/>
      <c r="H15" s="1431"/>
      <c r="I15" s="1423"/>
      <c r="J15" s="1426"/>
      <c r="K15" s="1426"/>
      <c r="L15" s="1423"/>
      <c r="M15" s="1427"/>
    </row>
    <row r="16" spans="1:13" ht="12.9" customHeight="1">
      <c r="A16" s="1421" t="s">
        <v>71</v>
      </c>
      <c r="B16" s="1431"/>
      <c r="C16" s="1423"/>
      <c r="D16" s="1424"/>
      <c r="E16" s="1424"/>
      <c r="F16" s="1424"/>
      <c r="G16" s="1428"/>
      <c r="H16" s="1431"/>
      <c r="I16" s="1423"/>
      <c r="J16" s="1426"/>
      <c r="K16" s="1426"/>
      <c r="L16" s="1423"/>
      <c r="M16" s="1427"/>
    </row>
    <row r="17" spans="1:13" ht="12.9" customHeight="1" thickBot="1">
      <c r="A17" s="1421" t="s">
        <v>72</v>
      </c>
      <c r="B17" s="1433"/>
      <c r="C17" s="1434"/>
      <c r="D17" s="1435"/>
      <c r="E17" s="1435"/>
      <c r="F17" s="1435"/>
      <c r="G17" s="1436"/>
      <c r="H17" s="1433"/>
      <c r="I17" s="1434"/>
      <c r="J17" s="1437"/>
      <c r="K17" s="1437"/>
      <c r="L17" s="1434"/>
      <c r="M17" s="1438"/>
    </row>
    <row r="18" spans="1:13" ht="18.75" customHeight="1" thickBot="1">
      <c r="A18" s="1439" t="s">
        <v>73</v>
      </c>
      <c r="B18" s="1440" t="s">
        <v>961</v>
      </c>
      <c r="C18" s="1441">
        <f>+C6+C7+C8+C9+C10+C12+C13+C14+C15+C16+C17</f>
        <v>196858</v>
      </c>
      <c r="D18" s="1442">
        <v>204680</v>
      </c>
      <c r="E18" s="1442">
        <f>SUM(E6:E13)</f>
        <v>222740</v>
      </c>
      <c r="F18" s="1442">
        <f>SUM(F6:F14)</f>
        <v>226578</v>
      </c>
      <c r="G18" s="1443">
        <f>SUM(F18/E18)</f>
        <v>1.017230852114573</v>
      </c>
      <c r="H18" s="1440" t="s">
        <v>962</v>
      </c>
      <c r="I18" s="1441">
        <f>SUM(I6:I17)</f>
        <v>186157</v>
      </c>
      <c r="J18" s="1444">
        <v>203392</v>
      </c>
      <c r="K18" s="1444">
        <f>SUM(K6:K13)</f>
        <v>220831</v>
      </c>
      <c r="L18" s="1441">
        <f>SUM(L6:L13)</f>
        <v>195382</v>
      </c>
      <c r="M18" s="1445">
        <f>SUM(L18/K18)</f>
        <v>0.88475802763199007</v>
      </c>
    </row>
    <row r="19" spans="1:13" ht="19.5" customHeight="1">
      <c r="A19" s="1446" t="s">
        <v>74</v>
      </c>
      <c r="B19" s="1447" t="s">
        <v>963</v>
      </c>
      <c r="C19" s="1448">
        <f>+C20+C21+C22+C23</f>
        <v>0</v>
      </c>
      <c r="D19" s="1449"/>
      <c r="E19" s="1449"/>
      <c r="F19" s="1449"/>
      <c r="G19" s="1450"/>
      <c r="H19" s="1415" t="s">
        <v>964</v>
      </c>
      <c r="I19" s="1451"/>
      <c r="J19" s="1452"/>
      <c r="K19" s="1452"/>
      <c r="L19" s="1416"/>
      <c r="M19" s="1453"/>
    </row>
    <row r="20" spans="1:13" ht="12.9" customHeight="1">
      <c r="A20" s="1421" t="s">
        <v>75</v>
      </c>
      <c r="B20" s="1422" t="s">
        <v>305</v>
      </c>
      <c r="C20" s="1423"/>
      <c r="D20" s="1424"/>
      <c r="E20" s="1424"/>
      <c r="F20" s="1424"/>
      <c r="G20" s="1428"/>
      <c r="H20" s="1422" t="s">
        <v>965</v>
      </c>
      <c r="I20" s="1423"/>
      <c r="J20" s="1426"/>
      <c r="K20" s="1426"/>
      <c r="L20" s="1423"/>
      <c r="M20" s="1427"/>
    </row>
    <row r="21" spans="1:13" ht="12.9" customHeight="1">
      <c r="A21" s="1421" t="s">
        <v>76</v>
      </c>
      <c r="B21" s="1422" t="s">
        <v>306</v>
      </c>
      <c r="C21" s="1423"/>
      <c r="D21" s="1424"/>
      <c r="E21" s="1424"/>
      <c r="F21" s="1424"/>
      <c r="G21" s="1428"/>
      <c r="H21" s="1422" t="s">
        <v>966</v>
      </c>
      <c r="I21" s="1423"/>
      <c r="J21" s="1426"/>
      <c r="K21" s="1426"/>
      <c r="L21" s="1423"/>
      <c r="M21" s="1427"/>
    </row>
    <row r="22" spans="1:13" ht="12.9" customHeight="1">
      <c r="A22" s="1421" t="s">
        <v>77</v>
      </c>
      <c r="B22" s="1422" t="s">
        <v>967</v>
      </c>
      <c r="C22" s="1423"/>
      <c r="D22" s="1424"/>
      <c r="E22" s="1424"/>
      <c r="F22" s="1424"/>
      <c r="G22" s="1428"/>
      <c r="H22" s="1422" t="s">
        <v>968</v>
      </c>
      <c r="I22" s="1423"/>
      <c r="J22" s="1426"/>
      <c r="K22" s="1426"/>
      <c r="L22" s="1423"/>
      <c r="M22" s="1427"/>
    </row>
    <row r="23" spans="1:13" ht="12.9" customHeight="1">
      <c r="A23" s="1421" t="s">
        <v>78</v>
      </c>
      <c r="B23" s="1422" t="s">
        <v>969</v>
      </c>
      <c r="C23" s="1423"/>
      <c r="D23" s="1454"/>
      <c r="E23" s="1454"/>
      <c r="F23" s="1454"/>
      <c r="G23" s="1455"/>
      <c r="H23" s="1447" t="s">
        <v>970</v>
      </c>
      <c r="I23" s="1423"/>
      <c r="J23" s="1426"/>
      <c r="K23" s="1426"/>
      <c r="L23" s="1423"/>
      <c r="M23" s="1456"/>
    </row>
    <row r="24" spans="1:13" ht="21.75" customHeight="1">
      <c r="A24" s="1421" t="s">
        <v>79</v>
      </c>
      <c r="B24" s="1422" t="s">
        <v>971</v>
      </c>
      <c r="C24" s="1457">
        <f>+C25+C26</f>
        <v>0</v>
      </c>
      <c r="D24" s="1458"/>
      <c r="E24" s="1458"/>
      <c r="F24" s="1458"/>
      <c r="G24" s="1459"/>
      <c r="H24" s="1422" t="s">
        <v>972</v>
      </c>
      <c r="I24" s="1423"/>
      <c r="J24" s="1426"/>
      <c r="K24" s="1426"/>
      <c r="L24" s="1423"/>
      <c r="M24" s="1460"/>
    </row>
    <row r="25" spans="1:13" ht="12.9" customHeight="1">
      <c r="A25" s="1446" t="s">
        <v>80</v>
      </c>
      <c r="B25" s="1447" t="s">
        <v>973</v>
      </c>
      <c r="C25" s="1451"/>
      <c r="D25" s="1454"/>
      <c r="E25" s="1454"/>
      <c r="F25" s="1454"/>
      <c r="G25" s="1455"/>
      <c r="H25" s="1415" t="s">
        <v>974</v>
      </c>
      <c r="I25" s="1451"/>
      <c r="J25" s="1452"/>
      <c r="K25" s="1452"/>
      <c r="L25" s="1423"/>
      <c r="M25" s="1456"/>
    </row>
    <row r="26" spans="1:13" ht="12.9" customHeight="1" thickBot="1">
      <c r="A26" s="1421" t="s">
        <v>81</v>
      </c>
      <c r="B26" s="1422" t="s">
        <v>314</v>
      </c>
      <c r="C26" s="1423"/>
      <c r="D26" s="1424"/>
      <c r="E26" s="1424"/>
      <c r="F26" s="1424"/>
      <c r="G26" s="1428"/>
      <c r="H26" s="1433"/>
      <c r="I26" s="1434"/>
      <c r="J26" s="1437"/>
      <c r="K26" s="1437"/>
      <c r="L26" s="1434"/>
      <c r="M26" s="1438"/>
    </row>
    <row r="27" spans="1:13" ht="18.75" customHeight="1" thickBot="1">
      <c r="A27" s="1439" t="s">
        <v>82</v>
      </c>
      <c r="B27" s="1440" t="s">
        <v>975</v>
      </c>
      <c r="C27" s="1441">
        <f>+C19+C24</f>
        <v>0</v>
      </c>
      <c r="D27" s="1442"/>
      <c r="E27" s="1442"/>
      <c r="F27" s="1442"/>
      <c r="G27" s="1443"/>
      <c r="H27" s="1440" t="s">
        <v>976</v>
      </c>
      <c r="I27" s="1441">
        <f>SUM(I19:I26)</f>
        <v>0</v>
      </c>
      <c r="J27" s="1444"/>
      <c r="K27" s="1444"/>
      <c r="L27" s="1441"/>
      <c r="M27" s="1445"/>
    </row>
    <row r="28" spans="1:13" ht="24" customHeight="1" thickBot="1">
      <c r="A28" s="1439" t="s">
        <v>83</v>
      </c>
      <c r="B28" s="1440" t="s">
        <v>977</v>
      </c>
      <c r="C28" s="1441">
        <f>+C18+C27</f>
        <v>196858</v>
      </c>
      <c r="D28" s="1442">
        <v>204680</v>
      </c>
      <c r="E28" s="1442">
        <v>222740</v>
      </c>
      <c r="F28" s="1442">
        <v>226578</v>
      </c>
      <c r="G28" s="1443">
        <f>SUM(F28/E28)</f>
        <v>1.017230852114573</v>
      </c>
      <c r="H28" s="1440" t="s">
        <v>978</v>
      </c>
      <c r="I28" s="1441">
        <f>+I18+I27</f>
        <v>186157</v>
      </c>
      <c r="J28" s="1444">
        <v>203392</v>
      </c>
      <c r="K28" s="1444">
        <v>220831</v>
      </c>
      <c r="L28" s="1441">
        <v>195382</v>
      </c>
      <c r="M28" s="1445">
        <f>SUM(L28/K28)</f>
        <v>0.88475802763199007</v>
      </c>
    </row>
    <row r="29" spans="1:13" ht="15" customHeight="1" thickBot="1">
      <c r="A29" s="1461" t="s">
        <v>84</v>
      </c>
      <c r="B29" s="1462" t="s">
        <v>979</v>
      </c>
      <c r="C29" s="1463"/>
      <c r="D29" s="1464"/>
      <c r="E29" s="1464"/>
      <c r="F29" s="1464">
        <v>7836</v>
      </c>
      <c r="G29" s="1465"/>
      <c r="H29" s="1466" t="s">
        <v>980</v>
      </c>
      <c r="I29" s="1467"/>
      <c r="J29" s="1468"/>
      <c r="K29" s="1468"/>
      <c r="L29" s="1467">
        <v>-1150</v>
      </c>
      <c r="M29" s="1469"/>
    </row>
    <row r="30" spans="1:13" ht="15" customHeight="1" thickBot="1">
      <c r="A30" s="1439" t="s">
        <v>85</v>
      </c>
      <c r="B30" s="1440" t="s">
        <v>981</v>
      </c>
      <c r="C30" s="1441">
        <f>+C28+C29</f>
        <v>196858</v>
      </c>
      <c r="D30" s="1470">
        <v>204680</v>
      </c>
      <c r="E30" s="1471">
        <v>222740</v>
      </c>
      <c r="F30" s="1471">
        <f>SUM(F28:F29)</f>
        <v>234414</v>
      </c>
      <c r="G30" s="1472">
        <f>SUM(F30/E30)</f>
        <v>1.0524108826434408</v>
      </c>
      <c r="H30" s="1440" t="s">
        <v>982</v>
      </c>
      <c r="I30" s="1441">
        <f>+I28+I29</f>
        <v>186157</v>
      </c>
      <c r="J30" s="1444">
        <v>203392</v>
      </c>
      <c r="K30" s="1444">
        <v>220831</v>
      </c>
      <c r="L30" s="1441">
        <v>194232</v>
      </c>
      <c r="M30" s="1445">
        <f t="shared" ref="M30:M31" si="2">SUM(L30/K30)</f>
        <v>0.87955042543845752</v>
      </c>
    </row>
    <row r="31" spans="1:13" ht="15" customHeight="1" thickBot="1">
      <c r="A31" s="1473" t="s">
        <v>86</v>
      </c>
      <c r="B31" s="1466" t="s">
        <v>983</v>
      </c>
      <c r="C31" s="1474" t="str">
        <f>IF(C18-I18&lt;0,I18-C18,"-")</f>
        <v>-</v>
      </c>
      <c r="D31" s="1475"/>
      <c r="E31" s="1475"/>
      <c r="F31" s="1475"/>
      <c r="G31" s="1476"/>
      <c r="H31" s="1466" t="s">
        <v>984</v>
      </c>
      <c r="I31" s="1474">
        <f>IF(C18-I18&gt;0,C18-I18,"-")</f>
        <v>10701</v>
      </c>
      <c r="J31" s="1477">
        <v>1288</v>
      </c>
      <c r="K31" s="1477">
        <v>1909</v>
      </c>
      <c r="L31" s="1474">
        <v>40182</v>
      </c>
      <c r="M31" s="1478">
        <f t="shared" si="2"/>
        <v>21.048716605552645</v>
      </c>
    </row>
    <row r="32" spans="1:13" ht="10.8" thickBot="1">
      <c r="A32" s="1439" t="s">
        <v>87</v>
      </c>
      <c r="B32" s="1440" t="s">
        <v>985</v>
      </c>
      <c r="C32" s="1441" t="str">
        <f>IF(C18+C19-I28&lt;0,I28-(C18+C19),"-")</f>
        <v>-</v>
      </c>
      <c r="D32" s="1470"/>
      <c r="E32" s="1471"/>
      <c r="F32" s="1471"/>
      <c r="G32" s="1470"/>
      <c r="H32" s="1440" t="s">
        <v>986</v>
      </c>
      <c r="I32" s="1444">
        <f>IF(C18+C19-I28&gt;0,C18+C19-I28,"-")</f>
        <v>10701</v>
      </c>
      <c r="J32" s="1470">
        <v>1288</v>
      </c>
      <c r="K32" s="1479">
        <v>1909</v>
      </c>
      <c r="L32" s="1441">
        <v>40182</v>
      </c>
      <c r="M32" s="1445">
        <v>24.351708074534162</v>
      </c>
    </row>
  </sheetData>
  <mergeCells count="1">
    <mergeCell ref="A3:A4"/>
  </mergeCells>
  <phoneticPr fontId="0" type="noConversion"/>
  <printOptions horizontalCentered="1"/>
  <pageMargins left="0" right="0" top="0.62" bottom="0.26" header="0.23" footer="0.27559055118110237"/>
  <pageSetup paperSize="9" orientation="landscape" verticalDpi="300" r:id="rId1"/>
  <headerFooter alignWithMargins="0">
    <oddHeader>&amp;R&amp;"Times New Roman CE,Félkövér dőlt"&amp;11 2/a. számú melléklet az 5/2014. (V.23.)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D2" sqref="D2:D3"/>
    </sheetView>
  </sheetViews>
  <sheetFormatPr defaultColWidth="9.33203125" defaultRowHeight="13.2"/>
  <cols>
    <col min="1" max="1" width="7.109375" style="289" customWidth="1"/>
    <col min="2" max="2" width="8" style="290" customWidth="1"/>
    <col min="3" max="3" width="55.6640625" style="290" customWidth="1"/>
    <col min="4" max="5" width="12.77734375" style="291" customWidth="1"/>
    <col min="6" max="6" width="12.109375" style="3" customWidth="1"/>
    <col min="7" max="7" width="9.6640625" style="3" customWidth="1"/>
    <col min="8" max="16384" width="9.33203125" style="3"/>
  </cols>
  <sheetData>
    <row r="1" spans="1:11" s="1" customFormat="1" ht="16.5" customHeight="1" thickBot="1">
      <c r="A1" s="128"/>
      <c r="B1" s="129"/>
      <c r="C1" s="130"/>
      <c r="D1" s="175"/>
      <c r="E1" s="175"/>
      <c r="H1" s="175" t="s">
        <v>1039</v>
      </c>
      <c r="I1" s="600"/>
      <c r="J1" s="601"/>
      <c r="K1" s="91"/>
    </row>
    <row r="2" spans="1:11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11" s="74" customFormat="1" ht="16.2" thickBot="1">
      <c r="A3" s="330" t="s">
        <v>259</v>
      </c>
      <c r="B3" s="536"/>
      <c r="C3" s="537" t="s">
        <v>442</v>
      </c>
      <c r="D3" s="538"/>
      <c r="E3" s="538"/>
      <c r="F3" s="538"/>
      <c r="G3" s="538"/>
      <c r="H3" s="538">
        <v>14</v>
      </c>
    </row>
    <row r="4" spans="1:11" s="75" customFormat="1" ht="15.9" customHeight="1" thickBot="1">
      <c r="A4" s="539"/>
      <c r="B4" s="539"/>
      <c r="C4" s="539"/>
      <c r="D4" s="368" t="s">
        <v>99</v>
      </c>
      <c r="E4" s="368"/>
      <c r="F4" s="368"/>
      <c r="G4" s="368"/>
      <c r="H4" s="368" t="s">
        <v>99</v>
      </c>
    </row>
    <row r="5" spans="1:11" ht="36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540" t="s">
        <v>483</v>
      </c>
      <c r="H5" s="533" t="s">
        <v>472</v>
      </c>
    </row>
    <row r="6" spans="1:11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11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11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11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11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11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11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11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11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11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11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>
        <v>100</v>
      </c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>
        <v>100</v>
      </c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>
        <v>100</v>
      </c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211">
        <v>100</v>
      </c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751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0</v>
      </c>
      <c r="E63" s="311"/>
      <c r="F63" s="550">
        <v>43</v>
      </c>
      <c r="G63" s="550">
        <v>42</v>
      </c>
      <c r="H63" s="338">
        <f>SUM(G63/F63)</f>
        <v>0.97674418604651159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>
        <v>43</v>
      </c>
      <c r="G66" s="66">
        <v>42</v>
      </c>
      <c r="H66" s="337">
        <f>SUM(G66/F66)</f>
        <v>0.97674418604651159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41100</v>
      </c>
      <c r="E78" s="312">
        <v>41100</v>
      </c>
      <c r="F78" s="212">
        <v>26670</v>
      </c>
      <c r="G78" s="212">
        <v>1341</v>
      </c>
      <c r="H78" s="334">
        <f>SUM(G78/F78)</f>
        <v>5.0281214848143983E-2</v>
      </c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>
        <v>41100</v>
      </c>
      <c r="E80" s="308">
        <v>41100</v>
      </c>
      <c r="F80" s="66">
        <v>26670</v>
      </c>
      <c r="G80" s="66">
        <v>1341</v>
      </c>
      <c r="H80" s="337">
        <f>SUM(G80/F80)</f>
        <v>5.0281214848143983E-2</v>
      </c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1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231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602" t="s">
        <v>378</v>
      </c>
      <c r="C89" s="603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41100</v>
      </c>
      <c r="E95" s="694">
        <v>41100</v>
      </c>
      <c r="F95" s="212">
        <v>26713</v>
      </c>
      <c r="G95" s="212">
        <v>1383</v>
      </c>
      <c r="H95" s="334">
        <f>SUM(G95/F95)</f>
        <v>5.1772545202710289E-2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41100</v>
      </c>
      <c r="E99" s="614">
        <v>41100</v>
      </c>
      <c r="F99" s="212">
        <v>26713</v>
      </c>
      <c r="G99" s="212">
        <v>1383</v>
      </c>
      <c r="H99" s="334">
        <f>SUM(G99/F99)</f>
        <v>5.1772545202710289E-2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M102"/>
  <sheetViews>
    <sheetView topLeftCell="B1" zoomScale="115" zoomScaleNormal="100" workbookViewId="0">
      <selection activeCell="N103" sqref="N103"/>
    </sheetView>
  </sheetViews>
  <sheetFormatPr defaultColWidth="9.33203125" defaultRowHeight="13.2"/>
  <cols>
    <col min="1" max="1" width="4.44140625" style="289" customWidth="1"/>
    <col min="2" max="2" width="5.6640625" style="290" customWidth="1"/>
    <col min="3" max="3" width="55.44140625" style="290" customWidth="1"/>
    <col min="4" max="5" width="12.44140625" style="291" customWidth="1"/>
    <col min="6" max="6" width="11.109375" style="3" customWidth="1"/>
    <col min="7" max="16384" width="9.33203125" style="3"/>
  </cols>
  <sheetData>
    <row r="1" spans="1:11" s="1" customFormat="1" ht="16.5" customHeight="1" thickBot="1">
      <c r="A1" s="128"/>
      <c r="B1" s="129"/>
      <c r="C1" s="130"/>
      <c r="D1" s="175"/>
      <c r="E1" s="175"/>
      <c r="H1" s="175" t="s">
        <v>1040</v>
      </c>
      <c r="I1" s="598"/>
      <c r="J1" s="599"/>
      <c r="K1" s="298"/>
    </row>
    <row r="2" spans="1:11" s="74" customFormat="1" ht="25.5" customHeight="1">
      <c r="A2" s="1556" t="s">
        <v>286</v>
      </c>
      <c r="B2" s="1557"/>
      <c r="C2" s="223" t="s">
        <v>415</v>
      </c>
      <c r="D2" s="237"/>
      <c r="E2" s="237"/>
      <c r="F2" s="535"/>
      <c r="G2" s="535"/>
      <c r="H2" s="535" t="s">
        <v>97</v>
      </c>
    </row>
    <row r="3" spans="1:11" s="74" customFormat="1" ht="16.2" thickBot="1">
      <c r="A3" s="131" t="s">
        <v>259</v>
      </c>
      <c r="B3" s="132"/>
      <c r="C3" s="224" t="s">
        <v>437</v>
      </c>
      <c r="D3" s="238"/>
      <c r="E3" s="238"/>
      <c r="F3" s="538"/>
      <c r="G3" s="538"/>
      <c r="H3" s="538">
        <v>15</v>
      </c>
    </row>
    <row r="4" spans="1:11" s="75" customFormat="1" ht="15.9" customHeight="1" thickBot="1">
      <c r="A4" s="133"/>
      <c r="B4" s="133"/>
      <c r="C4" s="133"/>
      <c r="D4" s="134"/>
      <c r="E4" s="134"/>
      <c r="F4" s="368"/>
      <c r="G4" s="368"/>
      <c r="H4" s="368" t="s">
        <v>99</v>
      </c>
    </row>
    <row r="5" spans="1:11" ht="40.5" customHeight="1" thickBot="1">
      <c r="A5" s="1552" t="s">
        <v>261</v>
      </c>
      <c r="B5" s="1553"/>
      <c r="C5" s="135" t="s">
        <v>100</v>
      </c>
      <c r="D5" s="239" t="s">
        <v>101</v>
      </c>
      <c r="E5" s="333" t="s">
        <v>901</v>
      </c>
      <c r="F5" s="347" t="s">
        <v>902</v>
      </c>
      <c r="G5" s="540" t="s">
        <v>483</v>
      </c>
      <c r="H5" s="533" t="s">
        <v>472</v>
      </c>
    </row>
    <row r="6" spans="1:11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11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11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11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11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11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11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11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11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11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11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610</v>
      </c>
      <c r="E33" s="210">
        <v>610</v>
      </c>
      <c r="F33" s="210">
        <v>610</v>
      </c>
      <c r="G33" s="210">
        <v>335</v>
      </c>
      <c r="H33" s="327">
        <f t="shared" ref="H33:H36" si="0">SUM(G33/F33)</f>
        <v>0.54918032786885251</v>
      </c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610</v>
      </c>
      <c r="E34" s="261">
        <v>610</v>
      </c>
      <c r="F34" s="261">
        <v>610</v>
      </c>
      <c r="G34" s="261">
        <v>335</v>
      </c>
      <c r="H34" s="355">
        <f t="shared" si="0"/>
        <v>0.54918032786885251</v>
      </c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>
        <v>610</v>
      </c>
      <c r="E36" s="208">
        <v>610</v>
      </c>
      <c r="F36" s="208">
        <v>610</v>
      </c>
      <c r="G36" s="208">
        <v>335</v>
      </c>
      <c r="H36" s="339">
        <f t="shared" si="0"/>
        <v>0.54918032786885251</v>
      </c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>
        <v>0</v>
      </c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>
        <v>0</v>
      </c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>
        <v>0</v>
      </c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610</v>
      </c>
      <c r="E55" s="246">
        <v>610</v>
      </c>
      <c r="F55" s="246">
        <v>610</v>
      </c>
      <c r="G55" s="246">
        <v>335</v>
      </c>
      <c r="H55" s="359">
        <f t="shared" ref="H55" si="1">SUM(G55/F55)</f>
        <v>0.54918032786885251</v>
      </c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>
        <v>0</v>
      </c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610</v>
      </c>
      <c r="E59" s="210">
        <v>610</v>
      </c>
      <c r="F59" s="211">
        <v>610</v>
      </c>
      <c r="G59" s="211">
        <v>335</v>
      </c>
      <c r="H59" s="542">
        <f t="shared" ref="H59" si="2">SUM(G59/F59)</f>
        <v>0.54918032786885251</v>
      </c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1249</v>
      </c>
      <c r="E63" s="311">
        <v>1249</v>
      </c>
      <c r="F63" s="550">
        <v>1309</v>
      </c>
      <c r="G63" s="550">
        <v>585</v>
      </c>
      <c r="H63" s="338">
        <f t="shared" ref="H63" si="3">SUM(G63/F63)</f>
        <v>0.44690603514132926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>
        <v>1249</v>
      </c>
      <c r="E66" s="692">
        <v>1249</v>
      </c>
      <c r="F66" s="66">
        <v>1309</v>
      </c>
      <c r="G66" s="66">
        <v>585</v>
      </c>
      <c r="H66" s="337">
        <f t="shared" ref="H66" si="4">SUM(G66/F66)</f>
        <v>0.44690603514132926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1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602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699" t="s">
        <v>63</v>
      </c>
      <c r="B90" s="12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21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215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235" t="s">
        <v>64</v>
      </c>
      <c r="B93" s="1175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1249</v>
      </c>
      <c r="E95" s="694">
        <v>1249</v>
      </c>
      <c r="F95" s="212">
        <v>1309</v>
      </c>
      <c r="G95" s="212">
        <v>585</v>
      </c>
      <c r="H95" s="334">
        <f t="shared" ref="H95" si="5">SUM(G95/F95)</f>
        <v>0.44690603514132926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1249</v>
      </c>
      <c r="E99" s="614">
        <v>1249</v>
      </c>
      <c r="F99" s="212">
        <v>1309</v>
      </c>
      <c r="G99" s="212">
        <v>585</v>
      </c>
      <c r="H99" s="334">
        <f t="shared" ref="H99" si="6">SUM(G99/F99)</f>
        <v>0.44690603514132926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L6" sqref="L6"/>
    </sheetView>
  </sheetViews>
  <sheetFormatPr defaultColWidth="9.33203125" defaultRowHeight="13.2"/>
  <cols>
    <col min="1" max="1" width="6.44140625" style="289" customWidth="1"/>
    <col min="2" max="2" width="6.77734375" style="290" customWidth="1"/>
    <col min="3" max="3" width="62" style="290" customWidth="1"/>
    <col min="4" max="5" width="11.44140625" style="291" customWidth="1"/>
    <col min="6" max="6" width="11.109375" style="3" customWidth="1"/>
    <col min="7" max="7" width="11.6640625" style="3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1041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441</v>
      </c>
      <c r="D3" s="538"/>
      <c r="E3" s="538"/>
      <c r="F3" s="538"/>
      <c r="G3" s="538"/>
      <c r="H3" s="538">
        <v>16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39.7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3553</v>
      </c>
      <c r="E33" s="210">
        <v>3553</v>
      </c>
      <c r="F33" s="210">
        <v>4110</v>
      </c>
      <c r="G33" s="210">
        <v>4110</v>
      </c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3553</v>
      </c>
      <c r="E34" s="261">
        <v>3553</v>
      </c>
      <c r="F34" s="261">
        <v>4110</v>
      </c>
      <c r="G34" s="261">
        <v>4110</v>
      </c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>
        <v>3553</v>
      </c>
      <c r="E35" s="208">
        <v>3553</v>
      </c>
      <c r="F35" s="208">
        <v>4110</v>
      </c>
      <c r="G35" s="208">
        <v>4110</v>
      </c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>
        <v>0</v>
      </c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>
        <v>0</v>
      </c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>
        <v>0</v>
      </c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3553</v>
      </c>
      <c r="E55" s="246">
        <v>3553</v>
      </c>
      <c r="F55" s="246">
        <v>4110</v>
      </c>
      <c r="G55" s="246">
        <v>4110</v>
      </c>
      <c r="H55" s="359">
        <f t="shared" ref="H55" si="0">SUM(G55/F55)</f>
        <v>1</v>
      </c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>
        <v>0</v>
      </c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3553</v>
      </c>
      <c r="E59" s="210">
        <v>3553</v>
      </c>
      <c r="F59" s="541">
        <v>4110</v>
      </c>
      <c r="G59" s="541">
        <v>4110</v>
      </c>
      <c r="H59" s="542">
        <f t="shared" ref="H59" si="1">SUM(G59/F59)</f>
        <v>1</v>
      </c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3170</v>
      </c>
      <c r="E63" s="311">
        <v>3170</v>
      </c>
      <c r="F63" s="550">
        <v>3559</v>
      </c>
      <c r="G63" s="550">
        <v>1945</v>
      </c>
      <c r="H63" s="338">
        <f t="shared" ref="H63:H66" si="2">SUM(G63/F63)</f>
        <v>0.54650182635571787</v>
      </c>
    </row>
    <row r="64" spans="1:8" ht="12" customHeight="1">
      <c r="A64" s="164"/>
      <c r="B64" s="92" t="s">
        <v>148</v>
      </c>
      <c r="C64" s="216" t="s">
        <v>92</v>
      </c>
      <c r="D64" s="252">
        <v>1997</v>
      </c>
      <c r="E64" s="691">
        <v>1997</v>
      </c>
      <c r="F64" s="735">
        <v>2321</v>
      </c>
      <c r="G64" s="735">
        <v>1200</v>
      </c>
      <c r="H64" s="576">
        <f t="shared" si="2"/>
        <v>0.51701852649719948</v>
      </c>
    </row>
    <row r="65" spans="1:8" ht="12" customHeight="1">
      <c r="A65" s="165"/>
      <c r="B65" s="90" t="s">
        <v>149</v>
      </c>
      <c r="C65" s="217" t="s">
        <v>238</v>
      </c>
      <c r="D65" s="253">
        <v>500</v>
      </c>
      <c r="E65" s="308">
        <v>500</v>
      </c>
      <c r="F65" s="546">
        <v>512</v>
      </c>
      <c r="G65" s="546">
        <v>248</v>
      </c>
      <c r="H65" s="339">
        <f t="shared" si="2"/>
        <v>0.484375</v>
      </c>
    </row>
    <row r="66" spans="1:8" ht="12" customHeight="1">
      <c r="A66" s="165"/>
      <c r="B66" s="90" t="s">
        <v>150</v>
      </c>
      <c r="C66" s="217" t="s">
        <v>179</v>
      </c>
      <c r="D66" s="254">
        <v>610</v>
      </c>
      <c r="E66" s="692">
        <v>610</v>
      </c>
      <c r="F66" s="66">
        <v>675</v>
      </c>
      <c r="G66" s="66">
        <v>497</v>
      </c>
      <c r="H66" s="337">
        <f t="shared" si="2"/>
        <v>0.73629629629629634</v>
      </c>
    </row>
    <row r="67" spans="1:8" ht="12" customHeight="1">
      <c r="A67" s="165"/>
      <c r="B67" s="90" t="s">
        <v>151</v>
      </c>
      <c r="C67" s="217" t="s">
        <v>417</v>
      </c>
      <c r="D67" s="254">
        <v>63</v>
      </c>
      <c r="E67" s="692">
        <v>63</v>
      </c>
      <c r="F67" s="546">
        <v>51</v>
      </c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18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596" t="s">
        <v>63</v>
      </c>
      <c r="B90" s="597"/>
      <c r="C90" s="232" t="s">
        <v>25</v>
      </c>
      <c r="D90" s="256">
        <f>+D91+D92</f>
        <v>0</v>
      </c>
      <c r="E90" s="1158">
        <v>0</v>
      </c>
      <c r="F90" s="556"/>
      <c r="G90" s="556"/>
      <c r="H90" s="542"/>
    </row>
    <row r="91" spans="1:13" s="78" customFormat="1" ht="12" customHeight="1">
      <c r="A91" s="214"/>
      <c r="B91" s="93" t="s">
        <v>128</v>
      </c>
      <c r="C91" s="233" t="s">
        <v>108</v>
      </c>
      <c r="D91" s="275"/>
      <c r="E91" s="315"/>
      <c r="F91" s="553"/>
      <c r="G91" s="553"/>
      <c r="H91" s="581"/>
    </row>
    <row r="92" spans="1:13" s="78" customFormat="1" ht="12" customHeight="1" thickBot="1">
      <c r="A92" s="215"/>
      <c r="B92" s="94" t="s">
        <v>129</v>
      </c>
      <c r="C92" s="234" t="s">
        <v>109</v>
      </c>
      <c r="D92" s="244"/>
      <c r="E92" s="696"/>
      <c r="F92" s="309"/>
      <c r="G92" s="309"/>
      <c r="H92" s="354"/>
    </row>
    <row r="93" spans="1:13" s="78" customFormat="1" ht="12" customHeight="1" thickBot="1">
      <c r="A93" s="235" t="s">
        <v>64</v>
      </c>
      <c r="B93" s="236"/>
      <c r="C93" s="225" t="s">
        <v>334</v>
      </c>
      <c r="D93" s="292"/>
      <c r="E93" s="321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3170</v>
      </c>
      <c r="E95" s="694">
        <v>3170</v>
      </c>
      <c r="F95" s="212">
        <v>3559</v>
      </c>
      <c r="G95" s="212">
        <v>1945</v>
      </c>
      <c r="H95" s="334">
        <f t="shared" ref="H95" si="3">SUM(G95/F95)</f>
        <v>0.54650182635571787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3170</v>
      </c>
      <c r="E99" s="614">
        <v>3170</v>
      </c>
      <c r="F99" s="548">
        <v>3559</v>
      </c>
      <c r="G99" s="548">
        <v>1945</v>
      </c>
      <c r="H99" s="366">
        <f t="shared" ref="H99" si="4">SUM(G99/F99)</f>
        <v>0.54650182635571787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1</v>
      </c>
      <c r="E101" s="615">
        <v>1</v>
      </c>
      <c r="F101" s="550">
        <v>1</v>
      </c>
      <c r="G101" s="550">
        <v>1</v>
      </c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>
        <v>0</v>
      </c>
      <c r="G102" s="551">
        <v>0</v>
      </c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M83" sqref="M83"/>
    </sheetView>
  </sheetViews>
  <sheetFormatPr defaultColWidth="9.33203125" defaultRowHeight="13.2"/>
  <cols>
    <col min="1" max="1" width="9.6640625" style="289" customWidth="1"/>
    <col min="2" max="2" width="9.6640625" style="290" customWidth="1"/>
    <col min="3" max="3" width="63.77734375" style="290" customWidth="1"/>
    <col min="4" max="5" width="11" style="291" customWidth="1"/>
    <col min="6" max="6" width="11.7773437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1042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443</v>
      </c>
      <c r="D3" s="538"/>
      <c r="E3" s="538"/>
      <c r="F3" s="538"/>
      <c r="G3" s="538"/>
      <c r="H3" s="538">
        <v>17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40.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122</v>
      </c>
      <c r="E33" s="210">
        <v>122</v>
      </c>
      <c r="F33" s="210">
        <v>152</v>
      </c>
      <c r="G33" s="210">
        <v>152</v>
      </c>
      <c r="H33" s="327">
        <f t="shared" ref="H33:H35" si="0">SUM(G33/F33)</f>
        <v>1</v>
      </c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122</v>
      </c>
      <c r="E34" s="261">
        <v>122</v>
      </c>
      <c r="F34" s="261">
        <v>152</v>
      </c>
      <c r="G34" s="261">
        <v>152</v>
      </c>
      <c r="H34" s="355">
        <f t="shared" si="0"/>
        <v>1</v>
      </c>
    </row>
    <row r="35" spans="1:8" s="77" customFormat="1" ht="12" customHeight="1">
      <c r="A35" s="142"/>
      <c r="B35" s="90" t="s">
        <v>138</v>
      </c>
      <c r="C35" s="227" t="s">
        <v>295</v>
      </c>
      <c r="D35" s="208">
        <v>122</v>
      </c>
      <c r="E35" s="208">
        <v>122</v>
      </c>
      <c r="F35" s="208">
        <v>152</v>
      </c>
      <c r="G35" s="208">
        <v>152</v>
      </c>
      <c r="H35" s="339">
        <f t="shared" si="0"/>
        <v>1</v>
      </c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>
        <v>0</v>
      </c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>
        <v>0</v>
      </c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>
        <v>0</v>
      </c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122</v>
      </c>
      <c r="E55" s="246">
        <v>122</v>
      </c>
      <c r="F55" s="246">
        <v>152</v>
      </c>
      <c r="G55" s="246">
        <v>152</v>
      </c>
      <c r="H55" s="359">
        <f t="shared" ref="H55" si="1">SUM(G55/F55)</f>
        <v>1</v>
      </c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>
        <v>0</v>
      </c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122</v>
      </c>
      <c r="E59" s="210">
        <v>122</v>
      </c>
      <c r="F59" s="211">
        <v>152</v>
      </c>
      <c r="G59" s="211">
        <v>152</v>
      </c>
      <c r="H59" s="542">
        <f t="shared" ref="H59" si="2">SUM(G59/F59)</f>
        <v>1</v>
      </c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184</v>
      </c>
      <c r="E63" s="311">
        <v>184</v>
      </c>
      <c r="F63" s="550">
        <v>184</v>
      </c>
      <c r="G63" s="550">
        <v>73</v>
      </c>
      <c r="H63" s="338">
        <f t="shared" ref="H63" si="3">SUM(G63/F63)</f>
        <v>0.39673913043478259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>
        <v>184</v>
      </c>
      <c r="E66" s="692">
        <v>184</v>
      </c>
      <c r="F66" s="66">
        <v>184</v>
      </c>
      <c r="G66" s="66">
        <v>73</v>
      </c>
      <c r="H66" s="337">
        <f t="shared" ref="H66" si="4">SUM(G66/F66)</f>
        <v>0.39673913043478259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4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596" t="s">
        <v>63</v>
      </c>
      <c r="B90" s="597"/>
      <c r="C90" s="232" t="s">
        <v>25</v>
      </c>
      <c r="D90" s="256">
        <f>+D91+D92</f>
        <v>0</v>
      </c>
      <c r="E90" s="1517">
        <v>0</v>
      </c>
      <c r="F90" s="556"/>
      <c r="G90" s="556"/>
      <c r="H90" s="542"/>
    </row>
    <row r="91" spans="1:13" s="78" customFormat="1" ht="12" customHeight="1">
      <c r="A91" s="214"/>
      <c r="B91" s="93" t="s">
        <v>128</v>
      </c>
      <c r="C91" s="233" t="s">
        <v>108</v>
      </c>
      <c r="D91" s="275"/>
      <c r="E91" s="315"/>
      <c r="F91" s="553"/>
      <c r="G91" s="553"/>
      <c r="H91" s="581"/>
    </row>
    <row r="92" spans="1:13" s="78" customFormat="1" ht="12" customHeight="1" thickBot="1">
      <c r="A92" s="215"/>
      <c r="B92" s="94" t="s">
        <v>129</v>
      </c>
      <c r="C92" s="234" t="s">
        <v>109</v>
      </c>
      <c r="D92" s="244"/>
      <c r="E92" s="1516"/>
      <c r="F92" s="309"/>
      <c r="G92" s="309"/>
      <c r="H92" s="354"/>
    </row>
    <row r="93" spans="1:13" s="78" customFormat="1" ht="12" customHeight="1" thickBot="1">
      <c r="A93" s="235" t="s">
        <v>64</v>
      </c>
      <c r="B93" s="236"/>
      <c r="C93" s="225" t="s">
        <v>334</v>
      </c>
      <c r="D93" s="292"/>
      <c r="E93" s="321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184</v>
      </c>
      <c r="E95" s="694">
        <v>184</v>
      </c>
      <c r="F95" s="212">
        <v>184</v>
      </c>
      <c r="G95" s="212">
        <v>73</v>
      </c>
      <c r="H95" s="334">
        <f t="shared" ref="H95" si="5">SUM(G95/F95)</f>
        <v>0.39673913043478259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184</v>
      </c>
      <c r="E99" s="614">
        <v>184</v>
      </c>
      <c r="F99" s="212">
        <v>184</v>
      </c>
      <c r="G99" s="212">
        <v>73</v>
      </c>
      <c r="H99" s="366">
        <f t="shared" ref="H99" si="6">SUM(G99/F99)</f>
        <v>0.39673913043478259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>
        <v>0</v>
      </c>
      <c r="G101" s="550">
        <v>0</v>
      </c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>
        <v>0</v>
      </c>
      <c r="G102" s="551">
        <v>0</v>
      </c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M102"/>
  <sheetViews>
    <sheetView topLeftCell="A64" zoomScale="115" zoomScaleNormal="100" workbookViewId="0">
      <selection activeCell="H91" sqref="H91"/>
    </sheetView>
  </sheetViews>
  <sheetFormatPr defaultColWidth="9.33203125" defaultRowHeight="13.2"/>
  <cols>
    <col min="1" max="1" width="5.77734375" style="289" customWidth="1"/>
    <col min="2" max="2" width="7.44140625" style="290" customWidth="1"/>
    <col min="3" max="3" width="59.44140625" style="290" customWidth="1"/>
    <col min="4" max="5" width="11.44140625" style="291" customWidth="1"/>
    <col min="6" max="6" width="11.4414062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1043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444</v>
      </c>
      <c r="D3" s="538"/>
      <c r="E3" s="538"/>
      <c r="F3" s="538"/>
      <c r="G3" s="538"/>
      <c r="H3" s="538">
        <v>18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41.2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550</v>
      </c>
      <c r="E63" s="311">
        <v>550</v>
      </c>
      <c r="F63" s="550">
        <v>670</v>
      </c>
      <c r="G63" s="550">
        <v>539</v>
      </c>
      <c r="H63" s="338">
        <f t="shared" ref="H63" si="0">SUM(G63/F63)</f>
        <v>0.80447761194029854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>
        <v>550</v>
      </c>
      <c r="E68" s="692">
        <v>550</v>
      </c>
      <c r="F68" s="546">
        <v>670</v>
      </c>
      <c r="G68" s="546">
        <v>539</v>
      </c>
      <c r="H68" s="339">
        <f t="shared" ref="H68" si="1">SUM(G68/F68)</f>
        <v>0.80447761194029854</v>
      </c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16.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550</v>
      </c>
      <c r="E95" s="694">
        <v>550</v>
      </c>
      <c r="F95" s="212">
        <v>670</v>
      </c>
      <c r="G95" s="212">
        <v>539</v>
      </c>
      <c r="H95" s="334">
        <f t="shared" ref="H95" si="2">SUM(G95/F95)</f>
        <v>0.80447761194029854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550</v>
      </c>
      <c r="E99" s="614">
        <v>550</v>
      </c>
      <c r="F99" s="212">
        <v>670</v>
      </c>
      <c r="G99" s="212">
        <v>539</v>
      </c>
      <c r="H99" s="334">
        <f t="shared" ref="H99" si="3">SUM(G99/F99)</f>
        <v>0.80447761194029854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M102"/>
  <sheetViews>
    <sheetView topLeftCell="A22" zoomScale="115" zoomScaleNormal="100" workbookViewId="0">
      <selection activeCell="M98" sqref="M98"/>
    </sheetView>
  </sheetViews>
  <sheetFormatPr defaultColWidth="9.33203125" defaultRowHeight="13.2"/>
  <cols>
    <col min="1" max="1" width="7.44140625" style="289" customWidth="1"/>
    <col min="2" max="2" width="7.109375" style="290" customWidth="1"/>
    <col min="3" max="3" width="58.77734375" style="290" customWidth="1"/>
    <col min="4" max="5" width="11.109375" style="291" customWidth="1"/>
    <col min="6" max="6" width="12.33203125" style="3" customWidth="1"/>
    <col min="7" max="7" width="10.6640625" style="3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1044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445</v>
      </c>
      <c r="D3" s="538"/>
      <c r="E3" s="538"/>
      <c r="F3" s="538"/>
      <c r="G3" s="538"/>
      <c r="H3" s="538">
        <v>19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39.75" customHeight="1" thickBot="1">
      <c r="A5" s="1554" t="s">
        <v>261</v>
      </c>
      <c r="B5" s="1555"/>
      <c r="C5" s="532" t="s">
        <v>100</v>
      </c>
      <c r="D5" s="540" t="s">
        <v>101</v>
      </c>
      <c r="E5" s="333" t="s">
        <v>901</v>
      </c>
      <c r="F5" s="347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450</v>
      </c>
      <c r="E63" s="311">
        <v>450</v>
      </c>
      <c r="F63" s="550">
        <v>450</v>
      </c>
      <c r="G63" s="550">
        <v>150</v>
      </c>
      <c r="H63" s="338">
        <f t="shared" ref="H63" si="0">SUM(G63/F63)</f>
        <v>0.33333333333333331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>
        <v>450</v>
      </c>
      <c r="E68" s="692">
        <v>450</v>
      </c>
      <c r="F68" s="546">
        <v>450</v>
      </c>
      <c r="G68" s="546">
        <v>150</v>
      </c>
      <c r="H68" s="339">
        <f t="shared" ref="H68" si="1">SUM(G68/F68)</f>
        <v>0.33333333333333331</v>
      </c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19.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450</v>
      </c>
      <c r="E95" s="694">
        <v>450</v>
      </c>
      <c r="F95" s="212">
        <v>450</v>
      </c>
      <c r="G95" s="212">
        <v>150</v>
      </c>
      <c r="H95" s="334">
        <f t="shared" ref="H95" si="2">SUM(G95/F95)</f>
        <v>0.33333333333333331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450</v>
      </c>
      <c r="E99" s="614">
        <v>450</v>
      </c>
      <c r="F99" s="212">
        <v>450</v>
      </c>
      <c r="G99" s="212">
        <v>150</v>
      </c>
      <c r="H99" s="334">
        <f t="shared" ref="H99" si="3">SUM(G99/F99)</f>
        <v>0.33333333333333331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/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/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3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M102"/>
  <sheetViews>
    <sheetView topLeftCell="A100" zoomScale="115" zoomScaleNormal="100" workbookViewId="0">
      <selection activeCell="F14" sqref="F14"/>
    </sheetView>
  </sheetViews>
  <sheetFormatPr defaultColWidth="9.33203125" defaultRowHeight="13.2"/>
  <cols>
    <col min="1" max="1" width="6.6640625" style="289" customWidth="1"/>
    <col min="2" max="2" width="8.109375" style="290" customWidth="1"/>
    <col min="3" max="3" width="56.33203125" style="290" customWidth="1"/>
    <col min="4" max="4" width="12.109375" style="291" customWidth="1"/>
    <col min="5" max="5" width="10" style="291" customWidth="1"/>
    <col min="6" max="6" width="9.4414062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1045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446</v>
      </c>
      <c r="D3" s="538"/>
      <c r="E3" s="538"/>
      <c r="F3" s="538"/>
      <c r="G3" s="538"/>
      <c r="H3" s="538">
        <v>20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35.2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33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2278</v>
      </c>
      <c r="E63" s="311">
        <v>2278</v>
      </c>
      <c r="F63" s="550">
        <v>3102</v>
      </c>
      <c r="G63" s="550">
        <v>2756</v>
      </c>
      <c r="H63" s="338">
        <f t="shared" ref="H63" si="0">SUM(G63/F63)</f>
        <v>0.88845905867182462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>
        <v>2278</v>
      </c>
      <c r="E68" s="692">
        <v>2278</v>
      </c>
      <c r="F68" s="546">
        <v>3102</v>
      </c>
      <c r="G68" s="546">
        <v>2756</v>
      </c>
      <c r="H68" s="339">
        <f t="shared" ref="H68" si="1">SUM(G68/F68)</f>
        <v>0.88845905867182462</v>
      </c>
    </row>
    <row r="69" spans="1:8" ht="12" customHeight="1">
      <c r="A69" s="165"/>
      <c r="B69" s="90" t="s">
        <v>408</v>
      </c>
      <c r="C69" s="217" t="s">
        <v>240</v>
      </c>
      <c r="D69" s="254"/>
      <c r="E69" s="692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/>
      <c r="E81" s="308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0.2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.75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2278</v>
      </c>
      <c r="E95" s="694">
        <v>2278</v>
      </c>
      <c r="F95" s="212">
        <v>3102</v>
      </c>
      <c r="G95" s="212">
        <v>2756</v>
      </c>
      <c r="H95" s="334">
        <f t="shared" ref="H95" si="2">SUM(G95/F95)</f>
        <v>0.88845905867182462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2278</v>
      </c>
      <c r="E99" s="614">
        <v>2278</v>
      </c>
      <c r="F99" s="212">
        <v>3102</v>
      </c>
      <c r="G99" s="212">
        <v>2756</v>
      </c>
      <c r="H99" s="334">
        <f t="shared" ref="H99" si="3">SUM(G99/F99)</f>
        <v>0.88845905867182462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M102"/>
  <sheetViews>
    <sheetView topLeftCell="A13" zoomScale="115" zoomScaleNormal="100" workbookViewId="0">
      <selection activeCell="O13" sqref="O13"/>
    </sheetView>
  </sheetViews>
  <sheetFormatPr defaultColWidth="9.33203125" defaultRowHeight="13.2"/>
  <cols>
    <col min="1" max="1" width="8.77734375" style="289" customWidth="1"/>
    <col min="2" max="2" width="8.33203125" style="290" customWidth="1"/>
    <col min="3" max="3" width="60.6640625" style="290" customWidth="1"/>
    <col min="4" max="4" width="12.77734375" style="291" customWidth="1"/>
    <col min="5" max="5" width="11" style="291" customWidth="1"/>
    <col min="6" max="6" width="10.6640625" style="3" customWidth="1"/>
    <col min="7" max="7" width="11.77734375" style="3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1046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447</v>
      </c>
      <c r="D3" s="538"/>
      <c r="E3" s="538"/>
      <c r="F3" s="538"/>
      <c r="G3" s="538"/>
      <c r="H3" s="538">
        <v>21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46.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33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90</v>
      </c>
      <c r="E63" s="311">
        <v>90</v>
      </c>
      <c r="F63" s="550">
        <v>90</v>
      </c>
      <c r="G63" s="550">
        <v>67</v>
      </c>
      <c r="H63" s="338">
        <f t="shared" ref="H63" si="0">SUM(G63/F63)</f>
        <v>0.74444444444444446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f>SUM(D71:D77)</f>
        <v>90</v>
      </c>
      <c r="E69" s="692">
        <v>90</v>
      </c>
      <c r="F69" s="546">
        <v>90</v>
      </c>
      <c r="G69" s="546">
        <v>67</v>
      </c>
      <c r="H69" s="339">
        <f t="shared" ref="H69" si="1">SUM(G69/F69)</f>
        <v>0.74444444444444446</v>
      </c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>
        <v>90</v>
      </c>
      <c r="E72" s="692">
        <v>90</v>
      </c>
      <c r="F72" s="546">
        <v>90</v>
      </c>
      <c r="G72" s="546">
        <v>67</v>
      </c>
      <c r="H72" s="339">
        <f t="shared" ref="H72" si="2">SUM(G72/F72)</f>
        <v>0.74444444444444446</v>
      </c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>
        <f>SUM(D82:D89)</f>
        <v>0</v>
      </c>
      <c r="E81" s="308">
        <v>0</v>
      </c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18.7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602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90</v>
      </c>
      <c r="E95" s="694">
        <v>90</v>
      </c>
      <c r="F95" s="212">
        <v>90</v>
      </c>
      <c r="G95" s="212">
        <v>67</v>
      </c>
      <c r="H95" s="334">
        <f t="shared" ref="H95" si="3">SUM(G95/F95)</f>
        <v>0.74444444444444446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90</v>
      </c>
      <c r="E99" s="614">
        <v>90</v>
      </c>
      <c r="F99" s="212">
        <v>90</v>
      </c>
      <c r="G99" s="212">
        <v>67</v>
      </c>
      <c r="H99" s="334">
        <f t="shared" ref="H99" si="4">SUM(G99/F99)</f>
        <v>0.74444444444444446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43" right="0.4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F5" sqref="F5"/>
    </sheetView>
  </sheetViews>
  <sheetFormatPr defaultColWidth="9.33203125" defaultRowHeight="13.2"/>
  <cols>
    <col min="1" max="1" width="7.77734375" style="289" customWidth="1"/>
    <col min="2" max="2" width="7.6640625" style="290" customWidth="1"/>
    <col min="3" max="3" width="60.33203125" style="290" customWidth="1"/>
    <col min="4" max="4" width="12" style="291" customWidth="1"/>
    <col min="5" max="5" width="11.109375" style="291" customWidth="1"/>
    <col min="6" max="6" width="9.33203125" style="3" customWidth="1"/>
    <col min="7" max="7" width="9.77734375" style="3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1047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448</v>
      </c>
      <c r="D3" s="538"/>
      <c r="E3" s="538"/>
      <c r="F3" s="538"/>
      <c r="G3" s="538"/>
      <c r="H3" s="538">
        <v>22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44.2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33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4255</v>
      </c>
      <c r="E63" s="311">
        <v>4255</v>
      </c>
      <c r="F63" s="550">
        <v>5040</v>
      </c>
      <c r="G63" s="550">
        <v>3617</v>
      </c>
      <c r="H63" s="338">
        <f t="shared" ref="H63:H67" si="0">SUM(G63/F63)</f>
        <v>0.71765873015873016</v>
      </c>
    </row>
    <row r="64" spans="1:8" ht="12" customHeight="1">
      <c r="A64" s="164"/>
      <c r="B64" s="92" t="s">
        <v>148</v>
      </c>
      <c r="C64" s="216" t="s">
        <v>92</v>
      </c>
      <c r="D64" s="252">
        <v>3044</v>
      </c>
      <c r="E64" s="691">
        <v>3044</v>
      </c>
      <c r="F64" s="575">
        <v>3305</v>
      </c>
      <c r="G64" s="575">
        <v>2391</v>
      </c>
      <c r="H64" s="576">
        <f t="shared" si="0"/>
        <v>0.72344931921331312</v>
      </c>
    </row>
    <row r="65" spans="1:8" ht="12" customHeight="1">
      <c r="A65" s="165"/>
      <c r="B65" s="90" t="s">
        <v>149</v>
      </c>
      <c r="C65" s="217" t="s">
        <v>238</v>
      </c>
      <c r="D65" s="253">
        <v>771</v>
      </c>
      <c r="E65" s="308">
        <v>771</v>
      </c>
      <c r="F65" s="546">
        <v>883</v>
      </c>
      <c r="G65" s="546">
        <v>531</v>
      </c>
      <c r="H65" s="339">
        <f t="shared" si="0"/>
        <v>0.60135900339750847</v>
      </c>
    </row>
    <row r="66" spans="1:8" ht="12" customHeight="1">
      <c r="A66" s="165"/>
      <c r="B66" s="90" t="s">
        <v>150</v>
      </c>
      <c r="C66" s="217" t="s">
        <v>179</v>
      </c>
      <c r="D66" s="254">
        <v>122</v>
      </c>
      <c r="E66" s="692">
        <v>122</v>
      </c>
      <c r="F66" s="66">
        <v>153</v>
      </c>
      <c r="G66" s="66">
        <v>108</v>
      </c>
      <c r="H66" s="337">
        <f t="shared" si="0"/>
        <v>0.70588235294117652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>
        <v>27</v>
      </c>
      <c r="G67" s="546">
        <v>27</v>
      </c>
      <c r="H67" s="339">
        <f t="shared" si="0"/>
        <v>1</v>
      </c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v>318</v>
      </c>
      <c r="E69" s="692">
        <v>318</v>
      </c>
      <c r="F69" s="546">
        <v>672</v>
      </c>
      <c r="G69" s="546">
        <v>560</v>
      </c>
      <c r="H69" s="339">
        <v>1.0003392513852765</v>
      </c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>
        <v>318</v>
      </c>
      <c r="E72" s="692">
        <v>318</v>
      </c>
      <c r="F72" s="546">
        <v>672</v>
      </c>
      <c r="G72" s="546">
        <v>560</v>
      </c>
      <c r="H72" s="339">
        <f t="shared" ref="H72" si="1">SUM(G72/F72)</f>
        <v>0.83333333333333337</v>
      </c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>
        <f>SUM(D82:D89)</f>
        <v>0</v>
      </c>
      <c r="E81" s="308">
        <v>0</v>
      </c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1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4255</v>
      </c>
      <c r="E95" s="694">
        <v>4255</v>
      </c>
      <c r="F95" s="212">
        <v>5040</v>
      </c>
      <c r="G95" s="212">
        <v>3617</v>
      </c>
      <c r="H95" s="334">
        <f t="shared" ref="H95" si="2">SUM(G95/F95)</f>
        <v>0.71765873015873016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4255</v>
      </c>
      <c r="E99" s="614">
        <v>4255</v>
      </c>
      <c r="F99" s="212">
        <v>5040</v>
      </c>
      <c r="G99" s="212">
        <v>3617</v>
      </c>
      <c r="H99" s="366">
        <f t="shared" ref="H99" si="3">SUM(G99/F99)</f>
        <v>0.71765873015873016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2</v>
      </c>
      <c r="E101" s="615">
        <v>2</v>
      </c>
      <c r="F101" s="550">
        <v>1</v>
      </c>
      <c r="G101" s="550">
        <v>1</v>
      </c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>
        <v>0</v>
      </c>
      <c r="G102" s="551">
        <v>0</v>
      </c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28000000000000003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F5" sqref="F5"/>
    </sheetView>
  </sheetViews>
  <sheetFormatPr defaultColWidth="9.33203125" defaultRowHeight="13.2"/>
  <cols>
    <col min="1" max="1" width="6" style="289" customWidth="1"/>
    <col min="2" max="2" width="6.44140625" style="290" customWidth="1"/>
    <col min="3" max="3" width="58.44140625" style="290" customWidth="1"/>
    <col min="4" max="4" width="11.109375" style="291" customWidth="1"/>
    <col min="5" max="5" width="9.33203125" style="291" customWidth="1"/>
    <col min="6" max="6" width="10.10937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1048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449</v>
      </c>
      <c r="D3" s="538"/>
      <c r="E3" s="538"/>
      <c r="F3" s="538"/>
      <c r="G3" s="538"/>
      <c r="H3" s="538">
        <v>23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45.7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33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2223</v>
      </c>
      <c r="E63" s="311">
        <v>2223</v>
      </c>
      <c r="F63" s="550">
        <v>2223</v>
      </c>
      <c r="G63" s="550">
        <v>221</v>
      </c>
      <c r="H63" s="338">
        <f t="shared" ref="H63" si="0">SUM(G63/F63)</f>
        <v>9.9415204678362568E-2</v>
      </c>
    </row>
    <row r="64" spans="1:8" ht="12" customHeight="1">
      <c r="A64" s="164"/>
      <c r="B64" s="92" t="s">
        <v>148</v>
      </c>
      <c r="C64" s="216" t="s">
        <v>92</v>
      </c>
      <c r="D64" s="252">
        <v>1491</v>
      </c>
      <c r="E64" s="691">
        <v>1491</v>
      </c>
      <c r="F64" s="575">
        <v>1491</v>
      </c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>
        <v>351</v>
      </c>
      <c r="E65" s="308">
        <v>351</v>
      </c>
      <c r="F65" s="546">
        <v>351</v>
      </c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>
        <v>160</v>
      </c>
      <c r="E66" s="692">
        <v>160</v>
      </c>
      <c r="F66" s="66">
        <v>160</v>
      </c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v>221</v>
      </c>
      <c r="E69" s="692">
        <v>221</v>
      </c>
      <c r="F69" s="546">
        <v>221</v>
      </c>
      <c r="G69" s="546">
        <v>221</v>
      </c>
      <c r="H69" s="339">
        <f t="shared" ref="H69" si="1">SUM(G69/F69)</f>
        <v>1</v>
      </c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>
        <v>221</v>
      </c>
      <c r="E72" s="692">
        <v>221</v>
      </c>
      <c r="F72" s="546">
        <v>221</v>
      </c>
      <c r="G72" s="546">
        <v>221</v>
      </c>
      <c r="H72" s="339">
        <f t="shared" ref="H72" si="2">SUM(G72/F72)</f>
        <v>1</v>
      </c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>
        <f>SUM(D82:D89)</f>
        <v>0</v>
      </c>
      <c r="E81" s="308">
        <v>0</v>
      </c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18.7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2223</v>
      </c>
      <c r="E95" s="694">
        <v>2223</v>
      </c>
      <c r="F95" s="212">
        <v>2223</v>
      </c>
      <c r="G95" s="212">
        <v>221</v>
      </c>
      <c r="H95" s="334">
        <f t="shared" ref="H95" si="3">SUM(G95/F95)</f>
        <v>9.9415204678362568E-2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2223</v>
      </c>
      <c r="E99" s="614">
        <v>2223</v>
      </c>
      <c r="F99" s="212">
        <v>2223</v>
      </c>
      <c r="G99" s="212">
        <v>221</v>
      </c>
      <c r="H99" s="334">
        <f t="shared" ref="H99" si="4">SUM(G99/F99)</f>
        <v>9.9415204678362568E-2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1</v>
      </c>
      <c r="E101" s="615">
        <v>1</v>
      </c>
      <c r="F101" s="550">
        <v>1</v>
      </c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1208">
        <v>0</v>
      </c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3:M38"/>
  <sheetViews>
    <sheetView zoomScale="120" zoomScaleNormal="120" zoomScaleSheetLayoutView="115" workbookViewId="0">
      <selection activeCell="N22" sqref="N22"/>
    </sheetView>
  </sheetViews>
  <sheetFormatPr defaultColWidth="9.33203125" defaultRowHeight="10.199999999999999"/>
  <cols>
    <col min="1" max="1" width="4.6640625" style="305" customWidth="1"/>
    <col min="2" max="2" width="42.44140625" style="306" customWidth="1"/>
    <col min="3" max="4" width="9.109375" style="305" customWidth="1"/>
    <col min="5" max="5" width="9.33203125" style="305" customWidth="1"/>
    <col min="6" max="6" width="9.109375" style="305" customWidth="1"/>
    <col min="7" max="7" width="6.33203125" style="305" customWidth="1"/>
    <col min="8" max="8" width="39.109375" style="305" customWidth="1"/>
    <col min="9" max="10" width="9.109375" style="305" customWidth="1"/>
    <col min="11" max="11" width="9.33203125" style="305" customWidth="1"/>
    <col min="12" max="12" width="7.6640625" style="305" customWidth="1"/>
    <col min="13" max="13" width="7.33203125" style="305" customWidth="1"/>
    <col min="14" max="16384" width="9.33203125" style="305"/>
  </cols>
  <sheetData>
    <row r="3" spans="1:13" ht="22.5" customHeight="1">
      <c r="A3" s="1545" t="s">
        <v>987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</row>
    <row r="4" spans="1:13" ht="10.8" thickBot="1">
      <c r="A4" s="1395"/>
      <c r="B4" s="1396"/>
      <c r="C4" s="1395"/>
      <c r="D4" s="1395"/>
      <c r="E4" s="1395"/>
      <c r="F4" s="1395"/>
      <c r="G4" s="1395"/>
      <c r="H4" s="1395"/>
      <c r="I4" s="1397"/>
      <c r="J4" s="1397"/>
      <c r="K4" s="1397"/>
      <c r="L4" s="1397" t="s">
        <v>112</v>
      </c>
      <c r="M4" s="1395"/>
    </row>
    <row r="5" spans="1:13" ht="10.8" thickBot="1">
      <c r="A5" s="1546" t="s">
        <v>121</v>
      </c>
      <c r="B5" s="1399" t="s">
        <v>102</v>
      </c>
      <c r="C5" s="1400"/>
      <c r="D5" s="1401"/>
      <c r="E5" s="1401"/>
      <c r="F5" s="1402"/>
      <c r="G5" s="1402"/>
      <c r="H5" s="1403" t="s">
        <v>106</v>
      </c>
      <c r="I5" s="1404"/>
      <c r="J5" s="1404"/>
      <c r="K5" s="1404"/>
      <c r="L5" s="1404"/>
      <c r="M5" s="1404"/>
    </row>
    <row r="6" spans="1:13" s="1411" customFormat="1" ht="19.8" thickBot="1">
      <c r="A6" s="1547"/>
      <c r="B6" s="1406" t="s">
        <v>113</v>
      </c>
      <c r="C6" s="1407" t="s">
        <v>326</v>
      </c>
      <c r="D6" s="1408" t="s">
        <v>1026</v>
      </c>
      <c r="E6" s="1408" t="s">
        <v>897</v>
      </c>
      <c r="F6" s="1408" t="s">
        <v>494</v>
      </c>
      <c r="G6" s="1408" t="s">
        <v>472</v>
      </c>
      <c r="H6" s="1406" t="s">
        <v>113</v>
      </c>
      <c r="I6" s="1409" t="s">
        <v>326</v>
      </c>
      <c r="J6" s="1408" t="s">
        <v>1026</v>
      </c>
      <c r="K6" s="1408" t="s">
        <v>897</v>
      </c>
      <c r="L6" s="1480" t="s">
        <v>494</v>
      </c>
      <c r="M6" s="1480" t="s">
        <v>472</v>
      </c>
    </row>
    <row r="7" spans="1:13" s="1411" customFormat="1" ht="10.8" thickBot="1">
      <c r="A7" s="1412">
        <v>1</v>
      </c>
      <c r="B7" s="1406">
        <v>2</v>
      </c>
      <c r="C7" s="1407">
        <v>3</v>
      </c>
      <c r="D7" s="1408" t="s">
        <v>64</v>
      </c>
      <c r="E7" s="1408">
        <v>5</v>
      </c>
      <c r="F7" s="1408">
        <v>6</v>
      </c>
      <c r="G7" s="1408">
        <v>7</v>
      </c>
      <c r="H7" s="1406">
        <v>8</v>
      </c>
      <c r="I7" s="1409">
        <v>9</v>
      </c>
      <c r="J7" s="1412">
        <v>10</v>
      </c>
      <c r="K7" s="1480">
        <v>11</v>
      </c>
      <c r="L7" s="1480">
        <v>12</v>
      </c>
      <c r="M7" s="1480">
        <v>13</v>
      </c>
    </row>
    <row r="8" spans="1:13" ht="12.9" customHeight="1">
      <c r="A8" s="1414" t="s">
        <v>61</v>
      </c>
      <c r="B8" s="1415" t="s">
        <v>988</v>
      </c>
      <c r="C8" s="1416"/>
      <c r="D8" s="1417"/>
      <c r="E8" s="1417"/>
      <c r="F8" s="1417">
        <v>27</v>
      </c>
      <c r="G8" s="1417"/>
      <c r="H8" s="1415" t="s">
        <v>328</v>
      </c>
      <c r="I8" s="1419">
        <v>39658</v>
      </c>
      <c r="J8" s="1481">
        <v>40038</v>
      </c>
      <c r="K8" s="1482">
        <v>40850</v>
      </c>
      <c r="L8" s="1482">
        <v>23519</v>
      </c>
      <c r="M8" s="1420">
        <f t="shared" ref="M8:M12" si="0">SUM(L8/K8)</f>
        <v>0.57574051407588744</v>
      </c>
    </row>
    <row r="9" spans="1:13" ht="16.5" customHeight="1">
      <c r="A9" s="1421" t="s">
        <v>62</v>
      </c>
      <c r="B9" s="1422" t="s">
        <v>989</v>
      </c>
      <c r="C9" s="1423">
        <v>5144</v>
      </c>
      <c r="D9" s="1424">
        <v>5144</v>
      </c>
      <c r="E9" s="1424">
        <v>4623</v>
      </c>
      <c r="F9" s="1424">
        <v>1287</v>
      </c>
      <c r="G9" s="1428">
        <f>SUM(F9/E9)</f>
        <v>0.2783906554185594</v>
      </c>
      <c r="H9" s="1422" t="s">
        <v>242</v>
      </c>
      <c r="I9" s="1426">
        <v>57672</v>
      </c>
      <c r="J9" s="1483">
        <v>57672</v>
      </c>
      <c r="K9" s="1484">
        <v>54925</v>
      </c>
      <c r="L9" s="1484">
        <v>28250</v>
      </c>
      <c r="M9" s="1427">
        <f t="shared" si="0"/>
        <v>0.51433773327264454</v>
      </c>
    </row>
    <row r="10" spans="1:13" ht="12.9" customHeight="1">
      <c r="A10" s="1421" t="s">
        <v>63</v>
      </c>
      <c r="B10" s="1422" t="s">
        <v>990</v>
      </c>
      <c r="C10" s="1423"/>
      <c r="D10" s="1424"/>
      <c r="E10" s="1424"/>
      <c r="F10" s="1424"/>
      <c r="G10" s="1424"/>
      <c r="H10" s="1422" t="s">
        <v>349</v>
      </c>
      <c r="I10" s="1426">
        <f>5144+32</f>
        <v>5176</v>
      </c>
      <c r="J10" s="1483">
        <v>5176</v>
      </c>
      <c r="K10" s="1484">
        <v>5176</v>
      </c>
      <c r="L10" s="1484">
        <v>3372</v>
      </c>
      <c r="M10" s="1427">
        <f t="shared" si="0"/>
        <v>0.65146831530139104</v>
      </c>
    </row>
    <row r="11" spans="1:13" ht="14.25" customHeight="1">
      <c r="A11" s="1421" t="s">
        <v>64</v>
      </c>
      <c r="B11" s="1422" t="s">
        <v>226</v>
      </c>
      <c r="C11" s="1423"/>
      <c r="D11" s="1424"/>
      <c r="E11" s="1424"/>
      <c r="F11" s="1424"/>
      <c r="G11" s="1424"/>
      <c r="H11" s="1422" t="s">
        <v>991</v>
      </c>
      <c r="I11" s="1426"/>
      <c r="J11" s="1483"/>
      <c r="K11" s="1484"/>
      <c r="L11" s="1484"/>
      <c r="M11" s="1427"/>
    </row>
    <row r="12" spans="1:13" ht="12.75" customHeight="1">
      <c r="A12" s="1421" t="s">
        <v>65</v>
      </c>
      <c r="B12" s="1422" t="s">
        <v>294</v>
      </c>
      <c r="C12" s="1423"/>
      <c r="D12" s="1424"/>
      <c r="E12" s="1424">
        <v>17891</v>
      </c>
      <c r="F12" s="1424">
        <v>17891</v>
      </c>
      <c r="G12" s="1425">
        <f>SUM(F12/E12)</f>
        <v>1</v>
      </c>
      <c r="H12" s="1422" t="s">
        <v>992</v>
      </c>
      <c r="I12" s="1426">
        <v>5144</v>
      </c>
      <c r="J12" s="1483">
        <v>5144</v>
      </c>
      <c r="K12" s="1484">
        <v>5144</v>
      </c>
      <c r="L12" s="1484">
        <v>1342</v>
      </c>
      <c r="M12" s="1427">
        <f t="shared" si="0"/>
        <v>0.2608864696734059</v>
      </c>
    </row>
    <row r="13" spans="1:13" ht="12.9" customHeight="1">
      <c r="A13" s="1421" t="s">
        <v>66</v>
      </c>
      <c r="B13" s="1422" t="s">
        <v>993</v>
      </c>
      <c r="C13" s="1423"/>
      <c r="D13" s="1423"/>
      <c r="E13" s="1423"/>
      <c r="F13" s="1423"/>
      <c r="G13" s="1485"/>
      <c r="H13" s="1486" t="s">
        <v>994</v>
      </c>
      <c r="I13" s="1426"/>
      <c r="J13" s="1483"/>
      <c r="K13" s="1484"/>
      <c r="L13" s="1484"/>
      <c r="M13" s="1427"/>
    </row>
    <row r="14" spans="1:13" ht="12.9" customHeight="1">
      <c r="A14" s="1421" t="s">
        <v>67</v>
      </c>
      <c r="B14" s="1422" t="s">
        <v>995</v>
      </c>
      <c r="C14" s="1423"/>
      <c r="D14" s="1424"/>
      <c r="E14" s="1424"/>
      <c r="F14" s="1424"/>
      <c r="G14" s="1425"/>
      <c r="H14" s="1486" t="s">
        <v>332</v>
      </c>
      <c r="I14" s="1426"/>
      <c r="J14" s="1483"/>
      <c r="K14" s="1484"/>
      <c r="L14" s="1484"/>
      <c r="M14" s="1427"/>
    </row>
    <row r="15" spans="1:13" ht="12.9" customHeight="1">
      <c r="A15" s="1421" t="s">
        <v>68</v>
      </c>
      <c r="B15" s="1422" t="s">
        <v>996</v>
      </c>
      <c r="C15" s="1423"/>
      <c r="D15" s="1424">
        <v>9066</v>
      </c>
      <c r="E15" s="1424">
        <v>31972</v>
      </c>
      <c r="F15" s="1424">
        <v>31975</v>
      </c>
      <c r="G15" s="1428">
        <f t="shared" ref="G15:G17" si="1">SUM(F15/E15)</f>
        <v>1.0000938321030901</v>
      </c>
      <c r="H15" s="1486" t="s">
        <v>997</v>
      </c>
      <c r="I15" s="1426">
        <v>32</v>
      </c>
      <c r="J15" s="1483">
        <v>32</v>
      </c>
      <c r="K15" s="1484">
        <v>32</v>
      </c>
      <c r="L15" s="1484">
        <v>2030</v>
      </c>
      <c r="M15" s="1427"/>
    </row>
    <row r="16" spans="1:13" ht="17.25" customHeight="1">
      <c r="A16" s="1421" t="s">
        <v>69</v>
      </c>
      <c r="B16" s="1487" t="s">
        <v>998</v>
      </c>
      <c r="C16" s="1423"/>
      <c r="D16" s="1423">
        <v>9066</v>
      </c>
      <c r="E16" s="1423">
        <v>31972</v>
      </c>
      <c r="F16" s="1423">
        <v>31975</v>
      </c>
      <c r="G16" s="1430">
        <f t="shared" si="1"/>
        <v>1.0000938321030901</v>
      </c>
      <c r="H16" s="1486" t="s">
        <v>999</v>
      </c>
      <c r="I16" s="1426"/>
      <c r="J16" s="1483"/>
      <c r="K16" s="1484"/>
      <c r="L16" s="1484"/>
      <c r="M16" s="1427"/>
    </row>
    <row r="17" spans="1:13" ht="28.5" customHeight="1">
      <c r="A17" s="1421" t="s">
        <v>70</v>
      </c>
      <c r="B17" s="1422" t="s">
        <v>1000</v>
      </c>
      <c r="C17" s="1423">
        <v>740</v>
      </c>
      <c r="D17" s="1423">
        <v>740</v>
      </c>
      <c r="E17" s="1423">
        <v>740</v>
      </c>
      <c r="F17" s="1423">
        <v>4650</v>
      </c>
      <c r="G17" s="1430">
        <f t="shared" si="1"/>
        <v>6.2837837837837842</v>
      </c>
      <c r="H17" s="1486" t="s">
        <v>1001</v>
      </c>
      <c r="I17" s="1426"/>
      <c r="J17" s="1483"/>
      <c r="K17" s="1484"/>
      <c r="L17" s="1484"/>
      <c r="M17" s="1427"/>
    </row>
    <row r="18" spans="1:13" ht="12.9" customHeight="1">
      <c r="A18" s="1421" t="s">
        <v>71</v>
      </c>
      <c r="B18" s="1422" t="s">
        <v>1002</v>
      </c>
      <c r="C18" s="1423"/>
      <c r="D18" s="1423"/>
      <c r="E18" s="1423"/>
      <c r="F18" s="1423"/>
      <c r="G18" s="1430"/>
      <c r="H18" s="1422" t="s">
        <v>93</v>
      </c>
      <c r="I18" s="1426">
        <v>7000</v>
      </c>
      <c r="J18" s="1483">
        <v>7000</v>
      </c>
      <c r="K18" s="1484">
        <v>7000</v>
      </c>
      <c r="L18" s="1484"/>
      <c r="M18" s="1427"/>
    </row>
    <row r="19" spans="1:13" ht="25.5" customHeight="1" thickBot="1">
      <c r="A19" s="1446" t="s">
        <v>72</v>
      </c>
      <c r="B19" s="1447" t="s">
        <v>1003</v>
      </c>
      <c r="C19" s="1434">
        <v>152</v>
      </c>
      <c r="D19" s="1434">
        <v>1314</v>
      </c>
      <c r="E19" s="1434">
        <v>1314</v>
      </c>
      <c r="F19" s="1434">
        <v>9527</v>
      </c>
      <c r="G19" s="1488">
        <f>SUM(F19/E19)</f>
        <v>7.250380517503805</v>
      </c>
      <c r="H19" s="1447" t="s">
        <v>57</v>
      </c>
      <c r="I19" s="1452"/>
      <c r="J19" s="1489"/>
      <c r="K19" s="1490"/>
      <c r="L19" s="1490"/>
      <c r="M19" s="1456"/>
    </row>
    <row r="20" spans="1:13" ht="15.9" customHeight="1" thickBot="1">
      <c r="A20" s="1439" t="s">
        <v>73</v>
      </c>
      <c r="B20" s="1491" t="s">
        <v>1004</v>
      </c>
      <c r="C20" s="1441">
        <f>+C8+C9+C10+C11+C12+C13+C14+C15+C17+C18+C19</f>
        <v>6036</v>
      </c>
      <c r="D20" s="1441">
        <v>16264</v>
      </c>
      <c r="E20" s="1441">
        <v>56540</v>
      </c>
      <c r="F20" s="1441">
        <v>65357</v>
      </c>
      <c r="G20" s="1492">
        <f>SUM(F20/E20)</f>
        <v>1.1559426954368588</v>
      </c>
      <c r="H20" s="1493" t="s">
        <v>1005</v>
      </c>
      <c r="I20" s="1444">
        <f>+I8+I9+I10+I18+I19</f>
        <v>109506</v>
      </c>
      <c r="J20" s="1494">
        <v>109886</v>
      </c>
      <c r="K20" s="1471">
        <v>107951</v>
      </c>
      <c r="L20" s="1471">
        <v>55141</v>
      </c>
      <c r="M20" s="1445">
        <f t="shared" ref="M20" si="2">SUM(L20/K20)</f>
        <v>0.51079656510824356</v>
      </c>
    </row>
    <row r="21" spans="1:13" ht="12.9" customHeight="1">
      <c r="A21" s="1414" t="s">
        <v>74</v>
      </c>
      <c r="B21" s="1495" t="s">
        <v>1006</v>
      </c>
      <c r="C21" s="1496">
        <f>+C22+C23+C24+C25+C26</f>
        <v>49502</v>
      </c>
      <c r="D21" s="1497">
        <v>49502</v>
      </c>
      <c r="E21" s="1497">
        <v>49502</v>
      </c>
      <c r="F21" s="1497"/>
      <c r="G21" s="1498"/>
      <c r="H21" s="1422" t="s">
        <v>964</v>
      </c>
      <c r="I21" s="1419"/>
      <c r="J21" s="1481"/>
      <c r="K21" s="1482"/>
      <c r="L21" s="1482"/>
      <c r="M21" s="1420"/>
    </row>
    <row r="22" spans="1:13" ht="12.9" customHeight="1">
      <c r="A22" s="1421" t="s">
        <v>75</v>
      </c>
      <c r="B22" s="1499" t="s">
        <v>357</v>
      </c>
      <c r="C22" s="1423">
        <f>49502</f>
        <v>49502</v>
      </c>
      <c r="D22" s="1424">
        <v>49502</v>
      </c>
      <c r="E22" s="1424">
        <v>49502</v>
      </c>
      <c r="F22" s="1424"/>
      <c r="G22" s="1428"/>
      <c r="H22" s="1422" t="s">
        <v>1007</v>
      </c>
      <c r="I22" s="1426"/>
      <c r="J22" s="1483"/>
      <c r="K22" s="1484"/>
      <c r="L22" s="1484"/>
      <c r="M22" s="1427"/>
    </row>
    <row r="23" spans="1:13" ht="12.9" customHeight="1">
      <c r="A23" s="1414" t="s">
        <v>76</v>
      </c>
      <c r="B23" s="1499" t="s">
        <v>1008</v>
      </c>
      <c r="C23" s="1423"/>
      <c r="D23" s="1424"/>
      <c r="E23" s="1424"/>
      <c r="F23" s="1424"/>
      <c r="G23" s="1428"/>
      <c r="H23" s="1422" t="s">
        <v>966</v>
      </c>
      <c r="I23" s="1426"/>
      <c r="J23" s="1483"/>
      <c r="K23" s="1484"/>
      <c r="L23" s="1484"/>
      <c r="M23" s="1427"/>
    </row>
    <row r="24" spans="1:13" ht="12.9" customHeight="1">
      <c r="A24" s="1421" t="s">
        <v>77</v>
      </c>
      <c r="B24" s="1499" t="s">
        <v>1009</v>
      </c>
      <c r="C24" s="1423"/>
      <c r="D24" s="1424"/>
      <c r="E24" s="1424"/>
      <c r="F24" s="1424"/>
      <c r="G24" s="1428"/>
      <c r="H24" s="1422" t="s">
        <v>968</v>
      </c>
      <c r="I24" s="1426"/>
      <c r="J24" s="1483"/>
      <c r="K24" s="1484"/>
      <c r="L24" s="1484"/>
      <c r="M24" s="1427"/>
    </row>
    <row r="25" spans="1:13" ht="12.9" customHeight="1">
      <c r="A25" s="1414" t="s">
        <v>78</v>
      </c>
      <c r="B25" s="1499" t="s">
        <v>1010</v>
      </c>
      <c r="C25" s="1423"/>
      <c r="D25" s="1454"/>
      <c r="E25" s="1454"/>
      <c r="F25" s="1454"/>
      <c r="G25" s="1455"/>
      <c r="H25" s="1447" t="s">
        <v>970</v>
      </c>
      <c r="I25" s="1426"/>
      <c r="J25" s="1483"/>
      <c r="K25" s="1484"/>
      <c r="L25" s="1484"/>
      <c r="M25" s="1427"/>
    </row>
    <row r="26" spans="1:13" ht="12.9" customHeight="1">
      <c r="A26" s="1421" t="s">
        <v>79</v>
      </c>
      <c r="B26" s="1500" t="s">
        <v>1011</v>
      </c>
      <c r="C26" s="1423"/>
      <c r="D26" s="1424"/>
      <c r="E26" s="1424"/>
      <c r="F26" s="1424"/>
      <c r="G26" s="1428"/>
      <c r="H26" s="1422" t="s">
        <v>1012</v>
      </c>
      <c r="I26" s="1426"/>
      <c r="J26" s="1483"/>
      <c r="K26" s="1484"/>
      <c r="L26" s="1484"/>
      <c r="M26" s="1427"/>
    </row>
    <row r="27" spans="1:13" ht="12.9" customHeight="1">
      <c r="A27" s="1414" t="s">
        <v>80</v>
      </c>
      <c r="B27" s="1501" t="s">
        <v>1013</v>
      </c>
      <c r="C27" s="1457">
        <f>+C28+C29+C30+C31+C32</f>
        <v>43267</v>
      </c>
      <c r="D27" s="1497">
        <v>43267</v>
      </c>
      <c r="E27" s="1497"/>
      <c r="F27" s="1497"/>
      <c r="G27" s="1498"/>
      <c r="H27" s="1415" t="s">
        <v>974</v>
      </c>
      <c r="I27" s="1426"/>
      <c r="J27" s="1483"/>
      <c r="K27" s="1484"/>
      <c r="L27" s="1484"/>
      <c r="M27" s="1427"/>
    </row>
    <row r="28" spans="1:13" ht="12.9" customHeight="1">
      <c r="A28" s="1421" t="s">
        <v>81</v>
      </c>
      <c r="B28" s="1500" t="s">
        <v>1014</v>
      </c>
      <c r="C28" s="1423">
        <v>43267</v>
      </c>
      <c r="D28" s="1417">
        <v>43267</v>
      </c>
      <c r="E28" s="1417"/>
      <c r="F28" s="1417"/>
      <c r="G28" s="1418"/>
      <c r="H28" s="1415" t="s">
        <v>1015</v>
      </c>
      <c r="I28" s="1426"/>
      <c r="J28" s="1483"/>
      <c r="K28" s="1484"/>
      <c r="L28" s="1484"/>
      <c r="M28" s="1427"/>
    </row>
    <row r="29" spans="1:13" ht="12.9" customHeight="1">
      <c r="A29" s="1414" t="s">
        <v>82</v>
      </c>
      <c r="B29" s="1500" t="s">
        <v>1016</v>
      </c>
      <c r="C29" s="1423"/>
      <c r="D29" s="1417"/>
      <c r="E29" s="1417"/>
      <c r="F29" s="1417"/>
      <c r="G29" s="1418"/>
      <c r="H29" s="1502"/>
      <c r="I29" s="1426"/>
      <c r="J29" s="1483"/>
      <c r="K29" s="1484"/>
      <c r="L29" s="1484"/>
      <c r="M29" s="1427"/>
    </row>
    <row r="30" spans="1:13" ht="12.9" customHeight="1">
      <c r="A30" s="1421" t="s">
        <v>83</v>
      </c>
      <c r="B30" s="1499" t="s">
        <v>1017</v>
      </c>
      <c r="C30" s="1423"/>
      <c r="D30" s="1417"/>
      <c r="E30" s="1417"/>
      <c r="F30" s="1417"/>
      <c r="G30" s="1418"/>
      <c r="H30" s="1502"/>
      <c r="I30" s="1426"/>
      <c r="J30" s="1483"/>
      <c r="K30" s="1484"/>
      <c r="L30" s="1484"/>
      <c r="M30" s="1427"/>
    </row>
    <row r="31" spans="1:13" ht="12.9" customHeight="1">
      <c r="A31" s="1414" t="s">
        <v>84</v>
      </c>
      <c r="B31" s="1503" t="s">
        <v>1018</v>
      </c>
      <c r="C31" s="1423"/>
      <c r="D31" s="1424"/>
      <c r="E31" s="1424"/>
      <c r="F31" s="1424"/>
      <c r="G31" s="1428"/>
      <c r="H31" s="1431"/>
      <c r="I31" s="1426"/>
      <c r="J31" s="1483"/>
      <c r="K31" s="1484"/>
      <c r="L31" s="1484"/>
      <c r="M31" s="1427"/>
    </row>
    <row r="32" spans="1:13" ht="12.9" customHeight="1" thickBot="1">
      <c r="A32" s="1421" t="s">
        <v>85</v>
      </c>
      <c r="B32" s="1504" t="s">
        <v>1019</v>
      </c>
      <c r="C32" s="1423"/>
      <c r="D32" s="1417"/>
      <c r="E32" s="1417"/>
      <c r="F32" s="1417"/>
      <c r="G32" s="1418"/>
      <c r="H32" s="1502"/>
      <c r="I32" s="1426"/>
      <c r="J32" s="1483"/>
      <c r="K32" s="1484"/>
      <c r="L32" s="1484"/>
      <c r="M32" s="1427"/>
    </row>
    <row r="33" spans="1:13" ht="20.25" customHeight="1" thickBot="1">
      <c r="A33" s="1439" t="s">
        <v>86</v>
      </c>
      <c r="B33" s="1440" t="s">
        <v>1020</v>
      </c>
      <c r="C33" s="1441">
        <f>+C21+C27</f>
        <v>92769</v>
      </c>
      <c r="D33" s="1442">
        <v>92769</v>
      </c>
      <c r="E33" s="1442">
        <v>49502</v>
      </c>
      <c r="F33" s="1442"/>
      <c r="G33" s="1443"/>
      <c r="H33" s="1440" t="s">
        <v>1021</v>
      </c>
      <c r="I33" s="1444">
        <f>SUM(I21:I32)</f>
        <v>0</v>
      </c>
      <c r="J33" s="1494"/>
      <c r="K33" s="1471"/>
      <c r="L33" s="1471"/>
      <c r="M33" s="1445"/>
    </row>
    <row r="34" spans="1:13" ht="22.5" customHeight="1" thickBot="1">
      <c r="A34" s="1439" t="s">
        <v>87</v>
      </c>
      <c r="B34" s="1440" t="s">
        <v>1022</v>
      </c>
      <c r="C34" s="1441">
        <f>+C20+C33</f>
        <v>98805</v>
      </c>
      <c r="D34" s="1442">
        <v>109033</v>
      </c>
      <c r="E34" s="1442">
        <v>106042</v>
      </c>
      <c r="F34" s="1442">
        <v>65357</v>
      </c>
      <c r="G34" s="1443">
        <f>SUM(F34/E34)</f>
        <v>0.61633126497048341</v>
      </c>
      <c r="H34" s="1440" t="s">
        <v>1023</v>
      </c>
      <c r="I34" s="1444">
        <f>+I20+I33</f>
        <v>109506</v>
      </c>
      <c r="J34" s="1494">
        <v>109886</v>
      </c>
      <c r="K34" s="1471">
        <v>107951</v>
      </c>
      <c r="L34" s="1471">
        <v>55141</v>
      </c>
      <c r="M34" s="1445">
        <f t="shared" ref="M34:M36" si="3">SUM(L34/K34)</f>
        <v>0.51079656510824356</v>
      </c>
    </row>
    <row r="35" spans="1:13" ht="15" customHeight="1" thickBot="1">
      <c r="A35" s="1461" t="s">
        <v>88</v>
      </c>
      <c r="B35" s="1462" t="s">
        <v>979</v>
      </c>
      <c r="C35" s="1463"/>
      <c r="D35" s="1464"/>
      <c r="E35" s="1464"/>
      <c r="F35" s="1464"/>
      <c r="G35" s="1465"/>
      <c r="H35" s="1440" t="s">
        <v>980</v>
      </c>
      <c r="I35" s="1505"/>
      <c r="J35" s="1506"/>
      <c r="K35" s="1507"/>
      <c r="L35" s="1507"/>
      <c r="M35" s="1508"/>
    </row>
    <row r="36" spans="1:13" ht="14.25" customHeight="1" thickBot="1">
      <c r="A36" s="1439" t="s">
        <v>89</v>
      </c>
      <c r="B36" s="1440" t="s">
        <v>1024</v>
      </c>
      <c r="C36" s="1470">
        <f>+C34+C35</f>
        <v>98805</v>
      </c>
      <c r="D36" s="1441">
        <v>109033</v>
      </c>
      <c r="E36" s="1441">
        <v>106042</v>
      </c>
      <c r="F36" s="1471">
        <v>65357</v>
      </c>
      <c r="G36" s="1472">
        <f>SUM(F36/E36)</f>
        <v>0.61633126497048341</v>
      </c>
      <c r="H36" s="1440" t="s">
        <v>1025</v>
      </c>
      <c r="I36" s="1444">
        <f>+I34+I35</f>
        <v>109506</v>
      </c>
      <c r="J36" s="1494">
        <v>109886</v>
      </c>
      <c r="K36" s="1471">
        <v>107951</v>
      </c>
      <c r="L36" s="1471">
        <v>55141</v>
      </c>
      <c r="M36" s="1445">
        <f t="shared" si="3"/>
        <v>0.51079656510824356</v>
      </c>
    </row>
    <row r="37" spans="1:13" ht="15" customHeight="1" thickBot="1">
      <c r="A37" s="1473" t="s">
        <v>174</v>
      </c>
      <c r="B37" s="1466" t="s">
        <v>983</v>
      </c>
      <c r="C37" s="1475">
        <v>10701</v>
      </c>
      <c r="D37" s="1474">
        <v>853</v>
      </c>
      <c r="E37" s="1474">
        <v>1909</v>
      </c>
      <c r="F37" s="1475"/>
      <c r="G37" s="1476"/>
      <c r="H37" s="1462" t="s">
        <v>984</v>
      </c>
      <c r="I37" s="1509" t="str">
        <f>IF(C20-I20&gt;0,C20-I20,"-")</f>
        <v>-</v>
      </c>
      <c r="J37" s="1510"/>
      <c r="K37" s="1511"/>
      <c r="L37" s="1511">
        <v>10216</v>
      </c>
      <c r="M37" s="1512"/>
    </row>
    <row r="38" spans="1:13" ht="16.5" customHeight="1" thickBot="1">
      <c r="A38" s="1439" t="s">
        <v>175</v>
      </c>
      <c r="B38" s="1440" t="s">
        <v>985</v>
      </c>
      <c r="C38" s="1470">
        <f>IF(C20+C21-I34&lt;0,I34-(C20+C21),"-")</f>
        <v>53968</v>
      </c>
      <c r="D38" s="1441">
        <v>44120</v>
      </c>
      <c r="E38" s="1441">
        <v>1909</v>
      </c>
      <c r="F38" s="1471"/>
      <c r="G38" s="1445"/>
      <c r="H38" s="1491" t="s">
        <v>986</v>
      </c>
      <c r="I38" s="1444" t="str">
        <f>IF(C20+C21-I34&gt;0,C20+C21-I34,"-")</f>
        <v>-</v>
      </c>
      <c r="J38" s="1494"/>
      <c r="K38" s="1471"/>
      <c r="L38" s="1471">
        <v>10216</v>
      </c>
      <c r="M38" s="1471"/>
    </row>
  </sheetData>
  <mergeCells count="2">
    <mergeCell ref="A3:K3"/>
    <mergeCell ref="A5:A6"/>
  </mergeCells>
  <phoneticPr fontId="0" type="noConversion"/>
  <printOptions horizontalCentered="1"/>
  <pageMargins left="0.19685039370078741" right="0" top="0.47244094488188981" bottom="0" header="0.47244094488188981" footer="0.78740157480314965"/>
  <pageSetup paperSize="9" scale="93" orientation="landscape" verticalDpi="300" r:id="rId1"/>
  <headerFooter alignWithMargins="0">
    <oddHeader>&amp;R&amp;"Times New Roman CE,Félkövér"2/b. számú melléklet az 5/2014. (V.23.) önkormányzati rendelethez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M102"/>
  <sheetViews>
    <sheetView topLeftCell="A4" zoomScale="115" zoomScaleNormal="100" workbookViewId="0">
      <selection activeCell="I8" sqref="I8"/>
    </sheetView>
  </sheetViews>
  <sheetFormatPr defaultColWidth="9.33203125" defaultRowHeight="13.2"/>
  <cols>
    <col min="1" max="1" width="7" style="289" customWidth="1"/>
    <col min="2" max="2" width="7.44140625" style="290" customWidth="1"/>
    <col min="3" max="3" width="58.109375" style="290" customWidth="1"/>
    <col min="4" max="5" width="11" style="291" customWidth="1"/>
    <col min="6" max="6" width="11.7773437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1049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450</v>
      </c>
      <c r="D3" s="538"/>
      <c r="E3" s="538"/>
      <c r="F3" s="538"/>
      <c r="G3" s="538"/>
      <c r="H3" s="538">
        <v>24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37.5" customHeight="1" thickBot="1">
      <c r="A5" s="1554" t="s">
        <v>261</v>
      </c>
      <c r="B5" s="1555"/>
      <c r="C5" s="532" t="s">
        <v>100</v>
      </c>
      <c r="D5" s="540" t="s">
        <v>101</v>
      </c>
      <c r="E5" s="333" t="s">
        <v>901</v>
      </c>
      <c r="F5" s="333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540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1523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774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2850</v>
      </c>
      <c r="E63" s="311">
        <v>2850</v>
      </c>
      <c r="F63" s="550">
        <v>3724</v>
      </c>
      <c r="G63" s="550">
        <v>3724</v>
      </c>
      <c r="H63" s="338">
        <f t="shared" ref="H63" si="0">SUM(G63/F63)</f>
        <v>1</v>
      </c>
    </row>
    <row r="64" spans="1:8" ht="12" customHeight="1">
      <c r="A64" s="164"/>
      <c r="B64" s="92" t="s">
        <v>148</v>
      </c>
      <c r="C64" s="216" t="s">
        <v>92</v>
      </c>
      <c r="D64" s="252"/>
      <c r="E64" s="691"/>
      <c r="F64" s="575"/>
      <c r="G64" s="575"/>
      <c r="H64" s="576"/>
    </row>
    <row r="65" spans="1:8" ht="12" customHeight="1">
      <c r="A65" s="165"/>
      <c r="B65" s="90" t="s">
        <v>149</v>
      </c>
      <c r="C65" s="217" t="s">
        <v>238</v>
      </c>
      <c r="D65" s="253"/>
      <c r="E65" s="308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v>2850</v>
      </c>
      <c r="E69" s="692">
        <v>2850</v>
      </c>
      <c r="F69" s="546">
        <v>3724</v>
      </c>
      <c r="G69" s="546">
        <v>3724</v>
      </c>
      <c r="H69" s="339">
        <f t="shared" ref="H69" si="1">SUM(G69/F69)</f>
        <v>1</v>
      </c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>
        <v>2850</v>
      </c>
      <c r="E73" s="692">
        <v>2850</v>
      </c>
      <c r="F73" s="546">
        <v>3724</v>
      </c>
      <c r="G73" s="546">
        <v>3724</v>
      </c>
      <c r="H73" s="339">
        <f t="shared" ref="H73" si="2">SUM(G73/F73)</f>
        <v>1</v>
      </c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>
        <f>SUM(D82:D89)</f>
        <v>0</v>
      </c>
      <c r="E81" s="308">
        <v>0</v>
      </c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18.7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2850</v>
      </c>
      <c r="E95" s="694">
        <v>2850</v>
      </c>
      <c r="F95" s="212">
        <v>3724</v>
      </c>
      <c r="G95" s="212">
        <v>3724</v>
      </c>
      <c r="H95" s="334">
        <f t="shared" ref="H95" si="3">SUM(G95/F95)</f>
        <v>1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2850</v>
      </c>
      <c r="E99" s="614">
        <v>2850</v>
      </c>
      <c r="F99" s="212">
        <v>3724</v>
      </c>
      <c r="G99" s="212">
        <v>3724</v>
      </c>
      <c r="H99" s="334">
        <f t="shared" ref="H99" si="4">SUM(G99/F99)</f>
        <v>1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F5" sqref="F5"/>
    </sheetView>
  </sheetViews>
  <sheetFormatPr defaultColWidth="9.33203125" defaultRowHeight="13.2"/>
  <cols>
    <col min="1" max="1" width="7.33203125" style="289" customWidth="1"/>
    <col min="2" max="2" width="7.77734375" style="290" customWidth="1"/>
    <col min="3" max="3" width="59.44140625" style="290" customWidth="1"/>
    <col min="4" max="4" width="11.44140625" style="291" customWidth="1"/>
    <col min="5" max="5" width="10.33203125" style="291" customWidth="1"/>
    <col min="6" max="6" width="9.664062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1050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451</v>
      </c>
      <c r="D3" s="538"/>
      <c r="E3" s="538"/>
      <c r="F3" s="538"/>
      <c r="G3" s="538"/>
      <c r="H3" s="538">
        <v>25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41.25" customHeight="1" thickBot="1">
      <c r="A5" s="1554" t="s">
        <v>261</v>
      </c>
      <c r="B5" s="1555"/>
      <c r="C5" s="532" t="s">
        <v>100</v>
      </c>
      <c r="D5" s="540" t="s">
        <v>101</v>
      </c>
      <c r="E5" s="333" t="s">
        <v>901</v>
      </c>
      <c r="F5" s="333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449</v>
      </c>
      <c r="E33" s="210">
        <v>449</v>
      </c>
      <c r="F33" s="210">
        <v>5142</v>
      </c>
      <c r="G33" s="210">
        <v>5142</v>
      </c>
      <c r="H33" s="327">
        <f t="shared" ref="H33:H34" si="0">SUM(G33/F33)</f>
        <v>1</v>
      </c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449</v>
      </c>
      <c r="E34" s="261">
        <v>449</v>
      </c>
      <c r="F34" s="261">
        <v>5142</v>
      </c>
      <c r="G34" s="261">
        <v>5142</v>
      </c>
      <c r="H34" s="355">
        <f t="shared" si="0"/>
        <v>1</v>
      </c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>
        <v>449</v>
      </c>
      <c r="E39" s="208">
        <v>449</v>
      </c>
      <c r="F39" s="208">
        <v>5142</v>
      </c>
      <c r="G39" s="208">
        <v>5142</v>
      </c>
      <c r="H39" s="339">
        <f t="shared" ref="H39" si="1">SUM(G39/F39)</f>
        <v>1</v>
      </c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>
        <v>0</v>
      </c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>
        <v>0</v>
      </c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>
        <v>0</v>
      </c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449</v>
      </c>
      <c r="E55" s="246">
        <v>449</v>
      </c>
      <c r="F55" s="246">
        <v>5142</v>
      </c>
      <c r="G55" s="246">
        <v>5142</v>
      </c>
      <c r="H55" s="359">
        <f t="shared" ref="H55" si="2">SUM(G55/F55)</f>
        <v>1</v>
      </c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>
        <v>0</v>
      </c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449</v>
      </c>
      <c r="E59" s="210">
        <v>449</v>
      </c>
      <c r="F59" s="211">
        <v>5142</v>
      </c>
      <c r="G59" s="211">
        <v>5142</v>
      </c>
      <c r="H59" s="542">
        <f t="shared" ref="H59" si="3">SUM(G59/F59)</f>
        <v>1</v>
      </c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857</v>
      </c>
      <c r="E63" s="311">
        <v>857</v>
      </c>
      <c r="F63" s="550">
        <v>3985</v>
      </c>
      <c r="G63" s="550">
        <v>3873</v>
      </c>
      <c r="H63" s="338">
        <f t="shared" ref="H63:H66" si="4">SUM(G63/F63)</f>
        <v>0.97189460476787959</v>
      </c>
    </row>
    <row r="64" spans="1:8" ht="12" customHeight="1">
      <c r="A64" s="164"/>
      <c r="B64" s="92" t="s">
        <v>148</v>
      </c>
      <c r="C64" s="216" t="s">
        <v>92</v>
      </c>
      <c r="D64" s="252">
        <v>755</v>
      </c>
      <c r="E64" s="691">
        <v>755</v>
      </c>
      <c r="F64" s="735">
        <v>3417</v>
      </c>
      <c r="G64" s="735">
        <v>3410</v>
      </c>
      <c r="H64" s="576">
        <f t="shared" si="4"/>
        <v>0.99795141937371967</v>
      </c>
    </row>
    <row r="65" spans="1:8" ht="12" customHeight="1">
      <c r="A65" s="165"/>
      <c r="B65" s="90" t="s">
        <v>149</v>
      </c>
      <c r="C65" s="217" t="s">
        <v>238</v>
      </c>
      <c r="D65" s="253">
        <v>102</v>
      </c>
      <c r="E65" s="308">
        <v>102</v>
      </c>
      <c r="F65" s="546">
        <v>563</v>
      </c>
      <c r="G65" s="546">
        <v>460</v>
      </c>
      <c r="H65" s="339">
        <f t="shared" si="4"/>
        <v>0.81705150976909413</v>
      </c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>
        <v>5</v>
      </c>
      <c r="G66" s="66">
        <v>3</v>
      </c>
      <c r="H66" s="337">
        <f t="shared" si="4"/>
        <v>0.6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f>SUM(D71:D77)</f>
        <v>0</v>
      </c>
      <c r="E69" s="692">
        <v>0</v>
      </c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>
        <f>SUM(D82:D89)</f>
        <v>0</v>
      </c>
      <c r="E81" s="308">
        <v>0</v>
      </c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19.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857</v>
      </c>
      <c r="E95" s="694">
        <v>857</v>
      </c>
      <c r="F95" s="212">
        <v>3985</v>
      </c>
      <c r="G95" s="212">
        <v>3873</v>
      </c>
      <c r="H95" s="334">
        <f t="shared" ref="H95" si="5">SUM(G95/F95)</f>
        <v>0.97189460476787959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857</v>
      </c>
      <c r="E99" s="614">
        <v>857</v>
      </c>
      <c r="F99" s="212">
        <v>3985</v>
      </c>
      <c r="G99" s="212">
        <v>3873</v>
      </c>
      <c r="H99" s="366">
        <f t="shared" ref="H99" si="6">SUM(G99/F99)</f>
        <v>0.97189460476787959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1207">
        <v>0</v>
      </c>
      <c r="G101" s="1207">
        <v>0</v>
      </c>
      <c r="H101" s="338"/>
    </row>
    <row r="102" spans="1:8" ht="14.25" customHeight="1" thickBot="1">
      <c r="A102" s="170" t="s">
        <v>265</v>
      </c>
      <c r="B102" s="171"/>
      <c r="C102" s="172"/>
      <c r="D102" s="81">
        <v>6</v>
      </c>
      <c r="E102" s="615">
        <v>6</v>
      </c>
      <c r="F102" s="1208">
        <v>6</v>
      </c>
      <c r="G102" s="1208">
        <v>4</v>
      </c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F5" sqref="F5"/>
    </sheetView>
  </sheetViews>
  <sheetFormatPr defaultColWidth="9.33203125" defaultRowHeight="13.2"/>
  <cols>
    <col min="1" max="1" width="5.109375" style="289" customWidth="1"/>
    <col min="2" max="2" width="5.6640625" style="290" customWidth="1"/>
    <col min="3" max="3" width="55" style="290" customWidth="1"/>
    <col min="4" max="5" width="11.109375" style="291" customWidth="1"/>
    <col min="6" max="6" width="10.664062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1051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452</v>
      </c>
      <c r="D3" s="538"/>
      <c r="E3" s="538"/>
      <c r="F3" s="538"/>
      <c r="G3" s="538"/>
      <c r="H3" s="538">
        <v>26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39" customHeight="1" thickBot="1">
      <c r="A5" s="1554" t="s">
        <v>261</v>
      </c>
      <c r="B5" s="1555"/>
      <c r="C5" s="532" t="s">
        <v>100</v>
      </c>
      <c r="D5" s="540" t="s">
        <v>101</v>
      </c>
      <c r="E5" s="333" t="s">
        <v>901</v>
      </c>
      <c r="F5" s="333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190</v>
      </c>
      <c r="E63" s="311">
        <v>190</v>
      </c>
      <c r="F63" s="550">
        <v>468</v>
      </c>
      <c r="G63" s="550">
        <v>468</v>
      </c>
      <c r="H63" s="338">
        <f t="shared" ref="H63:H65" si="0">SUM(G63/F63)</f>
        <v>1</v>
      </c>
    </row>
    <row r="64" spans="1:8" ht="12" customHeight="1">
      <c r="A64" s="164"/>
      <c r="B64" s="92" t="s">
        <v>148</v>
      </c>
      <c r="C64" s="216" t="s">
        <v>92</v>
      </c>
      <c r="D64" s="252">
        <v>150</v>
      </c>
      <c r="E64" s="691">
        <v>150</v>
      </c>
      <c r="F64" s="735">
        <v>369</v>
      </c>
      <c r="G64" s="735">
        <v>369</v>
      </c>
      <c r="H64" s="576">
        <f t="shared" si="0"/>
        <v>1</v>
      </c>
    </row>
    <row r="65" spans="1:8" ht="12" customHeight="1">
      <c r="A65" s="165"/>
      <c r="B65" s="90" t="s">
        <v>149</v>
      </c>
      <c r="C65" s="217" t="s">
        <v>238</v>
      </c>
      <c r="D65" s="253">
        <v>40</v>
      </c>
      <c r="E65" s="308">
        <v>40</v>
      </c>
      <c r="F65" s="546">
        <v>99</v>
      </c>
      <c r="G65" s="546">
        <v>99</v>
      </c>
      <c r="H65" s="339">
        <f t="shared" si="0"/>
        <v>1</v>
      </c>
    </row>
    <row r="66" spans="1:8" ht="12" customHeight="1">
      <c r="A66" s="165"/>
      <c r="B66" s="90" t="s">
        <v>150</v>
      </c>
      <c r="C66" s="217" t="s">
        <v>179</v>
      </c>
      <c r="D66" s="254"/>
      <c r="E66" s="692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f>SUM(D71:D77)</f>
        <v>0</v>
      </c>
      <c r="E69" s="692">
        <v>0</v>
      </c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>
        <f>SUM(D82:D89)</f>
        <v>0</v>
      </c>
      <c r="E81" s="308">
        <v>0</v>
      </c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2.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602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190</v>
      </c>
      <c r="E95" s="694">
        <v>190</v>
      </c>
      <c r="F95" s="212">
        <v>468</v>
      </c>
      <c r="G95" s="212">
        <v>468</v>
      </c>
      <c r="H95" s="334">
        <f t="shared" ref="H95" si="1">SUM(G95/F95)</f>
        <v>1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190</v>
      </c>
      <c r="E99" s="614">
        <v>190</v>
      </c>
      <c r="F99" s="212">
        <v>468</v>
      </c>
      <c r="G99" s="212">
        <v>468</v>
      </c>
      <c r="H99" s="334">
        <f t="shared" ref="H99" si="2">SUM(G99/F99)</f>
        <v>1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F5" sqref="F5"/>
    </sheetView>
  </sheetViews>
  <sheetFormatPr defaultColWidth="9.33203125" defaultRowHeight="13.2"/>
  <cols>
    <col min="1" max="1" width="5.77734375" style="289" customWidth="1"/>
    <col min="2" max="2" width="8" style="290" customWidth="1"/>
    <col min="3" max="3" width="59.6640625" style="290" customWidth="1"/>
    <col min="4" max="5" width="11.109375" style="291" customWidth="1"/>
    <col min="6" max="6" width="9.10937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1052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453</v>
      </c>
      <c r="D3" s="538"/>
      <c r="E3" s="538"/>
      <c r="F3" s="538"/>
      <c r="G3" s="538"/>
      <c r="H3" s="538">
        <v>27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41.25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33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3408</v>
      </c>
      <c r="E63" s="311">
        <v>3408</v>
      </c>
      <c r="F63" s="550">
        <v>3668</v>
      </c>
      <c r="G63" s="550">
        <v>2987</v>
      </c>
      <c r="H63" s="338">
        <f t="shared" ref="H63:H66" si="0">SUM(G63/F63)</f>
        <v>0.81434023991275895</v>
      </c>
    </row>
    <row r="64" spans="1:8" ht="12" customHeight="1">
      <c r="A64" s="164"/>
      <c r="B64" s="92" t="s">
        <v>148</v>
      </c>
      <c r="C64" s="216" t="s">
        <v>92</v>
      </c>
      <c r="D64" s="252">
        <v>1200</v>
      </c>
      <c r="E64" s="691">
        <v>1200</v>
      </c>
      <c r="F64" s="735">
        <v>1400</v>
      </c>
      <c r="G64" s="735">
        <v>1342</v>
      </c>
      <c r="H64" s="576">
        <f t="shared" si="0"/>
        <v>0.95857142857142852</v>
      </c>
    </row>
    <row r="65" spans="1:8" ht="12" customHeight="1">
      <c r="A65" s="165"/>
      <c r="B65" s="90" t="s">
        <v>149</v>
      </c>
      <c r="C65" s="217" t="s">
        <v>238</v>
      </c>
      <c r="D65" s="253">
        <v>324</v>
      </c>
      <c r="E65" s="308">
        <v>324</v>
      </c>
      <c r="F65" s="546">
        <v>364</v>
      </c>
      <c r="G65" s="546">
        <v>362</v>
      </c>
      <c r="H65" s="339">
        <f t="shared" si="0"/>
        <v>0.99450549450549453</v>
      </c>
    </row>
    <row r="66" spans="1:8" ht="12" customHeight="1">
      <c r="A66" s="165"/>
      <c r="B66" s="90" t="s">
        <v>150</v>
      </c>
      <c r="C66" s="217" t="s">
        <v>179</v>
      </c>
      <c r="D66" s="254">
        <v>1884</v>
      </c>
      <c r="E66" s="692">
        <v>1884</v>
      </c>
      <c r="F66" s="66">
        <v>1904</v>
      </c>
      <c r="G66" s="66">
        <v>1283</v>
      </c>
      <c r="H66" s="337">
        <f t="shared" si="0"/>
        <v>0.6738445378151261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f>SUM(D71:D77)</f>
        <v>0</v>
      </c>
      <c r="E69" s="692">
        <v>0</v>
      </c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>
        <f>SUM(D82:D89)</f>
        <v>0</v>
      </c>
      <c r="E81" s="308">
        <v>0</v>
      </c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0.2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1176" t="s">
        <v>64</v>
      </c>
      <c r="B93" s="236"/>
      <c r="C93" s="351" t="s">
        <v>334</v>
      </c>
      <c r="D93" s="541"/>
      <c r="E93" s="760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3408</v>
      </c>
      <c r="E95" s="694">
        <v>3408</v>
      </c>
      <c r="F95" s="212">
        <v>3668</v>
      </c>
      <c r="G95" s="212">
        <v>2987</v>
      </c>
      <c r="H95" s="334">
        <f t="shared" ref="H95" si="1">SUM(G95/F95)</f>
        <v>0.81434023991275895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3408</v>
      </c>
      <c r="E99" s="614">
        <v>3408</v>
      </c>
      <c r="F99" s="212">
        <v>3668</v>
      </c>
      <c r="G99" s="212">
        <v>2987</v>
      </c>
      <c r="H99" s="334">
        <f t="shared" ref="H99" si="2">SUM(G99/F99)</f>
        <v>0.81434023991275895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1524">
        <v>1</v>
      </c>
      <c r="E101" s="1525">
        <v>1</v>
      </c>
      <c r="F101" s="550">
        <v>1</v>
      </c>
      <c r="G101" s="550">
        <v>1</v>
      </c>
      <c r="H101" s="338"/>
    </row>
    <row r="102" spans="1:8" ht="14.25" customHeight="1" thickBot="1">
      <c r="A102" s="170" t="s">
        <v>265</v>
      </c>
      <c r="B102" s="171"/>
      <c r="C102" s="172"/>
      <c r="D102" s="1524">
        <v>0</v>
      </c>
      <c r="E102" s="1525">
        <v>0</v>
      </c>
      <c r="F102" s="1526">
        <v>0</v>
      </c>
      <c r="G102" s="1526">
        <v>0</v>
      </c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dimension ref="A1:M102"/>
  <sheetViews>
    <sheetView zoomScale="115" zoomScaleNormal="100" workbookViewId="0">
      <selection activeCell="L6" sqref="L6"/>
    </sheetView>
  </sheetViews>
  <sheetFormatPr defaultColWidth="9.33203125" defaultRowHeight="13.2"/>
  <cols>
    <col min="1" max="1" width="5.77734375" style="289" customWidth="1"/>
    <col min="2" max="2" width="7.109375" style="290" customWidth="1"/>
    <col min="3" max="3" width="53.6640625" style="290" customWidth="1"/>
    <col min="4" max="5" width="11.44140625" style="291" customWidth="1"/>
    <col min="6" max="6" width="10.33203125" style="3" customWidth="1"/>
    <col min="7" max="7" width="9.77734375" style="3" customWidth="1"/>
    <col min="8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1053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454</v>
      </c>
      <c r="D3" s="538"/>
      <c r="E3" s="538"/>
      <c r="F3" s="538"/>
      <c r="G3" s="538"/>
      <c r="H3" s="538">
        <v>28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41.25" customHeight="1" thickBot="1">
      <c r="A5" s="1554" t="s">
        <v>261</v>
      </c>
      <c r="B5" s="1555"/>
      <c r="C5" s="532" t="s">
        <v>100</v>
      </c>
      <c r="D5" s="533" t="s">
        <v>101</v>
      </c>
      <c r="E5" s="540" t="s">
        <v>901</v>
      </c>
      <c r="F5" s="540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5116</v>
      </c>
      <c r="E33" s="210">
        <v>5116</v>
      </c>
      <c r="F33" s="210">
        <v>27661</v>
      </c>
      <c r="G33" s="210">
        <v>27661</v>
      </c>
      <c r="H33" s="327">
        <f t="shared" ref="H33" si="0">SUM(G33/F33)</f>
        <v>1</v>
      </c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>
        <v>0</v>
      </c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5116</v>
      </c>
      <c r="E40" s="260">
        <v>5116</v>
      </c>
      <c r="F40" s="260">
        <v>27661</v>
      </c>
      <c r="G40" s="260">
        <v>27661</v>
      </c>
      <c r="H40" s="356">
        <f t="shared" ref="H40" si="1">SUM(G40/F40)</f>
        <v>1</v>
      </c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>
        <v>5116</v>
      </c>
      <c r="E44" s="208">
        <v>5116</v>
      </c>
      <c r="F44" s="208">
        <v>27661</v>
      </c>
      <c r="G44" s="208">
        <v>27661</v>
      </c>
      <c r="H44" s="339">
        <f t="shared" ref="H44" si="2">SUM(G44/F44)</f>
        <v>1</v>
      </c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>
        <v>0</v>
      </c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>
        <v>0</v>
      </c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6.5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5116</v>
      </c>
      <c r="E55" s="246">
        <v>5116</v>
      </c>
      <c r="F55" s="246">
        <v>27661</v>
      </c>
      <c r="G55" s="246">
        <v>27661</v>
      </c>
      <c r="H55" s="359">
        <f t="shared" ref="H55" si="3">SUM(G55/F55)</f>
        <v>1</v>
      </c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>
        <v>0</v>
      </c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5116</v>
      </c>
      <c r="E59" s="210">
        <v>5116</v>
      </c>
      <c r="F59" s="541">
        <v>27661</v>
      </c>
      <c r="G59" s="541">
        <v>27661</v>
      </c>
      <c r="H59" s="542">
        <f t="shared" ref="H59" si="4">SUM(G59/F59)</f>
        <v>1</v>
      </c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8560</v>
      </c>
      <c r="E63" s="311">
        <v>8560</v>
      </c>
      <c r="F63" s="550">
        <v>10574</v>
      </c>
      <c r="G63" s="550">
        <v>5235</v>
      </c>
      <c r="H63" s="338">
        <f t="shared" ref="H63:H66" si="5">SUM(G63/F63)</f>
        <v>0.49508227728390392</v>
      </c>
    </row>
    <row r="64" spans="1:8" ht="12" customHeight="1">
      <c r="A64" s="164"/>
      <c r="B64" s="92" t="s">
        <v>148</v>
      </c>
      <c r="C64" s="216" t="s">
        <v>92</v>
      </c>
      <c r="D64" s="252">
        <v>1960</v>
      </c>
      <c r="E64" s="691">
        <v>1960</v>
      </c>
      <c r="F64" s="575">
        <v>1990</v>
      </c>
      <c r="G64" s="575">
        <v>28</v>
      </c>
      <c r="H64" s="576">
        <f t="shared" si="5"/>
        <v>1.407035175879397E-2</v>
      </c>
    </row>
    <row r="65" spans="1:8" ht="12" customHeight="1">
      <c r="A65" s="165"/>
      <c r="B65" s="90" t="s">
        <v>149</v>
      </c>
      <c r="C65" s="217" t="s">
        <v>238</v>
      </c>
      <c r="D65" s="253">
        <v>529</v>
      </c>
      <c r="E65" s="308">
        <v>529</v>
      </c>
      <c r="F65" s="546">
        <v>529</v>
      </c>
      <c r="G65" s="546">
        <v>7</v>
      </c>
      <c r="H65" s="339">
        <f t="shared" si="5"/>
        <v>1.3232514177693762E-2</v>
      </c>
    </row>
    <row r="66" spans="1:8" ht="12" customHeight="1">
      <c r="A66" s="165"/>
      <c r="B66" s="90" t="s">
        <v>150</v>
      </c>
      <c r="C66" s="217" t="s">
        <v>179</v>
      </c>
      <c r="D66" s="254">
        <v>6071</v>
      </c>
      <c r="E66" s="692">
        <v>6071</v>
      </c>
      <c r="F66" s="66">
        <v>8055</v>
      </c>
      <c r="G66" s="66">
        <v>5200</v>
      </c>
      <c r="H66" s="337">
        <f t="shared" si="5"/>
        <v>0.64556176288019862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f>SUM(D71:D77)</f>
        <v>0</v>
      </c>
      <c r="E69" s="692">
        <v>0</v>
      </c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9.5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8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11721</v>
      </c>
      <c r="E78" s="312">
        <v>11721</v>
      </c>
      <c r="F78" s="548">
        <v>26529</v>
      </c>
      <c r="G78" s="548">
        <v>26538</v>
      </c>
      <c r="H78" s="366">
        <f t="shared" ref="H78" si="6">SUM(G78/F78)</f>
        <v>1.0003392513852765</v>
      </c>
    </row>
    <row r="79" spans="1:8" s="78" customFormat="1" ht="12" customHeight="1">
      <c r="A79" s="164"/>
      <c r="B79" s="92" t="s">
        <v>154</v>
      </c>
      <c r="C79" s="280" t="s">
        <v>17</v>
      </c>
      <c r="D79" s="64"/>
      <c r="E79" s="315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67">
        <v>11721</v>
      </c>
      <c r="E80" s="316">
        <v>11721</v>
      </c>
      <c r="F80" s="66">
        <v>26529</v>
      </c>
      <c r="G80" s="66">
        <v>26538</v>
      </c>
      <c r="H80" s="337">
        <f t="shared" ref="H80" si="7">SUM(G80/F80)</f>
        <v>1.0003392513852765</v>
      </c>
    </row>
    <row r="81" spans="1:13" ht="12" customHeight="1">
      <c r="A81" s="165"/>
      <c r="B81" s="90" t="s">
        <v>156</v>
      </c>
      <c r="C81" s="227" t="s">
        <v>329</v>
      </c>
      <c r="D81" s="67">
        <f>SUM(D82:D89)</f>
        <v>0</v>
      </c>
      <c r="E81" s="316">
        <v>0</v>
      </c>
      <c r="F81" s="66"/>
      <c r="G81" s="66"/>
      <c r="H81" s="337"/>
    </row>
    <row r="82" spans="1:13" ht="20.25" customHeight="1">
      <c r="A82" s="165"/>
      <c r="B82" s="90" t="s">
        <v>157</v>
      </c>
      <c r="C82" s="227" t="s">
        <v>18</v>
      </c>
      <c r="D82" s="67"/>
      <c r="E82" s="316"/>
      <c r="F82" s="66"/>
      <c r="G82" s="66"/>
      <c r="H82" s="337"/>
    </row>
    <row r="83" spans="1:13" ht="17.25" customHeight="1">
      <c r="A83" s="165"/>
      <c r="B83" s="90" t="s">
        <v>158</v>
      </c>
      <c r="C83" s="231" t="s">
        <v>23</v>
      </c>
      <c r="D83" s="67"/>
      <c r="E83" s="316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67"/>
      <c r="E84" s="316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67"/>
      <c r="E85" s="316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67"/>
      <c r="E86" s="316"/>
      <c r="F86" s="66"/>
      <c r="G86" s="66"/>
      <c r="H86" s="337"/>
    </row>
    <row r="87" spans="1:13" ht="21" customHeight="1">
      <c r="A87" s="165"/>
      <c r="B87" s="90" t="s">
        <v>244</v>
      </c>
      <c r="C87" s="231" t="s">
        <v>19</v>
      </c>
      <c r="D87" s="67"/>
      <c r="E87" s="316"/>
      <c r="F87" s="66"/>
      <c r="G87" s="66"/>
      <c r="H87" s="337"/>
      <c r="M87" s="176"/>
    </row>
    <row r="88" spans="1:13" ht="21" customHeight="1" thickBot="1">
      <c r="A88" s="165"/>
      <c r="B88" s="90" t="s">
        <v>245</v>
      </c>
      <c r="C88" s="284" t="s">
        <v>24</v>
      </c>
      <c r="D88" s="67"/>
      <c r="E88" s="316"/>
      <c r="F88" s="66"/>
      <c r="G88" s="66"/>
      <c r="H88" s="337"/>
    </row>
    <row r="89" spans="1:13" ht="12" customHeight="1" thickBot="1">
      <c r="A89" s="166"/>
      <c r="B89" s="96" t="s">
        <v>378</v>
      </c>
      <c r="C89" s="555" t="s">
        <v>379</v>
      </c>
      <c r="D89" s="243"/>
      <c r="E89" s="317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20281</v>
      </c>
      <c r="E95" s="694">
        <v>20281</v>
      </c>
      <c r="F95" s="212">
        <v>37103</v>
      </c>
      <c r="G95" s="212">
        <v>31773</v>
      </c>
      <c r="H95" s="334">
        <f t="shared" ref="H95" si="8">SUM(G95/F95)</f>
        <v>0.85634584804463254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20281</v>
      </c>
      <c r="E99" s="614">
        <v>20281</v>
      </c>
      <c r="F99" s="548">
        <v>37103</v>
      </c>
      <c r="G99" s="548">
        <v>31773</v>
      </c>
      <c r="H99" s="366">
        <f t="shared" ref="H99" si="9">SUM(G99/F99)</f>
        <v>0.85634584804463254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2</v>
      </c>
      <c r="E101" s="615">
        <v>2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dimension ref="A1:H102"/>
  <sheetViews>
    <sheetView topLeftCell="A49" workbookViewId="0">
      <selection activeCell="H99" sqref="H99"/>
    </sheetView>
  </sheetViews>
  <sheetFormatPr defaultRowHeight="13.2"/>
  <cols>
    <col min="1" max="1" width="6.109375" customWidth="1"/>
    <col min="2" max="2" width="6.33203125" customWidth="1"/>
    <col min="3" max="3" width="50.109375" bestFit="1" customWidth="1"/>
    <col min="4" max="4" width="12.77734375" customWidth="1"/>
    <col min="5" max="5" width="8.6640625" customWidth="1"/>
    <col min="6" max="6" width="9.109375" customWidth="1"/>
    <col min="7" max="7" width="10.33203125" customWidth="1"/>
    <col min="8" max="8" width="7.109375" customWidth="1"/>
  </cols>
  <sheetData>
    <row r="1" spans="1:8" ht="16.5" customHeight="1" thickBot="1">
      <c r="A1" s="128"/>
      <c r="B1" s="129"/>
      <c r="C1" s="130"/>
      <c r="D1" s="175"/>
      <c r="E1" s="175"/>
      <c r="F1" s="1"/>
      <c r="G1" s="1"/>
      <c r="H1" s="175" t="s">
        <v>1054</v>
      </c>
    </row>
    <row r="2" spans="1:8" ht="18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ht="13.8" thickBot="1">
      <c r="A3" s="330" t="s">
        <v>259</v>
      </c>
      <c r="B3" s="536"/>
      <c r="C3" s="537" t="s">
        <v>488</v>
      </c>
      <c r="D3" s="538"/>
      <c r="E3" s="538"/>
      <c r="F3" s="538"/>
      <c r="G3" s="538"/>
      <c r="H3" s="538">
        <v>30</v>
      </c>
    </row>
    <row r="4" spans="1:8" ht="13.8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21" thickBot="1">
      <c r="A5" s="1554" t="s">
        <v>261</v>
      </c>
      <c r="B5" s="1555"/>
      <c r="C5" s="532" t="s">
        <v>100</v>
      </c>
      <c r="D5" s="533" t="s">
        <v>101</v>
      </c>
      <c r="E5" s="540" t="s">
        <v>901</v>
      </c>
      <c r="F5" s="540" t="s">
        <v>1055</v>
      </c>
      <c r="G5" s="540" t="s">
        <v>483</v>
      </c>
      <c r="H5" s="533" t="s">
        <v>472</v>
      </c>
    </row>
    <row r="6" spans="1:8" ht="13.8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ht="13.8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ht="13.8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ht="13.8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ht="13.8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ht="13.8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ht="13.8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ht="13.8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ht="13.8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ht="13.8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ht="13.8" thickBot="1">
      <c r="A33" s="123" t="s">
        <v>66</v>
      </c>
      <c r="B33" s="83"/>
      <c r="C33" s="204" t="s">
        <v>369</v>
      </c>
      <c r="D33" s="210"/>
      <c r="E33" s="210"/>
      <c r="F33" s="210"/>
      <c r="G33" s="210"/>
      <c r="H33" s="327"/>
    </row>
    <row r="34" spans="1:8">
      <c r="A34" s="144"/>
      <c r="B34" s="754" t="s">
        <v>135</v>
      </c>
      <c r="C34" s="279" t="s">
        <v>360</v>
      </c>
      <c r="D34" s="261"/>
      <c r="E34" s="261"/>
      <c r="F34" s="261"/>
      <c r="G34" s="261"/>
      <c r="H34" s="355"/>
    </row>
    <row r="35" spans="1:8" ht="15" customHeight="1">
      <c r="A35" s="142"/>
      <c r="B35" s="753" t="s">
        <v>138</v>
      </c>
      <c r="C35" s="227" t="s">
        <v>295</v>
      </c>
      <c r="D35" s="208"/>
      <c r="E35" s="208"/>
      <c r="F35" s="208"/>
      <c r="G35" s="208"/>
      <c r="H35" s="339"/>
    </row>
    <row r="36" spans="1:8">
      <c r="A36" s="142"/>
      <c r="B36" s="753" t="s">
        <v>139</v>
      </c>
      <c r="C36" s="227" t="s">
        <v>296</v>
      </c>
      <c r="D36" s="208"/>
      <c r="E36" s="208"/>
      <c r="F36" s="208"/>
      <c r="G36" s="208"/>
      <c r="H36" s="339"/>
    </row>
    <row r="37" spans="1:8">
      <c r="A37" s="142"/>
      <c r="B37" s="753" t="s">
        <v>140</v>
      </c>
      <c r="C37" s="227" t="s">
        <v>297</v>
      </c>
      <c r="D37" s="208"/>
      <c r="E37" s="208"/>
      <c r="F37" s="208"/>
      <c r="G37" s="208"/>
      <c r="H37" s="339"/>
    </row>
    <row r="38" spans="1:8">
      <c r="A38" s="142"/>
      <c r="B38" s="753" t="s">
        <v>141</v>
      </c>
      <c r="C38" s="227" t="s">
        <v>298</v>
      </c>
      <c r="D38" s="208"/>
      <c r="E38" s="208"/>
      <c r="F38" s="208"/>
      <c r="G38" s="208"/>
      <c r="H38" s="339"/>
    </row>
    <row r="39" spans="1:8">
      <c r="A39" s="142"/>
      <c r="B39" s="753" t="s">
        <v>229</v>
      </c>
      <c r="C39" s="227" t="s">
        <v>361</v>
      </c>
      <c r="D39" s="208"/>
      <c r="E39" s="208"/>
      <c r="F39" s="208"/>
      <c r="G39" s="208"/>
      <c r="H39" s="339"/>
    </row>
    <row r="40" spans="1:8">
      <c r="A40" s="142"/>
      <c r="B40" s="753" t="s">
        <v>136</v>
      </c>
      <c r="C40" s="230" t="s">
        <v>362</v>
      </c>
      <c r="D40" s="260"/>
      <c r="E40" s="260"/>
      <c r="F40" s="260"/>
      <c r="G40" s="260"/>
      <c r="H40" s="356"/>
    </row>
    <row r="41" spans="1:8" ht="15" customHeight="1">
      <c r="A41" s="142"/>
      <c r="B41" s="753" t="s">
        <v>144</v>
      </c>
      <c r="C41" s="227" t="s">
        <v>295</v>
      </c>
      <c r="D41" s="208"/>
      <c r="E41" s="208"/>
      <c r="F41" s="208"/>
      <c r="G41" s="208"/>
      <c r="H41" s="339"/>
    </row>
    <row r="42" spans="1:8">
      <c r="A42" s="142"/>
      <c r="B42" s="753" t="s">
        <v>145</v>
      </c>
      <c r="C42" s="227" t="s">
        <v>296</v>
      </c>
      <c r="D42" s="208"/>
      <c r="E42" s="208"/>
      <c r="F42" s="208"/>
      <c r="G42" s="208"/>
      <c r="H42" s="339"/>
    </row>
    <row r="43" spans="1:8">
      <c r="A43" s="142"/>
      <c r="B43" s="753" t="s">
        <v>146</v>
      </c>
      <c r="C43" s="227" t="s">
        <v>297</v>
      </c>
      <c r="D43" s="208"/>
      <c r="E43" s="208"/>
      <c r="F43" s="208"/>
      <c r="G43" s="208"/>
      <c r="H43" s="339"/>
    </row>
    <row r="44" spans="1:8">
      <c r="A44" s="142"/>
      <c r="B44" s="753" t="s">
        <v>147</v>
      </c>
      <c r="C44" s="227" t="s">
        <v>298</v>
      </c>
      <c r="D44" s="208"/>
      <c r="E44" s="208"/>
      <c r="F44" s="208"/>
      <c r="G44" s="208"/>
      <c r="H44" s="339"/>
    </row>
    <row r="45" spans="1:8" ht="13.8" thickBot="1">
      <c r="A45" s="149"/>
      <c r="B45" s="752" t="s">
        <v>230</v>
      </c>
      <c r="C45" s="228" t="s">
        <v>363</v>
      </c>
      <c r="D45" s="244"/>
      <c r="E45" s="244"/>
      <c r="F45" s="244"/>
      <c r="G45" s="244"/>
      <c r="H45" s="357"/>
    </row>
    <row r="46" spans="1:8" ht="13.8" thickBot="1">
      <c r="A46" s="123" t="s">
        <v>67</v>
      </c>
      <c r="B46" s="140"/>
      <c r="C46" s="225" t="s">
        <v>299</v>
      </c>
      <c r="D46" s="210"/>
      <c r="E46" s="210"/>
      <c r="F46" s="210"/>
      <c r="G46" s="210"/>
      <c r="H46" s="327"/>
    </row>
    <row r="47" spans="1:8" ht="13.5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ht="13.8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ht="13.8" thickBot="1">
      <c r="A49" s="115" t="s">
        <v>68</v>
      </c>
      <c r="B49" s="140"/>
      <c r="C49" s="225" t="s">
        <v>7</v>
      </c>
      <c r="D49" s="210"/>
      <c r="E49" s="210"/>
      <c r="F49" s="210"/>
      <c r="G49" s="210"/>
      <c r="H49" s="327"/>
    </row>
    <row r="50" spans="1:8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ht="18.75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ht="23.25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ht="13.8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ht="13.8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ht="13.8" thickBot="1">
      <c r="A55" s="152" t="s">
        <v>70</v>
      </c>
      <c r="B55" s="153"/>
      <c r="C55" s="204" t="s">
        <v>487</v>
      </c>
      <c r="D55" s="246"/>
      <c r="E55" s="246"/>
      <c r="F55" s="246"/>
      <c r="G55" s="246"/>
      <c r="H55" s="359"/>
    </row>
    <row r="56" spans="1:8" ht="13.8" thickBot="1">
      <c r="A56" s="115" t="s">
        <v>71</v>
      </c>
      <c r="B56" s="95"/>
      <c r="C56" s="204" t="s">
        <v>304</v>
      </c>
      <c r="D56" s="247"/>
      <c r="E56" s="247"/>
      <c r="F56" s="247"/>
      <c r="G56" s="247"/>
      <c r="H56" s="326"/>
    </row>
    <row r="57" spans="1:8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ht="13.8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ht="13.8" thickBot="1">
      <c r="A59" s="154" t="s">
        <v>72</v>
      </c>
      <c r="B59" s="282"/>
      <c r="C59" s="283" t="s">
        <v>11</v>
      </c>
      <c r="D59" s="210"/>
      <c r="E59" s="210"/>
      <c r="F59" s="541"/>
      <c r="G59" s="541"/>
      <c r="H59" s="542"/>
    </row>
    <row r="60" spans="1:8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ht="13.8" thickBot="1">
      <c r="A62" s="604"/>
      <c r="B62" s="162"/>
      <c r="C62" s="163" t="s">
        <v>106</v>
      </c>
      <c r="D62" s="251"/>
      <c r="E62" s="561"/>
      <c r="F62" s="756"/>
      <c r="G62" s="716"/>
      <c r="H62" s="761"/>
    </row>
    <row r="63" spans="1:8" ht="13.8" thickBot="1">
      <c r="A63" s="123" t="s">
        <v>61</v>
      </c>
      <c r="B63" s="13"/>
      <c r="C63" s="83" t="s">
        <v>30</v>
      </c>
      <c r="D63" s="210"/>
      <c r="E63" s="311">
        <v>314</v>
      </c>
      <c r="F63" s="614">
        <v>314</v>
      </c>
      <c r="G63" s="659">
        <v>314</v>
      </c>
      <c r="H63" s="335">
        <f t="shared" ref="H63" si="0">SUM(G63/F63)</f>
        <v>1</v>
      </c>
    </row>
    <row r="64" spans="1:8">
      <c r="A64" s="164"/>
      <c r="B64" s="92" t="s">
        <v>148</v>
      </c>
      <c r="C64" s="216" t="s">
        <v>92</v>
      </c>
      <c r="D64" s="252"/>
      <c r="E64" s="691"/>
      <c r="F64" s="757"/>
      <c r="G64" s="766"/>
      <c r="H64" s="762"/>
    </row>
    <row r="65" spans="1:8">
      <c r="A65" s="165"/>
      <c r="B65" s="90" t="s">
        <v>149</v>
      </c>
      <c r="C65" s="217" t="s">
        <v>238</v>
      </c>
      <c r="D65" s="253"/>
      <c r="E65" s="308"/>
      <c r="F65" s="758"/>
      <c r="G65" s="652"/>
      <c r="H65" s="362"/>
    </row>
    <row r="66" spans="1:8">
      <c r="A66" s="165"/>
      <c r="B66" s="90" t="s">
        <v>150</v>
      </c>
      <c r="C66" s="217" t="s">
        <v>179</v>
      </c>
      <c r="D66" s="254"/>
      <c r="E66" s="692">
        <v>314</v>
      </c>
      <c r="F66" s="316">
        <v>314</v>
      </c>
      <c r="G66" s="630">
        <v>314</v>
      </c>
      <c r="H66" s="324">
        <f t="shared" ref="H66" si="1">SUM(G66/F66)</f>
        <v>1</v>
      </c>
    </row>
    <row r="67" spans="1:8">
      <c r="A67" s="165"/>
      <c r="B67" s="90" t="s">
        <v>151</v>
      </c>
      <c r="C67" s="217" t="s">
        <v>417</v>
      </c>
      <c r="D67" s="254"/>
      <c r="E67" s="692"/>
      <c r="F67" s="758"/>
      <c r="G67" s="652"/>
      <c r="H67" s="362"/>
    </row>
    <row r="68" spans="1:8">
      <c r="A68" s="165"/>
      <c r="B68" s="90" t="s">
        <v>182</v>
      </c>
      <c r="C68" s="217" t="s">
        <v>239</v>
      </c>
      <c r="D68" s="254"/>
      <c r="E68" s="692"/>
      <c r="F68" s="758"/>
      <c r="G68" s="652"/>
      <c r="H68" s="362"/>
    </row>
    <row r="69" spans="1:8">
      <c r="A69" s="165"/>
      <c r="B69" s="90" t="s">
        <v>408</v>
      </c>
      <c r="C69" s="217" t="s">
        <v>240</v>
      </c>
      <c r="D69" s="254"/>
      <c r="E69" s="692"/>
      <c r="F69" s="758"/>
      <c r="G69" s="652"/>
      <c r="H69" s="362"/>
    </row>
    <row r="70" spans="1:8">
      <c r="A70" s="165"/>
      <c r="B70" s="90" t="s">
        <v>418</v>
      </c>
      <c r="C70" s="217" t="s">
        <v>377</v>
      </c>
      <c r="D70" s="253"/>
      <c r="E70" s="308"/>
      <c r="F70" s="758"/>
      <c r="G70" s="652"/>
      <c r="H70" s="362"/>
    </row>
    <row r="71" spans="1:8">
      <c r="A71" s="165"/>
      <c r="B71" s="90" t="s">
        <v>419</v>
      </c>
      <c r="C71" s="218" t="s">
        <v>12</v>
      </c>
      <c r="D71" s="254"/>
      <c r="E71" s="692"/>
      <c r="F71" s="316"/>
      <c r="G71" s="630"/>
      <c r="H71" s="324"/>
    </row>
    <row r="72" spans="1:8">
      <c r="A72" s="165"/>
      <c r="B72" s="90" t="s">
        <v>420</v>
      </c>
      <c r="C72" s="231" t="s">
        <v>371</v>
      </c>
      <c r="D72" s="254"/>
      <c r="E72" s="692"/>
      <c r="F72" s="758"/>
      <c r="G72" s="652"/>
      <c r="H72" s="362"/>
    </row>
    <row r="73" spans="1:8">
      <c r="A73" s="165"/>
      <c r="B73" s="90" t="s">
        <v>421</v>
      </c>
      <c r="C73" s="231" t="s">
        <v>13</v>
      </c>
      <c r="D73" s="254"/>
      <c r="E73" s="692"/>
      <c r="F73" s="758"/>
      <c r="G73" s="652"/>
      <c r="H73" s="362"/>
    </row>
    <row r="74" spans="1:8">
      <c r="A74" s="165"/>
      <c r="B74" s="90" t="s">
        <v>422</v>
      </c>
      <c r="C74" s="231" t="s">
        <v>372</v>
      </c>
      <c r="D74" s="254"/>
      <c r="E74" s="692"/>
      <c r="F74" s="758"/>
      <c r="G74" s="652"/>
      <c r="H74" s="362"/>
    </row>
    <row r="75" spans="1:8">
      <c r="A75" s="165"/>
      <c r="B75" s="90" t="s">
        <v>423</v>
      </c>
      <c r="C75" s="219" t="s">
        <v>14</v>
      </c>
      <c r="D75" s="254"/>
      <c r="E75" s="692"/>
      <c r="F75" s="758"/>
      <c r="G75" s="652"/>
      <c r="H75" s="362"/>
    </row>
    <row r="76" spans="1:8">
      <c r="A76" s="165"/>
      <c r="B76" s="90" t="s">
        <v>424</v>
      </c>
      <c r="C76" s="220" t="s">
        <v>15</v>
      </c>
      <c r="D76" s="254"/>
      <c r="E76" s="692"/>
      <c r="F76" s="758"/>
      <c r="G76" s="652"/>
      <c r="H76" s="362"/>
    </row>
    <row r="77" spans="1:8" ht="13.8" thickBot="1">
      <c r="A77" s="166"/>
      <c r="B77" s="90" t="s">
        <v>425</v>
      </c>
      <c r="C77" s="221" t="s">
        <v>16</v>
      </c>
      <c r="D77" s="255"/>
      <c r="E77" s="693"/>
      <c r="F77" s="696"/>
      <c r="G77" s="654"/>
      <c r="H77" s="363"/>
    </row>
    <row r="78" spans="1:8" ht="13.8" thickBot="1">
      <c r="A78" s="123" t="s">
        <v>62</v>
      </c>
      <c r="B78" s="13"/>
      <c r="C78" s="222" t="s">
        <v>426</v>
      </c>
      <c r="D78" s="247"/>
      <c r="E78" s="312"/>
      <c r="F78" s="714"/>
      <c r="G78" s="665"/>
      <c r="H78" s="763"/>
    </row>
    <row r="79" spans="1:8">
      <c r="A79" s="214"/>
      <c r="B79" s="93" t="s">
        <v>154</v>
      </c>
      <c r="C79" s="280" t="s">
        <v>17</v>
      </c>
      <c r="D79" s="299"/>
      <c r="E79" s="670"/>
      <c r="F79" s="759"/>
      <c r="G79" s="717"/>
      <c r="H79" s="764"/>
    </row>
    <row r="80" spans="1:8">
      <c r="A80" s="165"/>
      <c r="B80" s="90" t="s">
        <v>155</v>
      </c>
      <c r="C80" s="227" t="s">
        <v>242</v>
      </c>
      <c r="D80" s="253"/>
      <c r="E80" s="308"/>
      <c r="F80" s="316"/>
      <c r="G80" s="630"/>
      <c r="H80" s="324"/>
    </row>
    <row r="81" spans="1:8">
      <c r="A81" s="165"/>
      <c r="B81" s="90" t="s">
        <v>156</v>
      </c>
      <c r="C81" s="227" t="s">
        <v>329</v>
      </c>
      <c r="D81" s="253"/>
      <c r="E81" s="308"/>
      <c r="F81" s="316"/>
      <c r="G81" s="630"/>
      <c r="H81" s="324"/>
    </row>
    <row r="82" spans="1:8">
      <c r="A82" s="165"/>
      <c r="B82" s="90" t="s">
        <v>157</v>
      </c>
      <c r="C82" s="227" t="s">
        <v>18</v>
      </c>
      <c r="D82" s="253"/>
      <c r="E82" s="308"/>
      <c r="F82" s="316"/>
      <c r="G82" s="630"/>
      <c r="H82" s="324"/>
    </row>
    <row r="83" spans="1:8">
      <c r="A83" s="165"/>
      <c r="B83" s="90" t="s">
        <v>158</v>
      </c>
      <c r="C83" s="231" t="s">
        <v>23</v>
      </c>
      <c r="D83" s="253"/>
      <c r="E83" s="308"/>
      <c r="F83" s="316"/>
      <c r="G83" s="630"/>
      <c r="H83" s="324"/>
    </row>
    <row r="84" spans="1:8">
      <c r="A84" s="165"/>
      <c r="B84" s="90" t="s">
        <v>164</v>
      </c>
      <c r="C84" s="231" t="s">
        <v>22</v>
      </c>
      <c r="D84" s="253"/>
      <c r="E84" s="308"/>
      <c r="F84" s="316"/>
      <c r="G84" s="630"/>
      <c r="H84" s="324"/>
    </row>
    <row r="85" spans="1:8">
      <c r="A85" s="165"/>
      <c r="B85" s="90" t="s">
        <v>166</v>
      </c>
      <c r="C85" s="231" t="s">
        <v>21</v>
      </c>
      <c r="D85" s="253"/>
      <c r="E85" s="308"/>
      <c r="F85" s="316"/>
      <c r="G85" s="630"/>
      <c r="H85" s="324"/>
    </row>
    <row r="86" spans="1:8">
      <c r="A86" s="165"/>
      <c r="B86" s="90" t="s">
        <v>243</v>
      </c>
      <c r="C86" s="231" t="s">
        <v>20</v>
      </c>
      <c r="D86" s="253"/>
      <c r="E86" s="308"/>
      <c r="F86" s="316"/>
      <c r="G86" s="630"/>
      <c r="H86" s="324"/>
    </row>
    <row r="87" spans="1:8" ht="20.399999999999999">
      <c r="A87" s="165"/>
      <c r="B87" s="90" t="s">
        <v>244</v>
      </c>
      <c r="C87" s="231" t="s">
        <v>19</v>
      </c>
      <c r="D87" s="253"/>
      <c r="E87" s="308"/>
      <c r="F87" s="316"/>
      <c r="G87" s="630"/>
      <c r="H87" s="324"/>
    </row>
    <row r="88" spans="1:8" ht="30.6">
      <c r="A88" s="165"/>
      <c r="B88" s="90" t="s">
        <v>245</v>
      </c>
      <c r="C88" s="555" t="s">
        <v>24</v>
      </c>
      <c r="D88" s="253"/>
      <c r="E88" s="308"/>
      <c r="F88" s="316"/>
      <c r="G88" s="630"/>
      <c r="H88" s="324"/>
    </row>
    <row r="89" spans="1:8" ht="13.5" customHeight="1" thickBot="1">
      <c r="A89" s="215"/>
      <c r="B89" s="94" t="s">
        <v>378</v>
      </c>
      <c r="C89" s="284" t="s">
        <v>379</v>
      </c>
      <c r="D89" s="755"/>
      <c r="E89" s="671"/>
      <c r="F89" s="317"/>
      <c r="G89" s="662"/>
      <c r="H89" s="325"/>
    </row>
    <row r="90" spans="1:8" ht="13.8" thickBot="1">
      <c r="A90" s="123" t="s">
        <v>63</v>
      </c>
      <c r="B90" s="13"/>
      <c r="C90" s="704" t="s">
        <v>25</v>
      </c>
      <c r="D90" s="210"/>
      <c r="E90" s="311"/>
      <c r="F90" s="760"/>
      <c r="G90" s="628"/>
      <c r="H90" s="639"/>
    </row>
    <row r="91" spans="1:8">
      <c r="A91" s="214"/>
      <c r="B91" s="93" t="s">
        <v>128</v>
      </c>
      <c r="C91" s="233" t="s">
        <v>108</v>
      </c>
      <c r="D91" s="275"/>
      <c r="E91" s="315"/>
      <c r="F91" s="759"/>
      <c r="G91" s="717"/>
      <c r="H91" s="764"/>
    </row>
    <row r="92" spans="1:8" ht="13.8" thickBot="1">
      <c r="A92" s="166"/>
      <c r="B92" s="96" t="s">
        <v>129</v>
      </c>
      <c r="C92" s="707" t="s">
        <v>109</v>
      </c>
      <c r="D92" s="209"/>
      <c r="E92" s="696"/>
      <c r="F92" s="317"/>
      <c r="G92" s="662"/>
      <c r="H92" s="325"/>
    </row>
    <row r="93" spans="1:8" ht="13.8" thickBot="1">
      <c r="A93" s="557" t="s">
        <v>64</v>
      </c>
      <c r="B93" s="236"/>
      <c r="C93" s="204" t="s">
        <v>334</v>
      </c>
      <c r="D93" s="211"/>
      <c r="E93" s="612"/>
      <c r="F93" s="714"/>
      <c r="G93" s="665"/>
      <c r="H93" s="763"/>
    </row>
    <row r="94" spans="1:8" ht="13.8" thickBot="1">
      <c r="A94" s="123" t="s">
        <v>65</v>
      </c>
      <c r="B94" s="106"/>
      <c r="C94" s="285" t="s">
        <v>288</v>
      </c>
      <c r="D94" s="211"/>
      <c r="E94" s="612"/>
      <c r="F94" s="612"/>
      <c r="G94" s="633"/>
      <c r="H94" s="328"/>
    </row>
    <row r="95" spans="1:8" ht="13.8" thickBot="1">
      <c r="A95" s="123" t="s">
        <v>66</v>
      </c>
      <c r="B95" s="13"/>
      <c r="C95" s="204" t="s">
        <v>26</v>
      </c>
      <c r="D95" s="257"/>
      <c r="E95" s="694">
        <v>314</v>
      </c>
      <c r="F95" s="612">
        <v>314</v>
      </c>
      <c r="G95" s="633">
        <v>314</v>
      </c>
      <c r="H95" s="328">
        <f t="shared" ref="H95" si="2">SUM(G95/F95)</f>
        <v>1</v>
      </c>
    </row>
    <row r="96" spans="1:8" ht="13.8" thickBot="1">
      <c r="A96" s="123" t="s">
        <v>67</v>
      </c>
      <c r="B96" s="13"/>
      <c r="C96" s="204" t="s">
        <v>29</v>
      </c>
      <c r="D96" s="210"/>
      <c r="E96" s="311"/>
      <c r="F96" s="694"/>
      <c r="G96" s="718"/>
      <c r="H96" s="765"/>
    </row>
    <row r="97" spans="1:8">
      <c r="A97" s="164"/>
      <c r="B97" s="90" t="s">
        <v>287</v>
      </c>
      <c r="C97" s="280" t="s">
        <v>28</v>
      </c>
      <c r="D97" s="207"/>
      <c r="E97" s="695"/>
      <c r="F97" s="759"/>
      <c r="G97" s="717"/>
      <c r="H97" s="764"/>
    </row>
    <row r="98" spans="1:8" ht="13.8" thickBot="1">
      <c r="A98" s="166"/>
      <c r="B98" s="96" t="s">
        <v>143</v>
      </c>
      <c r="C98" s="281" t="s">
        <v>27</v>
      </c>
      <c r="D98" s="209"/>
      <c r="E98" s="696"/>
      <c r="F98" s="696"/>
      <c r="G98" s="654"/>
      <c r="H98" s="363"/>
    </row>
    <row r="99" spans="1:8" ht="13.8" thickBot="1">
      <c r="A99" s="123" t="s">
        <v>68</v>
      </c>
      <c r="B99" s="151"/>
      <c r="C99" s="204" t="s">
        <v>289</v>
      </c>
      <c r="D99" s="258"/>
      <c r="E99" s="614">
        <v>314</v>
      </c>
      <c r="F99" s="612">
        <v>314</v>
      </c>
      <c r="G99" s="633">
        <v>314</v>
      </c>
      <c r="H99" s="328">
        <f t="shared" ref="H99" si="3">SUM(G99/F99)</f>
        <v>1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3.8" thickBot="1">
      <c r="A101" s="170" t="s">
        <v>264</v>
      </c>
      <c r="B101" s="171"/>
      <c r="C101" s="172"/>
      <c r="D101" s="81"/>
      <c r="E101" s="615"/>
      <c r="F101" s="550"/>
      <c r="G101" s="550"/>
      <c r="H101" s="338"/>
    </row>
    <row r="102" spans="1:8" ht="13.8" thickBot="1">
      <c r="A102" s="170" t="s">
        <v>265</v>
      </c>
      <c r="B102" s="171"/>
      <c r="C102" s="172"/>
      <c r="D102" s="81"/>
      <c r="E102" s="615"/>
      <c r="F102" s="551"/>
      <c r="G102" s="551"/>
      <c r="H102" s="552"/>
    </row>
  </sheetData>
  <mergeCells count="2">
    <mergeCell ref="A2:B2"/>
    <mergeCell ref="A5:B5"/>
  </mergeCells>
  <pageMargins left="0.24" right="0.24" top="0.75" bottom="0.75" header="0.31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102"/>
  <sheetViews>
    <sheetView topLeftCell="A79" workbookViewId="0">
      <selection activeCell="K95" sqref="K95"/>
    </sheetView>
  </sheetViews>
  <sheetFormatPr defaultRowHeight="13.2"/>
  <cols>
    <col min="1" max="1" width="6.109375" customWidth="1"/>
    <col min="2" max="2" width="6.33203125" customWidth="1"/>
    <col min="3" max="3" width="50.109375" bestFit="1" customWidth="1"/>
    <col min="4" max="4" width="12.77734375" customWidth="1"/>
    <col min="5" max="5" width="8.77734375" customWidth="1"/>
    <col min="6" max="6" width="8" customWidth="1"/>
    <col min="7" max="7" width="10.33203125" customWidth="1"/>
    <col min="8" max="8" width="7.109375" customWidth="1"/>
  </cols>
  <sheetData>
    <row r="1" spans="1:8" ht="16.2" thickBot="1">
      <c r="A1" s="128"/>
      <c r="B1" s="129"/>
      <c r="C1" s="130"/>
      <c r="D1" s="175"/>
      <c r="E1" s="175"/>
      <c r="F1" s="1"/>
      <c r="G1" s="1"/>
      <c r="H1" s="175" t="s">
        <v>1056</v>
      </c>
    </row>
    <row r="2" spans="1:8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ht="13.8" thickBot="1">
      <c r="A3" s="330" t="s">
        <v>259</v>
      </c>
      <c r="B3" s="536"/>
      <c r="C3" s="537" t="s">
        <v>489</v>
      </c>
      <c r="D3" s="538"/>
      <c r="E3" s="538"/>
      <c r="F3" s="538"/>
      <c r="G3" s="538"/>
      <c r="H3" s="538">
        <v>31</v>
      </c>
    </row>
    <row r="4" spans="1:8" ht="13.8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21" thickBot="1">
      <c r="A5" s="1554" t="s">
        <v>261</v>
      </c>
      <c r="B5" s="1555"/>
      <c r="C5" s="532" t="s">
        <v>100</v>
      </c>
      <c r="D5" s="533" t="s">
        <v>101</v>
      </c>
      <c r="E5" s="540" t="s">
        <v>901</v>
      </c>
      <c r="F5" s="540" t="s">
        <v>902</v>
      </c>
      <c r="G5" s="540" t="s">
        <v>483</v>
      </c>
      <c r="H5" s="533" t="s">
        <v>472</v>
      </c>
    </row>
    <row r="6" spans="1:8" ht="13.8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ht="13.8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ht="13.8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ht="13.8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ht="13.8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ht="13.8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ht="13.8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ht="13.8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ht="13.8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ht="13.8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ht="13.8" thickBot="1">
      <c r="A33" s="123" t="s">
        <v>66</v>
      </c>
      <c r="B33" s="83"/>
      <c r="C33" s="204" t="s">
        <v>369</v>
      </c>
      <c r="D33" s="210"/>
      <c r="E33" s="210"/>
      <c r="F33" s="210"/>
      <c r="G33" s="210"/>
      <c r="H33" s="327"/>
    </row>
    <row r="34" spans="1:8">
      <c r="A34" s="144"/>
      <c r="B34" s="754" t="s">
        <v>135</v>
      </c>
      <c r="C34" s="279" t="s">
        <v>360</v>
      </c>
      <c r="D34" s="261"/>
      <c r="E34" s="261"/>
      <c r="F34" s="261"/>
      <c r="G34" s="261"/>
      <c r="H34" s="355"/>
    </row>
    <row r="35" spans="1:8" ht="17.25" customHeight="1">
      <c r="A35" s="142"/>
      <c r="B35" s="753" t="s">
        <v>138</v>
      </c>
      <c r="C35" s="227" t="s">
        <v>295</v>
      </c>
      <c r="D35" s="208"/>
      <c r="E35" s="208"/>
      <c r="F35" s="208"/>
      <c r="G35" s="208"/>
      <c r="H35" s="339"/>
    </row>
    <row r="36" spans="1:8">
      <c r="A36" s="142"/>
      <c r="B36" s="753" t="s">
        <v>139</v>
      </c>
      <c r="C36" s="227" t="s">
        <v>296</v>
      </c>
      <c r="D36" s="208"/>
      <c r="E36" s="208"/>
      <c r="F36" s="208"/>
      <c r="G36" s="208"/>
      <c r="H36" s="339"/>
    </row>
    <row r="37" spans="1:8">
      <c r="A37" s="142"/>
      <c r="B37" s="753" t="s">
        <v>140</v>
      </c>
      <c r="C37" s="227" t="s">
        <v>297</v>
      </c>
      <c r="D37" s="208"/>
      <c r="E37" s="208"/>
      <c r="F37" s="208"/>
      <c r="G37" s="208"/>
      <c r="H37" s="339"/>
    </row>
    <row r="38" spans="1:8">
      <c r="A38" s="142"/>
      <c r="B38" s="753" t="s">
        <v>141</v>
      </c>
      <c r="C38" s="227" t="s">
        <v>298</v>
      </c>
      <c r="D38" s="208"/>
      <c r="E38" s="208"/>
      <c r="F38" s="208"/>
      <c r="G38" s="208"/>
      <c r="H38" s="339"/>
    </row>
    <row r="39" spans="1:8">
      <c r="A39" s="142"/>
      <c r="B39" s="753" t="s">
        <v>229</v>
      </c>
      <c r="C39" s="227" t="s">
        <v>361</v>
      </c>
      <c r="D39" s="208"/>
      <c r="E39" s="208"/>
      <c r="F39" s="208"/>
      <c r="G39" s="208"/>
      <c r="H39" s="339"/>
    </row>
    <row r="40" spans="1:8">
      <c r="A40" s="142"/>
      <c r="B40" s="753" t="s">
        <v>136</v>
      </c>
      <c r="C40" s="230" t="s">
        <v>362</v>
      </c>
      <c r="D40" s="260"/>
      <c r="E40" s="260"/>
      <c r="F40" s="260"/>
      <c r="G40" s="260"/>
      <c r="H40" s="356"/>
    </row>
    <row r="41" spans="1:8" ht="16.5" customHeight="1">
      <c r="A41" s="142"/>
      <c r="B41" s="753" t="s">
        <v>144</v>
      </c>
      <c r="C41" s="227" t="s">
        <v>295</v>
      </c>
      <c r="D41" s="208"/>
      <c r="E41" s="208"/>
      <c r="F41" s="208"/>
      <c r="G41" s="208"/>
      <c r="H41" s="339"/>
    </row>
    <row r="42" spans="1:8">
      <c r="A42" s="142"/>
      <c r="B42" s="753" t="s">
        <v>145</v>
      </c>
      <c r="C42" s="227" t="s">
        <v>296</v>
      </c>
      <c r="D42" s="208"/>
      <c r="E42" s="208"/>
      <c r="F42" s="208"/>
      <c r="G42" s="208"/>
      <c r="H42" s="339"/>
    </row>
    <row r="43" spans="1:8">
      <c r="A43" s="142"/>
      <c r="B43" s="753" t="s">
        <v>146</v>
      </c>
      <c r="C43" s="227" t="s">
        <v>297</v>
      </c>
      <c r="D43" s="208"/>
      <c r="E43" s="208"/>
      <c r="F43" s="208"/>
      <c r="G43" s="208"/>
      <c r="H43" s="339"/>
    </row>
    <row r="44" spans="1:8">
      <c r="A44" s="142"/>
      <c r="B44" s="753" t="s">
        <v>147</v>
      </c>
      <c r="C44" s="227" t="s">
        <v>298</v>
      </c>
      <c r="D44" s="208"/>
      <c r="E44" s="208"/>
      <c r="F44" s="208"/>
      <c r="G44" s="208"/>
      <c r="H44" s="339"/>
    </row>
    <row r="45" spans="1:8" ht="13.8" thickBot="1">
      <c r="A45" s="149"/>
      <c r="B45" s="752" t="s">
        <v>230</v>
      </c>
      <c r="C45" s="228" t="s">
        <v>363</v>
      </c>
      <c r="D45" s="244"/>
      <c r="E45" s="244"/>
      <c r="F45" s="244"/>
      <c r="G45" s="244"/>
      <c r="H45" s="357"/>
    </row>
    <row r="46" spans="1:8" ht="13.8" thickBot="1">
      <c r="A46" s="123" t="s">
        <v>67</v>
      </c>
      <c r="B46" s="140"/>
      <c r="C46" s="225" t="s">
        <v>299</v>
      </c>
      <c r="D46" s="210"/>
      <c r="E46" s="210"/>
      <c r="F46" s="210"/>
      <c r="G46" s="210"/>
      <c r="H46" s="327"/>
    </row>
    <row r="47" spans="1:8" ht="15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ht="13.8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ht="13.8" thickBot="1">
      <c r="A49" s="115" t="s">
        <v>68</v>
      </c>
      <c r="B49" s="140"/>
      <c r="C49" s="225" t="s">
        <v>7</v>
      </c>
      <c r="D49" s="210"/>
      <c r="E49" s="210"/>
      <c r="F49" s="210"/>
      <c r="G49" s="210"/>
      <c r="H49" s="327"/>
    </row>
    <row r="50" spans="1:8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ht="13.8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ht="13.8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ht="13.8" thickBot="1">
      <c r="A55" s="152" t="s">
        <v>70</v>
      </c>
      <c r="B55" s="153"/>
      <c r="C55" s="204" t="s">
        <v>487</v>
      </c>
      <c r="D55" s="246"/>
      <c r="E55" s="246"/>
      <c r="F55" s="246"/>
      <c r="G55" s="246"/>
      <c r="H55" s="359"/>
    </row>
    <row r="56" spans="1:8" ht="13.8" thickBot="1">
      <c r="A56" s="115" t="s">
        <v>71</v>
      </c>
      <c r="B56" s="95"/>
      <c r="C56" s="204" t="s">
        <v>304</v>
      </c>
      <c r="D56" s="247"/>
      <c r="E56" s="247"/>
      <c r="F56" s="247"/>
      <c r="G56" s="247"/>
      <c r="H56" s="326"/>
    </row>
    <row r="57" spans="1:8" ht="14.25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ht="15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ht="13.8" thickBot="1">
      <c r="A59" s="154" t="s">
        <v>72</v>
      </c>
      <c r="B59" s="282"/>
      <c r="C59" s="283" t="s">
        <v>11</v>
      </c>
      <c r="D59" s="210"/>
      <c r="E59" s="210"/>
      <c r="F59" s="541"/>
      <c r="G59" s="541"/>
      <c r="H59" s="542"/>
    </row>
    <row r="60" spans="1:8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ht="13.8" thickBot="1">
      <c r="A62" s="604"/>
      <c r="B62" s="162"/>
      <c r="C62" s="163" t="s">
        <v>106</v>
      </c>
      <c r="D62" s="251"/>
      <c r="E62" s="561"/>
      <c r="F62" s="756"/>
      <c r="G62" s="716"/>
      <c r="H62" s="761"/>
    </row>
    <row r="63" spans="1:8" ht="13.8" thickBot="1">
      <c r="A63" s="123" t="s">
        <v>61</v>
      </c>
      <c r="B63" s="13"/>
      <c r="C63" s="83" t="s">
        <v>30</v>
      </c>
      <c r="D63" s="210"/>
      <c r="E63" s="311"/>
      <c r="F63" s="614">
        <v>15689</v>
      </c>
      <c r="G63" s="659">
        <v>15689</v>
      </c>
      <c r="H63" s="335">
        <f t="shared" ref="H63" si="0">SUM(G63/F63)</f>
        <v>1</v>
      </c>
    </row>
    <row r="64" spans="1:8">
      <c r="A64" s="164"/>
      <c r="B64" s="92" t="s">
        <v>148</v>
      </c>
      <c r="C64" s="216" t="s">
        <v>92</v>
      </c>
      <c r="D64" s="252"/>
      <c r="E64" s="691"/>
      <c r="F64" s="757"/>
      <c r="G64" s="766"/>
      <c r="H64" s="762"/>
    </row>
    <row r="65" spans="1:8" ht="15" customHeight="1">
      <c r="A65" s="165"/>
      <c r="B65" s="90" t="s">
        <v>149</v>
      </c>
      <c r="C65" s="217" t="s">
        <v>238</v>
      </c>
      <c r="D65" s="253"/>
      <c r="E65" s="308"/>
      <c r="F65" s="758"/>
      <c r="G65" s="652"/>
      <c r="H65" s="362"/>
    </row>
    <row r="66" spans="1:8">
      <c r="A66" s="165"/>
      <c r="B66" s="90" t="s">
        <v>150</v>
      </c>
      <c r="C66" s="217" t="s">
        <v>179</v>
      </c>
      <c r="D66" s="254"/>
      <c r="E66" s="692"/>
      <c r="F66" s="316">
        <v>15689</v>
      </c>
      <c r="G66" s="630">
        <v>15689</v>
      </c>
      <c r="H66" s="324">
        <f t="shared" ref="H66" si="1">SUM(G66/F66)</f>
        <v>1</v>
      </c>
    </row>
    <row r="67" spans="1:8">
      <c r="A67" s="165"/>
      <c r="B67" s="90" t="s">
        <v>151</v>
      </c>
      <c r="C67" s="217" t="s">
        <v>417</v>
      </c>
      <c r="D67" s="254"/>
      <c r="E67" s="692"/>
      <c r="F67" s="758"/>
      <c r="G67" s="652"/>
      <c r="H67" s="362"/>
    </row>
    <row r="68" spans="1:8">
      <c r="A68" s="165"/>
      <c r="B68" s="90" t="s">
        <v>182</v>
      </c>
      <c r="C68" s="217" t="s">
        <v>239</v>
      </c>
      <c r="D68" s="254"/>
      <c r="E68" s="692"/>
      <c r="F68" s="758"/>
      <c r="G68" s="652"/>
      <c r="H68" s="362"/>
    </row>
    <row r="69" spans="1:8">
      <c r="A69" s="165"/>
      <c r="B69" s="90" t="s">
        <v>408</v>
      </c>
      <c r="C69" s="217" t="s">
        <v>240</v>
      </c>
      <c r="D69" s="254"/>
      <c r="E69" s="692"/>
      <c r="F69" s="758"/>
      <c r="G69" s="652"/>
      <c r="H69" s="362"/>
    </row>
    <row r="70" spans="1:8">
      <c r="A70" s="165"/>
      <c r="B70" s="90" t="s">
        <v>418</v>
      </c>
      <c r="C70" s="217" t="s">
        <v>377</v>
      </c>
      <c r="D70" s="253"/>
      <c r="E70" s="308"/>
      <c r="F70" s="758"/>
      <c r="G70" s="652"/>
      <c r="H70" s="362"/>
    </row>
    <row r="71" spans="1:8">
      <c r="A71" s="165"/>
      <c r="B71" s="90" t="s">
        <v>419</v>
      </c>
      <c r="C71" s="218" t="s">
        <v>12</v>
      </c>
      <c r="D71" s="254"/>
      <c r="E71" s="692"/>
      <c r="F71" s="316"/>
      <c r="G71" s="630"/>
      <c r="H71" s="324"/>
    </row>
    <row r="72" spans="1:8">
      <c r="A72" s="165"/>
      <c r="B72" s="90" t="s">
        <v>420</v>
      </c>
      <c r="C72" s="231" t="s">
        <v>371</v>
      </c>
      <c r="D72" s="254"/>
      <c r="E72" s="692"/>
      <c r="F72" s="758"/>
      <c r="G72" s="652"/>
      <c r="H72" s="362"/>
    </row>
    <row r="73" spans="1:8">
      <c r="A73" s="165"/>
      <c r="B73" s="90" t="s">
        <v>421</v>
      </c>
      <c r="C73" s="231" t="s">
        <v>13</v>
      </c>
      <c r="D73" s="254"/>
      <c r="E73" s="692"/>
      <c r="F73" s="758"/>
      <c r="G73" s="652"/>
      <c r="H73" s="362"/>
    </row>
    <row r="74" spans="1:8">
      <c r="A74" s="165"/>
      <c r="B74" s="90" t="s">
        <v>422</v>
      </c>
      <c r="C74" s="231" t="s">
        <v>372</v>
      </c>
      <c r="D74" s="254"/>
      <c r="E74" s="692"/>
      <c r="F74" s="758"/>
      <c r="G74" s="652"/>
      <c r="H74" s="362"/>
    </row>
    <row r="75" spans="1:8">
      <c r="A75" s="165"/>
      <c r="B75" s="90" t="s">
        <v>423</v>
      </c>
      <c r="C75" s="219" t="s">
        <v>14</v>
      </c>
      <c r="D75" s="254"/>
      <c r="E75" s="692"/>
      <c r="F75" s="758"/>
      <c r="G75" s="652"/>
      <c r="H75" s="362"/>
    </row>
    <row r="76" spans="1:8">
      <c r="A76" s="165"/>
      <c r="B76" s="90" t="s">
        <v>424</v>
      </c>
      <c r="C76" s="220" t="s">
        <v>15</v>
      </c>
      <c r="D76" s="254"/>
      <c r="E76" s="692"/>
      <c r="F76" s="758"/>
      <c r="G76" s="652"/>
      <c r="H76" s="362"/>
    </row>
    <row r="77" spans="1:8" ht="13.8" thickBot="1">
      <c r="A77" s="166"/>
      <c r="B77" s="90" t="s">
        <v>425</v>
      </c>
      <c r="C77" s="221" t="s">
        <v>16</v>
      </c>
      <c r="D77" s="255"/>
      <c r="E77" s="693"/>
      <c r="F77" s="696"/>
      <c r="G77" s="654"/>
      <c r="H77" s="363"/>
    </row>
    <row r="78" spans="1:8" ht="13.8" thickBot="1">
      <c r="A78" s="123" t="s">
        <v>62</v>
      </c>
      <c r="B78" s="13"/>
      <c r="C78" s="222" t="s">
        <v>426</v>
      </c>
      <c r="D78" s="247"/>
      <c r="E78" s="312"/>
      <c r="F78" s="714"/>
      <c r="G78" s="665"/>
      <c r="H78" s="763"/>
    </row>
    <row r="79" spans="1:8">
      <c r="A79" s="214"/>
      <c r="B79" s="93" t="s">
        <v>154</v>
      </c>
      <c r="C79" s="280" t="s">
        <v>17</v>
      </c>
      <c r="D79" s="299"/>
      <c r="E79" s="670"/>
      <c r="F79" s="759"/>
      <c r="G79" s="717"/>
      <c r="H79" s="764"/>
    </row>
    <row r="80" spans="1:8">
      <c r="A80" s="165"/>
      <c r="B80" s="90" t="s">
        <v>155</v>
      </c>
      <c r="C80" s="227" t="s">
        <v>242</v>
      </c>
      <c r="D80" s="253"/>
      <c r="E80" s="308"/>
      <c r="F80" s="316"/>
      <c r="G80" s="630"/>
      <c r="H80" s="324"/>
    </row>
    <row r="81" spans="1:8">
      <c r="A81" s="165"/>
      <c r="B81" s="90" t="s">
        <v>156</v>
      </c>
      <c r="C81" s="227" t="s">
        <v>329</v>
      </c>
      <c r="D81" s="253"/>
      <c r="E81" s="308"/>
      <c r="F81" s="316"/>
      <c r="G81" s="630"/>
      <c r="H81" s="324"/>
    </row>
    <row r="82" spans="1:8">
      <c r="A82" s="165"/>
      <c r="B82" s="90" t="s">
        <v>157</v>
      </c>
      <c r="C82" s="227" t="s">
        <v>18</v>
      </c>
      <c r="D82" s="253"/>
      <c r="E82" s="308"/>
      <c r="F82" s="316"/>
      <c r="G82" s="630"/>
      <c r="H82" s="324"/>
    </row>
    <row r="83" spans="1:8">
      <c r="A83" s="165"/>
      <c r="B83" s="90" t="s">
        <v>158</v>
      </c>
      <c r="C83" s="231" t="s">
        <v>23</v>
      </c>
      <c r="D83" s="253"/>
      <c r="E83" s="308"/>
      <c r="F83" s="316"/>
      <c r="G83" s="630"/>
      <c r="H83" s="324"/>
    </row>
    <row r="84" spans="1:8">
      <c r="A84" s="165"/>
      <c r="B84" s="90" t="s">
        <v>164</v>
      </c>
      <c r="C84" s="231" t="s">
        <v>22</v>
      </c>
      <c r="D84" s="253"/>
      <c r="E84" s="308"/>
      <c r="F84" s="316"/>
      <c r="G84" s="630"/>
      <c r="H84" s="324"/>
    </row>
    <row r="85" spans="1:8">
      <c r="A85" s="165"/>
      <c r="B85" s="90" t="s">
        <v>166</v>
      </c>
      <c r="C85" s="231" t="s">
        <v>21</v>
      </c>
      <c r="D85" s="253"/>
      <c r="E85" s="308"/>
      <c r="F85" s="316"/>
      <c r="G85" s="630"/>
      <c r="H85" s="324"/>
    </row>
    <row r="86" spans="1:8">
      <c r="A86" s="165"/>
      <c r="B86" s="90" t="s">
        <v>243</v>
      </c>
      <c r="C86" s="231" t="s">
        <v>20</v>
      </c>
      <c r="D86" s="253"/>
      <c r="E86" s="308"/>
      <c r="F86" s="316"/>
      <c r="G86" s="630"/>
      <c r="H86" s="324"/>
    </row>
    <row r="87" spans="1:8" ht="20.399999999999999">
      <c r="A87" s="165"/>
      <c r="B87" s="90" t="s">
        <v>244</v>
      </c>
      <c r="C87" s="231" t="s">
        <v>19</v>
      </c>
      <c r="D87" s="253"/>
      <c r="E87" s="308"/>
      <c r="F87" s="316"/>
      <c r="G87" s="630"/>
      <c r="H87" s="324"/>
    </row>
    <row r="88" spans="1:8" ht="30.6">
      <c r="A88" s="165"/>
      <c r="B88" s="90" t="s">
        <v>245</v>
      </c>
      <c r="C88" s="555" t="s">
        <v>24</v>
      </c>
      <c r="D88" s="253"/>
      <c r="E88" s="308"/>
      <c r="F88" s="316"/>
      <c r="G88" s="630"/>
      <c r="H88" s="324"/>
    </row>
    <row r="89" spans="1:8" ht="13.8" thickBot="1">
      <c r="A89" s="215"/>
      <c r="B89" s="94" t="s">
        <v>378</v>
      </c>
      <c r="C89" s="284" t="s">
        <v>379</v>
      </c>
      <c r="D89" s="755"/>
      <c r="E89" s="671"/>
      <c r="F89" s="317"/>
      <c r="G89" s="662"/>
      <c r="H89" s="325"/>
    </row>
    <row r="90" spans="1:8" ht="13.8" thickBot="1">
      <c r="A90" s="123" t="s">
        <v>63</v>
      </c>
      <c r="B90" s="13"/>
      <c r="C90" s="704" t="s">
        <v>25</v>
      </c>
      <c r="D90" s="210"/>
      <c r="E90" s="311"/>
      <c r="F90" s="760"/>
      <c r="G90" s="628"/>
      <c r="H90" s="639"/>
    </row>
    <row r="91" spans="1:8">
      <c r="A91" s="214"/>
      <c r="B91" s="93" t="s">
        <v>128</v>
      </c>
      <c r="C91" s="233" t="s">
        <v>108</v>
      </c>
      <c r="D91" s="275"/>
      <c r="E91" s="315"/>
      <c r="F91" s="759"/>
      <c r="G91" s="717"/>
      <c r="H91" s="764"/>
    </row>
    <row r="92" spans="1:8" ht="13.8" thickBot="1">
      <c r="A92" s="215"/>
      <c r="B92" s="94" t="s">
        <v>129</v>
      </c>
      <c r="C92" s="234" t="s">
        <v>109</v>
      </c>
      <c r="D92" s="244"/>
      <c r="E92" s="1516"/>
      <c r="F92" s="317"/>
      <c r="G92" s="662"/>
      <c r="H92" s="325"/>
    </row>
    <row r="93" spans="1:8" ht="13.8" thickBot="1">
      <c r="A93" s="235" t="s">
        <v>64</v>
      </c>
      <c r="B93" s="236"/>
      <c r="C93" s="225" t="s">
        <v>334</v>
      </c>
      <c r="D93" s="292"/>
      <c r="E93" s="321"/>
      <c r="F93" s="714"/>
      <c r="G93" s="665"/>
      <c r="H93" s="763"/>
    </row>
    <row r="94" spans="1:8" ht="13.8" thickBot="1">
      <c r="A94" s="123" t="s">
        <v>65</v>
      </c>
      <c r="B94" s="106"/>
      <c r="C94" s="285" t="s">
        <v>288</v>
      </c>
      <c r="D94" s="211"/>
      <c r="E94" s="612"/>
      <c r="F94" s="612"/>
      <c r="G94" s="633"/>
      <c r="H94" s="328"/>
    </row>
    <row r="95" spans="1:8" ht="13.8" thickBot="1">
      <c r="A95" s="123" t="s">
        <v>66</v>
      </c>
      <c r="B95" s="13"/>
      <c r="C95" s="204" t="s">
        <v>26</v>
      </c>
      <c r="D95" s="257"/>
      <c r="E95" s="694"/>
      <c r="F95" s="612">
        <v>15689</v>
      </c>
      <c r="G95" s="633">
        <v>15689</v>
      </c>
      <c r="H95" s="328">
        <f t="shared" ref="H95" si="2">SUM(G95/F95)</f>
        <v>1</v>
      </c>
    </row>
    <row r="96" spans="1:8" ht="13.8" thickBot="1">
      <c r="A96" s="123" t="s">
        <v>67</v>
      </c>
      <c r="B96" s="13"/>
      <c r="C96" s="204" t="s">
        <v>29</v>
      </c>
      <c r="D96" s="210"/>
      <c r="E96" s="311"/>
      <c r="F96" s="694"/>
      <c r="G96" s="718"/>
      <c r="H96" s="765"/>
    </row>
    <row r="97" spans="1:8">
      <c r="A97" s="164"/>
      <c r="B97" s="90" t="s">
        <v>287</v>
      </c>
      <c r="C97" s="280" t="s">
        <v>28</v>
      </c>
      <c r="D97" s="207"/>
      <c r="E97" s="695"/>
      <c r="F97" s="759"/>
      <c r="G97" s="717"/>
      <c r="H97" s="764"/>
    </row>
    <row r="98" spans="1:8" ht="13.8" thickBot="1">
      <c r="A98" s="166"/>
      <c r="B98" s="96" t="s">
        <v>143</v>
      </c>
      <c r="C98" s="281" t="s">
        <v>27</v>
      </c>
      <c r="D98" s="209"/>
      <c r="E98" s="696"/>
      <c r="F98" s="696"/>
      <c r="G98" s="654"/>
      <c r="H98" s="363"/>
    </row>
    <row r="99" spans="1:8" ht="13.8" thickBot="1">
      <c r="A99" s="123" t="s">
        <v>68</v>
      </c>
      <c r="B99" s="151"/>
      <c r="C99" s="204" t="s">
        <v>289</v>
      </c>
      <c r="D99" s="258"/>
      <c r="E99" s="614"/>
      <c r="F99" s="612">
        <v>15689</v>
      </c>
      <c r="G99" s="633">
        <v>15689</v>
      </c>
      <c r="H99" s="328">
        <f t="shared" ref="H99" si="3">SUM(G99/F99)</f>
        <v>1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3.8" thickBot="1">
      <c r="A101" s="170" t="s">
        <v>264</v>
      </c>
      <c r="B101" s="171"/>
      <c r="C101" s="172"/>
      <c r="D101" s="81"/>
      <c r="E101" s="615"/>
      <c r="F101" s="550"/>
      <c r="G101" s="550"/>
      <c r="H101" s="338"/>
    </row>
    <row r="102" spans="1:8" ht="13.8" thickBot="1">
      <c r="A102" s="170" t="s">
        <v>265</v>
      </c>
      <c r="B102" s="171"/>
      <c r="C102" s="172"/>
      <c r="D102" s="81"/>
      <c r="E102" s="615"/>
      <c r="F102" s="551"/>
      <c r="G102" s="551"/>
      <c r="H102" s="552"/>
    </row>
  </sheetData>
  <mergeCells count="2">
    <mergeCell ref="A2:B2"/>
    <mergeCell ref="A5:B5"/>
  </mergeCells>
  <pageMargins left="0.24" right="0.24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102"/>
  <sheetViews>
    <sheetView topLeftCell="A13" workbookViewId="0">
      <selection activeCell="D5" sqref="D5"/>
    </sheetView>
  </sheetViews>
  <sheetFormatPr defaultRowHeight="13.2"/>
  <cols>
    <col min="1" max="1" width="6.109375" customWidth="1"/>
    <col min="2" max="2" width="6.33203125" customWidth="1"/>
    <col min="3" max="3" width="50.109375" bestFit="1" customWidth="1"/>
    <col min="4" max="4" width="9.33203125" customWidth="1"/>
    <col min="5" max="5" width="8.6640625" customWidth="1"/>
    <col min="6" max="6" width="8.77734375" customWidth="1"/>
    <col min="7" max="7" width="10.33203125" customWidth="1"/>
    <col min="8" max="8" width="9.109375" customWidth="1"/>
  </cols>
  <sheetData>
    <row r="1" spans="1:8" ht="16.2" thickBot="1">
      <c r="A1" s="128"/>
      <c r="B1" s="129"/>
      <c r="C1" s="130"/>
      <c r="D1" s="175"/>
      <c r="E1" s="175"/>
      <c r="F1" s="1"/>
      <c r="G1" s="1"/>
      <c r="H1" s="175" t="s">
        <v>1057</v>
      </c>
    </row>
    <row r="2" spans="1:8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ht="13.8" thickBot="1">
      <c r="A3" s="330" t="s">
        <v>259</v>
      </c>
      <c r="B3" s="536"/>
      <c r="C3" s="537" t="s">
        <v>490</v>
      </c>
      <c r="D3" s="538"/>
      <c r="E3" s="538"/>
      <c r="F3" s="538"/>
      <c r="G3" s="538"/>
      <c r="H3" s="538">
        <v>32</v>
      </c>
    </row>
    <row r="4" spans="1:8" ht="13.8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21" thickBot="1">
      <c r="A5" s="1554" t="s">
        <v>261</v>
      </c>
      <c r="B5" s="1555"/>
      <c r="C5" s="532" t="s">
        <v>100</v>
      </c>
      <c r="D5" s="540" t="s">
        <v>1083</v>
      </c>
      <c r="E5" s="540" t="s">
        <v>901</v>
      </c>
      <c r="F5" s="540" t="s">
        <v>902</v>
      </c>
      <c r="G5" s="540" t="s">
        <v>483</v>
      </c>
      <c r="H5" s="533" t="s">
        <v>472</v>
      </c>
    </row>
    <row r="6" spans="1:8" ht="13.8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ht="13.8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ht="13.8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ht="13.8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ht="13.8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ht="13.8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ht="13.8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ht="13.8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ht="13.8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ht="13.8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ht="13.8" thickBot="1">
      <c r="A33" s="123" t="s">
        <v>66</v>
      </c>
      <c r="B33" s="83"/>
      <c r="C33" s="204" t="s">
        <v>369</v>
      </c>
      <c r="D33" s="210"/>
      <c r="E33" s="210"/>
      <c r="F33" s="210">
        <v>362</v>
      </c>
      <c r="G33" s="210">
        <v>362</v>
      </c>
      <c r="H33" s="327">
        <f t="shared" ref="H33" si="0">SUM(G33/F33)</f>
        <v>1</v>
      </c>
    </row>
    <row r="34" spans="1:8">
      <c r="A34" s="144"/>
      <c r="B34" s="754" t="s">
        <v>135</v>
      </c>
      <c r="C34" s="279" t="s">
        <v>360</v>
      </c>
      <c r="D34" s="261"/>
      <c r="E34" s="261"/>
      <c r="F34" s="261"/>
      <c r="G34" s="261"/>
      <c r="H34" s="355"/>
    </row>
    <row r="35" spans="1:8">
      <c r="A35" s="142"/>
      <c r="B35" s="753" t="s">
        <v>138</v>
      </c>
      <c r="C35" s="227" t="s">
        <v>295</v>
      </c>
      <c r="D35" s="208"/>
      <c r="E35" s="208"/>
      <c r="F35" s="208"/>
      <c r="G35" s="208"/>
      <c r="H35" s="339"/>
    </row>
    <row r="36" spans="1:8">
      <c r="A36" s="142"/>
      <c r="B36" s="753" t="s">
        <v>139</v>
      </c>
      <c r="C36" s="227" t="s">
        <v>296</v>
      </c>
      <c r="D36" s="208"/>
      <c r="E36" s="208"/>
      <c r="F36" s="208"/>
      <c r="G36" s="208"/>
      <c r="H36" s="339"/>
    </row>
    <row r="37" spans="1:8">
      <c r="A37" s="142"/>
      <c r="B37" s="753" t="s">
        <v>140</v>
      </c>
      <c r="C37" s="227" t="s">
        <v>297</v>
      </c>
      <c r="D37" s="208"/>
      <c r="E37" s="208"/>
      <c r="F37" s="208"/>
      <c r="G37" s="208"/>
      <c r="H37" s="339"/>
    </row>
    <row r="38" spans="1:8">
      <c r="A38" s="142"/>
      <c r="B38" s="753" t="s">
        <v>141</v>
      </c>
      <c r="C38" s="227" t="s">
        <v>298</v>
      </c>
      <c r="D38" s="208"/>
      <c r="E38" s="208"/>
      <c r="F38" s="208"/>
      <c r="G38" s="208"/>
      <c r="H38" s="339"/>
    </row>
    <row r="39" spans="1:8">
      <c r="A39" s="142"/>
      <c r="B39" s="753" t="s">
        <v>229</v>
      </c>
      <c r="C39" s="227" t="s">
        <v>361</v>
      </c>
      <c r="D39" s="208"/>
      <c r="E39" s="208"/>
      <c r="F39" s="208"/>
      <c r="G39" s="208"/>
      <c r="H39" s="339"/>
    </row>
    <row r="40" spans="1:8">
      <c r="A40" s="142"/>
      <c r="B40" s="753" t="s">
        <v>136</v>
      </c>
      <c r="C40" s="230" t="s">
        <v>362</v>
      </c>
      <c r="D40" s="260"/>
      <c r="E40" s="260"/>
      <c r="F40" s="260">
        <v>362</v>
      </c>
      <c r="G40" s="260">
        <v>362</v>
      </c>
      <c r="H40" s="356">
        <f t="shared" ref="H40" si="1">SUM(G40/F40)</f>
        <v>1</v>
      </c>
    </row>
    <row r="41" spans="1:8">
      <c r="A41" s="142"/>
      <c r="B41" s="753" t="s">
        <v>144</v>
      </c>
      <c r="C41" s="227" t="s">
        <v>295</v>
      </c>
      <c r="D41" s="208"/>
      <c r="E41" s="208"/>
      <c r="F41" s="208"/>
      <c r="G41" s="208"/>
      <c r="H41" s="339"/>
    </row>
    <row r="42" spans="1:8">
      <c r="A42" s="142"/>
      <c r="B42" s="753" t="s">
        <v>145</v>
      </c>
      <c r="C42" s="227" t="s">
        <v>296</v>
      </c>
      <c r="D42" s="208"/>
      <c r="E42" s="208"/>
      <c r="F42" s="208"/>
      <c r="G42" s="208"/>
      <c r="H42" s="339"/>
    </row>
    <row r="43" spans="1:8">
      <c r="A43" s="142"/>
      <c r="B43" s="753" t="s">
        <v>146</v>
      </c>
      <c r="C43" s="227" t="s">
        <v>297</v>
      </c>
      <c r="D43" s="208"/>
      <c r="E43" s="208"/>
      <c r="F43" s="208"/>
      <c r="G43" s="208"/>
      <c r="H43" s="339"/>
    </row>
    <row r="44" spans="1:8">
      <c r="A44" s="142"/>
      <c r="B44" s="753" t="s">
        <v>147</v>
      </c>
      <c r="C44" s="227" t="s">
        <v>298</v>
      </c>
      <c r="D44" s="208"/>
      <c r="E44" s="208"/>
      <c r="F44" s="208">
        <v>362</v>
      </c>
      <c r="G44" s="208">
        <v>362</v>
      </c>
      <c r="H44" s="339">
        <f t="shared" ref="H44" si="2">SUM(G44/F44)</f>
        <v>1</v>
      </c>
    </row>
    <row r="45" spans="1:8" ht="13.8" thickBot="1">
      <c r="A45" s="149"/>
      <c r="B45" s="752" t="s">
        <v>230</v>
      </c>
      <c r="C45" s="228" t="s">
        <v>363</v>
      </c>
      <c r="D45" s="244"/>
      <c r="E45" s="244"/>
      <c r="F45" s="244"/>
      <c r="G45" s="244"/>
      <c r="H45" s="357"/>
    </row>
    <row r="46" spans="1:8" ht="13.8" thickBot="1">
      <c r="A46" s="123" t="s">
        <v>67</v>
      </c>
      <c r="B46" s="140"/>
      <c r="C46" s="225" t="s">
        <v>299</v>
      </c>
      <c r="D46" s="210"/>
      <c r="E46" s="210"/>
      <c r="F46" s="210"/>
      <c r="G46" s="210"/>
      <c r="H46" s="327"/>
    </row>
    <row r="47" spans="1:8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ht="13.8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ht="13.8" thickBot="1">
      <c r="A49" s="115" t="s">
        <v>68</v>
      </c>
      <c r="B49" s="140"/>
      <c r="C49" s="225" t="s">
        <v>7</v>
      </c>
      <c r="D49" s="210"/>
      <c r="E49" s="210"/>
      <c r="F49" s="210"/>
      <c r="G49" s="210"/>
      <c r="H49" s="327"/>
    </row>
    <row r="50" spans="1:8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ht="13.8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ht="13.8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ht="13.8" thickBot="1">
      <c r="A55" s="152" t="s">
        <v>70</v>
      </c>
      <c r="B55" s="153"/>
      <c r="C55" s="204" t="s">
        <v>487</v>
      </c>
      <c r="D55" s="246"/>
      <c r="E55" s="246"/>
      <c r="F55" s="246"/>
      <c r="G55" s="246"/>
      <c r="H55" s="359"/>
    </row>
    <row r="56" spans="1:8" ht="13.8" thickBot="1">
      <c r="A56" s="115" t="s">
        <v>71</v>
      </c>
      <c r="B56" s="95"/>
      <c r="C56" s="204" t="s">
        <v>304</v>
      </c>
      <c r="D56" s="247"/>
      <c r="E56" s="247"/>
      <c r="F56" s="247"/>
      <c r="G56" s="247"/>
      <c r="H56" s="326"/>
    </row>
    <row r="57" spans="1:8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ht="13.8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ht="13.8" thickBot="1">
      <c r="A59" s="154" t="s">
        <v>72</v>
      </c>
      <c r="B59" s="282"/>
      <c r="C59" s="283" t="s">
        <v>11</v>
      </c>
      <c r="D59" s="210"/>
      <c r="E59" s="210"/>
      <c r="F59" s="211">
        <v>362</v>
      </c>
      <c r="G59" s="211">
        <v>362</v>
      </c>
      <c r="H59" s="542">
        <f t="shared" ref="H59" si="3">SUM(G59/F59)</f>
        <v>1</v>
      </c>
    </row>
    <row r="60" spans="1:8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ht="13.8" thickBot="1">
      <c r="A62" s="604"/>
      <c r="B62" s="162"/>
      <c r="C62" s="163" t="s">
        <v>106</v>
      </c>
      <c r="D62" s="251"/>
      <c r="E62" s="561"/>
      <c r="F62" s="756"/>
      <c r="G62" s="716"/>
      <c r="H62" s="761"/>
    </row>
    <row r="63" spans="1:8" ht="13.8" thickBot="1">
      <c r="A63" s="123" t="s">
        <v>61</v>
      </c>
      <c r="B63" s="13"/>
      <c r="C63" s="83" t="s">
        <v>30</v>
      </c>
      <c r="D63" s="210"/>
      <c r="E63" s="311"/>
      <c r="F63" s="614"/>
      <c r="G63" s="659"/>
      <c r="H63" s="335"/>
    </row>
    <row r="64" spans="1:8">
      <c r="A64" s="164"/>
      <c r="B64" s="92" t="s">
        <v>148</v>
      </c>
      <c r="C64" s="216" t="s">
        <v>92</v>
      </c>
      <c r="D64" s="252"/>
      <c r="E64" s="691"/>
      <c r="F64" s="757"/>
      <c r="G64" s="766"/>
      <c r="H64" s="762"/>
    </row>
    <row r="65" spans="1:8">
      <c r="A65" s="165"/>
      <c r="B65" s="90" t="s">
        <v>149</v>
      </c>
      <c r="C65" s="217" t="s">
        <v>238</v>
      </c>
      <c r="D65" s="253"/>
      <c r="E65" s="308"/>
      <c r="F65" s="758"/>
      <c r="G65" s="652"/>
      <c r="H65" s="362"/>
    </row>
    <row r="66" spans="1:8">
      <c r="A66" s="165"/>
      <c r="B66" s="90" t="s">
        <v>150</v>
      </c>
      <c r="C66" s="217" t="s">
        <v>179</v>
      </c>
      <c r="D66" s="254"/>
      <c r="E66" s="692"/>
      <c r="F66" s="316"/>
      <c r="G66" s="630"/>
      <c r="H66" s="324"/>
    </row>
    <row r="67" spans="1:8">
      <c r="A67" s="165"/>
      <c r="B67" s="90" t="s">
        <v>151</v>
      </c>
      <c r="C67" s="217" t="s">
        <v>417</v>
      </c>
      <c r="D67" s="254"/>
      <c r="E67" s="692"/>
      <c r="F67" s="758"/>
      <c r="G67" s="652"/>
      <c r="H67" s="362"/>
    </row>
    <row r="68" spans="1:8">
      <c r="A68" s="165"/>
      <c r="B68" s="90" t="s">
        <v>182</v>
      </c>
      <c r="C68" s="217" t="s">
        <v>239</v>
      </c>
      <c r="D68" s="254"/>
      <c r="E68" s="692"/>
      <c r="F68" s="758"/>
      <c r="G68" s="652"/>
      <c r="H68" s="362"/>
    </row>
    <row r="69" spans="1:8">
      <c r="A69" s="165"/>
      <c r="B69" s="90" t="s">
        <v>408</v>
      </c>
      <c r="C69" s="217" t="s">
        <v>240</v>
      </c>
      <c r="D69" s="254"/>
      <c r="E69" s="692"/>
      <c r="F69" s="758"/>
      <c r="G69" s="652"/>
      <c r="H69" s="362"/>
    </row>
    <row r="70" spans="1:8">
      <c r="A70" s="165"/>
      <c r="B70" s="90" t="s">
        <v>418</v>
      </c>
      <c r="C70" s="217" t="s">
        <v>377</v>
      </c>
      <c r="D70" s="253"/>
      <c r="E70" s="308"/>
      <c r="F70" s="758"/>
      <c r="G70" s="652"/>
      <c r="H70" s="362"/>
    </row>
    <row r="71" spans="1:8">
      <c r="A71" s="165"/>
      <c r="B71" s="90" t="s">
        <v>419</v>
      </c>
      <c r="C71" s="218" t="s">
        <v>12</v>
      </c>
      <c r="D71" s="254"/>
      <c r="E71" s="692"/>
      <c r="F71" s="316"/>
      <c r="G71" s="630"/>
      <c r="H71" s="324"/>
    </row>
    <row r="72" spans="1:8">
      <c r="A72" s="165"/>
      <c r="B72" s="90" t="s">
        <v>420</v>
      </c>
      <c r="C72" s="231" t="s">
        <v>371</v>
      </c>
      <c r="D72" s="254"/>
      <c r="E72" s="692"/>
      <c r="F72" s="758"/>
      <c r="G72" s="652"/>
      <c r="H72" s="362"/>
    </row>
    <row r="73" spans="1:8">
      <c r="A73" s="165"/>
      <c r="B73" s="90" t="s">
        <v>421</v>
      </c>
      <c r="C73" s="231" t="s">
        <v>13</v>
      </c>
      <c r="D73" s="254"/>
      <c r="E73" s="692"/>
      <c r="F73" s="758"/>
      <c r="G73" s="652"/>
      <c r="H73" s="362"/>
    </row>
    <row r="74" spans="1:8">
      <c r="A74" s="165"/>
      <c r="B74" s="90" t="s">
        <v>422</v>
      </c>
      <c r="C74" s="231" t="s">
        <v>372</v>
      </c>
      <c r="D74" s="254"/>
      <c r="E74" s="692"/>
      <c r="F74" s="758"/>
      <c r="G74" s="652"/>
      <c r="H74" s="362"/>
    </row>
    <row r="75" spans="1:8">
      <c r="A75" s="165"/>
      <c r="B75" s="90" t="s">
        <v>423</v>
      </c>
      <c r="C75" s="219" t="s">
        <v>14</v>
      </c>
      <c r="D75" s="254"/>
      <c r="E75" s="692"/>
      <c r="F75" s="758"/>
      <c r="G75" s="652"/>
      <c r="H75" s="362"/>
    </row>
    <row r="76" spans="1:8">
      <c r="A76" s="165"/>
      <c r="B76" s="90" t="s">
        <v>424</v>
      </c>
      <c r="C76" s="220" t="s">
        <v>15</v>
      </c>
      <c r="D76" s="254"/>
      <c r="E76" s="692"/>
      <c r="F76" s="758"/>
      <c r="G76" s="652"/>
      <c r="H76" s="362"/>
    </row>
    <row r="77" spans="1:8" ht="13.8" thickBot="1">
      <c r="A77" s="166"/>
      <c r="B77" s="90" t="s">
        <v>425</v>
      </c>
      <c r="C77" s="221" t="s">
        <v>16</v>
      </c>
      <c r="D77" s="255"/>
      <c r="E77" s="693"/>
      <c r="F77" s="696"/>
      <c r="G77" s="654"/>
      <c r="H77" s="363"/>
    </row>
    <row r="78" spans="1:8" ht="13.8" thickBot="1">
      <c r="A78" s="123" t="s">
        <v>62</v>
      </c>
      <c r="B78" s="13"/>
      <c r="C78" s="222" t="s">
        <v>426</v>
      </c>
      <c r="D78" s="247"/>
      <c r="E78" s="312"/>
      <c r="F78" s="714"/>
      <c r="G78" s="665"/>
      <c r="H78" s="763"/>
    </row>
    <row r="79" spans="1:8">
      <c r="A79" s="214"/>
      <c r="B79" s="93" t="s">
        <v>154</v>
      </c>
      <c r="C79" s="280" t="s">
        <v>17</v>
      </c>
      <c r="D79" s="299"/>
      <c r="E79" s="670"/>
      <c r="F79" s="759"/>
      <c r="G79" s="717"/>
      <c r="H79" s="764"/>
    </row>
    <row r="80" spans="1:8">
      <c r="A80" s="165"/>
      <c r="B80" s="90" t="s">
        <v>155</v>
      </c>
      <c r="C80" s="227" t="s">
        <v>242</v>
      </c>
      <c r="D80" s="253"/>
      <c r="E80" s="308"/>
      <c r="F80" s="316"/>
      <c r="G80" s="630"/>
      <c r="H80" s="324"/>
    </row>
    <row r="81" spans="1:8">
      <c r="A81" s="165"/>
      <c r="B81" s="90" t="s">
        <v>156</v>
      </c>
      <c r="C81" s="227" t="s">
        <v>329</v>
      </c>
      <c r="D81" s="253"/>
      <c r="E81" s="308"/>
      <c r="F81" s="316"/>
      <c r="G81" s="630"/>
      <c r="H81" s="324"/>
    </row>
    <row r="82" spans="1:8">
      <c r="A82" s="165"/>
      <c r="B82" s="90" t="s">
        <v>157</v>
      </c>
      <c r="C82" s="227" t="s">
        <v>18</v>
      </c>
      <c r="D82" s="253"/>
      <c r="E82" s="308"/>
      <c r="F82" s="316"/>
      <c r="G82" s="630"/>
      <c r="H82" s="324"/>
    </row>
    <row r="83" spans="1:8">
      <c r="A83" s="165"/>
      <c r="B83" s="90" t="s">
        <v>158</v>
      </c>
      <c r="C83" s="231" t="s">
        <v>23</v>
      </c>
      <c r="D83" s="253"/>
      <c r="E83" s="308"/>
      <c r="F83" s="316"/>
      <c r="G83" s="630"/>
      <c r="H83" s="324"/>
    </row>
    <row r="84" spans="1:8">
      <c r="A84" s="165"/>
      <c r="B84" s="90" t="s">
        <v>164</v>
      </c>
      <c r="C84" s="231" t="s">
        <v>22</v>
      </c>
      <c r="D84" s="253"/>
      <c r="E84" s="308"/>
      <c r="F84" s="316"/>
      <c r="G84" s="630"/>
      <c r="H84" s="324"/>
    </row>
    <row r="85" spans="1:8">
      <c r="A85" s="165"/>
      <c r="B85" s="90" t="s">
        <v>166</v>
      </c>
      <c r="C85" s="231" t="s">
        <v>21</v>
      </c>
      <c r="D85" s="253"/>
      <c r="E85" s="308"/>
      <c r="F85" s="316"/>
      <c r="G85" s="630"/>
      <c r="H85" s="324"/>
    </row>
    <row r="86" spans="1:8">
      <c r="A86" s="165"/>
      <c r="B86" s="90" t="s">
        <v>243</v>
      </c>
      <c r="C86" s="231" t="s">
        <v>20</v>
      </c>
      <c r="D86" s="253"/>
      <c r="E86" s="308"/>
      <c r="F86" s="316"/>
      <c r="G86" s="630"/>
      <c r="H86" s="324"/>
    </row>
    <row r="87" spans="1:8" ht="20.399999999999999">
      <c r="A87" s="165"/>
      <c r="B87" s="90" t="s">
        <v>244</v>
      </c>
      <c r="C87" s="231" t="s">
        <v>19</v>
      </c>
      <c r="D87" s="253"/>
      <c r="E87" s="308"/>
      <c r="F87" s="316"/>
      <c r="G87" s="630"/>
      <c r="H87" s="324"/>
    </row>
    <row r="88" spans="1:8" ht="30.6">
      <c r="A88" s="165"/>
      <c r="B88" s="90" t="s">
        <v>245</v>
      </c>
      <c r="C88" s="555" t="s">
        <v>24</v>
      </c>
      <c r="D88" s="253"/>
      <c r="E88" s="308"/>
      <c r="F88" s="316"/>
      <c r="G88" s="630"/>
      <c r="H88" s="324"/>
    </row>
    <row r="89" spans="1:8" ht="13.8" thickBot="1">
      <c r="A89" s="215"/>
      <c r="B89" s="94" t="s">
        <v>378</v>
      </c>
      <c r="C89" s="284" t="s">
        <v>379</v>
      </c>
      <c r="D89" s="755"/>
      <c r="E89" s="671"/>
      <c r="F89" s="317"/>
      <c r="G89" s="662"/>
      <c r="H89" s="325"/>
    </row>
    <row r="90" spans="1:8" ht="13.8" thickBot="1">
      <c r="A90" s="123" t="s">
        <v>63</v>
      </c>
      <c r="B90" s="13"/>
      <c r="C90" s="704" t="s">
        <v>25</v>
      </c>
      <c r="D90" s="210"/>
      <c r="E90" s="311"/>
      <c r="F90" s="760"/>
      <c r="G90" s="628"/>
      <c r="H90" s="639"/>
    </row>
    <row r="91" spans="1:8">
      <c r="A91" s="214"/>
      <c r="B91" s="93" t="s">
        <v>128</v>
      </c>
      <c r="C91" s="233" t="s">
        <v>108</v>
      </c>
      <c r="D91" s="275"/>
      <c r="E91" s="315"/>
      <c r="F91" s="759"/>
      <c r="G91" s="717"/>
      <c r="H91" s="764"/>
    </row>
    <row r="92" spans="1:8" ht="13.8" thickBot="1">
      <c r="A92" s="215"/>
      <c r="B92" s="94" t="s">
        <v>129</v>
      </c>
      <c r="C92" s="234" t="s">
        <v>109</v>
      </c>
      <c r="D92" s="244"/>
      <c r="E92" s="1516"/>
      <c r="F92" s="317"/>
      <c r="G92" s="662"/>
      <c r="H92" s="325"/>
    </row>
    <row r="93" spans="1:8" ht="13.8" thickBot="1">
      <c r="A93" s="235" t="s">
        <v>64</v>
      </c>
      <c r="B93" s="236"/>
      <c r="C93" s="225" t="s">
        <v>334</v>
      </c>
      <c r="D93" s="292"/>
      <c r="E93" s="321"/>
      <c r="F93" s="714"/>
      <c r="G93" s="665"/>
      <c r="H93" s="763"/>
    </row>
    <row r="94" spans="1:8" ht="13.8" thickBot="1">
      <c r="A94" s="123" t="s">
        <v>65</v>
      </c>
      <c r="B94" s="106"/>
      <c r="C94" s="285" t="s">
        <v>288</v>
      </c>
      <c r="D94" s="211"/>
      <c r="E94" s="612"/>
      <c r="F94" s="612"/>
      <c r="G94" s="633"/>
      <c r="H94" s="328"/>
    </row>
    <row r="95" spans="1:8" ht="13.8" thickBot="1">
      <c r="A95" s="123" t="s">
        <v>66</v>
      </c>
      <c r="B95" s="13"/>
      <c r="C95" s="204" t="s">
        <v>26</v>
      </c>
      <c r="D95" s="257"/>
      <c r="E95" s="694"/>
      <c r="F95" s="612"/>
      <c r="G95" s="633"/>
      <c r="H95" s="328"/>
    </row>
    <row r="96" spans="1:8" ht="13.8" thickBot="1">
      <c r="A96" s="123" t="s">
        <v>67</v>
      </c>
      <c r="B96" s="13"/>
      <c r="C96" s="204" t="s">
        <v>29</v>
      </c>
      <c r="D96" s="210"/>
      <c r="E96" s="311"/>
      <c r="F96" s="694"/>
      <c r="G96" s="718"/>
      <c r="H96" s="765"/>
    </row>
    <row r="97" spans="1:8">
      <c r="A97" s="164"/>
      <c r="B97" s="90" t="s">
        <v>287</v>
      </c>
      <c r="C97" s="280" t="s">
        <v>28</v>
      </c>
      <c r="D97" s="207"/>
      <c r="E97" s="695"/>
      <c r="F97" s="759"/>
      <c r="G97" s="717"/>
      <c r="H97" s="764"/>
    </row>
    <row r="98" spans="1:8" ht="13.8" thickBot="1">
      <c r="A98" s="166"/>
      <c r="B98" s="96" t="s">
        <v>143</v>
      </c>
      <c r="C98" s="281" t="s">
        <v>27</v>
      </c>
      <c r="D98" s="209"/>
      <c r="E98" s="696"/>
      <c r="F98" s="696"/>
      <c r="G98" s="654"/>
      <c r="H98" s="363"/>
    </row>
    <row r="99" spans="1:8" ht="13.8" thickBot="1">
      <c r="A99" s="123" t="s">
        <v>68</v>
      </c>
      <c r="B99" s="151"/>
      <c r="C99" s="204" t="s">
        <v>289</v>
      </c>
      <c r="D99" s="258"/>
      <c r="E99" s="614"/>
      <c r="F99" s="612"/>
      <c r="G99" s="633"/>
      <c r="H99" s="763"/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3.8" thickBot="1">
      <c r="A101" s="170" t="s">
        <v>264</v>
      </c>
      <c r="B101" s="171"/>
      <c r="C101" s="172"/>
      <c r="D101" s="81"/>
      <c r="E101" s="615"/>
      <c r="F101" s="550"/>
      <c r="G101" s="550"/>
      <c r="H101" s="338"/>
    </row>
    <row r="102" spans="1:8" ht="13.8" thickBot="1">
      <c r="A102" s="170" t="s">
        <v>265</v>
      </c>
      <c r="B102" s="171"/>
      <c r="C102" s="172"/>
      <c r="D102" s="81"/>
      <c r="E102" s="615"/>
      <c r="F102" s="551"/>
      <c r="G102" s="551"/>
      <c r="H102" s="552"/>
    </row>
  </sheetData>
  <mergeCells count="2">
    <mergeCell ref="A2:B2"/>
    <mergeCell ref="A5:B5"/>
  </mergeCells>
  <pageMargins left="0.24" right="0.24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D5" sqref="D5"/>
    </sheetView>
  </sheetViews>
  <sheetFormatPr defaultRowHeight="13.2"/>
  <cols>
    <col min="1" max="1" width="6.109375" customWidth="1"/>
    <col min="2" max="2" width="6.33203125" customWidth="1"/>
    <col min="3" max="3" width="50.109375" bestFit="1" customWidth="1"/>
    <col min="4" max="4" width="9.33203125" customWidth="1"/>
    <col min="5" max="5" width="10.33203125" customWidth="1"/>
    <col min="6" max="6" width="9" customWidth="1"/>
    <col min="7" max="7" width="10.33203125" customWidth="1"/>
    <col min="8" max="8" width="7.109375" customWidth="1"/>
  </cols>
  <sheetData>
    <row r="1" spans="1:8" ht="16.2" thickBot="1">
      <c r="A1" s="128"/>
      <c r="B1" s="129"/>
      <c r="C1" s="130"/>
      <c r="D1" s="175"/>
      <c r="E1" s="175"/>
      <c r="F1" s="1"/>
      <c r="G1" s="1"/>
      <c r="H1" s="175" t="s">
        <v>1058</v>
      </c>
    </row>
    <row r="2" spans="1:8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ht="13.8" thickBot="1">
      <c r="A3" s="330" t="s">
        <v>259</v>
      </c>
      <c r="B3" s="536"/>
      <c r="C3" s="537" t="s">
        <v>492</v>
      </c>
      <c r="D3" s="538"/>
      <c r="E3" s="538"/>
      <c r="F3" s="538"/>
      <c r="G3" s="538"/>
      <c r="H3" s="538">
        <v>34</v>
      </c>
    </row>
    <row r="4" spans="1:8" ht="13.8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21" thickBot="1">
      <c r="A5" s="1554" t="s">
        <v>261</v>
      </c>
      <c r="B5" s="1555"/>
      <c r="C5" s="532" t="s">
        <v>100</v>
      </c>
      <c r="D5" s="540" t="s">
        <v>1083</v>
      </c>
      <c r="E5" s="540" t="s">
        <v>901</v>
      </c>
      <c r="F5" s="540" t="s">
        <v>902</v>
      </c>
      <c r="G5" s="540" t="s">
        <v>483</v>
      </c>
      <c r="H5" s="533" t="s">
        <v>472</v>
      </c>
    </row>
    <row r="6" spans="1:8" ht="13.8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ht="13.8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ht="13.8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ht="13.8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ht="13.8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ht="13.8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ht="13.8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ht="13.8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ht="13.8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ht="13.8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ht="13.8" thickBot="1">
      <c r="A33" s="123" t="s">
        <v>66</v>
      </c>
      <c r="B33" s="83"/>
      <c r="C33" s="204" t="s">
        <v>369</v>
      </c>
      <c r="D33" s="210"/>
      <c r="E33" s="210"/>
      <c r="F33" s="210"/>
      <c r="G33" s="210"/>
      <c r="H33" s="327"/>
    </row>
    <row r="34" spans="1:8">
      <c r="A34" s="144"/>
      <c r="B34" s="754" t="s">
        <v>135</v>
      </c>
      <c r="C34" s="279" t="s">
        <v>360</v>
      </c>
      <c r="D34" s="261"/>
      <c r="E34" s="261"/>
      <c r="F34" s="261"/>
      <c r="G34" s="261"/>
      <c r="H34" s="355"/>
    </row>
    <row r="35" spans="1:8">
      <c r="A35" s="142"/>
      <c r="B35" s="753" t="s">
        <v>138</v>
      </c>
      <c r="C35" s="227" t="s">
        <v>295</v>
      </c>
      <c r="D35" s="208"/>
      <c r="E35" s="208"/>
      <c r="F35" s="208"/>
      <c r="G35" s="208"/>
      <c r="H35" s="339"/>
    </row>
    <row r="36" spans="1:8">
      <c r="A36" s="142"/>
      <c r="B36" s="753" t="s">
        <v>139</v>
      </c>
      <c r="C36" s="227" t="s">
        <v>296</v>
      </c>
      <c r="D36" s="208"/>
      <c r="E36" s="208"/>
      <c r="F36" s="208"/>
      <c r="G36" s="208"/>
      <c r="H36" s="339"/>
    </row>
    <row r="37" spans="1:8">
      <c r="A37" s="142"/>
      <c r="B37" s="753" t="s">
        <v>140</v>
      </c>
      <c r="C37" s="227" t="s">
        <v>297</v>
      </c>
      <c r="D37" s="208"/>
      <c r="E37" s="208"/>
      <c r="F37" s="208"/>
      <c r="G37" s="208"/>
      <c r="H37" s="339"/>
    </row>
    <row r="38" spans="1:8">
      <c r="A38" s="142"/>
      <c r="B38" s="753" t="s">
        <v>141</v>
      </c>
      <c r="C38" s="227" t="s">
        <v>298</v>
      </c>
      <c r="D38" s="208"/>
      <c r="E38" s="208"/>
      <c r="F38" s="208"/>
      <c r="G38" s="208"/>
      <c r="H38" s="339"/>
    </row>
    <row r="39" spans="1:8">
      <c r="A39" s="142"/>
      <c r="B39" s="753" t="s">
        <v>229</v>
      </c>
      <c r="C39" s="227" t="s">
        <v>361</v>
      </c>
      <c r="D39" s="208"/>
      <c r="E39" s="208"/>
      <c r="F39" s="208"/>
      <c r="G39" s="208"/>
      <c r="H39" s="339"/>
    </row>
    <row r="40" spans="1:8">
      <c r="A40" s="142"/>
      <c r="B40" s="753" t="s">
        <v>136</v>
      </c>
      <c r="C40" s="230" t="s">
        <v>362</v>
      </c>
      <c r="D40" s="260"/>
      <c r="E40" s="260"/>
      <c r="F40" s="260"/>
      <c r="G40" s="260"/>
      <c r="H40" s="356"/>
    </row>
    <row r="41" spans="1:8">
      <c r="A41" s="142"/>
      <c r="B41" s="753" t="s">
        <v>144</v>
      </c>
      <c r="C41" s="227" t="s">
        <v>295</v>
      </c>
      <c r="D41" s="208"/>
      <c r="E41" s="208"/>
      <c r="F41" s="208"/>
      <c r="G41" s="208"/>
      <c r="H41" s="339"/>
    </row>
    <row r="42" spans="1:8">
      <c r="A42" s="142"/>
      <c r="B42" s="753" t="s">
        <v>145</v>
      </c>
      <c r="C42" s="227" t="s">
        <v>296</v>
      </c>
      <c r="D42" s="208"/>
      <c r="E42" s="208"/>
      <c r="F42" s="208"/>
      <c r="G42" s="208"/>
      <c r="H42" s="339"/>
    </row>
    <row r="43" spans="1:8">
      <c r="A43" s="142"/>
      <c r="B43" s="753" t="s">
        <v>146</v>
      </c>
      <c r="C43" s="227" t="s">
        <v>297</v>
      </c>
      <c r="D43" s="208"/>
      <c r="E43" s="208"/>
      <c r="F43" s="208"/>
      <c r="G43" s="208"/>
      <c r="H43" s="339"/>
    </row>
    <row r="44" spans="1:8">
      <c r="A44" s="142"/>
      <c r="B44" s="753" t="s">
        <v>147</v>
      </c>
      <c r="C44" s="227" t="s">
        <v>298</v>
      </c>
      <c r="D44" s="208"/>
      <c r="E44" s="208"/>
      <c r="F44" s="208"/>
      <c r="G44" s="208"/>
      <c r="H44" s="339"/>
    </row>
    <row r="45" spans="1:8" ht="13.8" thickBot="1">
      <c r="A45" s="149"/>
      <c r="B45" s="752" t="s">
        <v>230</v>
      </c>
      <c r="C45" s="228" t="s">
        <v>363</v>
      </c>
      <c r="D45" s="244"/>
      <c r="E45" s="244"/>
      <c r="F45" s="244"/>
      <c r="G45" s="244"/>
      <c r="H45" s="357"/>
    </row>
    <row r="46" spans="1:8" ht="13.8" thickBot="1">
      <c r="A46" s="123" t="s">
        <v>67</v>
      </c>
      <c r="B46" s="140"/>
      <c r="C46" s="225" t="s">
        <v>299</v>
      </c>
      <c r="D46" s="210"/>
      <c r="E46" s="210"/>
      <c r="F46" s="210"/>
      <c r="G46" s="210"/>
      <c r="H46" s="327"/>
    </row>
    <row r="47" spans="1:8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ht="13.8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ht="13.8" thickBot="1">
      <c r="A49" s="115" t="s">
        <v>68</v>
      </c>
      <c r="B49" s="140"/>
      <c r="C49" s="225" t="s">
        <v>7</v>
      </c>
      <c r="D49" s="210"/>
      <c r="E49" s="210"/>
      <c r="F49" s="210"/>
      <c r="G49" s="210"/>
      <c r="H49" s="327"/>
    </row>
    <row r="50" spans="1:8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ht="13.8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ht="13.8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ht="13.8" thickBot="1">
      <c r="A55" s="152" t="s">
        <v>70</v>
      </c>
      <c r="B55" s="153"/>
      <c r="C55" s="204" t="s">
        <v>487</v>
      </c>
      <c r="D55" s="246"/>
      <c r="E55" s="246"/>
      <c r="F55" s="246"/>
      <c r="G55" s="246"/>
      <c r="H55" s="359"/>
    </row>
    <row r="56" spans="1:8" ht="13.8" thickBot="1">
      <c r="A56" s="115" t="s">
        <v>71</v>
      </c>
      <c r="B56" s="95"/>
      <c r="C56" s="204" t="s">
        <v>304</v>
      </c>
      <c r="D56" s="247"/>
      <c r="E56" s="247"/>
      <c r="F56" s="247"/>
      <c r="G56" s="247"/>
      <c r="H56" s="326"/>
    </row>
    <row r="57" spans="1:8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ht="13.8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ht="13.8" thickBot="1">
      <c r="A59" s="154" t="s">
        <v>72</v>
      </c>
      <c r="B59" s="282"/>
      <c r="C59" s="283" t="s">
        <v>11</v>
      </c>
      <c r="D59" s="210"/>
      <c r="E59" s="210"/>
      <c r="F59" s="541"/>
      <c r="G59" s="541"/>
      <c r="H59" s="542"/>
    </row>
    <row r="60" spans="1:8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ht="13.8" thickBot="1">
      <c r="A62" s="604"/>
      <c r="B62" s="162"/>
      <c r="C62" s="163" t="s">
        <v>106</v>
      </c>
      <c r="D62" s="251"/>
      <c r="E62" s="561"/>
      <c r="F62" s="756"/>
      <c r="G62" s="716"/>
      <c r="H62" s="761"/>
    </row>
    <row r="63" spans="1:8" ht="13.8" thickBot="1">
      <c r="A63" s="123" t="s">
        <v>61</v>
      </c>
      <c r="B63" s="13"/>
      <c r="C63" s="83" t="s">
        <v>30</v>
      </c>
      <c r="D63" s="210"/>
      <c r="E63" s="311"/>
      <c r="F63" s="614">
        <v>398</v>
      </c>
      <c r="G63" s="659">
        <v>398</v>
      </c>
      <c r="H63" s="335">
        <f t="shared" ref="H63:H65" si="0">SUM(G63/F63)</f>
        <v>1</v>
      </c>
    </row>
    <row r="64" spans="1:8">
      <c r="A64" s="164"/>
      <c r="B64" s="92" t="s">
        <v>148</v>
      </c>
      <c r="C64" s="216" t="s">
        <v>92</v>
      </c>
      <c r="D64" s="252"/>
      <c r="E64" s="691"/>
      <c r="F64" s="769">
        <v>351</v>
      </c>
      <c r="G64" s="770">
        <v>351</v>
      </c>
      <c r="H64" s="762">
        <f t="shared" si="0"/>
        <v>1</v>
      </c>
    </row>
    <row r="65" spans="1:8" ht="17.25" customHeight="1">
      <c r="A65" s="165"/>
      <c r="B65" s="90" t="s">
        <v>149</v>
      </c>
      <c r="C65" s="217" t="s">
        <v>238</v>
      </c>
      <c r="D65" s="253"/>
      <c r="E65" s="308"/>
      <c r="F65" s="758">
        <v>47</v>
      </c>
      <c r="G65" s="652">
        <v>47</v>
      </c>
      <c r="H65" s="362">
        <f t="shared" si="0"/>
        <v>1</v>
      </c>
    </row>
    <row r="66" spans="1:8">
      <c r="A66" s="165"/>
      <c r="B66" s="90" t="s">
        <v>150</v>
      </c>
      <c r="C66" s="217" t="s">
        <v>179</v>
      </c>
      <c r="D66" s="254"/>
      <c r="E66" s="692"/>
      <c r="F66" s="316"/>
      <c r="G66" s="630"/>
      <c r="H66" s="324"/>
    </row>
    <row r="67" spans="1:8">
      <c r="A67" s="165"/>
      <c r="B67" s="90" t="s">
        <v>151</v>
      </c>
      <c r="C67" s="217" t="s">
        <v>417</v>
      </c>
      <c r="D67" s="254"/>
      <c r="E67" s="692"/>
      <c r="F67" s="758"/>
      <c r="G67" s="652"/>
      <c r="H67" s="362"/>
    </row>
    <row r="68" spans="1:8">
      <c r="A68" s="165"/>
      <c r="B68" s="90" t="s">
        <v>182</v>
      </c>
      <c r="C68" s="217" t="s">
        <v>239</v>
      </c>
      <c r="D68" s="254"/>
      <c r="E68" s="692"/>
      <c r="F68" s="758"/>
      <c r="G68" s="652"/>
      <c r="H68" s="362"/>
    </row>
    <row r="69" spans="1:8">
      <c r="A69" s="165"/>
      <c r="B69" s="90" t="s">
        <v>408</v>
      </c>
      <c r="C69" s="217" t="s">
        <v>240</v>
      </c>
      <c r="D69" s="254"/>
      <c r="E69" s="692"/>
      <c r="F69" s="758"/>
      <c r="G69" s="652"/>
      <c r="H69" s="362"/>
    </row>
    <row r="70" spans="1:8">
      <c r="A70" s="165"/>
      <c r="B70" s="90" t="s">
        <v>418</v>
      </c>
      <c r="C70" s="217" t="s">
        <v>377</v>
      </c>
      <c r="D70" s="253"/>
      <c r="E70" s="308"/>
      <c r="F70" s="758"/>
      <c r="G70" s="652"/>
      <c r="H70" s="362"/>
    </row>
    <row r="71" spans="1:8">
      <c r="A71" s="165"/>
      <c r="B71" s="90" t="s">
        <v>419</v>
      </c>
      <c r="C71" s="218" t="s">
        <v>12</v>
      </c>
      <c r="D71" s="254"/>
      <c r="E71" s="692"/>
      <c r="F71" s="316"/>
      <c r="G71" s="630"/>
      <c r="H71" s="324"/>
    </row>
    <row r="72" spans="1:8">
      <c r="A72" s="165"/>
      <c r="B72" s="90" t="s">
        <v>420</v>
      </c>
      <c r="C72" s="231" t="s">
        <v>371</v>
      </c>
      <c r="D72" s="254"/>
      <c r="E72" s="692"/>
      <c r="F72" s="758"/>
      <c r="G72" s="652"/>
      <c r="H72" s="362"/>
    </row>
    <row r="73" spans="1:8">
      <c r="A73" s="165"/>
      <c r="B73" s="90" t="s">
        <v>421</v>
      </c>
      <c r="C73" s="231" t="s">
        <v>13</v>
      </c>
      <c r="D73" s="254"/>
      <c r="E73" s="692"/>
      <c r="F73" s="758"/>
      <c r="G73" s="652"/>
      <c r="H73" s="362"/>
    </row>
    <row r="74" spans="1:8">
      <c r="A74" s="165"/>
      <c r="B74" s="90" t="s">
        <v>422</v>
      </c>
      <c r="C74" s="231" t="s">
        <v>372</v>
      </c>
      <c r="D74" s="254"/>
      <c r="E74" s="692"/>
      <c r="F74" s="758"/>
      <c r="G74" s="652"/>
      <c r="H74" s="362"/>
    </row>
    <row r="75" spans="1:8">
      <c r="A75" s="165"/>
      <c r="B75" s="90" t="s">
        <v>423</v>
      </c>
      <c r="C75" s="219" t="s">
        <v>14</v>
      </c>
      <c r="D75" s="254"/>
      <c r="E75" s="692"/>
      <c r="F75" s="758"/>
      <c r="G75" s="652"/>
      <c r="H75" s="362"/>
    </row>
    <row r="76" spans="1:8">
      <c r="A76" s="165"/>
      <c r="B76" s="90" t="s">
        <v>424</v>
      </c>
      <c r="C76" s="220" t="s">
        <v>15</v>
      </c>
      <c r="D76" s="254"/>
      <c r="E76" s="692"/>
      <c r="F76" s="758"/>
      <c r="G76" s="652"/>
      <c r="H76" s="362"/>
    </row>
    <row r="77" spans="1:8" ht="13.8" thickBot="1">
      <c r="A77" s="166"/>
      <c r="B77" s="90" t="s">
        <v>425</v>
      </c>
      <c r="C77" s="221" t="s">
        <v>16</v>
      </c>
      <c r="D77" s="255"/>
      <c r="E77" s="693"/>
      <c r="F77" s="696"/>
      <c r="G77" s="654"/>
      <c r="H77" s="363"/>
    </row>
    <row r="78" spans="1:8" ht="13.8" thickBot="1">
      <c r="A78" s="123" t="s">
        <v>62</v>
      </c>
      <c r="B78" s="13"/>
      <c r="C78" s="222" t="s">
        <v>426</v>
      </c>
      <c r="D78" s="247"/>
      <c r="E78" s="312"/>
      <c r="F78" s="714"/>
      <c r="G78" s="665"/>
      <c r="H78" s="763"/>
    </row>
    <row r="79" spans="1:8">
      <c r="A79" s="214"/>
      <c r="B79" s="93" t="s">
        <v>154</v>
      </c>
      <c r="C79" s="280" t="s">
        <v>17</v>
      </c>
      <c r="D79" s="299"/>
      <c r="E79" s="670"/>
      <c r="F79" s="759"/>
      <c r="G79" s="717"/>
      <c r="H79" s="764"/>
    </row>
    <row r="80" spans="1:8">
      <c r="A80" s="165"/>
      <c r="B80" s="90" t="s">
        <v>155</v>
      </c>
      <c r="C80" s="227" t="s">
        <v>242</v>
      </c>
      <c r="D80" s="253"/>
      <c r="E80" s="308"/>
      <c r="F80" s="316"/>
      <c r="G80" s="630"/>
      <c r="H80" s="324"/>
    </row>
    <row r="81" spans="1:8">
      <c r="A81" s="165"/>
      <c r="B81" s="90" t="s">
        <v>156</v>
      </c>
      <c r="C81" s="227" t="s">
        <v>329</v>
      </c>
      <c r="D81" s="253"/>
      <c r="E81" s="308"/>
      <c r="F81" s="316"/>
      <c r="G81" s="630"/>
      <c r="H81" s="324"/>
    </row>
    <row r="82" spans="1:8">
      <c r="A82" s="165"/>
      <c r="B82" s="90" t="s">
        <v>157</v>
      </c>
      <c r="C82" s="227" t="s">
        <v>18</v>
      </c>
      <c r="D82" s="253"/>
      <c r="E82" s="308"/>
      <c r="F82" s="316"/>
      <c r="G82" s="630"/>
      <c r="H82" s="324"/>
    </row>
    <row r="83" spans="1:8">
      <c r="A83" s="165"/>
      <c r="B83" s="90" t="s">
        <v>158</v>
      </c>
      <c r="C83" s="231" t="s">
        <v>23</v>
      </c>
      <c r="D83" s="253"/>
      <c r="E83" s="308"/>
      <c r="F83" s="316"/>
      <c r="G83" s="630"/>
      <c r="H83" s="324"/>
    </row>
    <row r="84" spans="1:8">
      <c r="A84" s="165"/>
      <c r="B84" s="90" t="s">
        <v>164</v>
      </c>
      <c r="C84" s="231" t="s">
        <v>22</v>
      </c>
      <c r="D84" s="253"/>
      <c r="E84" s="308"/>
      <c r="F84" s="316"/>
      <c r="G84" s="630"/>
      <c r="H84" s="324"/>
    </row>
    <row r="85" spans="1:8">
      <c r="A85" s="165"/>
      <c r="B85" s="90" t="s">
        <v>166</v>
      </c>
      <c r="C85" s="231" t="s">
        <v>21</v>
      </c>
      <c r="D85" s="253"/>
      <c r="E85" s="308"/>
      <c r="F85" s="316"/>
      <c r="G85" s="630"/>
      <c r="H85" s="324"/>
    </row>
    <row r="86" spans="1:8">
      <c r="A86" s="165"/>
      <c r="B86" s="90" t="s">
        <v>243</v>
      </c>
      <c r="C86" s="231" t="s">
        <v>20</v>
      </c>
      <c r="D86" s="253"/>
      <c r="E86" s="308"/>
      <c r="F86" s="316"/>
      <c r="G86" s="630"/>
      <c r="H86" s="324"/>
    </row>
    <row r="87" spans="1:8" ht="20.399999999999999">
      <c r="A87" s="165"/>
      <c r="B87" s="90" t="s">
        <v>244</v>
      </c>
      <c r="C87" s="231" t="s">
        <v>19</v>
      </c>
      <c r="D87" s="253"/>
      <c r="E87" s="308"/>
      <c r="F87" s="316"/>
      <c r="G87" s="630"/>
      <c r="H87" s="324"/>
    </row>
    <row r="88" spans="1:8" ht="30.6">
      <c r="A88" s="165"/>
      <c r="B88" s="90" t="s">
        <v>245</v>
      </c>
      <c r="C88" s="555" t="s">
        <v>24</v>
      </c>
      <c r="D88" s="253"/>
      <c r="E88" s="308"/>
      <c r="F88" s="316"/>
      <c r="G88" s="630"/>
      <c r="H88" s="324"/>
    </row>
    <row r="89" spans="1:8" ht="13.8" thickBot="1">
      <c r="A89" s="215"/>
      <c r="B89" s="94" t="s">
        <v>378</v>
      </c>
      <c r="C89" s="284" t="s">
        <v>379</v>
      </c>
      <c r="D89" s="755"/>
      <c r="E89" s="671"/>
      <c r="F89" s="317"/>
      <c r="G89" s="662"/>
      <c r="H89" s="325"/>
    </row>
    <row r="90" spans="1:8" ht="13.8" thickBot="1">
      <c r="A90" s="123" t="s">
        <v>63</v>
      </c>
      <c r="B90" s="13"/>
      <c r="C90" s="704" t="s">
        <v>25</v>
      </c>
      <c r="D90" s="210"/>
      <c r="E90" s="311"/>
      <c r="F90" s="760"/>
      <c r="G90" s="628"/>
      <c r="H90" s="639"/>
    </row>
    <row r="91" spans="1:8">
      <c r="A91" s="214"/>
      <c r="B91" s="93" t="s">
        <v>128</v>
      </c>
      <c r="C91" s="233" t="s">
        <v>108</v>
      </c>
      <c r="D91" s="275"/>
      <c r="E91" s="315"/>
      <c r="F91" s="759"/>
      <c r="G91" s="717"/>
      <c r="H91" s="764"/>
    </row>
    <row r="92" spans="1:8" ht="13.8" thickBot="1">
      <c r="A92" s="166"/>
      <c r="B92" s="96" t="s">
        <v>129</v>
      </c>
      <c r="C92" s="707" t="s">
        <v>109</v>
      </c>
      <c r="D92" s="209"/>
      <c r="E92" s="696"/>
      <c r="F92" s="317"/>
      <c r="G92" s="662"/>
      <c r="H92" s="325"/>
    </row>
    <row r="93" spans="1:8" ht="13.8" thickBot="1">
      <c r="A93" s="557" t="s">
        <v>64</v>
      </c>
      <c r="B93" s="236"/>
      <c r="C93" s="204" t="s">
        <v>334</v>
      </c>
      <c r="D93" s="211"/>
      <c r="E93" s="612"/>
      <c r="F93" s="714"/>
      <c r="G93" s="665"/>
      <c r="H93" s="763"/>
    </row>
    <row r="94" spans="1:8" ht="13.8" thickBot="1">
      <c r="A94" s="123" t="s">
        <v>65</v>
      </c>
      <c r="B94" s="106"/>
      <c r="C94" s="285" t="s">
        <v>288</v>
      </c>
      <c r="D94" s="211"/>
      <c r="E94" s="612"/>
      <c r="F94" s="612"/>
      <c r="G94" s="633"/>
      <c r="H94" s="328"/>
    </row>
    <row r="95" spans="1:8" ht="13.8" thickBot="1">
      <c r="A95" s="123" t="s">
        <v>66</v>
      </c>
      <c r="B95" s="13"/>
      <c r="C95" s="204" t="s">
        <v>26</v>
      </c>
      <c r="D95" s="257"/>
      <c r="E95" s="694"/>
      <c r="F95" s="612">
        <v>398</v>
      </c>
      <c r="G95" s="633">
        <v>398</v>
      </c>
      <c r="H95" s="328">
        <f t="shared" ref="H95" si="1">SUM(G95/F95)</f>
        <v>1</v>
      </c>
    </row>
    <row r="96" spans="1:8" ht="13.8" thickBot="1">
      <c r="A96" s="123" t="s">
        <v>67</v>
      </c>
      <c r="B96" s="13"/>
      <c r="C96" s="204" t="s">
        <v>29</v>
      </c>
      <c r="D96" s="210"/>
      <c r="E96" s="311"/>
      <c r="F96" s="694"/>
      <c r="G96" s="718"/>
      <c r="H96" s="765"/>
    </row>
    <row r="97" spans="1:8">
      <c r="A97" s="164"/>
      <c r="B97" s="90" t="s">
        <v>287</v>
      </c>
      <c r="C97" s="280" t="s">
        <v>28</v>
      </c>
      <c r="D97" s="207"/>
      <c r="E97" s="695"/>
      <c r="F97" s="767"/>
      <c r="G97" s="768"/>
      <c r="H97" s="764"/>
    </row>
    <row r="98" spans="1:8" ht="13.8" thickBot="1">
      <c r="A98" s="166"/>
      <c r="B98" s="96" t="s">
        <v>143</v>
      </c>
      <c r="C98" s="281" t="s">
        <v>27</v>
      </c>
      <c r="D98" s="209"/>
      <c r="E98" s="696"/>
      <c r="F98" s="317"/>
      <c r="G98" s="662"/>
      <c r="H98" s="363"/>
    </row>
    <row r="99" spans="1:8" ht="13.8" thickBot="1">
      <c r="A99" s="123" t="s">
        <v>68</v>
      </c>
      <c r="B99" s="151"/>
      <c r="C99" s="204" t="s">
        <v>289</v>
      </c>
      <c r="D99" s="258"/>
      <c r="E99" s="614"/>
      <c r="F99" s="612">
        <v>398</v>
      </c>
      <c r="G99" s="633">
        <v>398</v>
      </c>
      <c r="H99" s="328">
        <f t="shared" ref="H99" si="2">SUM(G99/F99)</f>
        <v>1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3.8" thickBot="1">
      <c r="A101" s="170" t="s">
        <v>264</v>
      </c>
      <c r="B101" s="171"/>
      <c r="C101" s="172"/>
      <c r="D101" s="81"/>
      <c r="E101" s="615"/>
      <c r="F101" s="550"/>
      <c r="G101" s="550"/>
      <c r="H101" s="338"/>
    </row>
    <row r="102" spans="1:8" ht="13.8" thickBot="1">
      <c r="A102" s="170" t="s">
        <v>265</v>
      </c>
      <c r="B102" s="171"/>
      <c r="C102" s="172"/>
      <c r="D102" s="81"/>
      <c r="E102" s="615"/>
      <c r="F102" s="551"/>
      <c r="G102" s="551"/>
      <c r="H102" s="552"/>
    </row>
  </sheetData>
  <mergeCells count="2">
    <mergeCell ref="A2:B2"/>
    <mergeCell ref="A5:B5"/>
  </mergeCells>
  <pageMargins left="0.24" right="0.24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102"/>
  <sheetViews>
    <sheetView topLeftCell="A70" workbookViewId="0">
      <selection activeCell="D6" sqref="D6"/>
    </sheetView>
  </sheetViews>
  <sheetFormatPr defaultRowHeight="13.2"/>
  <cols>
    <col min="1" max="1" width="6.109375" customWidth="1"/>
    <col min="2" max="2" width="6.33203125" customWidth="1"/>
    <col min="3" max="3" width="50.109375" bestFit="1" customWidth="1"/>
    <col min="4" max="4" width="9" customWidth="1"/>
    <col min="5" max="5" width="9.109375" customWidth="1"/>
    <col min="6" max="6" width="10" customWidth="1"/>
    <col min="7" max="7" width="10.33203125" customWidth="1"/>
    <col min="8" max="8" width="7.6640625" customWidth="1"/>
  </cols>
  <sheetData>
    <row r="1" spans="1:8" ht="16.2" thickBot="1">
      <c r="A1" s="128"/>
      <c r="B1" s="129"/>
      <c r="C1" s="130"/>
      <c r="D1" s="175"/>
      <c r="E1" s="175"/>
      <c r="F1" s="1"/>
      <c r="G1" s="1"/>
      <c r="H1" s="175" t="s">
        <v>1059</v>
      </c>
    </row>
    <row r="2" spans="1:8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ht="13.8" thickBot="1">
      <c r="A3" s="330" t="s">
        <v>259</v>
      </c>
      <c r="B3" s="536"/>
      <c r="C3" s="537" t="s">
        <v>491</v>
      </c>
      <c r="D3" s="538"/>
      <c r="E3" s="538"/>
      <c r="F3" s="538"/>
      <c r="G3" s="538"/>
      <c r="H3" s="538">
        <v>33</v>
      </c>
    </row>
    <row r="4" spans="1:8" ht="13.8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21" thickBot="1">
      <c r="A5" s="1554" t="s">
        <v>261</v>
      </c>
      <c r="B5" s="1555"/>
      <c r="C5" s="532" t="s">
        <v>100</v>
      </c>
      <c r="D5" s="540" t="s">
        <v>1083</v>
      </c>
      <c r="E5" s="540" t="s">
        <v>901</v>
      </c>
      <c r="F5" s="540" t="s">
        <v>902</v>
      </c>
      <c r="G5" s="540" t="s">
        <v>483</v>
      </c>
      <c r="H5" s="540" t="s">
        <v>472</v>
      </c>
    </row>
    <row r="6" spans="1:8" ht="13.8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ht="13.8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ht="13.8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ht="13.8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ht="13.8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ht="13.8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ht="13.8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ht="13.8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ht="13.8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ht="13.8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ht="13.8" thickBot="1">
      <c r="A33" s="123" t="s">
        <v>66</v>
      </c>
      <c r="B33" s="83"/>
      <c r="C33" s="204" t="s">
        <v>369</v>
      </c>
      <c r="D33" s="210"/>
      <c r="E33" s="210"/>
      <c r="F33" s="210"/>
      <c r="G33" s="210"/>
      <c r="H33" s="327"/>
    </row>
    <row r="34" spans="1:8">
      <c r="A34" s="144"/>
      <c r="B34" s="754" t="s">
        <v>135</v>
      </c>
      <c r="C34" s="279" t="s">
        <v>360</v>
      </c>
      <c r="D34" s="261"/>
      <c r="E34" s="261"/>
      <c r="F34" s="261"/>
      <c r="G34" s="261"/>
      <c r="H34" s="355"/>
    </row>
    <row r="35" spans="1:8">
      <c r="A35" s="142"/>
      <c r="B35" s="753" t="s">
        <v>138</v>
      </c>
      <c r="C35" s="227" t="s">
        <v>295</v>
      </c>
      <c r="D35" s="208"/>
      <c r="E35" s="208"/>
      <c r="F35" s="208"/>
      <c r="G35" s="208"/>
      <c r="H35" s="339"/>
    </row>
    <row r="36" spans="1:8">
      <c r="A36" s="142"/>
      <c r="B36" s="753" t="s">
        <v>139</v>
      </c>
      <c r="C36" s="227" t="s">
        <v>296</v>
      </c>
      <c r="D36" s="208"/>
      <c r="E36" s="208"/>
      <c r="F36" s="208"/>
      <c r="G36" s="208"/>
      <c r="H36" s="339"/>
    </row>
    <row r="37" spans="1:8">
      <c r="A37" s="142"/>
      <c r="B37" s="753" t="s">
        <v>140</v>
      </c>
      <c r="C37" s="227" t="s">
        <v>297</v>
      </c>
      <c r="D37" s="208"/>
      <c r="E37" s="208"/>
      <c r="F37" s="208"/>
      <c r="G37" s="208"/>
      <c r="H37" s="339"/>
    </row>
    <row r="38" spans="1:8">
      <c r="A38" s="142"/>
      <c r="B38" s="753" t="s">
        <v>141</v>
      </c>
      <c r="C38" s="227" t="s">
        <v>298</v>
      </c>
      <c r="D38" s="208"/>
      <c r="E38" s="208"/>
      <c r="F38" s="208"/>
      <c r="G38" s="208"/>
      <c r="H38" s="339"/>
    </row>
    <row r="39" spans="1:8">
      <c r="A39" s="142"/>
      <c r="B39" s="753" t="s">
        <v>229</v>
      </c>
      <c r="C39" s="227" t="s">
        <v>361</v>
      </c>
      <c r="D39" s="208"/>
      <c r="E39" s="208"/>
      <c r="F39" s="208"/>
      <c r="G39" s="208"/>
      <c r="H39" s="339"/>
    </row>
    <row r="40" spans="1:8">
      <c r="A40" s="142"/>
      <c r="B40" s="753" t="s">
        <v>136</v>
      </c>
      <c r="C40" s="230" t="s">
        <v>362</v>
      </c>
      <c r="D40" s="260"/>
      <c r="E40" s="260"/>
      <c r="F40" s="260"/>
      <c r="G40" s="260"/>
      <c r="H40" s="356"/>
    </row>
    <row r="41" spans="1:8">
      <c r="A41" s="142"/>
      <c r="B41" s="753" t="s">
        <v>144</v>
      </c>
      <c r="C41" s="227" t="s">
        <v>295</v>
      </c>
      <c r="D41" s="208"/>
      <c r="E41" s="208"/>
      <c r="F41" s="208"/>
      <c r="G41" s="208"/>
      <c r="H41" s="339"/>
    </row>
    <row r="42" spans="1:8">
      <c r="A42" s="142"/>
      <c r="B42" s="753" t="s">
        <v>145</v>
      </c>
      <c r="C42" s="227" t="s">
        <v>296</v>
      </c>
      <c r="D42" s="208"/>
      <c r="E42" s="208"/>
      <c r="F42" s="208"/>
      <c r="G42" s="208"/>
      <c r="H42" s="339"/>
    </row>
    <row r="43" spans="1:8">
      <c r="A43" s="142"/>
      <c r="B43" s="753" t="s">
        <v>146</v>
      </c>
      <c r="C43" s="227" t="s">
        <v>297</v>
      </c>
      <c r="D43" s="208"/>
      <c r="E43" s="208"/>
      <c r="F43" s="208"/>
      <c r="G43" s="208"/>
      <c r="H43" s="339"/>
    </row>
    <row r="44" spans="1:8">
      <c r="A44" s="142"/>
      <c r="B44" s="753" t="s">
        <v>147</v>
      </c>
      <c r="C44" s="227" t="s">
        <v>298</v>
      </c>
      <c r="D44" s="208"/>
      <c r="E44" s="208"/>
      <c r="F44" s="208"/>
      <c r="G44" s="208"/>
      <c r="H44" s="339"/>
    </row>
    <row r="45" spans="1:8" ht="13.8" thickBot="1">
      <c r="A45" s="149"/>
      <c r="B45" s="752" t="s">
        <v>230</v>
      </c>
      <c r="C45" s="228" t="s">
        <v>363</v>
      </c>
      <c r="D45" s="244"/>
      <c r="E45" s="244"/>
      <c r="F45" s="244"/>
      <c r="G45" s="244"/>
      <c r="H45" s="357"/>
    </row>
    <row r="46" spans="1:8" ht="13.8" thickBot="1">
      <c r="A46" s="123" t="s">
        <v>67</v>
      </c>
      <c r="B46" s="140"/>
      <c r="C46" s="225" t="s">
        <v>299</v>
      </c>
      <c r="D46" s="210"/>
      <c r="E46" s="210"/>
      <c r="F46" s="210"/>
      <c r="G46" s="210"/>
      <c r="H46" s="327"/>
    </row>
    <row r="47" spans="1:8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ht="13.8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ht="13.8" thickBot="1">
      <c r="A49" s="115" t="s">
        <v>68</v>
      </c>
      <c r="B49" s="140"/>
      <c r="C49" s="225" t="s">
        <v>7</v>
      </c>
      <c r="D49" s="210"/>
      <c r="E49" s="210"/>
      <c r="F49" s="210"/>
      <c r="G49" s="210"/>
      <c r="H49" s="327"/>
    </row>
    <row r="50" spans="1:8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ht="13.8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ht="13.8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ht="13.8" thickBot="1">
      <c r="A55" s="152" t="s">
        <v>70</v>
      </c>
      <c r="B55" s="153"/>
      <c r="C55" s="204" t="s">
        <v>487</v>
      </c>
      <c r="D55" s="246"/>
      <c r="E55" s="246"/>
      <c r="F55" s="246"/>
      <c r="G55" s="246"/>
      <c r="H55" s="359"/>
    </row>
    <row r="56" spans="1:8" ht="13.8" thickBot="1">
      <c r="A56" s="115" t="s">
        <v>71</v>
      </c>
      <c r="B56" s="95"/>
      <c r="C56" s="204" t="s">
        <v>304</v>
      </c>
      <c r="D56" s="247"/>
      <c r="E56" s="247"/>
      <c r="F56" s="247"/>
      <c r="G56" s="247"/>
      <c r="H56" s="326"/>
    </row>
    <row r="57" spans="1:8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ht="13.8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ht="13.8" thickBot="1">
      <c r="A59" s="154" t="s">
        <v>72</v>
      </c>
      <c r="B59" s="282"/>
      <c r="C59" s="283" t="s">
        <v>11</v>
      </c>
      <c r="D59" s="210"/>
      <c r="E59" s="210"/>
      <c r="F59" s="541"/>
      <c r="G59" s="541"/>
      <c r="H59" s="542"/>
    </row>
    <row r="60" spans="1:8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ht="13.8" thickBot="1">
      <c r="A62" s="604"/>
      <c r="B62" s="162"/>
      <c r="C62" s="163" t="s">
        <v>106</v>
      </c>
      <c r="D62" s="251"/>
      <c r="E62" s="561"/>
      <c r="F62" s="756"/>
      <c r="G62" s="716"/>
      <c r="H62" s="761"/>
    </row>
    <row r="63" spans="1:8" ht="13.8" thickBot="1">
      <c r="A63" s="123" t="s">
        <v>61</v>
      </c>
      <c r="B63" s="13"/>
      <c r="C63" s="83" t="s">
        <v>30</v>
      </c>
      <c r="D63" s="210"/>
      <c r="E63" s="311"/>
      <c r="F63" s="614"/>
      <c r="G63" s="659"/>
      <c r="H63" s="335"/>
    </row>
    <row r="64" spans="1:8">
      <c r="A64" s="164"/>
      <c r="B64" s="92" t="s">
        <v>148</v>
      </c>
      <c r="C64" s="216" t="s">
        <v>92</v>
      </c>
      <c r="D64" s="252"/>
      <c r="E64" s="691"/>
      <c r="F64" s="757"/>
      <c r="G64" s="766"/>
      <c r="H64" s="762"/>
    </row>
    <row r="65" spans="1:8">
      <c r="A65" s="165"/>
      <c r="B65" s="90" t="s">
        <v>149</v>
      </c>
      <c r="C65" s="217" t="s">
        <v>238</v>
      </c>
      <c r="D65" s="253"/>
      <c r="E65" s="308"/>
      <c r="F65" s="758"/>
      <c r="G65" s="652"/>
      <c r="H65" s="362"/>
    </row>
    <row r="66" spans="1:8">
      <c r="A66" s="165"/>
      <c r="B66" s="90" t="s">
        <v>150</v>
      </c>
      <c r="C66" s="217" t="s">
        <v>179</v>
      </c>
      <c r="D66" s="254"/>
      <c r="E66" s="692"/>
      <c r="F66" s="316"/>
      <c r="G66" s="630"/>
      <c r="H66" s="324"/>
    </row>
    <row r="67" spans="1:8">
      <c r="A67" s="165"/>
      <c r="B67" s="90" t="s">
        <v>151</v>
      </c>
      <c r="C67" s="217" t="s">
        <v>417</v>
      </c>
      <c r="D67" s="254"/>
      <c r="E67" s="692"/>
      <c r="F67" s="758"/>
      <c r="G67" s="652"/>
      <c r="H67" s="362"/>
    </row>
    <row r="68" spans="1:8">
      <c r="A68" s="165"/>
      <c r="B68" s="90" t="s">
        <v>182</v>
      </c>
      <c r="C68" s="217" t="s">
        <v>239</v>
      </c>
      <c r="D68" s="254"/>
      <c r="E68" s="692"/>
      <c r="F68" s="758"/>
      <c r="G68" s="652"/>
      <c r="H68" s="362"/>
    </row>
    <row r="69" spans="1:8">
      <c r="A69" s="165"/>
      <c r="B69" s="90" t="s">
        <v>408</v>
      </c>
      <c r="C69" s="217" t="s">
        <v>240</v>
      </c>
      <c r="D69" s="254"/>
      <c r="E69" s="692"/>
      <c r="F69" s="758"/>
      <c r="G69" s="652"/>
      <c r="H69" s="362"/>
    </row>
    <row r="70" spans="1:8">
      <c r="A70" s="165"/>
      <c r="B70" s="90" t="s">
        <v>418</v>
      </c>
      <c r="C70" s="217" t="s">
        <v>377</v>
      </c>
      <c r="D70" s="253"/>
      <c r="E70" s="308"/>
      <c r="F70" s="758"/>
      <c r="G70" s="652"/>
      <c r="H70" s="362"/>
    </row>
    <row r="71" spans="1:8">
      <c r="A71" s="165"/>
      <c r="B71" s="90" t="s">
        <v>419</v>
      </c>
      <c r="C71" s="218" t="s">
        <v>12</v>
      </c>
      <c r="D71" s="254"/>
      <c r="E71" s="692"/>
      <c r="F71" s="316"/>
      <c r="G71" s="630"/>
      <c r="H71" s="324"/>
    </row>
    <row r="72" spans="1:8">
      <c r="A72" s="165"/>
      <c r="B72" s="90" t="s">
        <v>420</v>
      </c>
      <c r="C72" s="231" t="s">
        <v>371</v>
      </c>
      <c r="D72" s="254"/>
      <c r="E72" s="692"/>
      <c r="F72" s="758"/>
      <c r="G72" s="652"/>
      <c r="H72" s="362"/>
    </row>
    <row r="73" spans="1:8">
      <c r="A73" s="165"/>
      <c r="B73" s="90" t="s">
        <v>421</v>
      </c>
      <c r="C73" s="231" t="s">
        <v>13</v>
      </c>
      <c r="D73" s="254"/>
      <c r="E73" s="692"/>
      <c r="F73" s="758"/>
      <c r="G73" s="652"/>
      <c r="H73" s="362"/>
    </row>
    <row r="74" spans="1:8">
      <c r="A74" s="165"/>
      <c r="B74" s="90" t="s">
        <v>422</v>
      </c>
      <c r="C74" s="231" t="s">
        <v>372</v>
      </c>
      <c r="D74" s="254"/>
      <c r="E74" s="692"/>
      <c r="F74" s="758"/>
      <c r="G74" s="652"/>
      <c r="H74" s="362"/>
    </row>
    <row r="75" spans="1:8">
      <c r="A75" s="165"/>
      <c r="B75" s="90" t="s">
        <v>423</v>
      </c>
      <c r="C75" s="219" t="s">
        <v>14</v>
      </c>
      <c r="D75" s="254"/>
      <c r="E75" s="692"/>
      <c r="F75" s="758"/>
      <c r="G75" s="652"/>
      <c r="H75" s="362"/>
    </row>
    <row r="76" spans="1:8">
      <c r="A76" s="165"/>
      <c r="B76" s="90" t="s">
        <v>424</v>
      </c>
      <c r="C76" s="220" t="s">
        <v>15</v>
      </c>
      <c r="D76" s="254"/>
      <c r="E76" s="692"/>
      <c r="F76" s="758"/>
      <c r="G76" s="652"/>
      <c r="H76" s="362"/>
    </row>
    <row r="77" spans="1:8" ht="13.8" thickBot="1">
      <c r="A77" s="166"/>
      <c r="B77" s="90" t="s">
        <v>425</v>
      </c>
      <c r="C77" s="221" t="s">
        <v>16</v>
      </c>
      <c r="D77" s="255"/>
      <c r="E77" s="693"/>
      <c r="F77" s="696"/>
      <c r="G77" s="654"/>
      <c r="H77" s="363"/>
    </row>
    <row r="78" spans="1:8" ht="13.8" thickBot="1">
      <c r="A78" s="123" t="s">
        <v>62</v>
      </c>
      <c r="B78" s="13"/>
      <c r="C78" s="222" t="s">
        <v>426</v>
      </c>
      <c r="D78" s="247"/>
      <c r="E78" s="312"/>
      <c r="F78" s="714"/>
      <c r="G78" s="665"/>
      <c r="H78" s="763"/>
    </row>
    <row r="79" spans="1:8">
      <c r="A79" s="214"/>
      <c r="B79" s="93" t="s">
        <v>154</v>
      </c>
      <c r="C79" s="280" t="s">
        <v>17</v>
      </c>
      <c r="D79" s="299"/>
      <c r="E79" s="670"/>
      <c r="F79" s="759"/>
      <c r="G79" s="717"/>
      <c r="H79" s="764"/>
    </row>
    <row r="80" spans="1:8">
      <c r="A80" s="165"/>
      <c r="B80" s="90" t="s">
        <v>155</v>
      </c>
      <c r="C80" s="227" t="s">
        <v>242</v>
      </c>
      <c r="D80" s="253"/>
      <c r="E80" s="308"/>
      <c r="F80" s="316"/>
      <c r="G80" s="630"/>
      <c r="H80" s="324"/>
    </row>
    <row r="81" spans="1:8">
      <c r="A81" s="165"/>
      <c r="B81" s="90" t="s">
        <v>156</v>
      </c>
      <c r="C81" s="227" t="s">
        <v>329</v>
      </c>
      <c r="D81" s="253"/>
      <c r="E81" s="308"/>
      <c r="F81" s="316"/>
      <c r="G81" s="630"/>
      <c r="H81" s="324"/>
    </row>
    <row r="82" spans="1:8">
      <c r="A82" s="165"/>
      <c r="B82" s="90" t="s">
        <v>157</v>
      </c>
      <c r="C82" s="227" t="s">
        <v>18</v>
      </c>
      <c r="D82" s="253"/>
      <c r="E82" s="308"/>
      <c r="F82" s="316"/>
      <c r="G82" s="630"/>
      <c r="H82" s="324"/>
    </row>
    <row r="83" spans="1:8">
      <c r="A83" s="165"/>
      <c r="B83" s="90" t="s">
        <v>158</v>
      </c>
      <c r="C83" s="231" t="s">
        <v>23</v>
      </c>
      <c r="D83" s="253"/>
      <c r="E83" s="308"/>
      <c r="F83" s="316"/>
      <c r="G83" s="630"/>
      <c r="H83" s="324"/>
    </row>
    <row r="84" spans="1:8">
      <c r="A84" s="165"/>
      <c r="B84" s="90" t="s">
        <v>164</v>
      </c>
      <c r="C84" s="231" t="s">
        <v>22</v>
      </c>
      <c r="D84" s="253"/>
      <c r="E84" s="308"/>
      <c r="F84" s="316"/>
      <c r="G84" s="630"/>
      <c r="H84" s="324"/>
    </row>
    <row r="85" spans="1:8">
      <c r="A85" s="165"/>
      <c r="B85" s="90" t="s">
        <v>166</v>
      </c>
      <c r="C85" s="231" t="s">
        <v>21</v>
      </c>
      <c r="D85" s="253"/>
      <c r="E85" s="308"/>
      <c r="F85" s="316"/>
      <c r="G85" s="630"/>
      <c r="H85" s="324"/>
    </row>
    <row r="86" spans="1:8">
      <c r="A86" s="165"/>
      <c r="B86" s="90" t="s">
        <v>243</v>
      </c>
      <c r="C86" s="231" t="s">
        <v>20</v>
      </c>
      <c r="D86" s="253"/>
      <c r="E86" s="308"/>
      <c r="F86" s="316"/>
      <c r="G86" s="630"/>
      <c r="H86" s="324"/>
    </row>
    <row r="87" spans="1:8" ht="20.399999999999999">
      <c r="A87" s="165"/>
      <c r="B87" s="90" t="s">
        <v>244</v>
      </c>
      <c r="C87" s="231" t="s">
        <v>19</v>
      </c>
      <c r="D87" s="253"/>
      <c r="E87" s="308"/>
      <c r="F87" s="316"/>
      <c r="G87" s="630"/>
      <c r="H87" s="324"/>
    </row>
    <row r="88" spans="1:8" ht="30.6">
      <c r="A88" s="165"/>
      <c r="B88" s="90" t="s">
        <v>245</v>
      </c>
      <c r="C88" s="555" t="s">
        <v>24</v>
      </c>
      <c r="D88" s="253"/>
      <c r="E88" s="308"/>
      <c r="F88" s="316"/>
      <c r="G88" s="630"/>
      <c r="H88" s="324"/>
    </row>
    <row r="89" spans="1:8" ht="13.8" thickBot="1">
      <c r="A89" s="215"/>
      <c r="B89" s="94" t="s">
        <v>378</v>
      </c>
      <c r="C89" s="284" t="s">
        <v>379</v>
      </c>
      <c r="D89" s="755"/>
      <c r="E89" s="671"/>
      <c r="F89" s="317"/>
      <c r="G89" s="662"/>
      <c r="H89" s="325"/>
    </row>
    <row r="90" spans="1:8" ht="13.8" thickBot="1">
      <c r="A90" s="123" t="s">
        <v>63</v>
      </c>
      <c r="B90" s="13"/>
      <c r="C90" s="704" t="s">
        <v>25</v>
      </c>
      <c r="D90" s="210"/>
      <c r="E90" s="311"/>
      <c r="F90" s="760"/>
      <c r="G90" s="628"/>
      <c r="H90" s="639"/>
    </row>
    <row r="91" spans="1:8">
      <c r="A91" s="214"/>
      <c r="B91" s="93" t="s">
        <v>128</v>
      </c>
      <c r="C91" s="233" t="s">
        <v>108</v>
      </c>
      <c r="D91" s="275"/>
      <c r="E91" s="315"/>
      <c r="F91" s="759"/>
      <c r="G91" s="717"/>
      <c r="H91" s="764"/>
    </row>
    <row r="92" spans="1:8" ht="13.8" thickBot="1">
      <c r="A92" s="166"/>
      <c r="B92" s="96" t="s">
        <v>129</v>
      </c>
      <c r="C92" s="707" t="s">
        <v>109</v>
      </c>
      <c r="D92" s="209"/>
      <c r="E92" s="696"/>
      <c r="F92" s="317"/>
      <c r="G92" s="662"/>
      <c r="H92" s="325"/>
    </row>
    <row r="93" spans="1:8" ht="13.8" thickBot="1">
      <c r="A93" s="557" t="s">
        <v>64</v>
      </c>
      <c r="B93" s="236"/>
      <c r="C93" s="204" t="s">
        <v>334</v>
      </c>
      <c r="D93" s="211"/>
      <c r="E93" s="612"/>
      <c r="F93" s="714"/>
      <c r="G93" s="665"/>
      <c r="H93" s="763"/>
    </row>
    <row r="94" spans="1:8" ht="13.8" thickBot="1">
      <c r="A94" s="123" t="s">
        <v>65</v>
      </c>
      <c r="B94" s="106"/>
      <c r="C94" s="285" t="s">
        <v>288</v>
      </c>
      <c r="D94" s="211"/>
      <c r="E94" s="612"/>
      <c r="F94" s="612"/>
      <c r="G94" s="633"/>
      <c r="H94" s="328"/>
    </row>
    <row r="95" spans="1:8" ht="13.8" thickBot="1">
      <c r="A95" s="123" t="s">
        <v>66</v>
      </c>
      <c r="B95" s="13"/>
      <c r="C95" s="204" t="s">
        <v>26</v>
      </c>
      <c r="D95" s="257"/>
      <c r="E95" s="694"/>
      <c r="F95" s="612"/>
      <c r="G95" s="633"/>
      <c r="H95" s="328"/>
    </row>
    <row r="96" spans="1:8" ht="13.8" thickBot="1">
      <c r="A96" s="123" t="s">
        <v>67</v>
      </c>
      <c r="B96" s="13"/>
      <c r="C96" s="204" t="s">
        <v>29</v>
      </c>
      <c r="D96" s="210"/>
      <c r="E96" s="311">
        <v>111650</v>
      </c>
      <c r="F96" s="694">
        <v>104054</v>
      </c>
      <c r="G96" s="718">
        <v>104054</v>
      </c>
      <c r="H96" s="765">
        <f t="shared" ref="H96:H99" si="0">SUM(G96/F96)</f>
        <v>1</v>
      </c>
    </row>
    <row r="97" spans="1:8">
      <c r="A97" s="164"/>
      <c r="B97" s="90" t="s">
        <v>287</v>
      </c>
      <c r="C97" s="280" t="s">
        <v>28</v>
      </c>
      <c r="D97" s="207"/>
      <c r="E97" s="695">
        <v>111650</v>
      </c>
      <c r="F97" s="767">
        <v>102861</v>
      </c>
      <c r="G97" s="768">
        <v>102861</v>
      </c>
      <c r="H97" s="764">
        <f t="shared" si="0"/>
        <v>1</v>
      </c>
    </row>
    <row r="98" spans="1:8" ht="13.8" thickBot="1">
      <c r="A98" s="166"/>
      <c r="B98" s="96" t="s">
        <v>143</v>
      </c>
      <c r="C98" s="281" t="s">
        <v>27</v>
      </c>
      <c r="D98" s="209"/>
      <c r="E98" s="696">
        <v>0</v>
      </c>
      <c r="F98" s="317">
        <v>1193</v>
      </c>
      <c r="G98" s="662">
        <v>1193</v>
      </c>
      <c r="H98" s="363">
        <f t="shared" si="0"/>
        <v>1</v>
      </c>
    </row>
    <row r="99" spans="1:8" ht="13.8" thickBot="1">
      <c r="A99" s="123" t="s">
        <v>68</v>
      </c>
      <c r="B99" s="151"/>
      <c r="C99" s="204" t="s">
        <v>289</v>
      </c>
      <c r="D99" s="258"/>
      <c r="E99" s="614">
        <v>111650</v>
      </c>
      <c r="F99" s="612">
        <v>104054</v>
      </c>
      <c r="G99" s="633">
        <v>104054</v>
      </c>
      <c r="H99" s="763">
        <f t="shared" si="0"/>
        <v>1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3.8" thickBot="1">
      <c r="A101" s="170" t="s">
        <v>264</v>
      </c>
      <c r="B101" s="171"/>
      <c r="C101" s="172"/>
      <c r="D101" s="81"/>
      <c r="E101" s="615"/>
      <c r="F101" s="550"/>
      <c r="G101" s="550"/>
      <c r="H101" s="338"/>
    </row>
    <row r="102" spans="1:8" ht="13.8" thickBot="1">
      <c r="A102" s="170" t="s">
        <v>265</v>
      </c>
      <c r="B102" s="171"/>
      <c r="C102" s="172"/>
      <c r="D102" s="81"/>
      <c r="E102" s="615"/>
      <c r="F102" s="551"/>
      <c r="G102" s="551"/>
      <c r="H102" s="552"/>
    </row>
  </sheetData>
  <mergeCells count="2">
    <mergeCell ref="A2:B2"/>
    <mergeCell ref="A5:B5"/>
  </mergeCells>
  <pageMargins left="0.24" right="0.24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zoomScaleNormal="100" workbookViewId="0">
      <selection activeCell="F9" sqref="F9"/>
    </sheetView>
  </sheetViews>
  <sheetFormatPr defaultColWidth="9.33203125" defaultRowHeight="13.2"/>
  <cols>
    <col min="1" max="1" width="41.77734375" style="20" customWidth="1"/>
    <col min="2" max="2" width="14.44140625" style="19" customWidth="1"/>
    <col min="3" max="3" width="14.6640625" style="19" customWidth="1"/>
    <col min="4" max="4" width="15.6640625" style="19" customWidth="1"/>
    <col min="5" max="5" width="16.6640625" style="19" customWidth="1"/>
    <col min="6" max="6" width="11.33203125" style="19" customWidth="1"/>
    <col min="7" max="7" width="13.33203125" style="19" customWidth="1"/>
    <col min="8" max="8" width="13.44140625" style="19" customWidth="1"/>
    <col min="9" max="9" width="15.109375" style="30" customWidth="1"/>
    <col min="10" max="11" width="12.77734375" style="19" customWidth="1"/>
    <col min="12" max="12" width="13.77734375" style="19" customWidth="1"/>
    <col min="13" max="16384" width="9.33203125" style="19"/>
  </cols>
  <sheetData>
    <row r="1" spans="1:9" ht="25.5" customHeight="1">
      <c r="A1" s="1548" t="s">
        <v>2</v>
      </c>
      <c r="B1" s="1548"/>
      <c r="C1" s="1548"/>
      <c r="D1" s="1548"/>
      <c r="E1" s="1548"/>
      <c r="F1" s="1548"/>
      <c r="G1" s="1548"/>
      <c r="H1" s="1548"/>
      <c r="I1" s="1548"/>
    </row>
    <row r="2" spans="1:9" ht="34.5" customHeight="1" thickBot="1">
      <c r="A2" s="107"/>
      <c r="B2" s="30"/>
      <c r="C2" s="30"/>
      <c r="D2" s="30"/>
      <c r="E2" s="30"/>
      <c r="F2" s="30"/>
      <c r="G2" s="30"/>
      <c r="H2" s="1549" t="s">
        <v>178</v>
      </c>
      <c r="I2" s="1549"/>
    </row>
    <row r="3" spans="1:9" s="22" customFormat="1" ht="47.25" customHeight="1" thickBot="1">
      <c r="A3" s="108" t="s">
        <v>116</v>
      </c>
      <c r="B3" s="109" t="s">
        <v>117</v>
      </c>
      <c r="C3" s="109" t="s">
        <v>118</v>
      </c>
      <c r="D3" s="109" t="s">
        <v>0</v>
      </c>
      <c r="E3" s="109" t="s">
        <v>326</v>
      </c>
      <c r="F3" s="369" t="s">
        <v>1082</v>
      </c>
      <c r="G3" s="369" t="s">
        <v>897</v>
      </c>
      <c r="H3" s="369" t="s">
        <v>496</v>
      </c>
      <c r="I3" s="26" t="s">
        <v>1</v>
      </c>
    </row>
    <row r="4" spans="1:9" s="30" customFormat="1" ht="12" customHeight="1" thickBot="1">
      <c r="A4" s="27">
        <v>1</v>
      </c>
      <c r="B4" s="28">
        <v>2</v>
      </c>
      <c r="C4" s="28">
        <v>3</v>
      </c>
      <c r="D4" s="28">
        <v>4</v>
      </c>
      <c r="E4" s="28">
        <v>5</v>
      </c>
      <c r="F4" s="370">
        <v>6</v>
      </c>
      <c r="G4" s="370">
        <v>7</v>
      </c>
      <c r="H4" s="370">
        <v>8</v>
      </c>
      <c r="I4" s="29" t="s">
        <v>479</v>
      </c>
    </row>
    <row r="5" spans="1:9" ht="15.9" customHeight="1">
      <c r="A5" s="23" t="s">
        <v>380</v>
      </c>
      <c r="B5" s="15">
        <v>39661</v>
      </c>
      <c r="C5" s="31">
        <v>2012</v>
      </c>
      <c r="D5" s="15">
        <v>6379</v>
      </c>
      <c r="E5" s="15">
        <v>33282</v>
      </c>
      <c r="F5" s="371">
        <v>33282</v>
      </c>
      <c r="G5" s="371">
        <v>33282</v>
      </c>
      <c r="H5" s="371">
        <v>20188</v>
      </c>
      <c r="I5" s="32">
        <v>0</v>
      </c>
    </row>
    <row r="6" spans="1:9" ht="15.9" customHeight="1">
      <c r="A6" s="23" t="s">
        <v>381</v>
      </c>
      <c r="B6" s="15">
        <v>3000</v>
      </c>
      <c r="C6" s="31">
        <v>2013</v>
      </c>
      <c r="D6" s="15"/>
      <c r="E6" s="15">
        <v>3000</v>
      </c>
      <c r="F6" s="371">
        <v>3000</v>
      </c>
      <c r="G6" s="371">
        <v>3000</v>
      </c>
      <c r="H6" s="371">
        <v>500</v>
      </c>
      <c r="I6" s="32">
        <v>0</v>
      </c>
    </row>
    <row r="7" spans="1:9" ht="15.9" customHeight="1">
      <c r="A7" s="23" t="s">
        <v>382</v>
      </c>
      <c r="B7" s="15">
        <v>1876</v>
      </c>
      <c r="C7" s="31">
        <v>2013</v>
      </c>
      <c r="D7" s="15"/>
      <c r="E7" s="15">
        <v>1876</v>
      </c>
      <c r="F7" s="371">
        <v>1876</v>
      </c>
      <c r="G7" s="371">
        <v>1876</v>
      </c>
      <c r="H7" s="371"/>
      <c r="I7" s="32">
        <v>0</v>
      </c>
    </row>
    <row r="8" spans="1:9" ht="15.9" customHeight="1">
      <c r="A8" s="23" t="s">
        <v>383</v>
      </c>
      <c r="B8" s="15">
        <v>300</v>
      </c>
      <c r="C8" s="31">
        <v>2013</v>
      </c>
      <c r="D8" s="15"/>
      <c r="E8" s="15">
        <v>300</v>
      </c>
      <c r="F8" s="371">
        <v>300</v>
      </c>
      <c r="G8" s="371">
        <v>300</v>
      </c>
      <c r="H8" s="371"/>
      <c r="I8" s="32">
        <v>0</v>
      </c>
    </row>
    <row r="9" spans="1:9" ht="15.9" customHeight="1">
      <c r="A9" s="23" t="s">
        <v>384</v>
      </c>
      <c r="B9" s="15">
        <v>1000</v>
      </c>
      <c r="C9" s="31">
        <v>2013</v>
      </c>
      <c r="D9" s="15"/>
      <c r="E9" s="15">
        <v>1000</v>
      </c>
      <c r="F9" s="371">
        <v>1000</v>
      </c>
      <c r="G9" s="371">
        <v>1000</v>
      </c>
      <c r="H9" s="371">
        <v>463</v>
      </c>
      <c r="I9" s="32">
        <v>0</v>
      </c>
    </row>
    <row r="10" spans="1:9" ht="15.9" customHeight="1">
      <c r="A10" s="23" t="s">
        <v>385</v>
      </c>
      <c r="B10" s="15">
        <v>200</v>
      </c>
      <c r="C10" s="31">
        <v>2013</v>
      </c>
      <c r="D10" s="15"/>
      <c r="E10" s="15">
        <v>200</v>
      </c>
      <c r="F10" s="371">
        <v>200</v>
      </c>
      <c r="G10" s="371">
        <v>200</v>
      </c>
      <c r="H10" s="371">
        <v>199</v>
      </c>
      <c r="I10" s="32">
        <v>0</v>
      </c>
    </row>
    <row r="11" spans="1:9" ht="15.9" customHeight="1">
      <c r="A11" s="23" t="s">
        <v>476</v>
      </c>
      <c r="B11" s="15"/>
      <c r="C11" s="31"/>
      <c r="D11" s="15"/>
      <c r="E11" s="15"/>
      <c r="F11" s="371"/>
      <c r="G11" s="371">
        <v>800</v>
      </c>
      <c r="H11" s="371">
        <v>1500</v>
      </c>
      <c r="I11" s="32">
        <v>0</v>
      </c>
    </row>
    <row r="12" spans="1:9" ht="15.9" customHeight="1">
      <c r="A12" s="23" t="s">
        <v>477</v>
      </c>
      <c r="B12" s="15"/>
      <c r="C12" s="31"/>
      <c r="D12" s="15"/>
      <c r="E12" s="15"/>
      <c r="F12" s="371"/>
      <c r="G12" s="371">
        <v>12</v>
      </c>
      <c r="H12" s="371">
        <v>12</v>
      </c>
      <c r="I12" s="32">
        <v>0</v>
      </c>
    </row>
    <row r="13" spans="1:9" ht="15.9" customHeight="1">
      <c r="A13" s="23" t="s">
        <v>1077</v>
      </c>
      <c r="B13" s="15"/>
      <c r="C13" s="31"/>
      <c r="D13" s="15"/>
      <c r="E13" s="15"/>
      <c r="F13" s="371">
        <v>380</v>
      </c>
      <c r="G13" s="371">
        <v>380</v>
      </c>
      <c r="H13" s="371">
        <v>380</v>
      </c>
      <c r="I13" s="32">
        <v>0</v>
      </c>
    </row>
    <row r="14" spans="1:9" ht="15.9" customHeight="1">
      <c r="A14" s="23" t="s">
        <v>1078</v>
      </c>
      <c r="B14" s="15"/>
      <c r="C14" s="31"/>
      <c r="D14" s="15"/>
      <c r="E14" s="15"/>
      <c r="F14" s="371"/>
      <c r="G14" s="371"/>
      <c r="H14" s="371">
        <v>127</v>
      </c>
      <c r="I14" s="32">
        <v>0</v>
      </c>
    </row>
    <row r="15" spans="1:9" ht="15.9" customHeight="1">
      <c r="A15" s="23" t="s">
        <v>1079</v>
      </c>
      <c r="B15" s="15"/>
      <c r="C15" s="31"/>
      <c r="D15" s="15"/>
      <c r="E15" s="15"/>
      <c r="F15" s="371"/>
      <c r="G15" s="371"/>
      <c r="H15" s="371">
        <v>150</v>
      </c>
      <c r="I15" s="32">
        <v>0</v>
      </c>
    </row>
    <row r="16" spans="1:9" ht="15.9" customHeight="1">
      <c r="A16" s="23"/>
      <c r="B16" s="15"/>
      <c r="C16" s="31"/>
      <c r="D16" s="15"/>
      <c r="E16" s="15"/>
      <c r="F16" s="371"/>
      <c r="G16" s="371"/>
      <c r="H16" s="371"/>
      <c r="I16" s="32">
        <v>0</v>
      </c>
    </row>
    <row r="17" spans="1:9" ht="15.9" customHeight="1" thickBot="1">
      <c r="A17" s="33"/>
      <c r="B17" s="16"/>
      <c r="C17" s="34"/>
      <c r="D17" s="16"/>
      <c r="E17" s="16"/>
      <c r="F17" s="372"/>
      <c r="G17" s="372"/>
      <c r="H17" s="372"/>
      <c r="I17" s="35">
        <v>0</v>
      </c>
    </row>
    <row r="18" spans="1:9" s="38" customFormat="1" ht="18" customHeight="1" thickBot="1">
      <c r="A18" s="110" t="s">
        <v>115</v>
      </c>
      <c r="B18" s="36">
        <v>46037</v>
      </c>
      <c r="C18" s="79"/>
      <c r="D18" s="36">
        <v>6379</v>
      </c>
      <c r="E18" s="36">
        <v>39658</v>
      </c>
      <c r="F18" s="373">
        <v>40038</v>
      </c>
      <c r="G18" s="373">
        <f>SUM(G5:G17)</f>
        <v>40850</v>
      </c>
      <c r="H18" s="373">
        <f>SUM(H5:H16)</f>
        <v>23519</v>
      </c>
      <c r="I18" s="37">
        <v>0</v>
      </c>
    </row>
  </sheetData>
  <mergeCells count="2">
    <mergeCell ref="A1:I1"/>
    <mergeCell ref="H2:I2"/>
  </mergeCells>
  <pageMargins left="0.2" right="0.2" top="0.74803149606299213" bottom="0.74803149606299213" header="0.31496062992125984" footer="0.31496062992125984"/>
  <pageSetup paperSize="9" orientation="landscape" r:id="rId1"/>
  <headerFooter>
    <oddHeader>&amp;R&amp;"Times New Roman CE,Félkövér dőlt"4. melléklet a 5/2014. (V. 23.) önkormányzati rendelethez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M102"/>
  <sheetViews>
    <sheetView topLeftCell="A94" zoomScale="115" zoomScaleNormal="100" workbookViewId="0">
      <selection activeCell="K9" sqref="K9"/>
    </sheetView>
  </sheetViews>
  <sheetFormatPr defaultColWidth="9.33203125" defaultRowHeight="13.2"/>
  <cols>
    <col min="1" max="1" width="7" style="289" customWidth="1"/>
    <col min="2" max="2" width="7.6640625" style="290" customWidth="1"/>
    <col min="3" max="3" width="59.77734375" style="290" customWidth="1"/>
    <col min="4" max="4" width="10.33203125" style="291" customWidth="1"/>
    <col min="5" max="5" width="9" style="291" customWidth="1"/>
    <col min="6" max="6" width="9.44140625" style="3" customWidth="1"/>
    <col min="7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H1" s="175" t="s">
        <v>1060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535"/>
      <c r="G2" s="535"/>
      <c r="H2" s="535" t="s">
        <v>97</v>
      </c>
    </row>
    <row r="3" spans="1:8" s="74" customFormat="1" ht="16.2" thickBot="1">
      <c r="A3" s="330" t="s">
        <v>259</v>
      </c>
      <c r="B3" s="536"/>
      <c r="C3" s="537" t="s">
        <v>455</v>
      </c>
      <c r="D3" s="538"/>
      <c r="E3" s="538"/>
      <c r="F3" s="538"/>
      <c r="G3" s="538"/>
      <c r="H3" s="538">
        <v>29</v>
      </c>
    </row>
    <row r="4" spans="1:8" s="75" customFormat="1" ht="15.9" customHeight="1" thickBot="1">
      <c r="A4" s="539"/>
      <c r="B4" s="539"/>
      <c r="C4" s="539"/>
      <c r="D4" s="368"/>
      <c r="E4" s="368"/>
      <c r="F4" s="368"/>
      <c r="G4" s="368"/>
      <c r="H4" s="368" t="s">
        <v>99</v>
      </c>
    </row>
    <row r="5" spans="1:8" ht="36" customHeight="1" thickBot="1">
      <c r="A5" s="1554" t="s">
        <v>261</v>
      </c>
      <c r="B5" s="1555"/>
      <c r="C5" s="532" t="s">
        <v>100</v>
      </c>
      <c r="D5" s="533" t="s">
        <v>101</v>
      </c>
      <c r="E5" s="540" t="s">
        <v>901</v>
      </c>
      <c r="F5" s="540" t="s">
        <v>902</v>
      </c>
      <c r="G5" s="540" t="s">
        <v>483</v>
      </c>
      <c r="H5" s="533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0</v>
      </c>
      <c r="E59" s="210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161"/>
      <c r="B62" s="162"/>
      <c r="C62" s="163" t="s">
        <v>106</v>
      </c>
      <c r="D62" s="25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210">
        <f>SUM(D64:D69)</f>
        <v>922</v>
      </c>
      <c r="E63" s="311">
        <v>922</v>
      </c>
      <c r="F63" s="550">
        <v>922</v>
      </c>
      <c r="G63" s="550">
        <v>510</v>
      </c>
      <c r="H63" s="338">
        <f t="shared" ref="H63" si="0">SUM(G63/F63)</f>
        <v>0.55314533622559658</v>
      </c>
    </row>
    <row r="64" spans="1:8" ht="12" customHeight="1">
      <c r="A64" s="164"/>
      <c r="B64" s="92" t="s">
        <v>148</v>
      </c>
      <c r="C64" s="216" t="s">
        <v>92</v>
      </c>
      <c r="D64" s="252">
        <v>189</v>
      </c>
      <c r="E64" s="691">
        <v>189</v>
      </c>
      <c r="F64" s="735">
        <v>189</v>
      </c>
      <c r="G64" s="735"/>
      <c r="H64" s="576"/>
    </row>
    <row r="65" spans="1:8" ht="12" customHeight="1">
      <c r="A65" s="165"/>
      <c r="B65" s="90" t="s">
        <v>149</v>
      </c>
      <c r="C65" s="217" t="s">
        <v>238</v>
      </c>
      <c r="D65" s="253">
        <v>51</v>
      </c>
      <c r="E65" s="308">
        <v>51</v>
      </c>
      <c r="F65" s="546">
        <v>51</v>
      </c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254">
        <v>682</v>
      </c>
      <c r="E66" s="692">
        <v>682</v>
      </c>
      <c r="F66" s="66">
        <v>682</v>
      </c>
      <c r="G66" s="66">
        <v>510</v>
      </c>
      <c r="H66" s="337">
        <f t="shared" ref="H66" si="1">SUM(G66/F66)</f>
        <v>0.74780058651026393</v>
      </c>
    </row>
    <row r="67" spans="1:8" ht="12" customHeight="1">
      <c r="A67" s="165"/>
      <c r="B67" s="90" t="s">
        <v>151</v>
      </c>
      <c r="C67" s="217" t="s">
        <v>417</v>
      </c>
      <c r="D67" s="254"/>
      <c r="E67" s="692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254"/>
      <c r="E68" s="692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254">
        <f>SUM(D71:D77)</f>
        <v>0</v>
      </c>
      <c r="E69" s="692">
        <v>0</v>
      </c>
      <c r="F69" s="546"/>
      <c r="G69" s="546"/>
      <c r="H69" s="339"/>
    </row>
    <row r="70" spans="1:8" ht="12" customHeight="1">
      <c r="A70" s="165"/>
      <c r="B70" s="90" t="s">
        <v>418</v>
      </c>
      <c r="C70" s="217" t="s">
        <v>377</v>
      </c>
      <c r="D70" s="253"/>
      <c r="E70" s="308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254"/>
      <c r="E71" s="692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254"/>
      <c r="E72" s="692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254"/>
      <c r="E73" s="692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254"/>
      <c r="E74" s="692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254"/>
      <c r="E75" s="692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254"/>
      <c r="E76" s="692"/>
      <c r="F76" s="546"/>
      <c r="G76" s="546"/>
      <c r="H76" s="339"/>
    </row>
    <row r="77" spans="1:8" ht="12" customHeight="1" thickBot="1">
      <c r="A77" s="166"/>
      <c r="B77" s="90" t="s">
        <v>425</v>
      </c>
      <c r="C77" s="221" t="s">
        <v>16</v>
      </c>
      <c r="D77" s="255"/>
      <c r="E77" s="693"/>
      <c r="F77" s="547"/>
      <c r="G77" s="547"/>
      <c r="H77" s="341"/>
    </row>
    <row r="78" spans="1:8" ht="12" customHeight="1" thickBot="1">
      <c r="A78" s="123" t="s">
        <v>62</v>
      </c>
      <c r="B78" s="13"/>
      <c r="C78" s="222" t="s">
        <v>426</v>
      </c>
      <c r="D78" s="247">
        <f>SUM(D79:D81)</f>
        <v>0</v>
      </c>
      <c r="E78" s="312">
        <v>0</v>
      </c>
      <c r="F78" s="548"/>
      <c r="G78" s="548"/>
      <c r="H78" s="366"/>
    </row>
    <row r="79" spans="1:8" s="78" customFormat="1" ht="12" customHeight="1">
      <c r="A79" s="214"/>
      <c r="B79" s="93" t="s">
        <v>154</v>
      </c>
      <c r="C79" s="280" t="s">
        <v>17</v>
      </c>
      <c r="D79" s="299"/>
      <c r="E79" s="67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253"/>
      <c r="E80" s="308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253">
        <f>SUM(D82:D89)</f>
        <v>0</v>
      </c>
      <c r="E81" s="308">
        <v>0</v>
      </c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253"/>
      <c r="E82" s="308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253"/>
      <c r="E83" s="308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253"/>
      <c r="E84" s="308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253"/>
      <c r="E85" s="308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253"/>
      <c r="E86" s="308"/>
      <c r="F86" s="66"/>
      <c r="G86" s="66"/>
      <c r="H86" s="337"/>
    </row>
    <row r="87" spans="1:13" ht="20.25" customHeight="1">
      <c r="A87" s="165"/>
      <c r="B87" s="90" t="s">
        <v>244</v>
      </c>
      <c r="C87" s="231" t="s">
        <v>19</v>
      </c>
      <c r="D87" s="253"/>
      <c r="E87" s="308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253"/>
      <c r="E88" s="308"/>
      <c r="F88" s="66"/>
      <c r="G88" s="66"/>
      <c r="H88" s="337"/>
    </row>
    <row r="89" spans="1:13" ht="12" customHeight="1" thickBot="1">
      <c r="A89" s="215"/>
      <c r="B89" s="94" t="s">
        <v>378</v>
      </c>
      <c r="C89" s="284" t="s">
        <v>379</v>
      </c>
      <c r="D89" s="253"/>
      <c r="E89" s="671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210">
        <f>+D91+D92</f>
        <v>0</v>
      </c>
      <c r="E90" s="311">
        <v>0</v>
      </c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64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209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211"/>
      <c r="E93" s="612"/>
      <c r="F93" s="548"/>
      <c r="G93" s="548"/>
      <c r="H93" s="366"/>
    </row>
    <row r="94" spans="1:13" s="78" customFormat="1" ht="12" customHeight="1" thickBot="1">
      <c r="A94" s="123" t="s">
        <v>65</v>
      </c>
      <c r="B94" s="106"/>
      <c r="C94" s="285" t="s">
        <v>288</v>
      </c>
      <c r="D94" s="211"/>
      <c r="E94" s="612"/>
      <c r="F94" s="212"/>
      <c r="G94" s="212"/>
      <c r="H94" s="334"/>
    </row>
    <row r="95" spans="1:13" s="78" customFormat="1" ht="12" customHeight="1" thickBot="1">
      <c r="A95" s="123" t="s">
        <v>66</v>
      </c>
      <c r="B95" s="13"/>
      <c r="C95" s="204" t="s">
        <v>26</v>
      </c>
      <c r="D95" s="257">
        <f>+D63+D78+D90+D93+D94</f>
        <v>922</v>
      </c>
      <c r="E95" s="694">
        <v>922</v>
      </c>
      <c r="F95" s="212">
        <v>922</v>
      </c>
      <c r="G95" s="212">
        <v>510</v>
      </c>
      <c r="H95" s="334">
        <f t="shared" ref="H95" si="2">SUM(G95/F95)</f>
        <v>0.55314533622559658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210">
        <f>+D97+D98</f>
        <v>0</v>
      </c>
      <c r="E96" s="311">
        <v>0</v>
      </c>
      <c r="F96" s="554"/>
      <c r="G96" s="554"/>
      <c r="H96" s="365"/>
    </row>
    <row r="97" spans="1:8" ht="12.75" customHeight="1">
      <c r="A97" s="164"/>
      <c r="B97" s="90" t="s">
        <v>287</v>
      </c>
      <c r="C97" s="280" t="s">
        <v>28</v>
      </c>
      <c r="D97" s="207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281" t="s">
        <v>27</v>
      </c>
      <c r="D98" s="209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258">
        <f>+D95+D96</f>
        <v>922</v>
      </c>
      <c r="E99" s="614">
        <v>922</v>
      </c>
      <c r="F99" s="212">
        <v>922</v>
      </c>
      <c r="G99" s="212">
        <v>510</v>
      </c>
      <c r="H99" s="334">
        <f t="shared" ref="H99" si="3">SUM(G99/F99)</f>
        <v>0.55314533622559658</v>
      </c>
    </row>
    <row r="100" spans="1:8" ht="13.8" thickBot="1">
      <c r="A100" s="286"/>
      <c r="B100" s="287"/>
      <c r="C100" s="287"/>
      <c r="D100" s="288"/>
      <c r="E100" s="28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81">
        <v>0</v>
      </c>
      <c r="E101" s="615">
        <v>0</v>
      </c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172"/>
      <c r="D102" s="81">
        <v>0</v>
      </c>
      <c r="E102" s="615">
        <v>0</v>
      </c>
      <c r="F102" s="551"/>
      <c r="G102" s="551"/>
      <c r="H102" s="552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1:H53"/>
  <sheetViews>
    <sheetView topLeftCell="A19" zoomScaleNormal="100" workbookViewId="0">
      <selection activeCell="J4" sqref="J4"/>
    </sheetView>
  </sheetViews>
  <sheetFormatPr defaultColWidth="9.33203125" defaultRowHeight="13.2"/>
  <cols>
    <col min="1" max="1" width="7.77734375" style="168" customWidth="1"/>
    <col min="2" max="2" width="7" style="169" customWidth="1"/>
    <col min="3" max="3" width="60" style="169" customWidth="1"/>
    <col min="4" max="5" width="11.6640625" style="169" customWidth="1"/>
    <col min="6" max="6" width="11.44140625" style="169" customWidth="1"/>
    <col min="7" max="8" width="9.6640625" style="169" customWidth="1"/>
    <col min="9" max="16384" width="9.33203125" style="3"/>
  </cols>
  <sheetData>
    <row r="1" spans="1:8" s="1" customFormat="1" ht="21" customHeight="1" thickBot="1">
      <c r="A1" s="128"/>
      <c r="B1" s="129"/>
      <c r="C1" s="130"/>
      <c r="D1" s="175"/>
      <c r="E1" s="175"/>
      <c r="F1" s="175"/>
      <c r="G1" s="175"/>
      <c r="H1" s="175" t="s">
        <v>1061</v>
      </c>
    </row>
    <row r="2" spans="1:8" s="74" customFormat="1" ht="25.5" customHeight="1">
      <c r="A2" s="1558" t="s">
        <v>260</v>
      </c>
      <c r="B2" s="1559"/>
      <c r="C2" s="223" t="s">
        <v>392</v>
      </c>
      <c r="D2" s="270"/>
      <c r="E2" s="270"/>
      <c r="F2" s="270"/>
      <c r="G2" s="270"/>
      <c r="H2" s="270" t="s">
        <v>110</v>
      </c>
    </row>
    <row r="3" spans="1:8" s="74" customFormat="1" ht="16.2" thickBot="1">
      <c r="A3" s="331" t="s">
        <v>259</v>
      </c>
      <c r="B3" s="332"/>
      <c r="C3" s="271" t="s">
        <v>94</v>
      </c>
      <c r="D3" s="272"/>
      <c r="E3" s="272"/>
      <c r="F3" s="272"/>
      <c r="G3" s="272"/>
      <c r="H3" s="272" t="s">
        <v>290</v>
      </c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134"/>
      <c r="H4" s="134" t="s">
        <v>99</v>
      </c>
    </row>
    <row r="5" spans="1:8" ht="39" customHeight="1" thickBot="1">
      <c r="A5" s="1552" t="s">
        <v>261</v>
      </c>
      <c r="B5" s="1553"/>
      <c r="C5" s="135" t="s">
        <v>100</v>
      </c>
      <c r="D5" s="136" t="s">
        <v>101</v>
      </c>
      <c r="E5" s="540" t="s">
        <v>901</v>
      </c>
      <c r="F5" s="533" t="s">
        <v>902</v>
      </c>
      <c r="G5" s="136" t="s">
        <v>471</v>
      </c>
      <c r="H5" s="136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0</v>
      </c>
      <c r="E8" s="210">
        <v>0</v>
      </c>
      <c r="F8" s="210">
        <v>0</v>
      </c>
      <c r="G8" s="210">
        <v>0</v>
      </c>
      <c r="H8" s="210"/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20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208"/>
    </row>
    <row r="12" spans="1:8" s="76" customFormat="1" ht="12" customHeight="1">
      <c r="A12" s="142"/>
      <c r="B12" s="143" t="s">
        <v>151</v>
      </c>
      <c r="C12" s="5" t="s">
        <v>210</v>
      </c>
      <c r="D12" s="208"/>
      <c r="E12" s="208"/>
      <c r="F12" s="208"/>
      <c r="G12" s="208"/>
      <c r="H12" s="208"/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208"/>
    </row>
    <row r="14" spans="1:8" s="76" customFormat="1" ht="12" customHeight="1">
      <c r="A14" s="145"/>
      <c r="B14" s="143" t="s">
        <v>152</v>
      </c>
      <c r="C14" s="5" t="s">
        <v>212</v>
      </c>
      <c r="D14" s="242"/>
      <c r="E14" s="242"/>
      <c r="F14" s="242"/>
      <c r="G14" s="242"/>
      <c r="H14" s="242"/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20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209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>
        <v>0</v>
      </c>
      <c r="F17" s="210">
        <v>0</v>
      </c>
      <c r="G17" s="210">
        <v>0</v>
      </c>
      <c r="H17" s="210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20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20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20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20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>
        <v>0</v>
      </c>
      <c r="F22" s="210">
        <v>0</v>
      </c>
      <c r="G22" s="210">
        <v>0</v>
      </c>
      <c r="H22" s="210"/>
    </row>
    <row r="23" spans="1:8" s="77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275"/>
    </row>
    <row r="24" spans="1:8" s="77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276"/>
    </row>
    <row r="25" spans="1:8" s="77" customFormat="1" ht="12" customHeight="1" thickBot="1">
      <c r="A25" s="123" t="s">
        <v>64</v>
      </c>
      <c r="B25" s="83"/>
      <c r="C25" s="83" t="s">
        <v>291</v>
      </c>
      <c r="D25" s="211">
        <v>30</v>
      </c>
      <c r="E25" s="211">
        <v>4</v>
      </c>
      <c r="F25" s="211">
        <v>4</v>
      </c>
      <c r="G25" s="211">
        <v>4</v>
      </c>
      <c r="H25" s="334">
        <f>SUM(G25/F25)</f>
        <v>1</v>
      </c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30155</v>
      </c>
      <c r="E26" s="211">
        <v>6157</v>
      </c>
      <c r="F26" s="211">
        <v>6157</v>
      </c>
      <c r="G26" s="211">
        <v>6157</v>
      </c>
      <c r="H26" s="334">
        <f t="shared" ref="H26:H27" si="0">SUM(G26/F26)</f>
        <v>1</v>
      </c>
    </row>
    <row r="27" spans="1:8" s="76" customFormat="1" ht="12" customHeight="1" thickBot="1">
      <c r="A27" s="115" t="s">
        <v>66</v>
      </c>
      <c r="B27" s="95"/>
      <c r="C27" s="83" t="s">
        <v>42</v>
      </c>
      <c r="D27" s="247">
        <f>+D8+D17+D22+D25+D26</f>
        <v>30185</v>
      </c>
      <c r="E27" s="247">
        <v>6161</v>
      </c>
      <c r="F27" s="247">
        <v>6161</v>
      </c>
      <c r="G27" s="247">
        <v>6161</v>
      </c>
      <c r="H27" s="326">
        <f t="shared" si="0"/>
        <v>1</v>
      </c>
    </row>
    <row r="28" spans="1:8" s="76" customFormat="1" ht="12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/>
      <c r="F28" s="277"/>
      <c r="G28" s="277"/>
      <c r="H28" s="329"/>
    </row>
    <row r="29" spans="1:8" s="76" customFormat="1" ht="12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342"/>
    </row>
    <row r="30" spans="1:8" s="77" customFormat="1" ht="12" customHeight="1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344"/>
    </row>
    <row r="31" spans="1:8" s="77" customFormat="1" ht="12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328"/>
    </row>
    <row r="32" spans="1:8" s="77" customFormat="1" ht="15" customHeight="1" thickBot="1">
      <c r="A32" s="154" t="s">
        <v>69</v>
      </c>
      <c r="B32" s="155"/>
      <c r="C32" s="156" t="s">
        <v>41</v>
      </c>
      <c r="D32" s="251">
        <f>+D27+D28+D31</f>
        <v>30185</v>
      </c>
      <c r="E32" s="251">
        <v>6161</v>
      </c>
      <c r="F32" s="251">
        <v>6161</v>
      </c>
      <c r="G32" s="251">
        <v>6161</v>
      </c>
      <c r="H32" s="335">
        <f>SUM(G32/F32)</f>
        <v>1</v>
      </c>
    </row>
    <row r="33" spans="1:8" s="77" customFormat="1" ht="15" customHeight="1">
      <c r="A33" s="157"/>
      <c r="B33" s="157"/>
      <c r="C33" s="158"/>
      <c r="D33" s="249"/>
      <c r="E33" s="249"/>
      <c r="F33" s="249"/>
      <c r="G33" s="249"/>
      <c r="H33" s="345"/>
    </row>
    <row r="34" spans="1:8" ht="13.8" thickBot="1">
      <c r="A34" s="159"/>
      <c r="B34" s="160"/>
      <c r="C34" s="160"/>
      <c r="D34" s="250"/>
      <c r="E34" s="250"/>
      <c r="F34" s="250"/>
      <c r="G34" s="250"/>
      <c r="H34" s="346"/>
    </row>
    <row r="35" spans="1:8" s="47" customFormat="1" ht="16.5" customHeight="1" thickBot="1">
      <c r="A35" s="161"/>
      <c r="B35" s="162"/>
      <c r="C35" s="163" t="s">
        <v>106</v>
      </c>
      <c r="D35" s="251"/>
      <c r="E35" s="251"/>
      <c r="F35" s="251"/>
      <c r="G35" s="251"/>
      <c r="H35" s="335"/>
    </row>
    <row r="36" spans="1:8" s="78" customFormat="1" ht="12" customHeight="1" thickBot="1">
      <c r="A36" s="123" t="s">
        <v>61</v>
      </c>
      <c r="B36" s="13"/>
      <c r="C36" s="83" t="s">
        <v>393</v>
      </c>
      <c r="D36" s="210">
        <f>SUM(D37:D42)</f>
        <v>30185</v>
      </c>
      <c r="E36" s="210">
        <v>6161</v>
      </c>
      <c r="F36" s="210">
        <v>6161</v>
      </c>
      <c r="G36" s="210">
        <v>6841</v>
      </c>
      <c r="H36" s="327">
        <f t="shared" ref="H36:H39" si="1">SUM(G36/F36)</f>
        <v>1.1103716929069956</v>
      </c>
    </row>
    <row r="37" spans="1:8" ht="12" customHeight="1">
      <c r="A37" s="164"/>
      <c r="B37" s="92" t="s">
        <v>148</v>
      </c>
      <c r="C37" s="6" t="s">
        <v>92</v>
      </c>
      <c r="D37" s="64">
        <v>17669</v>
      </c>
      <c r="E37" s="64">
        <v>3761</v>
      </c>
      <c r="F37" s="64">
        <v>3761</v>
      </c>
      <c r="G37" s="64">
        <v>4441</v>
      </c>
      <c r="H37" s="336">
        <f t="shared" si="1"/>
        <v>1.1808029779314013</v>
      </c>
    </row>
    <row r="38" spans="1:8" ht="12" customHeight="1">
      <c r="A38" s="165"/>
      <c r="B38" s="90" t="s">
        <v>149</v>
      </c>
      <c r="C38" s="5" t="s">
        <v>238</v>
      </c>
      <c r="D38" s="67">
        <v>4403</v>
      </c>
      <c r="E38" s="67">
        <v>1156</v>
      </c>
      <c r="F38" s="67">
        <v>1156</v>
      </c>
      <c r="G38" s="67">
        <v>1156</v>
      </c>
      <c r="H38" s="337">
        <f t="shared" si="1"/>
        <v>1</v>
      </c>
    </row>
    <row r="39" spans="1:8" ht="12" customHeight="1">
      <c r="A39" s="165"/>
      <c r="B39" s="90" t="s">
        <v>150</v>
      </c>
      <c r="C39" s="5" t="s">
        <v>179</v>
      </c>
      <c r="D39" s="67">
        <v>6207</v>
      </c>
      <c r="E39" s="67">
        <v>859</v>
      </c>
      <c r="F39" s="67">
        <v>859</v>
      </c>
      <c r="G39" s="67">
        <v>859</v>
      </c>
      <c r="H39" s="337">
        <f t="shared" si="1"/>
        <v>1</v>
      </c>
    </row>
    <row r="40" spans="1:8" ht="12" customHeight="1">
      <c r="A40" s="165"/>
      <c r="B40" s="90" t="s">
        <v>151</v>
      </c>
      <c r="C40" s="5" t="s">
        <v>376</v>
      </c>
      <c r="D40" s="67">
        <v>488</v>
      </c>
      <c r="E40" s="67"/>
      <c r="F40" s="67"/>
      <c r="G40" s="67"/>
      <c r="H40" s="337"/>
    </row>
    <row r="41" spans="1:8" ht="12" customHeight="1">
      <c r="A41" s="165"/>
      <c r="B41" s="90" t="s">
        <v>182</v>
      </c>
      <c r="C41" s="5" t="s">
        <v>239</v>
      </c>
      <c r="D41" s="67">
        <v>1418</v>
      </c>
      <c r="E41" s="67">
        <v>385</v>
      </c>
      <c r="F41" s="67">
        <v>385</v>
      </c>
      <c r="G41" s="67">
        <v>385</v>
      </c>
      <c r="H41" s="337">
        <f>SUM(G41/F41)</f>
        <v>1</v>
      </c>
    </row>
    <row r="42" spans="1:8" ht="12" customHeight="1" thickBot="1">
      <c r="A42" s="165"/>
      <c r="B42" s="90" t="s">
        <v>152</v>
      </c>
      <c r="C42" s="5" t="s">
        <v>240</v>
      </c>
      <c r="D42" s="67"/>
      <c r="E42" s="67"/>
      <c r="F42" s="67"/>
      <c r="G42" s="67"/>
      <c r="H42" s="337"/>
    </row>
    <row r="43" spans="1:8" ht="12" customHeight="1" thickBot="1">
      <c r="A43" s="123" t="s">
        <v>62</v>
      </c>
      <c r="B43" s="13"/>
      <c r="C43" s="83" t="s">
        <v>46</v>
      </c>
      <c r="D43" s="210">
        <f>SUM(D44:D47)</f>
        <v>0</v>
      </c>
      <c r="E43" s="210"/>
      <c r="F43" s="210"/>
      <c r="G43" s="210"/>
      <c r="H43" s="327"/>
    </row>
    <row r="44" spans="1:8" s="78" customFormat="1" ht="12" customHeight="1">
      <c r="A44" s="164"/>
      <c r="B44" s="92" t="s">
        <v>154</v>
      </c>
      <c r="C44" s="6" t="s">
        <v>328</v>
      </c>
      <c r="D44" s="64"/>
      <c r="E44" s="64"/>
      <c r="F44" s="64"/>
      <c r="G44" s="64"/>
      <c r="H44" s="336"/>
    </row>
    <row r="45" spans="1:8" ht="12" customHeight="1">
      <c r="A45" s="165"/>
      <c r="B45" s="90" t="s">
        <v>155</v>
      </c>
      <c r="C45" s="5" t="s">
        <v>242</v>
      </c>
      <c r="D45" s="67"/>
      <c r="E45" s="67"/>
      <c r="F45" s="67"/>
      <c r="G45" s="67"/>
      <c r="H45" s="337"/>
    </row>
    <row r="46" spans="1:8" ht="12" customHeight="1">
      <c r="A46" s="165"/>
      <c r="B46" s="90" t="s">
        <v>158</v>
      </c>
      <c r="C46" s="5" t="s">
        <v>107</v>
      </c>
      <c r="D46" s="67"/>
      <c r="E46" s="67"/>
      <c r="F46" s="67"/>
      <c r="G46" s="67"/>
      <c r="H46" s="337"/>
    </row>
    <row r="47" spans="1:8" ht="12" customHeight="1" thickBot="1">
      <c r="A47" s="165"/>
      <c r="B47" s="90" t="s">
        <v>166</v>
      </c>
      <c r="C47" s="5" t="s">
        <v>43</v>
      </c>
      <c r="D47" s="67"/>
      <c r="E47" s="67"/>
      <c r="F47" s="67"/>
      <c r="G47" s="67"/>
      <c r="H47" s="337"/>
    </row>
    <row r="48" spans="1:8" ht="12" customHeight="1" thickBot="1">
      <c r="A48" s="123" t="s">
        <v>63</v>
      </c>
      <c r="B48" s="13"/>
      <c r="C48" s="13" t="s">
        <v>44</v>
      </c>
      <c r="D48" s="211"/>
      <c r="E48" s="211"/>
      <c r="F48" s="211"/>
      <c r="G48" s="211"/>
      <c r="H48" s="334"/>
    </row>
    <row r="49" spans="1:8" s="77" customFormat="1" ht="12" customHeight="1" thickBot="1">
      <c r="A49" s="154" t="s">
        <v>64</v>
      </c>
      <c r="B49" s="262"/>
      <c r="C49" s="263" t="s">
        <v>47</v>
      </c>
      <c r="D49" s="245"/>
      <c r="E49" s="245"/>
      <c r="F49" s="245"/>
      <c r="G49" s="245">
        <v>-680</v>
      </c>
      <c r="H49" s="328"/>
    </row>
    <row r="50" spans="1:8" ht="15" customHeight="1" thickBot="1">
      <c r="A50" s="123" t="s">
        <v>65</v>
      </c>
      <c r="B50" s="151"/>
      <c r="C50" s="167" t="s">
        <v>45</v>
      </c>
      <c r="D50" s="258">
        <f>+D36+D43+D48+D49</f>
        <v>30185</v>
      </c>
      <c r="E50" s="258">
        <v>6161</v>
      </c>
      <c r="F50" s="258">
        <v>6161</v>
      </c>
      <c r="G50" s="258">
        <v>6161</v>
      </c>
      <c r="H50" s="338">
        <f>SUM(G50/F50)</f>
        <v>1</v>
      </c>
    </row>
    <row r="51" spans="1:8" ht="13.8" thickBot="1">
      <c r="D51" s="259"/>
      <c r="E51" s="259"/>
      <c r="F51" s="259"/>
      <c r="G51" s="259"/>
      <c r="H51" s="259"/>
    </row>
    <row r="52" spans="1:8" ht="15" customHeight="1" thickBot="1">
      <c r="A52" s="170" t="s">
        <v>264</v>
      </c>
      <c r="B52" s="171"/>
      <c r="C52" s="172"/>
      <c r="D52" s="81">
        <v>6</v>
      </c>
      <c r="E52" s="81">
        <v>6</v>
      </c>
      <c r="F52" s="81">
        <v>6</v>
      </c>
      <c r="G52" s="81">
        <v>6</v>
      </c>
      <c r="H52" s="81"/>
    </row>
    <row r="53" spans="1:8" ht="14.25" customHeight="1" thickBot="1">
      <c r="A53" s="170" t="s">
        <v>265</v>
      </c>
      <c r="B53" s="171"/>
      <c r="C53" s="172"/>
      <c r="D53" s="81">
        <v>0</v>
      </c>
      <c r="E53" s="81">
        <v>0</v>
      </c>
      <c r="F53" s="81">
        <v>0</v>
      </c>
      <c r="G53" s="81">
        <v>0</v>
      </c>
      <c r="H53" s="81"/>
    </row>
  </sheetData>
  <sheetProtection formatCells="0"/>
  <mergeCells count="2">
    <mergeCell ref="A2:B2"/>
    <mergeCell ref="A5:B5"/>
  </mergeCells>
  <phoneticPr fontId="27" type="noConversion"/>
  <printOptions horizontalCentered="1"/>
  <pageMargins left="0.39370078740157483" right="0.19685039370078741" top="0.98425196850393704" bottom="0.59055118110236227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53"/>
  <sheetViews>
    <sheetView zoomScaleNormal="100" workbookViewId="0">
      <selection activeCell="F5" sqref="F5"/>
    </sheetView>
  </sheetViews>
  <sheetFormatPr defaultColWidth="9.33203125" defaultRowHeight="13.2"/>
  <cols>
    <col min="1" max="1" width="7.33203125" style="168" customWidth="1"/>
    <col min="2" max="2" width="8" style="169" customWidth="1"/>
    <col min="3" max="3" width="64.109375" style="169" customWidth="1"/>
    <col min="4" max="5" width="15.109375" style="169" customWidth="1"/>
    <col min="6" max="6" width="12.77734375" style="3" customWidth="1"/>
    <col min="7" max="7" width="11" style="3" customWidth="1"/>
    <col min="8" max="16384" width="9.33203125" style="3"/>
  </cols>
  <sheetData>
    <row r="1" spans="1:8" s="1" customFormat="1" ht="21" customHeight="1" thickBot="1">
      <c r="A1" s="128"/>
      <c r="B1" s="129"/>
      <c r="C1" s="130"/>
      <c r="D1" s="175"/>
      <c r="E1" s="175"/>
      <c r="H1" s="175" t="s">
        <v>1062</v>
      </c>
    </row>
    <row r="2" spans="1:8" s="74" customFormat="1" ht="31.5" customHeight="1">
      <c r="A2" s="1550" t="s">
        <v>260</v>
      </c>
      <c r="B2" s="1551"/>
      <c r="C2" s="534" t="s">
        <v>392</v>
      </c>
      <c r="D2" s="605"/>
      <c r="E2" s="605"/>
      <c r="F2" s="270"/>
      <c r="G2" s="270"/>
      <c r="H2" s="270" t="s">
        <v>110</v>
      </c>
    </row>
    <row r="3" spans="1:8" s="74" customFormat="1" ht="16.2" thickBot="1">
      <c r="A3" s="330" t="s">
        <v>259</v>
      </c>
      <c r="B3" s="536"/>
      <c r="C3" s="367" t="s">
        <v>395</v>
      </c>
      <c r="D3" s="606"/>
      <c r="E3" s="606"/>
      <c r="F3" s="272"/>
      <c r="G3" s="272"/>
      <c r="H3" s="272" t="s">
        <v>394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43.5" customHeight="1" thickBot="1">
      <c r="A5" s="1554" t="s">
        <v>261</v>
      </c>
      <c r="B5" s="1555"/>
      <c r="C5" s="532" t="s">
        <v>100</v>
      </c>
      <c r="D5" s="540" t="s">
        <v>101</v>
      </c>
      <c r="E5" s="540" t="s">
        <v>901</v>
      </c>
      <c r="F5" s="540" t="s">
        <v>902</v>
      </c>
      <c r="G5" s="136" t="s">
        <v>471</v>
      </c>
      <c r="H5" s="136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0</v>
      </c>
      <c r="E8" s="210"/>
      <c r="F8" s="210"/>
      <c r="G8" s="210"/>
      <c r="H8" s="210"/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20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208"/>
    </row>
    <row r="12" spans="1:8" s="76" customFormat="1" ht="12" customHeight="1">
      <c r="A12" s="142"/>
      <c r="B12" s="143" t="s">
        <v>151</v>
      </c>
      <c r="C12" s="5" t="s">
        <v>210</v>
      </c>
      <c r="D12" s="208"/>
      <c r="E12" s="208"/>
      <c r="F12" s="208"/>
      <c r="G12" s="208"/>
      <c r="H12" s="208"/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208"/>
    </row>
    <row r="14" spans="1:8" s="76" customFormat="1" ht="12" customHeight="1">
      <c r="A14" s="145"/>
      <c r="B14" s="143" t="s">
        <v>152</v>
      </c>
      <c r="C14" s="5" t="s">
        <v>212</v>
      </c>
      <c r="D14" s="242"/>
      <c r="E14" s="242"/>
      <c r="F14" s="242"/>
      <c r="G14" s="242"/>
      <c r="H14" s="242"/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20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209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/>
      <c r="F17" s="210"/>
      <c r="G17" s="210"/>
      <c r="H17" s="210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20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20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20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20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/>
      <c r="F22" s="210"/>
      <c r="G22" s="210"/>
      <c r="H22" s="210"/>
    </row>
    <row r="23" spans="1:8" s="77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275"/>
    </row>
    <row r="24" spans="1:8" s="77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276"/>
    </row>
    <row r="25" spans="1:8" s="77" customFormat="1" ht="12" customHeight="1" thickBot="1">
      <c r="A25" s="123" t="s">
        <v>64</v>
      </c>
      <c r="B25" s="83"/>
      <c r="C25" s="83" t="s">
        <v>291</v>
      </c>
      <c r="D25" s="211">
        <v>30</v>
      </c>
      <c r="E25" s="211">
        <v>4</v>
      </c>
      <c r="F25" s="211">
        <v>4</v>
      </c>
      <c r="G25" s="211">
        <v>4</v>
      </c>
      <c r="H25" s="334">
        <f t="shared" ref="H25:H27" si="0">SUM(G25/F25)</f>
        <v>1</v>
      </c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25450</v>
      </c>
      <c r="E26" s="211">
        <v>5685</v>
      </c>
      <c r="F26" s="211">
        <v>5685</v>
      </c>
      <c r="G26" s="211">
        <v>5685</v>
      </c>
      <c r="H26" s="334">
        <f t="shared" si="0"/>
        <v>1</v>
      </c>
    </row>
    <row r="27" spans="1:8" s="76" customFormat="1" ht="12" customHeight="1" thickBot="1">
      <c r="A27" s="115" t="s">
        <v>66</v>
      </c>
      <c r="B27" s="95"/>
      <c r="C27" s="83" t="s">
        <v>42</v>
      </c>
      <c r="D27" s="247">
        <f>+D8+D17+D22+D25+D26</f>
        <v>25480</v>
      </c>
      <c r="E27" s="247">
        <v>5689</v>
      </c>
      <c r="F27" s="247">
        <v>5689</v>
      </c>
      <c r="G27" s="247">
        <v>5689</v>
      </c>
      <c r="H27" s="326">
        <f t="shared" si="0"/>
        <v>1</v>
      </c>
    </row>
    <row r="28" spans="1:8" s="76" customFormat="1" ht="12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/>
      <c r="F28" s="277"/>
      <c r="G28" s="277"/>
      <c r="H28" s="329"/>
    </row>
    <row r="29" spans="1:8" s="76" customFormat="1" ht="12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342"/>
    </row>
    <row r="30" spans="1:8" s="77" customFormat="1" ht="12" customHeight="1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344"/>
    </row>
    <row r="31" spans="1:8" s="77" customFormat="1" ht="12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328"/>
    </row>
    <row r="32" spans="1:8" s="77" customFormat="1" ht="15" customHeight="1" thickBot="1">
      <c r="A32" s="154" t="s">
        <v>69</v>
      </c>
      <c r="B32" s="155"/>
      <c r="C32" s="156" t="s">
        <v>41</v>
      </c>
      <c r="D32" s="251">
        <f>+D27+D28+D31</f>
        <v>25480</v>
      </c>
      <c r="E32" s="251">
        <v>5689</v>
      </c>
      <c r="F32" s="251">
        <v>5689</v>
      </c>
      <c r="G32" s="251">
        <v>5689</v>
      </c>
      <c r="H32" s="335">
        <f t="shared" ref="H32" si="1">SUM(G32/F32)</f>
        <v>1</v>
      </c>
    </row>
    <row r="33" spans="1:8" s="77" customFormat="1" ht="15" customHeight="1">
      <c r="A33" s="157"/>
      <c r="B33" s="157"/>
      <c r="C33" s="158"/>
      <c r="D33" s="249"/>
      <c r="E33" s="249"/>
      <c r="F33" s="249"/>
      <c r="G33" s="249"/>
      <c r="H33" s="345"/>
    </row>
    <row r="34" spans="1:8" ht="13.8" thickBot="1">
      <c r="A34" s="159"/>
      <c r="B34" s="160"/>
      <c r="C34" s="160"/>
      <c r="D34" s="250"/>
      <c r="E34" s="250"/>
      <c r="F34" s="250"/>
      <c r="G34" s="250"/>
      <c r="H34" s="346"/>
    </row>
    <row r="35" spans="1:8" s="47" customFormat="1" ht="16.5" customHeight="1" thickBot="1">
      <c r="A35" s="161"/>
      <c r="B35" s="162"/>
      <c r="C35" s="163" t="s">
        <v>106</v>
      </c>
      <c r="D35" s="251"/>
      <c r="E35" s="251"/>
      <c r="F35" s="251"/>
      <c r="G35" s="251"/>
      <c r="H35" s="335"/>
    </row>
    <row r="36" spans="1:8" s="78" customFormat="1" ht="12" customHeight="1" thickBot="1">
      <c r="A36" s="123" t="s">
        <v>61</v>
      </c>
      <c r="B36" s="13"/>
      <c r="C36" s="83" t="s">
        <v>393</v>
      </c>
      <c r="D36" s="210">
        <f>SUM(D37:D42)</f>
        <v>25480</v>
      </c>
      <c r="E36" s="210">
        <v>5689</v>
      </c>
      <c r="F36" s="210">
        <v>5689</v>
      </c>
      <c r="G36" s="210">
        <v>5689</v>
      </c>
      <c r="H36" s="327">
        <f t="shared" ref="H36:H40" si="2">SUM(G36/F36)</f>
        <v>1</v>
      </c>
    </row>
    <row r="37" spans="1:8" ht="12" customHeight="1">
      <c r="A37" s="164"/>
      <c r="B37" s="92" t="s">
        <v>148</v>
      </c>
      <c r="C37" s="6" t="s">
        <v>92</v>
      </c>
      <c r="D37" s="64">
        <v>15798</v>
      </c>
      <c r="E37" s="64">
        <v>3922</v>
      </c>
      <c r="F37" s="64">
        <v>3922</v>
      </c>
      <c r="G37" s="64">
        <v>3922</v>
      </c>
      <c r="H37" s="336">
        <f t="shared" si="2"/>
        <v>1</v>
      </c>
    </row>
    <row r="38" spans="1:8" ht="12" customHeight="1">
      <c r="A38" s="165"/>
      <c r="B38" s="90" t="s">
        <v>149</v>
      </c>
      <c r="C38" s="5" t="s">
        <v>238</v>
      </c>
      <c r="D38" s="67">
        <v>3948</v>
      </c>
      <c r="E38" s="67">
        <v>1016</v>
      </c>
      <c r="F38" s="67">
        <v>1016</v>
      </c>
      <c r="G38" s="67">
        <v>1016</v>
      </c>
      <c r="H38" s="337">
        <f t="shared" si="2"/>
        <v>1</v>
      </c>
    </row>
    <row r="39" spans="1:8" ht="12" customHeight="1">
      <c r="A39" s="165"/>
      <c r="B39" s="90" t="s">
        <v>150</v>
      </c>
      <c r="C39" s="5" t="s">
        <v>179</v>
      </c>
      <c r="D39" s="67">
        <v>5294</v>
      </c>
      <c r="E39" s="67">
        <v>704</v>
      </c>
      <c r="F39" s="67">
        <v>704</v>
      </c>
      <c r="G39" s="67">
        <v>704</v>
      </c>
      <c r="H39" s="337">
        <f t="shared" si="2"/>
        <v>1</v>
      </c>
    </row>
    <row r="40" spans="1:8" ht="12" customHeight="1">
      <c r="A40" s="165"/>
      <c r="B40" s="90" t="s">
        <v>151</v>
      </c>
      <c r="C40" s="5" t="s">
        <v>376</v>
      </c>
      <c r="D40" s="67">
        <v>440</v>
      </c>
      <c r="E40" s="67">
        <v>47</v>
      </c>
      <c r="F40" s="67">
        <v>47</v>
      </c>
      <c r="G40" s="67">
        <v>47</v>
      </c>
      <c r="H40" s="337">
        <f t="shared" si="2"/>
        <v>1</v>
      </c>
    </row>
    <row r="41" spans="1:8" ht="12" customHeight="1">
      <c r="A41" s="165"/>
      <c r="B41" s="90" t="s">
        <v>182</v>
      </c>
      <c r="C41" s="5" t="s">
        <v>239</v>
      </c>
      <c r="D41" s="67"/>
      <c r="E41" s="67"/>
      <c r="F41" s="67"/>
      <c r="G41" s="67"/>
      <c r="H41" s="337"/>
    </row>
    <row r="42" spans="1:8" ht="12" customHeight="1" thickBot="1">
      <c r="A42" s="165"/>
      <c r="B42" s="90" t="s">
        <v>152</v>
      </c>
      <c r="C42" s="5" t="s">
        <v>240</v>
      </c>
      <c r="D42" s="67"/>
      <c r="E42" s="67"/>
      <c r="F42" s="67"/>
      <c r="G42" s="67"/>
      <c r="H42" s="337"/>
    </row>
    <row r="43" spans="1:8" ht="12" customHeight="1" thickBot="1">
      <c r="A43" s="123" t="s">
        <v>62</v>
      </c>
      <c r="B43" s="13"/>
      <c r="C43" s="83" t="s">
        <v>46</v>
      </c>
      <c r="D43" s="210">
        <f>SUM(D44:D47)</f>
        <v>0</v>
      </c>
      <c r="E43" s="210"/>
      <c r="F43" s="210"/>
      <c r="G43" s="210"/>
      <c r="H43" s="327"/>
    </row>
    <row r="44" spans="1:8" s="78" customFormat="1" ht="12" customHeight="1">
      <c r="A44" s="164"/>
      <c r="B44" s="92" t="s">
        <v>154</v>
      </c>
      <c r="C44" s="6" t="s">
        <v>328</v>
      </c>
      <c r="D44" s="64"/>
      <c r="E44" s="64"/>
      <c r="F44" s="64"/>
      <c r="G44" s="64"/>
      <c r="H44" s="336"/>
    </row>
    <row r="45" spans="1:8" ht="12" customHeight="1">
      <c r="A45" s="165"/>
      <c r="B45" s="90" t="s">
        <v>155</v>
      </c>
      <c r="C45" s="5" t="s">
        <v>242</v>
      </c>
      <c r="D45" s="67"/>
      <c r="E45" s="67"/>
      <c r="F45" s="67"/>
      <c r="G45" s="67"/>
      <c r="H45" s="337"/>
    </row>
    <row r="46" spans="1:8" ht="12" customHeight="1">
      <c r="A46" s="165"/>
      <c r="B46" s="90" t="s">
        <v>158</v>
      </c>
      <c r="C46" s="5" t="s">
        <v>107</v>
      </c>
      <c r="D46" s="67"/>
      <c r="E46" s="67"/>
      <c r="F46" s="67"/>
      <c r="G46" s="67"/>
      <c r="H46" s="337"/>
    </row>
    <row r="47" spans="1:8" ht="12" customHeight="1" thickBot="1">
      <c r="A47" s="165"/>
      <c r="B47" s="90" t="s">
        <v>166</v>
      </c>
      <c r="C47" s="5" t="s">
        <v>43</v>
      </c>
      <c r="D47" s="67"/>
      <c r="E47" s="67"/>
      <c r="F47" s="67"/>
      <c r="G47" s="67"/>
      <c r="H47" s="337"/>
    </row>
    <row r="48" spans="1:8" ht="12" customHeight="1" thickBot="1">
      <c r="A48" s="123" t="s">
        <v>63</v>
      </c>
      <c r="B48" s="13"/>
      <c r="C48" s="13" t="s">
        <v>44</v>
      </c>
      <c r="D48" s="211"/>
      <c r="E48" s="211"/>
      <c r="F48" s="211"/>
      <c r="G48" s="211"/>
      <c r="H48" s="334"/>
    </row>
    <row r="49" spans="1:8" s="77" customFormat="1" ht="12" customHeight="1" thickBot="1">
      <c r="A49" s="154" t="s">
        <v>64</v>
      </c>
      <c r="B49" s="262"/>
      <c r="C49" s="263" t="s">
        <v>47</v>
      </c>
      <c r="D49" s="245"/>
      <c r="E49" s="245"/>
      <c r="F49" s="245"/>
      <c r="G49" s="245"/>
      <c r="H49" s="328"/>
    </row>
    <row r="50" spans="1:8" ht="15" customHeight="1" thickBot="1">
      <c r="A50" s="123" t="s">
        <v>65</v>
      </c>
      <c r="B50" s="151"/>
      <c r="C50" s="167" t="s">
        <v>45</v>
      </c>
      <c r="D50" s="258">
        <f>+D36+D43+D48+D49</f>
        <v>25480</v>
      </c>
      <c r="E50" s="258">
        <v>5689</v>
      </c>
      <c r="F50" s="258">
        <v>5689</v>
      </c>
      <c r="G50" s="258">
        <v>5689</v>
      </c>
      <c r="H50" s="338">
        <f t="shared" ref="H50" si="3">SUM(G50/F50)</f>
        <v>1</v>
      </c>
    </row>
    <row r="51" spans="1:8" ht="13.8" thickBot="1">
      <c r="D51" s="259"/>
      <c r="E51" s="259"/>
      <c r="F51" s="259"/>
      <c r="G51" s="259"/>
      <c r="H51" s="259"/>
    </row>
    <row r="52" spans="1:8" ht="15" customHeight="1" thickBot="1">
      <c r="A52" s="170" t="s">
        <v>264</v>
      </c>
      <c r="B52" s="171"/>
      <c r="C52" s="172"/>
      <c r="D52" s="81">
        <v>5</v>
      </c>
      <c r="E52" s="81">
        <v>5</v>
      </c>
      <c r="F52" s="81">
        <v>5</v>
      </c>
      <c r="G52" s="81"/>
      <c r="H52" s="81"/>
    </row>
    <row r="53" spans="1:8" ht="14.25" customHeight="1" thickBot="1">
      <c r="A53" s="170" t="s">
        <v>265</v>
      </c>
      <c r="B53" s="171"/>
      <c r="C53" s="172"/>
      <c r="D53" s="81">
        <v>0</v>
      </c>
      <c r="E53" s="81">
        <v>0</v>
      </c>
      <c r="F53" s="81">
        <v>0</v>
      </c>
      <c r="G53" s="81"/>
      <c r="H53" s="81"/>
    </row>
  </sheetData>
  <sheetProtection formatCells="0"/>
  <mergeCells count="2">
    <mergeCell ref="A2:B2"/>
    <mergeCell ref="A5:B5"/>
  </mergeCells>
  <printOptions horizontalCentered="1"/>
  <pageMargins left="0.39370078740157483" right="0.24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53"/>
  <sheetViews>
    <sheetView zoomScaleNormal="100" workbookViewId="0">
      <selection activeCell="F5" sqref="F5"/>
    </sheetView>
  </sheetViews>
  <sheetFormatPr defaultColWidth="9.33203125" defaultRowHeight="13.2"/>
  <cols>
    <col min="1" max="1" width="4.77734375" style="168" customWidth="1"/>
    <col min="2" max="2" width="8.33203125" style="169" customWidth="1"/>
    <col min="3" max="3" width="58.109375" style="169" customWidth="1"/>
    <col min="4" max="5" width="11" style="169" customWidth="1"/>
    <col min="6" max="6" width="11.6640625" style="3" customWidth="1"/>
    <col min="7" max="7" width="10.77734375" style="3" customWidth="1"/>
    <col min="8" max="16384" width="9.33203125" style="3"/>
  </cols>
  <sheetData>
    <row r="1" spans="1:8" s="1" customFormat="1" ht="21" customHeight="1" thickBot="1">
      <c r="A1" s="128"/>
      <c r="B1" s="129"/>
      <c r="C1" s="130"/>
      <c r="D1" s="175"/>
      <c r="E1" s="175"/>
      <c r="H1" s="175" t="s">
        <v>1063</v>
      </c>
    </row>
    <row r="2" spans="1:8" s="74" customFormat="1" ht="30" customHeight="1">
      <c r="A2" s="1550" t="s">
        <v>260</v>
      </c>
      <c r="B2" s="1551"/>
      <c r="C2" s="534" t="s">
        <v>392</v>
      </c>
      <c r="D2" s="605"/>
      <c r="E2" s="605"/>
      <c r="F2" s="270"/>
      <c r="G2" s="270"/>
      <c r="H2" s="270" t="s">
        <v>110</v>
      </c>
    </row>
    <row r="3" spans="1:8" s="74" customFormat="1" ht="16.2" thickBot="1">
      <c r="A3" s="330" t="s">
        <v>259</v>
      </c>
      <c r="B3" s="536"/>
      <c r="C3" s="367" t="s">
        <v>396</v>
      </c>
      <c r="D3" s="606"/>
      <c r="E3" s="606"/>
      <c r="F3" s="272"/>
      <c r="G3" s="272"/>
      <c r="H3" s="272" t="s">
        <v>397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45" customHeight="1" thickBot="1">
      <c r="A5" s="1554" t="s">
        <v>261</v>
      </c>
      <c r="B5" s="1555"/>
      <c r="C5" s="532" t="s">
        <v>100</v>
      </c>
      <c r="D5" s="540" t="s">
        <v>101</v>
      </c>
      <c r="E5" s="540" t="s">
        <v>901</v>
      </c>
      <c r="F5" s="540" t="s">
        <v>902</v>
      </c>
      <c r="G5" s="136" t="s">
        <v>471</v>
      </c>
      <c r="H5" s="136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0</v>
      </c>
      <c r="E8" s="210"/>
      <c r="F8" s="210"/>
      <c r="G8" s="210"/>
      <c r="H8" s="210"/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20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208"/>
    </row>
    <row r="12" spans="1:8" s="76" customFormat="1" ht="12" customHeight="1">
      <c r="A12" s="142"/>
      <c r="B12" s="143" t="s">
        <v>151</v>
      </c>
      <c r="C12" s="5" t="s">
        <v>210</v>
      </c>
      <c r="D12" s="208"/>
      <c r="E12" s="208"/>
      <c r="F12" s="208"/>
      <c r="G12" s="208"/>
      <c r="H12" s="208"/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208"/>
    </row>
    <row r="14" spans="1:8" s="76" customFormat="1" ht="12" customHeight="1">
      <c r="A14" s="145"/>
      <c r="B14" s="143" t="s">
        <v>152</v>
      </c>
      <c r="C14" s="5" t="s">
        <v>212</v>
      </c>
      <c r="D14" s="242"/>
      <c r="E14" s="242"/>
      <c r="F14" s="242"/>
      <c r="G14" s="242"/>
      <c r="H14" s="242"/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20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209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/>
      <c r="F17" s="210"/>
      <c r="G17" s="210"/>
      <c r="H17" s="210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20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20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20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20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/>
      <c r="F22" s="210"/>
      <c r="G22" s="210"/>
      <c r="H22" s="210"/>
    </row>
    <row r="23" spans="1:8" s="77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275"/>
    </row>
    <row r="24" spans="1:8" s="77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276"/>
    </row>
    <row r="25" spans="1:8" s="77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334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3287</v>
      </c>
      <c r="E26" s="211">
        <v>767</v>
      </c>
      <c r="F26" s="211">
        <v>767</v>
      </c>
      <c r="G26" s="211">
        <v>767</v>
      </c>
      <c r="H26" s="334">
        <f t="shared" ref="H26:H27" si="0">SUM(G26/F26)</f>
        <v>1</v>
      </c>
    </row>
    <row r="27" spans="1:8" s="76" customFormat="1" ht="12" customHeight="1" thickBot="1">
      <c r="A27" s="115" t="s">
        <v>66</v>
      </c>
      <c r="B27" s="95"/>
      <c r="C27" s="83" t="s">
        <v>42</v>
      </c>
      <c r="D27" s="247">
        <f>+D8+D17+D22+D25+D26</f>
        <v>3287</v>
      </c>
      <c r="E27" s="247">
        <v>767</v>
      </c>
      <c r="F27" s="247">
        <v>767</v>
      </c>
      <c r="G27" s="247">
        <v>767</v>
      </c>
      <c r="H27" s="326">
        <f t="shared" si="0"/>
        <v>1</v>
      </c>
    </row>
    <row r="28" spans="1:8" s="76" customFormat="1" ht="12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/>
      <c r="F28" s="277"/>
      <c r="G28" s="277"/>
      <c r="H28" s="329"/>
    </row>
    <row r="29" spans="1:8" s="76" customFormat="1" ht="12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342"/>
    </row>
    <row r="30" spans="1:8" s="77" customFormat="1" ht="12" customHeight="1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344"/>
    </row>
    <row r="31" spans="1:8" s="77" customFormat="1" ht="12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328"/>
    </row>
    <row r="32" spans="1:8" s="77" customFormat="1" ht="15" customHeight="1" thickBot="1">
      <c r="A32" s="154" t="s">
        <v>69</v>
      </c>
      <c r="B32" s="155"/>
      <c r="C32" s="156" t="s">
        <v>41</v>
      </c>
      <c r="D32" s="251">
        <f>+D27+D28+D31</f>
        <v>3287</v>
      </c>
      <c r="E32" s="251">
        <v>767</v>
      </c>
      <c r="F32" s="251">
        <v>767</v>
      </c>
      <c r="G32" s="251">
        <v>767</v>
      </c>
      <c r="H32" s="335">
        <f t="shared" ref="H32" si="1">SUM(G32/F32)</f>
        <v>1</v>
      </c>
    </row>
    <row r="33" spans="1:8" s="77" customFormat="1" ht="15" customHeight="1">
      <c r="A33" s="157"/>
      <c r="B33" s="157"/>
      <c r="C33" s="158"/>
      <c r="D33" s="249"/>
      <c r="E33" s="249"/>
      <c r="F33" s="249"/>
      <c r="G33" s="249"/>
      <c r="H33" s="345"/>
    </row>
    <row r="34" spans="1:8" ht="13.8" thickBot="1">
      <c r="A34" s="159"/>
      <c r="B34" s="160"/>
      <c r="C34" s="160"/>
      <c r="D34" s="250"/>
      <c r="E34" s="250"/>
      <c r="F34" s="250"/>
      <c r="G34" s="250"/>
      <c r="H34" s="346"/>
    </row>
    <row r="35" spans="1:8" s="47" customFormat="1" ht="16.5" customHeight="1" thickBot="1">
      <c r="A35" s="161"/>
      <c r="B35" s="162"/>
      <c r="C35" s="163" t="s">
        <v>106</v>
      </c>
      <c r="D35" s="251"/>
      <c r="E35" s="251"/>
      <c r="F35" s="251"/>
      <c r="G35" s="251"/>
      <c r="H35" s="335"/>
    </row>
    <row r="36" spans="1:8" s="78" customFormat="1" ht="12" customHeight="1" thickBot="1">
      <c r="A36" s="123" t="s">
        <v>61</v>
      </c>
      <c r="B36" s="13"/>
      <c r="C36" s="83" t="s">
        <v>393</v>
      </c>
      <c r="D36" s="210">
        <f>SUM(D37:D42)</f>
        <v>3287</v>
      </c>
      <c r="E36" s="210">
        <v>767</v>
      </c>
      <c r="F36" s="210">
        <v>767</v>
      </c>
      <c r="G36" s="210">
        <v>767</v>
      </c>
      <c r="H36" s="327">
        <f t="shared" ref="H36:H39" si="2">SUM(G36/F36)</f>
        <v>1</v>
      </c>
    </row>
    <row r="37" spans="1:8" ht="12" customHeight="1">
      <c r="A37" s="164"/>
      <c r="B37" s="92" t="s">
        <v>148</v>
      </c>
      <c r="C37" s="6" t="s">
        <v>92</v>
      </c>
      <c r="D37" s="64">
        <v>1871</v>
      </c>
      <c r="E37" s="64">
        <v>519</v>
      </c>
      <c r="F37" s="64">
        <v>519</v>
      </c>
      <c r="G37" s="64">
        <v>519</v>
      </c>
      <c r="H37" s="336">
        <f t="shared" si="2"/>
        <v>1</v>
      </c>
    </row>
    <row r="38" spans="1:8" ht="12" customHeight="1">
      <c r="A38" s="165"/>
      <c r="B38" s="90" t="s">
        <v>149</v>
      </c>
      <c r="C38" s="5" t="s">
        <v>238</v>
      </c>
      <c r="D38" s="67">
        <v>455</v>
      </c>
      <c r="E38" s="67">
        <v>140</v>
      </c>
      <c r="F38" s="67">
        <v>140</v>
      </c>
      <c r="G38" s="67">
        <v>140</v>
      </c>
      <c r="H38" s="337">
        <f t="shared" si="2"/>
        <v>1</v>
      </c>
    </row>
    <row r="39" spans="1:8" ht="12" customHeight="1">
      <c r="A39" s="165"/>
      <c r="B39" s="90" t="s">
        <v>150</v>
      </c>
      <c r="C39" s="5" t="s">
        <v>179</v>
      </c>
      <c r="D39" s="67">
        <v>913</v>
      </c>
      <c r="E39" s="67">
        <v>108</v>
      </c>
      <c r="F39" s="67">
        <v>108</v>
      </c>
      <c r="G39" s="67">
        <v>108</v>
      </c>
      <c r="H39" s="337">
        <f t="shared" si="2"/>
        <v>1</v>
      </c>
    </row>
    <row r="40" spans="1:8" ht="12" customHeight="1">
      <c r="A40" s="165"/>
      <c r="B40" s="90" t="s">
        <v>151</v>
      </c>
      <c r="C40" s="5" t="s">
        <v>376</v>
      </c>
      <c r="D40" s="67">
        <v>48</v>
      </c>
      <c r="E40" s="67"/>
      <c r="F40" s="67"/>
      <c r="G40" s="67"/>
      <c r="H40" s="337"/>
    </row>
    <row r="41" spans="1:8" ht="12" customHeight="1">
      <c r="A41" s="165"/>
      <c r="B41" s="90" t="s">
        <v>182</v>
      </c>
      <c r="C41" s="5" t="s">
        <v>239</v>
      </c>
      <c r="D41" s="67"/>
      <c r="E41" s="67"/>
      <c r="F41" s="67"/>
      <c r="G41" s="67"/>
      <c r="H41" s="337"/>
    </row>
    <row r="42" spans="1:8" ht="12" customHeight="1" thickBot="1">
      <c r="A42" s="165"/>
      <c r="B42" s="90" t="s">
        <v>152</v>
      </c>
      <c r="C42" s="5" t="s">
        <v>240</v>
      </c>
      <c r="D42" s="67"/>
      <c r="E42" s="67"/>
      <c r="F42" s="67"/>
      <c r="G42" s="67"/>
      <c r="H42" s="337"/>
    </row>
    <row r="43" spans="1:8" ht="12" customHeight="1" thickBot="1">
      <c r="A43" s="123" t="s">
        <v>62</v>
      </c>
      <c r="B43" s="13"/>
      <c r="C43" s="83" t="s">
        <v>46</v>
      </c>
      <c r="D43" s="210">
        <f>SUM(D44:D47)</f>
        <v>0</v>
      </c>
      <c r="E43" s="210"/>
      <c r="F43" s="210"/>
      <c r="G43" s="210"/>
      <c r="H43" s="327"/>
    </row>
    <row r="44" spans="1:8" s="78" customFormat="1" ht="12" customHeight="1">
      <c r="A44" s="164"/>
      <c r="B44" s="92" t="s">
        <v>154</v>
      </c>
      <c r="C44" s="6" t="s">
        <v>328</v>
      </c>
      <c r="D44" s="64"/>
      <c r="E44" s="64"/>
      <c r="F44" s="64"/>
      <c r="G44" s="64"/>
      <c r="H44" s="336"/>
    </row>
    <row r="45" spans="1:8" ht="12" customHeight="1">
      <c r="A45" s="165"/>
      <c r="B45" s="90" t="s">
        <v>155</v>
      </c>
      <c r="C45" s="5" t="s">
        <v>242</v>
      </c>
      <c r="D45" s="67"/>
      <c r="E45" s="67"/>
      <c r="F45" s="67"/>
      <c r="G45" s="67"/>
      <c r="H45" s="337"/>
    </row>
    <row r="46" spans="1:8" ht="12" customHeight="1">
      <c r="A46" s="165"/>
      <c r="B46" s="90" t="s">
        <v>158</v>
      </c>
      <c r="C46" s="5" t="s">
        <v>107</v>
      </c>
      <c r="D46" s="67"/>
      <c r="E46" s="67"/>
      <c r="F46" s="67"/>
      <c r="G46" s="67"/>
      <c r="H46" s="337"/>
    </row>
    <row r="47" spans="1:8" ht="12" customHeight="1" thickBot="1">
      <c r="A47" s="165"/>
      <c r="B47" s="90" t="s">
        <v>166</v>
      </c>
      <c r="C47" s="5" t="s">
        <v>43</v>
      </c>
      <c r="D47" s="67"/>
      <c r="E47" s="67"/>
      <c r="F47" s="67"/>
      <c r="G47" s="67"/>
      <c r="H47" s="337"/>
    </row>
    <row r="48" spans="1:8" ht="12" customHeight="1" thickBot="1">
      <c r="A48" s="123" t="s">
        <v>63</v>
      </c>
      <c r="B48" s="13"/>
      <c r="C48" s="13" t="s">
        <v>44</v>
      </c>
      <c r="D48" s="211"/>
      <c r="E48" s="211"/>
      <c r="F48" s="211"/>
      <c r="G48" s="211"/>
      <c r="H48" s="334"/>
    </row>
    <row r="49" spans="1:8" s="77" customFormat="1" ht="12" customHeight="1" thickBot="1">
      <c r="A49" s="154" t="s">
        <v>64</v>
      </c>
      <c r="B49" s="262"/>
      <c r="C49" s="263" t="s">
        <v>47</v>
      </c>
      <c r="D49" s="245"/>
      <c r="E49" s="245"/>
      <c r="F49" s="245"/>
      <c r="G49" s="245"/>
      <c r="H49" s="328"/>
    </row>
    <row r="50" spans="1:8" ht="15" customHeight="1" thickBot="1">
      <c r="A50" s="123" t="s">
        <v>65</v>
      </c>
      <c r="B50" s="151"/>
      <c r="C50" s="167" t="s">
        <v>45</v>
      </c>
      <c r="D50" s="258">
        <f>+D36+D43+D48+D49</f>
        <v>3287</v>
      </c>
      <c r="E50" s="258">
        <v>767</v>
      </c>
      <c r="F50" s="258">
        <v>767</v>
      </c>
      <c r="G50" s="258">
        <v>767</v>
      </c>
      <c r="H50" s="338">
        <f t="shared" ref="H50" si="3">SUM(G50/F50)</f>
        <v>1</v>
      </c>
    </row>
    <row r="51" spans="1:8" ht="13.8" thickBot="1">
      <c r="D51" s="259"/>
      <c r="E51" s="259"/>
      <c r="F51" s="259"/>
      <c r="G51" s="259"/>
      <c r="H51" s="259"/>
    </row>
    <row r="52" spans="1:8" ht="15" customHeight="1" thickBot="1">
      <c r="A52" s="170" t="s">
        <v>264</v>
      </c>
      <c r="B52" s="171"/>
      <c r="C52" s="172"/>
      <c r="D52" s="81">
        <v>1</v>
      </c>
      <c r="E52" s="81">
        <v>1</v>
      </c>
      <c r="F52" s="81">
        <v>1</v>
      </c>
      <c r="G52" s="81">
        <v>1</v>
      </c>
      <c r="H52" s="81"/>
    </row>
    <row r="53" spans="1:8" ht="14.25" customHeight="1" thickBot="1">
      <c r="A53" s="170" t="s">
        <v>265</v>
      </c>
      <c r="B53" s="171"/>
      <c r="C53" s="172"/>
      <c r="D53" s="81">
        <v>0</v>
      </c>
      <c r="E53" s="81">
        <v>0</v>
      </c>
      <c r="F53" s="81">
        <v>0</v>
      </c>
      <c r="G53" s="81">
        <v>0</v>
      </c>
      <c r="H53" s="81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F5" sqref="F5"/>
    </sheetView>
  </sheetViews>
  <sheetFormatPr defaultColWidth="9.33203125" defaultRowHeight="13.2"/>
  <cols>
    <col min="1" max="1" width="7.33203125" style="2" customWidth="1"/>
    <col min="2" max="2" width="7.77734375" style="3" customWidth="1"/>
    <col min="3" max="3" width="63.44140625" style="3" customWidth="1"/>
    <col min="4" max="5" width="12.44140625" style="3" customWidth="1"/>
    <col min="6" max="6" width="11.44140625" style="3" customWidth="1"/>
    <col min="7" max="7" width="10.33203125" style="3" customWidth="1"/>
    <col min="8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H1" s="175" t="s">
        <v>1064</v>
      </c>
    </row>
    <row r="2" spans="1:8" s="74" customFormat="1" ht="32.25" customHeight="1">
      <c r="A2" s="1550" t="s">
        <v>260</v>
      </c>
      <c r="B2" s="1551"/>
      <c r="C2" s="607" t="s">
        <v>392</v>
      </c>
      <c r="D2" s="608"/>
      <c r="E2" s="608"/>
      <c r="F2" s="270"/>
      <c r="G2" s="270"/>
      <c r="H2" s="270" t="s">
        <v>110</v>
      </c>
    </row>
    <row r="3" spans="1:8" s="74" customFormat="1" ht="16.2" thickBot="1">
      <c r="A3" s="330" t="s">
        <v>259</v>
      </c>
      <c r="B3" s="536"/>
      <c r="C3" s="609" t="s">
        <v>398</v>
      </c>
      <c r="D3" s="610"/>
      <c r="E3" s="610"/>
      <c r="F3" s="272"/>
      <c r="G3" s="272"/>
      <c r="H3" s="272" t="s">
        <v>399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42" customHeight="1" thickBot="1">
      <c r="A5" s="1554" t="s">
        <v>261</v>
      </c>
      <c r="B5" s="1555"/>
      <c r="C5" s="646" t="s">
        <v>100</v>
      </c>
      <c r="D5" s="648" t="s">
        <v>101</v>
      </c>
      <c r="E5" s="540" t="s">
        <v>901</v>
      </c>
      <c r="F5" s="540" t="s">
        <v>902</v>
      </c>
      <c r="G5" s="136" t="s">
        <v>471</v>
      </c>
      <c r="H5" s="136" t="s">
        <v>472</v>
      </c>
    </row>
    <row r="6" spans="1:8" s="47" customFormat="1" ht="12.9" customHeight="1" thickBot="1">
      <c r="A6" s="115">
        <v>1</v>
      </c>
      <c r="B6" s="116">
        <v>2</v>
      </c>
      <c r="C6" s="380">
        <v>3</v>
      </c>
      <c r="D6" s="649">
        <v>4</v>
      </c>
      <c r="E6" s="1178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650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381" t="s">
        <v>266</v>
      </c>
      <c r="D8" s="304">
        <f>SUM(D9:D16)</f>
        <v>0</v>
      </c>
      <c r="E8" s="247"/>
      <c r="F8" s="210"/>
      <c r="G8" s="210"/>
      <c r="H8" s="210"/>
    </row>
    <row r="9" spans="1:8" s="76" customFormat="1" ht="12" customHeight="1">
      <c r="A9" s="144"/>
      <c r="B9" s="143" t="s">
        <v>148</v>
      </c>
      <c r="C9" s="382" t="s">
        <v>207</v>
      </c>
      <c r="D9" s="651"/>
      <c r="E9" s="1179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383" t="s">
        <v>208</v>
      </c>
      <c r="D10" s="652"/>
      <c r="E10" s="254"/>
      <c r="F10" s="208"/>
      <c r="G10" s="208"/>
      <c r="H10" s="208"/>
    </row>
    <row r="11" spans="1:8" s="76" customFormat="1" ht="12" customHeight="1">
      <c r="A11" s="142"/>
      <c r="B11" s="143" t="s">
        <v>150</v>
      </c>
      <c r="C11" s="383" t="s">
        <v>209</v>
      </c>
      <c r="D11" s="652"/>
      <c r="E11" s="254"/>
      <c r="F11" s="208"/>
      <c r="G11" s="208"/>
      <c r="H11" s="208"/>
    </row>
    <row r="12" spans="1:8" s="76" customFormat="1" ht="12" customHeight="1">
      <c r="A12" s="142"/>
      <c r="B12" s="143" t="s">
        <v>151</v>
      </c>
      <c r="C12" s="383" t="s">
        <v>210</v>
      </c>
      <c r="D12" s="652"/>
      <c r="E12" s="254"/>
      <c r="F12" s="208"/>
      <c r="G12" s="208"/>
      <c r="H12" s="208"/>
    </row>
    <row r="13" spans="1:8" s="76" customFormat="1" ht="12" customHeight="1">
      <c r="A13" s="142"/>
      <c r="B13" s="143" t="s">
        <v>182</v>
      </c>
      <c r="C13" s="384" t="s">
        <v>211</v>
      </c>
      <c r="D13" s="652"/>
      <c r="E13" s="254"/>
      <c r="F13" s="208"/>
      <c r="G13" s="208"/>
      <c r="H13" s="208"/>
    </row>
    <row r="14" spans="1:8" s="76" customFormat="1" ht="12" customHeight="1">
      <c r="A14" s="145"/>
      <c r="B14" s="143" t="s">
        <v>152</v>
      </c>
      <c r="C14" s="383" t="s">
        <v>212</v>
      </c>
      <c r="D14" s="653"/>
      <c r="E14" s="1167"/>
      <c r="F14" s="242"/>
      <c r="G14" s="242"/>
      <c r="H14" s="242"/>
    </row>
    <row r="15" spans="1:8" s="77" customFormat="1" ht="12" customHeight="1">
      <c r="A15" s="142"/>
      <c r="B15" s="143" t="s">
        <v>153</v>
      </c>
      <c r="C15" s="383" t="s">
        <v>34</v>
      </c>
      <c r="D15" s="652"/>
      <c r="E15" s="254"/>
      <c r="F15" s="208"/>
      <c r="G15" s="208"/>
      <c r="H15" s="208"/>
    </row>
    <row r="16" spans="1:8" s="77" customFormat="1" ht="12" customHeight="1" thickBot="1">
      <c r="A16" s="146"/>
      <c r="B16" s="147" t="s">
        <v>160</v>
      </c>
      <c r="C16" s="384" t="s">
        <v>257</v>
      </c>
      <c r="D16" s="654"/>
      <c r="E16" s="255"/>
      <c r="F16" s="209"/>
      <c r="G16" s="209"/>
      <c r="H16" s="209"/>
    </row>
    <row r="17" spans="1:8" s="76" customFormat="1" ht="12" customHeight="1" thickBot="1">
      <c r="A17" s="115" t="s">
        <v>62</v>
      </c>
      <c r="B17" s="140"/>
      <c r="C17" s="381" t="s">
        <v>35</v>
      </c>
      <c r="D17" s="304">
        <f>SUM(D18:D21)</f>
        <v>0</v>
      </c>
      <c r="E17" s="247"/>
      <c r="F17" s="210"/>
      <c r="G17" s="210"/>
      <c r="H17" s="210"/>
    </row>
    <row r="18" spans="1:8" s="77" customFormat="1" ht="12" customHeight="1">
      <c r="A18" s="142"/>
      <c r="B18" s="143" t="s">
        <v>154</v>
      </c>
      <c r="C18" s="385" t="s">
        <v>31</v>
      </c>
      <c r="D18" s="652"/>
      <c r="E18" s="254"/>
      <c r="F18" s="208"/>
      <c r="G18" s="208"/>
      <c r="H18" s="208"/>
    </row>
    <row r="19" spans="1:8" s="77" customFormat="1" ht="12" customHeight="1">
      <c r="A19" s="142"/>
      <c r="B19" s="143" t="s">
        <v>155</v>
      </c>
      <c r="C19" s="383" t="s">
        <v>32</v>
      </c>
      <c r="D19" s="652"/>
      <c r="E19" s="254"/>
      <c r="F19" s="208"/>
      <c r="G19" s="208"/>
      <c r="H19" s="208"/>
    </row>
    <row r="20" spans="1:8" s="77" customFormat="1" ht="12" customHeight="1">
      <c r="A20" s="142"/>
      <c r="B20" s="143" t="s">
        <v>156</v>
      </c>
      <c r="C20" s="383" t="s">
        <v>33</v>
      </c>
      <c r="D20" s="652"/>
      <c r="E20" s="254"/>
      <c r="F20" s="208"/>
      <c r="G20" s="208"/>
      <c r="H20" s="208"/>
    </row>
    <row r="21" spans="1:8" s="77" customFormat="1" ht="12" customHeight="1" thickBot="1">
      <c r="A21" s="142"/>
      <c r="B21" s="143" t="s">
        <v>157</v>
      </c>
      <c r="C21" s="383" t="s">
        <v>32</v>
      </c>
      <c r="D21" s="652"/>
      <c r="E21" s="254"/>
      <c r="F21" s="208"/>
      <c r="G21" s="208"/>
      <c r="H21" s="208"/>
    </row>
    <row r="22" spans="1:8" s="77" customFormat="1" ht="12" customHeight="1" thickBot="1">
      <c r="A22" s="123" t="s">
        <v>63</v>
      </c>
      <c r="B22" s="83"/>
      <c r="C22" s="386" t="s">
        <v>36</v>
      </c>
      <c r="D22" s="304">
        <f>+D23+D24</f>
        <v>0</v>
      </c>
      <c r="E22" s="247"/>
      <c r="F22" s="210"/>
      <c r="G22" s="210"/>
      <c r="H22" s="210"/>
    </row>
    <row r="23" spans="1:8" s="76" customFormat="1" ht="12" customHeight="1">
      <c r="A23" s="214"/>
      <c r="B23" s="269" t="s">
        <v>128</v>
      </c>
      <c r="C23" s="387" t="s">
        <v>300</v>
      </c>
      <c r="D23" s="655"/>
      <c r="E23" s="1180"/>
      <c r="F23" s="275"/>
      <c r="G23" s="275"/>
      <c r="H23" s="275"/>
    </row>
    <row r="24" spans="1:8" s="76" customFormat="1" ht="12" customHeight="1" thickBot="1">
      <c r="A24" s="267"/>
      <c r="B24" s="268" t="s">
        <v>129</v>
      </c>
      <c r="C24" s="388" t="s">
        <v>303</v>
      </c>
      <c r="D24" s="656"/>
      <c r="E24" s="1181"/>
      <c r="F24" s="276"/>
      <c r="G24" s="276"/>
      <c r="H24" s="276"/>
    </row>
    <row r="25" spans="1:8" s="76" customFormat="1" ht="12" customHeight="1" thickBot="1">
      <c r="A25" s="123" t="s">
        <v>64</v>
      </c>
      <c r="B25" s="83"/>
      <c r="C25" s="386" t="s">
        <v>291</v>
      </c>
      <c r="D25" s="633"/>
      <c r="E25" s="245"/>
      <c r="F25" s="211"/>
      <c r="G25" s="211"/>
      <c r="H25" s="334"/>
    </row>
    <row r="26" spans="1:8" s="76" customFormat="1" ht="12" customHeight="1" thickBot="1">
      <c r="A26" s="123" t="s">
        <v>65</v>
      </c>
      <c r="B26" s="140"/>
      <c r="C26" s="386" t="s">
        <v>37</v>
      </c>
      <c r="D26" s="633">
        <v>906</v>
      </c>
      <c r="E26" s="245">
        <v>174</v>
      </c>
      <c r="F26" s="211">
        <v>174</v>
      </c>
      <c r="G26" s="211">
        <v>174</v>
      </c>
      <c r="H26" s="334">
        <f t="shared" ref="H26:H27" si="0">SUM(G26/F26)</f>
        <v>1</v>
      </c>
    </row>
    <row r="27" spans="1:8" s="77" customFormat="1" ht="12" customHeight="1" thickBot="1">
      <c r="A27" s="115" t="s">
        <v>66</v>
      </c>
      <c r="B27" s="95"/>
      <c r="C27" s="386" t="s">
        <v>42</v>
      </c>
      <c r="D27" s="304">
        <f>+D8+D17+D22+D25+D26</f>
        <v>906</v>
      </c>
      <c r="E27" s="247">
        <v>174</v>
      </c>
      <c r="F27" s="247">
        <v>174</v>
      </c>
      <c r="G27" s="247">
        <v>174</v>
      </c>
      <c r="H27" s="326">
        <f t="shared" si="0"/>
        <v>1</v>
      </c>
    </row>
    <row r="28" spans="1:8" s="77" customFormat="1" ht="15" customHeight="1" thickBot="1">
      <c r="A28" s="264" t="s">
        <v>67</v>
      </c>
      <c r="B28" s="273"/>
      <c r="C28" s="429" t="s">
        <v>38</v>
      </c>
      <c r="D28" s="657">
        <f>+D29+D30</f>
        <v>0</v>
      </c>
      <c r="E28" s="277"/>
      <c r="F28" s="277"/>
      <c r="G28" s="277"/>
      <c r="H28" s="329"/>
    </row>
    <row r="29" spans="1:8" s="77" customFormat="1" ht="15" customHeight="1">
      <c r="A29" s="144"/>
      <c r="B29" s="93" t="s">
        <v>142</v>
      </c>
      <c r="C29" s="387" t="s">
        <v>357</v>
      </c>
      <c r="D29" s="655"/>
      <c r="E29" s="1180"/>
      <c r="F29" s="275"/>
      <c r="G29" s="275"/>
      <c r="H29" s="342"/>
    </row>
    <row r="30" spans="1:8" ht="14.4" thickBot="1">
      <c r="A30" s="274"/>
      <c r="B30" s="94" t="s">
        <v>143</v>
      </c>
      <c r="C30" s="391" t="s">
        <v>39</v>
      </c>
      <c r="D30" s="658"/>
      <c r="E30" s="1182"/>
      <c r="F30" s="71"/>
      <c r="G30" s="71"/>
      <c r="H30" s="344"/>
    </row>
    <row r="31" spans="1:8" s="47" customFormat="1" ht="16.5" customHeight="1" thickBot="1">
      <c r="A31" s="154" t="s">
        <v>68</v>
      </c>
      <c r="B31" s="262"/>
      <c r="C31" s="389" t="s">
        <v>40</v>
      </c>
      <c r="D31" s="633"/>
      <c r="E31" s="245"/>
      <c r="F31" s="245"/>
      <c r="G31" s="245"/>
      <c r="H31" s="328"/>
    </row>
    <row r="32" spans="1:8" s="78" customFormat="1" ht="12" customHeight="1" thickBot="1">
      <c r="A32" s="154" t="s">
        <v>69</v>
      </c>
      <c r="B32" s="155"/>
      <c r="C32" s="647" t="s">
        <v>41</v>
      </c>
      <c r="D32" s="659">
        <f>+D27+D28+D31</f>
        <v>906</v>
      </c>
      <c r="E32" s="251">
        <v>174</v>
      </c>
      <c r="F32" s="251">
        <v>174</v>
      </c>
      <c r="G32" s="251">
        <v>174</v>
      </c>
      <c r="H32" s="335">
        <f t="shared" ref="H32" si="1">SUM(G32/F32)</f>
        <v>1</v>
      </c>
    </row>
    <row r="33" spans="1:8" s="78" customFormat="1" ht="12" customHeight="1">
      <c r="A33" s="293"/>
      <c r="B33" s="294"/>
      <c r="C33" s="295"/>
      <c r="D33" s="249"/>
      <c r="E33" s="249"/>
      <c r="F33" s="249"/>
      <c r="G33" s="249"/>
      <c r="H33" s="345"/>
    </row>
    <row r="34" spans="1:8" s="78" customFormat="1" ht="12" customHeight="1">
      <c r="A34" s="293"/>
      <c r="B34" s="294"/>
      <c r="C34" s="295"/>
      <c r="D34" s="249"/>
      <c r="E34" s="249"/>
      <c r="F34" s="250"/>
      <c r="G34" s="250"/>
      <c r="H34" s="346"/>
    </row>
    <row r="35" spans="1:8" ht="12" customHeight="1" thickBot="1">
      <c r="A35" s="159"/>
      <c r="B35" s="160"/>
      <c r="C35" s="160"/>
      <c r="D35" s="250"/>
      <c r="E35" s="250"/>
      <c r="F35" s="249"/>
      <c r="G35" s="249"/>
      <c r="H35" s="345"/>
    </row>
    <row r="36" spans="1:8" ht="12" customHeight="1" thickBot="1">
      <c r="A36" s="531"/>
      <c r="B36" s="162"/>
      <c r="C36" s="163" t="s">
        <v>106</v>
      </c>
      <c r="D36" s="659"/>
      <c r="E36" s="659"/>
      <c r="F36" s="304"/>
      <c r="G36" s="304"/>
      <c r="H36" s="326"/>
    </row>
    <row r="37" spans="1:8" ht="12" customHeight="1" thickBot="1">
      <c r="A37" s="123" t="s">
        <v>61</v>
      </c>
      <c r="B37" s="13"/>
      <c r="C37" s="386" t="s">
        <v>393</v>
      </c>
      <c r="D37" s="304">
        <f>SUM(D38:D43)</f>
        <v>906</v>
      </c>
      <c r="E37" s="304">
        <v>174</v>
      </c>
      <c r="F37" s="633">
        <v>174</v>
      </c>
      <c r="G37" s="633">
        <v>174</v>
      </c>
      <c r="H37" s="639">
        <f t="shared" ref="H37" si="2">SUM(G37/F37)</f>
        <v>1</v>
      </c>
    </row>
    <row r="38" spans="1:8" ht="12" customHeight="1">
      <c r="A38" s="164"/>
      <c r="B38" s="92" t="s">
        <v>148</v>
      </c>
      <c r="C38" s="385" t="s">
        <v>92</v>
      </c>
      <c r="D38" s="629"/>
      <c r="E38" s="629"/>
      <c r="F38" s="629"/>
      <c r="G38" s="629"/>
      <c r="H38" s="322"/>
    </row>
    <row r="39" spans="1:8" ht="12" customHeight="1">
      <c r="A39" s="165"/>
      <c r="B39" s="90" t="s">
        <v>149</v>
      </c>
      <c r="C39" s="383" t="s">
        <v>238</v>
      </c>
      <c r="D39" s="630"/>
      <c r="E39" s="630"/>
      <c r="F39" s="630"/>
      <c r="G39" s="630"/>
      <c r="H39" s="324"/>
    </row>
    <row r="40" spans="1:8" ht="12" customHeight="1">
      <c r="A40" s="165"/>
      <c r="B40" s="90" t="s">
        <v>150</v>
      </c>
      <c r="C40" s="383" t="s">
        <v>179</v>
      </c>
      <c r="D40" s="630"/>
      <c r="E40" s="630"/>
      <c r="F40" s="630"/>
      <c r="G40" s="630"/>
      <c r="H40" s="324"/>
    </row>
    <row r="41" spans="1:8" ht="12" customHeight="1">
      <c r="A41" s="165"/>
      <c r="B41" s="90" t="s">
        <v>151</v>
      </c>
      <c r="C41" s="383" t="s">
        <v>376</v>
      </c>
      <c r="D41" s="630"/>
      <c r="E41" s="630"/>
      <c r="F41" s="630"/>
      <c r="G41" s="630"/>
      <c r="H41" s="324"/>
    </row>
    <row r="42" spans="1:8" s="78" customFormat="1" ht="12" customHeight="1">
      <c r="A42" s="165"/>
      <c r="B42" s="90" t="s">
        <v>159</v>
      </c>
      <c r="C42" s="383" t="s">
        <v>239</v>
      </c>
      <c r="D42" s="630">
        <v>906</v>
      </c>
      <c r="E42" s="630">
        <v>174</v>
      </c>
      <c r="F42" s="630">
        <v>174</v>
      </c>
      <c r="G42" s="630">
        <v>174</v>
      </c>
      <c r="H42" s="324">
        <f t="shared" ref="H42" si="3">SUM(G42/F42)</f>
        <v>1</v>
      </c>
    </row>
    <row r="43" spans="1:8" ht="12" customHeight="1" thickBot="1">
      <c r="A43" s="166"/>
      <c r="B43" s="96" t="s">
        <v>152</v>
      </c>
      <c r="C43" s="660" t="s">
        <v>240</v>
      </c>
      <c r="D43" s="662"/>
      <c r="E43" s="662"/>
      <c r="F43" s="631"/>
      <c r="G43" s="631"/>
      <c r="H43" s="640"/>
    </row>
    <row r="44" spans="1:8" ht="12" customHeight="1" thickBot="1">
      <c r="A44" s="123" t="s">
        <v>62</v>
      </c>
      <c r="B44" s="13"/>
      <c r="C44" s="386" t="s">
        <v>46</v>
      </c>
      <c r="D44" s="304">
        <f>SUM(D45:D48)</f>
        <v>0</v>
      </c>
      <c r="E44" s="304"/>
      <c r="F44" s="628"/>
      <c r="G44" s="628"/>
      <c r="H44" s="639"/>
    </row>
    <row r="45" spans="1:8" ht="12" customHeight="1">
      <c r="A45" s="164"/>
      <c r="B45" s="92" t="s">
        <v>154</v>
      </c>
      <c r="C45" s="385" t="s">
        <v>328</v>
      </c>
      <c r="D45" s="629"/>
      <c r="E45" s="629"/>
      <c r="F45" s="629"/>
      <c r="G45" s="629"/>
      <c r="H45" s="322"/>
    </row>
    <row r="46" spans="1:8" ht="12" customHeight="1">
      <c r="A46" s="165"/>
      <c r="B46" s="90" t="s">
        <v>155</v>
      </c>
      <c r="C46" s="383" t="s">
        <v>242</v>
      </c>
      <c r="D46" s="630"/>
      <c r="E46" s="630"/>
      <c r="F46" s="630"/>
      <c r="G46" s="630"/>
      <c r="H46" s="324"/>
    </row>
    <row r="47" spans="1:8" ht="15" customHeight="1">
      <c r="A47" s="165"/>
      <c r="B47" s="90" t="s">
        <v>158</v>
      </c>
      <c r="C47" s="383" t="s">
        <v>107</v>
      </c>
      <c r="D47" s="630"/>
      <c r="E47" s="630"/>
      <c r="F47" s="630"/>
      <c r="G47" s="630"/>
      <c r="H47" s="324"/>
    </row>
    <row r="48" spans="1:8" ht="13.8" thickBot="1">
      <c r="A48" s="166"/>
      <c r="B48" s="96" t="s">
        <v>166</v>
      </c>
      <c r="C48" s="660" t="s">
        <v>43</v>
      </c>
      <c r="D48" s="662"/>
      <c r="E48" s="662"/>
      <c r="F48" s="632"/>
      <c r="G48" s="632"/>
      <c r="H48" s="641"/>
    </row>
    <row r="49" spans="1:8" ht="15" customHeight="1" thickBot="1">
      <c r="A49" s="123" t="s">
        <v>63</v>
      </c>
      <c r="B49" s="13"/>
      <c r="C49" s="392" t="s">
        <v>44</v>
      </c>
      <c r="D49" s="633"/>
      <c r="E49" s="633"/>
      <c r="F49" s="633"/>
      <c r="G49" s="633"/>
      <c r="H49" s="328"/>
    </row>
    <row r="50" spans="1:8" ht="14.25" customHeight="1" thickBot="1">
      <c r="A50" s="618" t="s">
        <v>64</v>
      </c>
      <c r="B50" s="619"/>
      <c r="C50" s="661" t="s">
        <v>47</v>
      </c>
      <c r="D50" s="663"/>
      <c r="E50" s="663"/>
      <c r="F50" s="634"/>
      <c r="G50" s="634"/>
      <c r="H50" s="642"/>
    </row>
    <row r="51" spans="1:8" ht="13.8" thickBot="1">
      <c r="A51" s="123" t="s">
        <v>65</v>
      </c>
      <c r="B51" s="151"/>
      <c r="C51" s="393" t="s">
        <v>45</v>
      </c>
      <c r="D51" s="659">
        <f>+D37+D44+D49+D50</f>
        <v>906</v>
      </c>
      <c r="E51" s="659">
        <v>174</v>
      </c>
      <c r="F51" s="771">
        <v>174</v>
      </c>
      <c r="G51" s="771">
        <v>174</v>
      </c>
      <c r="H51" s="1519">
        <f t="shared" ref="H51" si="4">SUM(G51/F51)</f>
        <v>1</v>
      </c>
    </row>
    <row r="52" spans="1:8" ht="13.8" thickBot="1">
      <c r="A52" s="626"/>
      <c r="B52" s="627"/>
      <c r="C52" s="627"/>
      <c r="D52" s="664"/>
      <c r="E52" s="664"/>
      <c r="F52" s="636"/>
      <c r="G52" s="636"/>
      <c r="H52" s="643"/>
    </row>
    <row r="53" spans="1:8" ht="13.8" thickBot="1">
      <c r="A53" s="170" t="s">
        <v>264</v>
      </c>
      <c r="B53" s="171"/>
      <c r="C53" s="394"/>
      <c r="D53" s="637"/>
      <c r="E53" s="637"/>
      <c r="F53" s="637"/>
      <c r="G53" s="637"/>
      <c r="H53" s="644"/>
    </row>
    <row r="54" spans="1:8" ht="13.8" thickBot="1">
      <c r="A54" s="624" t="s">
        <v>265</v>
      </c>
      <c r="B54" s="625"/>
      <c r="C54" s="394"/>
      <c r="D54" s="637"/>
      <c r="E54" s="637"/>
      <c r="F54" s="638"/>
      <c r="G54" s="638"/>
      <c r="H54" s="645"/>
    </row>
  </sheetData>
  <sheetProtection formatCells="0"/>
  <mergeCells count="2">
    <mergeCell ref="A2:B2"/>
    <mergeCell ref="A5:B5"/>
  </mergeCells>
  <phoneticPr fontId="27" type="noConversion"/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F5" sqref="F5"/>
    </sheetView>
  </sheetViews>
  <sheetFormatPr defaultColWidth="9.33203125" defaultRowHeight="13.2"/>
  <cols>
    <col min="1" max="1" width="4.77734375" style="2" customWidth="1"/>
    <col min="2" max="2" width="7.6640625" style="3" customWidth="1"/>
    <col min="3" max="3" width="58.77734375" style="3" customWidth="1"/>
    <col min="4" max="5" width="12.6640625" style="3" customWidth="1"/>
    <col min="6" max="6" width="13.6640625" style="3" customWidth="1"/>
    <col min="7" max="7" width="10.77734375" style="3" customWidth="1"/>
    <col min="8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H1" s="175" t="s">
        <v>1065</v>
      </c>
    </row>
    <row r="2" spans="1:8" s="74" customFormat="1" ht="36" customHeight="1">
      <c r="A2" s="1550" t="s">
        <v>260</v>
      </c>
      <c r="B2" s="1551"/>
      <c r="C2" s="607" t="s">
        <v>392</v>
      </c>
      <c r="D2" s="608"/>
      <c r="E2" s="608"/>
      <c r="F2" s="270"/>
      <c r="G2" s="270"/>
      <c r="H2" s="270" t="s">
        <v>110</v>
      </c>
    </row>
    <row r="3" spans="1:8" s="74" customFormat="1" ht="16.2" thickBot="1">
      <c r="A3" s="330" t="s">
        <v>259</v>
      </c>
      <c r="B3" s="536"/>
      <c r="C3" s="609" t="s">
        <v>400</v>
      </c>
      <c r="D3" s="610"/>
      <c r="E3" s="610"/>
      <c r="F3" s="272"/>
      <c r="G3" s="272"/>
      <c r="H3" s="272" t="s">
        <v>401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43.5" customHeight="1" thickBot="1">
      <c r="A5" s="1554" t="s">
        <v>261</v>
      </c>
      <c r="B5" s="1555"/>
      <c r="C5" s="532" t="s">
        <v>100</v>
      </c>
      <c r="D5" s="540" t="s">
        <v>101</v>
      </c>
      <c r="E5" s="540" t="s">
        <v>901</v>
      </c>
      <c r="F5" s="540" t="s">
        <v>902</v>
      </c>
      <c r="G5" s="136" t="s">
        <v>471</v>
      </c>
      <c r="H5" s="136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0</v>
      </c>
      <c r="E8" s="210"/>
      <c r="F8" s="210"/>
      <c r="G8" s="210"/>
      <c r="H8" s="210"/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20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208"/>
    </row>
    <row r="12" spans="1:8" s="76" customFormat="1" ht="12" customHeight="1">
      <c r="A12" s="142"/>
      <c r="B12" s="143" t="s">
        <v>151</v>
      </c>
      <c r="C12" s="5" t="s">
        <v>210</v>
      </c>
      <c r="D12" s="208"/>
      <c r="E12" s="208"/>
      <c r="F12" s="208"/>
      <c r="G12" s="208"/>
      <c r="H12" s="208"/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208"/>
    </row>
    <row r="14" spans="1:8" s="76" customFormat="1" ht="12" customHeight="1">
      <c r="A14" s="145"/>
      <c r="B14" s="143" t="s">
        <v>152</v>
      </c>
      <c r="C14" s="5" t="s">
        <v>212</v>
      </c>
      <c r="D14" s="242"/>
      <c r="E14" s="242"/>
      <c r="F14" s="242"/>
      <c r="G14" s="242"/>
      <c r="H14" s="242"/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20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209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/>
      <c r="F17" s="210"/>
      <c r="G17" s="210"/>
      <c r="H17" s="210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20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20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20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20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/>
      <c r="F22" s="210"/>
      <c r="G22" s="210"/>
      <c r="H22" s="210"/>
    </row>
    <row r="23" spans="1:8" s="76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275"/>
    </row>
    <row r="24" spans="1:8" s="76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276"/>
    </row>
    <row r="25" spans="1:8" s="76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334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27</v>
      </c>
      <c r="E26" s="211">
        <v>27</v>
      </c>
      <c r="F26" s="211">
        <v>27</v>
      </c>
      <c r="G26" s="211">
        <v>27</v>
      </c>
      <c r="H26" s="334">
        <f t="shared" ref="H26:H27" si="0">SUM(G26/F26)</f>
        <v>1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247">
        <f>+D8+D17+D22+D25+D26</f>
        <v>27</v>
      </c>
      <c r="E27" s="247">
        <v>27</v>
      </c>
      <c r="F27" s="247">
        <v>27</v>
      </c>
      <c r="G27" s="247">
        <v>27</v>
      </c>
      <c r="H27" s="326">
        <f t="shared" si="0"/>
        <v>1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/>
      <c r="F28" s="277"/>
      <c r="G28" s="277"/>
      <c r="H28" s="329"/>
    </row>
    <row r="29" spans="1:8" s="77" customFormat="1" ht="15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342"/>
    </row>
    <row r="30" spans="1:8" ht="14.4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344"/>
    </row>
    <row r="31" spans="1:8" s="47" customFormat="1" ht="16.5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328"/>
    </row>
    <row r="32" spans="1:8" s="47" customFormat="1" ht="16.5" customHeight="1" thickBot="1">
      <c r="A32" s="154" t="s">
        <v>69</v>
      </c>
      <c r="B32" s="155"/>
      <c r="C32" s="156" t="s">
        <v>41</v>
      </c>
      <c r="D32" s="251">
        <f>+D27+D28+D31</f>
        <v>27</v>
      </c>
      <c r="E32" s="251">
        <v>27</v>
      </c>
      <c r="F32" s="251">
        <v>27</v>
      </c>
      <c r="G32" s="251">
        <v>27</v>
      </c>
      <c r="H32" s="335">
        <f t="shared" ref="H32" si="1">SUM(G32/F32)</f>
        <v>1</v>
      </c>
    </row>
    <row r="33" spans="1:8" s="78" customFormat="1" ht="12" customHeight="1">
      <c r="A33" s="157"/>
      <c r="B33" s="157"/>
      <c r="C33" s="158"/>
      <c r="D33" s="249"/>
      <c r="E33" s="249"/>
      <c r="F33" s="249"/>
      <c r="G33" s="249"/>
      <c r="H33" s="345"/>
    </row>
    <row r="34" spans="1:8" ht="12" customHeight="1" thickBot="1">
      <c r="A34" s="159"/>
      <c r="B34" s="160"/>
      <c r="C34" s="160"/>
      <c r="D34" s="250"/>
      <c r="E34" s="250"/>
      <c r="F34" s="250"/>
      <c r="G34" s="250"/>
      <c r="H34" s="346"/>
    </row>
    <row r="35" spans="1:8" ht="12" customHeight="1" thickBot="1">
      <c r="A35" s="531"/>
      <c r="B35" s="162"/>
      <c r="C35" s="163" t="s">
        <v>106</v>
      </c>
      <c r="D35" s="659"/>
      <c r="E35" s="659"/>
      <c r="F35" s="611"/>
      <c r="G35" s="659"/>
      <c r="H35" s="674"/>
    </row>
    <row r="36" spans="1:8" ht="12" customHeight="1" thickBot="1">
      <c r="A36" s="123" t="s">
        <v>61</v>
      </c>
      <c r="B36" s="13"/>
      <c r="C36" s="386" t="s">
        <v>393</v>
      </c>
      <c r="D36" s="304">
        <f>SUM(D37:D42)</f>
        <v>27</v>
      </c>
      <c r="E36" s="304">
        <v>27</v>
      </c>
      <c r="F36" s="312">
        <v>27</v>
      </c>
      <c r="G36" s="304">
        <v>27</v>
      </c>
      <c r="H36" s="675">
        <f t="shared" ref="H36" si="2">SUM(G36/F36)</f>
        <v>1</v>
      </c>
    </row>
    <row r="37" spans="1:8" ht="12" customHeight="1">
      <c r="A37" s="164"/>
      <c r="B37" s="92" t="s">
        <v>148</v>
      </c>
      <c r="C37" s="385" t="s">
        <v>92</v>
      </c>
      <c r="D37" s="629"/>
      <c r="E37" s="629"/>
      <c r="F37" s="670"/>
      <c r="G37" s="629"/>
      <c r="H37" s="676"/>
    </row>
    <row r="38" spans="1:8" ht="12" customHeight="1">
      <c r="A38" s="165"/>
      <c r="B38" s="90" t="s">
        <v>149</v>
      </c>
      <c r="C38" s="383" t="s">
        <v>238</v>
      </c>
      <c r="D38" s="630"/>
      <c r="E38" s="630"/>
      <c r="F38" s="308"/>
      <c r="G38" s="630"/>
      <c r="H38" s="677"/>
    </row>
    <row r="39" spans="1:8" ht="12" customHeight="1">
      <c r="A39" s="165"/>
      <c r="B39" s="90" t="s">
        <v>150</v>
      </c>
      <c r="C39" s="383" t="s">
        <v>179</v>
      </c>
      <c r="D39" s="630"/>
      <c r="E39" s="630"/>
      <c r="F39" s="308"/>
      <c r="G39" s="630"/>
      <c r="H39" s="677"/>
    </row>
    <row r="40" spans="1:8" ht="12" customHeight="1">
      <c r="A40" s="165"/>
      <c r="B40" s="90" t="s">
        <v>151</v>
      </c>
      <c r="C40" s="383" t="s">
        <v>376</v>
      </c>
      <c r="D40" s="630"/>
      <c r="E40" s="630"/>
      <c r="F40" s="308"/>
      <c r="G40" s="630"/>
      <c r="H40" s="677"/>
    </row>
    <row r="41" spans="1:8" s="78" customFormat="1" ht="12" customHeight="1">
      <c r="A41" s="165"/>
      <c r="B41" s="90" t="s">
        <v>159</v>
      </c>
      <c r="C41" s="383" t="s">
        <v>239</v>
      </c>
      <c r="D41" s="630">
        <v>27</v>
      </c>
      <c r="E41" s="630">
        <v>27</v>
      </c>
      <c r="F41" s="308">
        <v>27</v>
      </c>
      <c r="G41" s="630">
        <v>27</v>
      </c>
      <c r="H41" s="677">
        <f t="shared" ref="H41" si="3">SUM(G41/F41)</f>
        <v>1</v>
      </c>
    </row>
    <row r="42" spans="1:8" ht="12" customHeight="1" thickBot="1">
      <c r="A42" s="166"/>
      <c r="B42" s="96" t="s">
        <v>408</v>
      </c>
      <c r="C42" s="660" t="s">
        <v>240</v>
      </c>
      <c r="D42" s="662"/>
      <c r="E42" s="662"/>
      <c r="F42" s="671"/>
      <c r="G42" s="662"/>
      <c r="H42" s="678"/>
    </row>
    <row r="43" spans="1:8" ht="12" customHeight="1" thickBot="1">
      <c r="A43" s="123" t="s">
        <v>62</v>
      </c>
      <c r="B43" s="13"/>
      <c r="C43" s="386" t="s">
        <v>46</v>
      </c>
      <c r="D43" s="304">
        <f>SUM(D44:D47)</f>
        <v>0</v>
      </c>
      <c r="E43" s="304"/>
      <c r="F43" s="312"/>
      <c r="G43" s="304"/>
      <c r="H43" s="675"/>
    </row>
    <row r="44" spans="1:8" ht="12" customHeight="1">
      <c r="A44" s="164"/>
      <c r="B44" s="92" t="s">
        <v>154</v>
      </c>
      <c r="C44" s="385" t="s">
        <v>328</v>
      </c>
      <c r="D44" s="629"/>
      <c r="E44" s="629"/>
      <c r="F44" s="670"/>
      <c r="G44" s="629"/>
      <c r="H44" s="676"/>
    </row>
    <row r="45" spans="1:8" ht="12" customHeight="1">
      <c r="A45" s="165"/>
      <c r="B45" s="90" t="s">
        <v>155</v>
      </c>
      <c r="C45" s="383" t="s">
        <v>242</v>
      </c>
      <c r="D45" s="630"/>
      <c r="E45" s="630"/>
      <c r="F45" s="308"/>
      <c r="G45" s="630"/>
      <c r="H45" s="677"/>
    </row>
    <row r="46" spans="1:8" ht="15" customHeight="1">
      <c r="A46" s="165"/>
      <c r="B46" s="90" t="s">
        <v>158</v>
      </c>
      <c r="C46" s="383" t="s">
        <v>107</v>
      </c>
      <c r="D46" s="630"/>
      <c r="E46" s="630"/>
      <c r="F46" s="308"/>
      <c r="G46" s="630"/>
      <c r="H46" s="677"/>
    </row>
    <row r="47" spans="1:8" ht="13.8" thickBot="1">
      <c r="A47" s="166"/>
      <c r="B47" s="96" t="s">
        <v>166</v>
      </c>
      <c r="C47" s="660" t="s">
        <v>43</v>
      </c>
      <c r="D47" s="662"/>
      <c r="E47" s="662"/>
      <c r="F47" s="671"/>
      <c r="G47" s="662"/>
      <c r="H47" s="678"/>
    </row>
    <row r="48" spans="1:8" ht="15" customHeight="1" thickBot="1">
      <c r="A48" s="123" t="s">
        <v>63</v>
      </c>
      <c r="B48" s="13"/>
      <c r="C48" s="392" t="s">
        <v>44</v>
      </c>
      <c r="D48" s="633"/>
      <c r="E48" s="633"/>
      <c r="F48" s="613"/>
      <c r="G48" s="633"/>
      <c r="H48" s="679"/>
    </row>
    <row r="49" spans="1:8" ht="14.25" customHeight="1" thickBot="1">
      <c r="A49" s="154" t="s">
        <v>64</v>
      </c>
      <c r="B49" s="262"/>
      <c r="C49" s="389" t="s">
        <v>47</v>
      </c>
      <c r="D49" s="633"/>
      <c r="E49" s="633"/>
      <c r="F49" s="613"/>
      <c r="G49" s="633"/>
      <c r="H49" s="679"/>
    </row>
    <row r="50" spans="1:8" ht="13.8" thickBot="1">
      <c r="A50" s="123" t="s">
        <v>65</v>
      </c>
      <c r="B50" s="151"/>
      <c r="C50" s="393" t="s">
        <v>45</v>
      </c>
      <c r="D50" s="659">
        <f>+D36+D43+D48+D49</f>
        <v>27</v>
      </c>
      <c r="E50" s="659">
        <v>27</v>
      </c>
      <c r="F50" s="611">
        <v>27</v>
      </c>
      <c r="G50" s="659">
        <v>27</v>
      </c>
      <c r="H50" s="674">
        <f t="shared" ref="H50" si="4">SUM(G50/F50)</f>
        <v>1</v>
      </c>
    </row>
    <row r="51" spans="1:8" ht="13.8" thickBot="1">
      <c r="A51" s="168"/>
      <c r="B51" s="169"/>
      <c r="C51" s="169"/>
      <c r="D51" s="664"/>
      <c r="E51" s="664"/>
      <c r="F51" s="617"/>
      <c r="G51" s="664"/>
      <c r="H51" s="664"/>
    </row>
    <row r="52" spans="1:8" ht="13.8" thickBot="1">
      <c r="A52" s="170" t="s">
        <v>264</v>
      </c>
      <c r="B52" s="171"/>
      <c r="C52" s="394"/>
      <c r="D52" s="637"/>
      <c r="E52" s="637"/>
      <c r="F52" s="672"/>
      <c r="G52" s="637"/>
      <c r="H52" s="637"/>
    </row>
    <row r="53" spans="1:8" ht="13.8" thickBot="1">
      <c r="A53" s="620" t="s">
        <v>265</v>
      </c>
      <c r="B53" s="621"/>
      <c r="C53" s="668"/>
      <c r="D53" s="669"/>
      <c r="E53" s="669"/>
      <c r="F53" s="673"/>
      <c r="G53" s="669"/>
      <c r="H53" s="669"/>
    </row>
    <row r="54" spans="1:8">
      <c r="F54" s="667"/>
      <c r="G54" s="667"/>
      <c r="H54" s="667"/>
    </row>
  </sheetData>
  <sheetProtection formatCells="0"/>
  <mergeCells count="2">
    <mergeCell ref="A2:B2"/>
    <mergeCell ref="A5:B5"/>
  </mergeCells>
  <printOptions horizontalCentered="1"/>
  <pageMargins left="0.78740157480314965" right="0.26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F5" sqref="F5"/>
    </sheetView>
  </sheetViews>
  <sheetFormatPr defaultColWidth="9.33203125" defaultRowHeight="13.2"/>
  <cols>
    <col min="1" max="1" width="7.109375" style="2" customWidth="1"/>
    <col min="2" max="2" width="8.44140625" style="3" customWidth="1"/>
    <col min="3" max="3" width="62.109375" style="3" customWidth="1"/>
    <col min="4" max="5" width="11" style="3" customWidth="1"/>
    <col min="6" max="6" width="13.33203125" style="3" customWidth="1"/>
    <col min="7" max="7" width="10.77734375" style="3" customWidth="1"/>
    <col min="8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H1" s="175" t="s">
        <v>1066</v>
      </c>
    </row>
    <row r="2" spans="1:8" s="74" customFormat="1" ht="36.75" customHeight="1">
      <c r="A2" s="1550" t="s">
        <v>260</v>
      </c>
      <c r="B2" s="1551"/>
      <c r="C2" s="607" t="s">
        <v>392</v>
      </c>
      <c r="D2" s="608"/>
      <c r="E2" s="608"/>
      <c r="F2" s="270"/>
      <c r="G2" s="270"/>
      <c r="H2" s="270" t="s">
        <v>110</v>
      </c>
    </row>
    <row r="3" spans="1:8" s="74" customFormat="1" ht="16.2" thickBot="1">
      <c r="A3" s="330" t="s">
        <v>259</v>
      </c>
      <c r="B3" s="536"/>
      <c r="C3" s="609" t="s">
        <v>402</v>
      </c>
      <c r="D3" s="610"/>
      <c r="E3" s="610"/>
      <c r="F3" s="272"/>
      <c r="G3" s="272"/>
      <c r="H3" s="272" t="s">
        <v>403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368" t="s">
        <v>99</v>
      </c>
    </row>
    <row r="5" spans="1:8" ht="45" customHeight="1" thickBot="1">
      <c r="A5" s="1554" t="s">
        <v>261</v>
      </c>
      <c r="B5" s="1555"/>
      <c r="C5" s="532" t="s">
        <v>100</v>
      </c>
      <c r="D5" s="540" t="s">
        <v>101</v>
      </c>
      <c r="E5" s="540" t="s">
        <v>901</v>
      </c>
      <c r="F5" s="540" t="s">
        <v>902</v>
      </c>
      <c r="G5" s="136" t="s">
        <v>471</v>
      </c>
      <c r="H5" s="136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0</v>
      </c>
      <c r="E8" s="210"/>
      <c r="F8" s="210"/>
      <c r="G8" s="210"/>
      <c r="H8" s="210"/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20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208"/>
    </row>
    <row r="12" spans="1:8" s="76" customFormat="1" ht="12" customHeight="1">
      <c r="A12" s="142"/>
      <c r="B12" s="143" t="s">
        <v>151</v>
      </c>
      <c r="C12" s="5" t="s">
        <v>210</v>
      </c>
      <c r="D12" s="208"/>
      <c r="E12" s="208"/>
      <c r="F12" s="208"/>
      <c r="G12" s="208"/>
      <c r="H12" s="208"/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208"/>
    </row>
    <row r="14" spans="1:8" s="76" customFormat="1" ht="12" customHeight="1">
      <c r="A14" s="145"/>
      <c r="B14" s="143" t="s">
        <v>152</v>
      </c>
      <c r="C14" s="5" t="s">
        <v>212</v>
      </c>
      <c r="D14" s="242"/>
      <c r="E14" s="242"/>
      <c r="F14" s="242"/>
      <c r="G14" s="242"/>
      <c r="H14" s="242"/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20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209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/>
      <c r="F17" s="210"/>
      <c r="G17" s="210"/>
      <c r="H17" s="210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20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20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20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20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/>
      <c r="F22" s="210"/>
      <c r="G22" s="210"/>
      <c r="H22" s="210"/>
    </row>
    <row r="23" spans="1:8" s="76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275"/>
    </row>
    <row r="24" spans="1:8" s="76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276"/>
    </row>
    <row r="25" spans="1:8" s="76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334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143</v>
      </c>
      <c r="E26" s="211">
        <v>42</v>
      </c>
      <c r="F26" s="211">
        <v>42</v>
      </c>
      <c r="G26" s="211">
        <v>42</v>
      </c>
      <c r="H26" s="334">
        <f t="shared" ref="H26:H27" si="0">SUM(G26/F26)</f>
        <v>1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247">
        <f>+D8+D17+D22+D25+D26</f>
        <v>143</v>
      </c>
      <c r="E27" s="247">
        <v>42</v>
      </c>
      <c r="F27" s="247">
        <v>42</v>
      </c>
      <c r="G27" s="247">
        <v>42</v>
      </c>
      <c r="H27" s="326">
        <f t="shared" si="0"/>
        <v>1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/>
      <c r="F28" s="277"/>
      <c r="G28" s="277"/>
      <c r="H28" s="329"/>
    </row>
    <row r="29" spans="1:8" s="77" customFormat="1" ht="15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342"/>
    </row>
    <row r="30" spans="1:8" ht="14.4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344"/>
    </row>
    <row r="31" spans="1:8" s="47" customFormat="1" ht="16.5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328"/>
    </row>
    <row r="32" spans="1:8" s="78" customFormat="1" ht="12" customHeight="1" thickBot="1">
      <c r="A32" s="154" t="s">
        <v>69</v>
      </c>
      <c r="B32" s="155"/>
      <c r="C32" s="156" t="s">
        <v>41</v>
      </c>
      <c r="D32" s="251">
        <f>+D27+D28+D31</f>
        <v>143</v>
      </c>
      <c r="E32" s="251">
        <v>42</v>
      </c>
      <c r="F32" s="251">
        <v>42</v>
      </c>
      <c r="G32" s="251">
        <v>42</v>
      </c>
      <c r="H32" s="335">
        <f t="shared" ref="H32" si="1">SUM(G32/F32)</f>
        <v>1</v>
      </c>
    </row>
    <row r="33" spans="1:8" s="78" customFormat="1" ht="12" customHeight="1">
      <c r="A33" s="293"/>
      <c r="B33" s="294"/>
      <c r="C33" s="295"/>
      <c r="D33" s="249"/>
      <c r="E33" s="249"/>
      <c r="F33" s="249"/>
      <c r="G33" s="249"/>
      <c r="H33" s="345"/>
    </row>
    <row r="34" spans="1:8" s="78" customFormat="1" ht="12" customHeight="1">
      <c r="A34" s="293"/>
      <c r="B34" s="294"/>
      <c r="C34" s="295"/>
      <c r="D34" s="249"/>
      <c r="E34" s="249"/>
      <c r="F34" s="250"/>
      <c r="G34" s="250"/>
      <c r="H34" s="346"/>
    </row>
    <row r="35" spans="1:8" ht="12" customHeight="1" thickBot="1">
      <c r="A35" s="159"/>
      <c r="B35" s="160"/>
      <c r="C35" s="160"/>
      <c r="D35" s="250"/>
      <c r="E35" s="250"/>
      <c r="F35" s="249"/>
      <c r="G35" s="249"/>
      <c r="H35" s="345"/>
    </row>
    <row r="36" spans="1:8" ht="12" customHeight="1" thickBot="1">
      <c r="A36" s="558"/>
      <c r="B36" s="559"/>
      <c r="C36" s="560" t="s">
        <v>106</v>
      </c>
      <c r="D36" s="680"/>
      <c r="E36" s="680"/>
      <c r="F36" s="657"/>
      <c r="G36" s="657"/>
      <c r="H36" s="681"/>
    </row>
    <row r="37" spans="1:8" ht="12" customHeight="1" thickBot="1">
      <c r="A37" s="123" t="s">
        <v>61</v>
      </c>
      <c r="B37" s="13"/>
      <c r="C37" s="386" t="s">
        <v>393</v>
      </c>
      <c r="D37" s="304">
        <f>SUM(D38:D43)</f>
        <v>143</v>
      </c>
      <c r="E37" s="304">
        <v>42</v>
      </c>
      <c r="F37" s="633">
        <v>42</v>
      </c>
      <c r="G37" s="633">
        <v>42</v>
      </c>
      <c r="H37" s="682">
        <f t="shared" ref="H37" si="2">SUM(G37/F37)</f>
        <v>1</v>
      </c>
    </row>
    <row r="38" spans="1:8" ht="12" customHeight="1">
      <c r="A38" s="164"/>
      <c r="B38" s="92" t="s">
        <v>148</v>
      </c>
      <c r="C38" s="385" t="s">
        <v>92</v>
      </c>
      <c r="D38" s="629"/>
      <c r="E38" s="629"/>
      <c r="F38" s="629"/>
      <c r="G38" s="629"/>
      <c r="H38" s="676"/>
    </row>
    <row r="39" spans="1:8" ht="12" customHeight="1">
      <c r="A39" s="165"/>
      <c r="B39" s="90" t="s">
        <v>149</v>
      </c>
      <c r="C39" s="383" t="s">
        <v>238</v>
      </c>
      <c r="D39" s="630"/>
      <c r="E39" s="630"/>
      <c r="F39" s="630"/>
      <c r="G39" s="630"/>
      <c r="H39" s="677"/>
    </row>
    <row r="40" spans="1:8" ht="12" customHeight="1">
      <c r="A40" s="165"/>
      <c r="B40" s="90" t="s">
        <v>150</v>
      </c>
      <c r="C40" s="383" t="s">
        <v>179</v>
      </c>
      <c r="D40" s="630"/>
      <c r="E40" s="630"/>
      <c r="F40" s="630"/>
      <c r="G40" s="630"/>
      <c r="H40" s="677"/>
    </row>
    <row r="41" spans="1:8" ht="12" customHeight="1">
      <c r="A41" s="165"/>
      <c r="B41" s="90" t="s">
        <v>151</v>
      </c>
      <c r="C41" s="383" t="s">
        <v>376</v>
      </c>
      <c r="D41" s="630"/>
      <c r="E41" s="630"/>
      <c r="F41" s="630"/>
      <c r="G41" s="630"/>
      <c r="H41" s="677"/>
    </row>
    <row r="42" spans="1:8" s="78" customFormat="1" ht="12" customHeight="1">
      <c r="A42" s="165"/>
      <c r="B42" s="90" t="s">
        <v>159</v>
      </c>
      <c r="C42" s="383" t="s">
        <v>239</v>
      </c>
      <c r="D42" s="630">
        <v>143</v>
      </c>
      <c r="E42" s="630">
        <v>42</v>
      </c>
      <c r="F42" s="630">
        <v>42</v>
      </c>
      <c r="G42" s="630">
        <v>42</v>
      </c>
      <c r="H42" s="677">
        <f t="shared" ref="H42" si="3">SUM(G42/F42)</f>
        <v>1</v>
      </c>
    </row>
    <row r="43" spans="1:8" ht="12" customHeight="1" thickBot="1">
      <c r="A43" s="166"/>
      <c r="B43" s="96" t="s">
        <v>408</v>
      </c>
      <c r="C43" s="660" t="s">
        <v>240</v>
      </c>
      <c r="D43" s="662"/>
      <c r="E43" s="662"/>
      <c r="F43" s="631"/>
      <c r="G43" s="631"/>
      <c r="H43" s="683"/>
    </row>
    <row r="44" spans="1:8" ht="12" customHeight="1" thickBot="1">
      <c r="A44" s="123" t="s">
        <v>62</v>
      </c>
      <c r="B44" s="13"/>
      <c r="C44" s="386" t="s">
        <v>46</v>
      </c>
      <c r="D44" s="304">
        <f>SUM(D45:D48)</f>
        <v>0</v>
      </c>
      <c r="E44" s="304"/>
      <c r="F44" s="628"/>
      <c r="G44" s="628"/>
      <c r="H44" s="682"/>
    </row>
    <row r="45" spans="1:8" ht="12" customHeight="1">
      <c r="A45" s="164"/>
      <c r="B45" s="92" t="s">
        <v>154</v>
      </c>
      <c r="C45" s="385" t="s">
        <v>328</v>
      </c>
      <c r="D45" s="629"/>
      <c r="E45" s="629"/>
      <c r="F45" s="629"/>
      <c r="G45" s="629"/>
      <c r="H45" s="676"/>
    </row>
    <row r="46" spans="1:8" ht="12" customHeight="1">
      <c r="A46" s="165"/>
      <c r="B46" s="90" t="s">
        <v>155</v>
      </c>
      <c r="C46" s="383" t="s">
        <v>242</v>
      </c>
      <c r="D46" s="630"/>
      <c r="E46" s="630"/>
      <c r="F46" s="630"/>
      <c r="G46" s="630"/>
      <c r="H46" s="677"/>
    </row>
    <row r="47" spans="1:8" ht="15" customHeight="1">
      <c r="A47" s="165"/>
      <c r="B47" s="90" t="s">
        <v>158</v>
      </c>
      <c r="C47" s="383" t="s">
        <v>107</v>
      </c>
      <c r="D47" s="630"/>
      <c r="E47" s="630"/>
      <c r="F47" s="630"/>
      <c r="G47" s="630"/>
      <c r="H47" s="677"/>
    </row>
    <row r="48" spans="1:8" ht="13.8" thickBot="1">
      <c r="A48" s="166"/>
      <c r="B48" s="96" t="s">
        <v>166</v>
      </c>
      <c r="C48" s="660" t="s">
        <v>43</v>
      </c>
      <c r="D48" s="662"/>
      <c r="E48" s="662"/>
      <c r="F48" s="632"/>
      <c r="G48" s="632"/>
      <c r="H48" s="684"/>
    </row>
    <row r="49" spans="1:8" ht="15" customHeight="1" thickBot="1">
      <c r="A49" s="123" t="s">
        <v>63</v>
      </c>
      <c r="B49" s="13"/>
      <c r="C49" s="392" t="s">
        <v>44</v>
      </c>
      <c r="D49" s="633"/>
      <c r="E49" s="633"/>
      <c r="F49" s="633"/>
      <c r="G49" s="633"/>
      <c r="H49" s="679"/>
    </row>
    <row r="50" spans="1:8" ht="14.25" customHeight="1" thickBot="1">
      <c r="A50" s="618" t="s">
        <v>64</v>
      </c>
      <c r="B50" s="619"/>
      <c r="C50" s="661" t="s">
        <v>47</v>
      </c>
      <c r="D50" s="663"/>
      <c r="E50" s="663"/>
      <c r="F50" s="634"/>
      <c r="G50" s="634"/>
      <c r="H50" s="685"/>
    </row>
    <row r="51" spans="1:8" ht="13.8" thickBot="1">
      <c r="A51" s="123" t="s">
        <v>65</v>
      </c>
      <c r="B51" s="151"/>
      <c r="C51" s="393" t="s">
        <v>45</v>
      </c>
      <c r="D51" s="659">
        <f>+D37+D44+D49+D50</f>
        <v>143</v>
      </c>
      <c r="E51" s="659">
        <v>42</v>
      </c>
      <c r="F51" s="771">
        <v>42</v>
      </c>
      <c r="G51" s="771">
        <v>42</v>
      </c>
      <c r="H51" s="847">
        <f t="shared" ref="H51" si="4">SUM(G51/F51)</f>
        <v>1</v>
      </c>
    </row>
    <row r="52" spans="1:8" ht="13.8" thickBot="1">
      <c r="A52" s="168"/>
      <c r="B52" s="169"/>
      <c r="C52" s="169"/>
      <c r="D52" s="664"/>
      <c r="E52" s="664"/>
      <c r="F52" s="636"/>
      <c r="G52" s="636"/>
      <c r="H52" s="636"/>
    </row>
    <row r="53" spans="1:8" ht="13.8" thickBot="1">
      <c r="A53" s="170" t="s">
        <v>264</v>
      </c>
      <c r="B53" s="171"/>
      <c r="C53" s="394"/>
      <c r="D53" s="637"/>
      <c r="E53" s="637"/>
      <c r="F53" s="637"/>
      <c r="G53" s="637"/>
      <c r="H53" s="637"/>
    </row>
    <row r="54" spans="1:8" ht="13.8" thickBot="1">
      <c r="A54" s="620" t="s">
        <v>265</v>
      </c>
      <c r="B54" s="621"/>
      <c r="C54" s="668"/>
      <c r="D54" s="669"/>
      <c r="E54" s="669"/>
      <c r="F54" s="686"/>
      <c r="G54" s="686"/>
      <c r="H54" s="686"/>
    </row>
  </sheetData>
  <sheetProtection formatCells="0"/>
  <mergeCells count="2">
    <mergeCell ref="A2:B2"/>
    <mergeCell ref="A5:B5"/>
  </mergeCells>
  <printOptions horizontalCentered="1"/>
  <pageMargins left="0.78740157480314965" right="0.4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K27" sqref="K27"/>
    </sheetView>
  </sheetViews>
  <sheetFormatPr defaultColWidth="9.33203125" defaultRowHeight="13.2"/>
  <cols>
    <col min="1" max="1" width="8.109375" style="2" customWidth="1"/>
    <col min="2" max="2" width="7.33203125" style="3" customWidth="1"/>
    <col min="3" max="3" width="58.33203125" style="3" customWidth="1"/>
    <col min="4" max="5" width="11.33203125" style="3" customWidth="1"/>
    <col min="6" max="6" width="11.109375" style="3" customWidth="1"/>
    <col min="7" max="7" width="10.44140625" style="3" customWidth="1"/>
    <col min="8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H1" s="175" t="s">
        <v>1067</v>
      </c>
    </row>
    <row r="2" spans="1:8" s="74" customFormat="1" ht="33" customHeight="1">
      <c r="A2" s="1550" t="s">
        <v>260</v>
      </c>
      <c r="B2" s="1551"/>
      <c r="C2" s="687" t="s">
        <v>392</v>
      </c>
      <c r="D2" s="689"/>
      <c r="E2" s="1183"/>
      <c r="F2" s="270"/>
      <c r="G2" s="270"/>
      <c r="H2" s="270" t="s">
        <v>110</v>
      </c>
    </row>
    <row r="3" spans="1:8" s="74" customFormat="1" ht="16.2" thickBot="1">
      <c r="A3" s="330" t="s">
        <v>259</v>
      </c>
      <c r="B3" s="536"/>
      <c r="C3" s="688" t="s">
        <v>404</v>
      </c>
      <c r="D3" s="690"/>
      <c r="E3" s="610"/>
      <c r="F3" s="272"/>
      <c r="G3" s="272"/>
      <c r="H3" s="272" t="s">
        <v>405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368" t="s">
        <v>99</v>
      </c>
    </row>
    <row r="5" spans="1:8" ht="56.25" customHeight="1" thickBot="1">
      <c r="A5" s="1554" t="s">
        <v>261</v>
      </c>
      <c r="B5" s="1555"/>
      <c r="C5" s="646" t="s">
        <v>100</v>
      </c>
      <c r="D5" s="648" t="s">
        <v>101</v>
      </c>
      <c r="E5" s="1177" t="s">
        <v>1026</v>
      </c>
      <c r="F5" s="136" t="s">
        <v>1068</v>
      </c>
      <c r="G5" s="136" t="s">
        <v>471</v>
      </c>
      <c r="H5" s="136" t="s">
        <v>472</v>
      </c>
    </row>
    <row r="6" spans="1:8" s="47" customFormat="1" ht="12.9" customHeight="1" thickBot="1">
      <c r="A6" s="115">
        <v>1</v>
      </c>
      <c r="B6" s="116">
        <v>2</v>
      </c>
      <c r="C6" s="380">
        <v>3</v>
      </c>
      <c r="D6" s="649">
        <v>4</v>
      </c>
      <c r="E6" s="1178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650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381" t="s">
        <v>266</v>
      </c>
      <c r="D8" s="304">
        <f>SUM(D9:D16)</f>
        <v>0</v>
      </c>
      <c r="E8" s="247"/>
      <c r="F8" s="210"/>
      <c r="G8" s="210"/>
      <c r="H8" s="210"/>
    </row>
    <row r="9" spans="1:8" s="76" customFormat="1" ht="12" customHeight="1">
      <c r="A9" s="144"/>
      <c r="B9" s="143" t="s">
        <v>148</v>
      </c>
      <c r="C9" s="382" t="s">
        <v>207</v>
      </c>
      <c r="D9" s="651"/>
      <c r="E9" s="1179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383" t="s">
        <v>208</v>
      </c>
      <c r="D10" s="652"/>
      <c r="E10" s="254"/>
      <c r="F10" s="208"/>
      <c r="G10" s="208"/>
      <c r="H10" s="208"/>
    </row>
    <row r="11" spans="1:8" s="76" customFormat="1" ht="12" customHeight="1">
      <c r="A11" s="142"/>
      <c r="B11" s="143" t="s">
        <v>150</v>
      </c>
      <c r="C11" s="383" t="s">
        <v>209</v>
      </c>
      <c r="D11" s="652"/>
      <c r="E11" s="254"/>
      <c r="F11" s="208"/>
      <c r="G11" s="208"/>
      <c r="H11" s="208"/>
    </row>
    <row r="12" spans="1:8" s="76" customFormat="1" ht="12" customHeight="1">
      <c r="A12" s="142"/>
      <c r="B12" s="143" t="s">
        <v>151</v>
      </c>
      <c r="C12" s="383" t="s">
        <v>210</v>
      </c>
      <c r="D12" s="652"/>
      <c r="E12" s="254"/>
      <c r="F12" s="208"/>
      <c r="G12" s="208"/>
      <c r="H12" s="208"/>
    </row>
    <row r="13" spans="1:8" s="76" customFormat="1" ht="12" customHeight="1">
      <c r="A13" s="142"/>
      <c r="B13" s="143" t="s">
        <v>182</v>
      </c>
      <c r="C13" s="384" t="s">
        <v>211</v>
      </c>
      <c r="D13" s="652"/>
      <c r="E13" s="254"/>
      <c r="F13" s="208"/>
      <c r="G13" s="208"/>
      <c r="H13" s="208"/>
    </row>
    <row r="14" spans="1:8" s="76" customFormat="1" ht="12" customHeight="1">
      <c r="A14" s="145"/>
      <c r="B14" s="143" t="s">
        <v>152</v>
      </c>
      <c r="C14" s="383" t="s">
        <v>212</v>
      </c>
      <c r="D14" s="653"/>
      <c r="E14" s="1167"/>
      <c r="F14" s="242"/>
      <c r="G14" s="242"/>
      <c r="H14" s="242"/>
    </row>
    <row r="15" spans="1:8" s="77" customFormat="1" ht="12" customHeight="1">
      <c r="A15" s="142"/>
      <c r="B15" s="143" t="s">
        <v>153</v>
      </c>
      <c r="C15" s="383" t="s">
        <v>34</v>
      </c>
      <c r="D15" s="652"/>
      <c r="E15" s="254"/>
      <c r="F15" s="208"/>
      <c r="G15" s="208"/>
      <c r="H15" s="208"/>
    </row>
    <row r="16" spans="1:8" s="77" customFormat="1" ht="12" customHeight="1" thickBot="1">
      <c r="A16" s="146"/>
      <c r="B16" s="147" t="s">
        <v>160</v>
      </c>
      <c r="C16" s="384" t="s">
        <v>257</v>
      </c>
      <c r="D16" s="654"/>
      <c r="E16" s="255"/>
      <c r="F16" s="209"/>
      <c r="G16" s="209"/>
      <c r="H16" s="209"/>
    </row>
    <row r="17" spans="1:8" s="76" customFormat="1" ht="12" customHeight="1" thickBot="1">
      <c r="A17" s="115" t="s">
        <v>62</v>
      </c>
      <c r="B17" s="140"/>
      <c r="C17" s="381" t="s">
        <v>35</v>
      </c>
      <c r="D17" s="304">
        <f>SUM(D18:D21)</f>
        <v>0</v>
      </c>
      <c r="E17" s="247"/>
      <c r="F17" s="210"/>
      <c r="G17" s="210"/>
      <c r="H17" s="210"/>
    </row>
    <row r="18" spans="1:8" s="77" customFormat="1" ht="12" customHeight="1">
      <c r="A18" s="142"/>
      <c r="B18" s="143" t="s">
        <v>154</v>
      </c>
      <c r="C18" s="385" t="s">
        <v>31</v>
      </c>
      <c r="D18" s="652"/>
      <c r="E18" s="254"/>
      <c r="F18" s="208"/>
      <c r="G18" s="208"/>
      <c r="H18" s="208"/>
    </row>
    <row r="19" spans="1:8" s="77" customFormat="1" ht="12" customHeight="1">
      <c r="A19" s="142"/>
      <c r="B19" s="143" t="s">
        <v>155</v>
      </c>
      <c r="C19" s="383" t="s">
        <v>32</v>
      </c>
      <c r="D19" s="652"/>
      <c r="E19" s="254"/>
      <c r="F19" s="208"/>
      <c r="G19" s="208"/>
      <c r="H19" s="208"/>
    </row>
    <row r="20" spans="1:8" s="77" customFormat="1" ht="12" customHeight="1">
      <c r="A20" s="142"/>
      <c r="B20" s="143" t="s">
        <v>156</v>
      </c>
      <c r="C20" s="383" t="s">
        <v>33</v>
      </c>
      <c r="D20" s="652"/>
      <c r="E20" s="254"/>
      <c r="F20" s="208"/>
      <c r="G20" s="208"/>
      <c r="H20" s="208"/>
    </row>
    <row r="21" spans="1:8" s="77" customFormat="1" ht="12" customHeight="1" thickBot="1">
      <c r="A21" s="142"/>
      <c r="B21" s="143" t="s">
        <v>157</v>
      </c>
      <c r="C21" s="383" t="s">
        <v>32</v>
      </c>
      <c r="D21" s="652"/>
      <c r="E21" s="254"/>
      <c r="F21" s="208"/>
      <c r="G21" s="208"/>
      <c r="H21" s="208"/>
    </row>
    <row r="22" spans="1:8" s="77" customFormat="1" ht="12" customHeight="1" thickBot="1">
      <c r="A22" s="123" t="s">
        <v>63</v>
      </c>
      <c r="B22" s="83"/>
      <c r="C22" s="386" t="s">
        <v>36</v>
      </c>
      <c r="D22" s="304">
        <f>+D23+D24</f>
        <v>0</v>
      </c>
      <c r="E22" s="247"/>
      <c r="F22" s="210"/>
      <c r="G22" s="210"/>
      <c r="H22" s="210"/>
    </row>
    <row r="23" spans="1:8" s="76" customFormat="1" ht="12" customHeight="1">
      <c r="A23" s="214"/>
      <c r="B23" s="269" t="s">
        <v>128</v>
      </c>
      <c r="C23" s="387" t="s">
        <v>300</v>
      </c>
      <c r="D23" s="655"/>
      <c r="E23" s="1180"/>
      <c r="F23" s="275"/>
      <c r="G23" s="275"/>
      <c r="H23" s="275"/>
    </row>
    <row r="24" spans="1:8" s="76" customFormat="1" ht="12" customHeight="1" thickBot="1">
      <c r="A24" s="267"/>
      <c r="B24" s="268" t="s">
        <v>129</v>
      </c>
      <c r="C24" s="388" t="s">
        <v>303</v>
      </c>
      <c r="D24" s="656"/>
      <c r="E24" s="1181"/>
      <c r="F24" s="276"/>
      <c r="G24" s="276"/>
      <c r="H24" s="276"/>
    </row>
    <row r="25" spans="1:8" s="76" customFormat="1" ht="12" customHeight="1" thickBot="1">
      <c r="A25" s="123" t="s">
        <v>64</v>
      </c>
      <c r="B25" s="83"/>
      <c r="C25" s="386" t="s">
        <v>291</v>
      </c>
      <c r="D25" s="633"/>
      <c r="E25" s="245"/>
      <c r="F25" s="211"/>
      <c r="G25" s="211"/>
      <c r="H25" s="334"/>
    </row>
    <row r="26" spans="1:8" s="76" customFormat="1" ht="12" customHeight="1" thickBot="1">
      <c r="A26" s="123" t="s">
        <v>65</v>
      </c>
      <c r="B26" s="140"/>
      <c r="C26" s="386" t="s">
        <v>37</v>
      </c>
      <c r="D26" s="633">
        <v>142</v>
      </c>
      <c r="E26" s="245">
        <v>142</v>
      </c>
      <c r="F26" s="211">
        <v>142</v>
      </c>
      <c r="G26" s="211">
        <v>142</v>
      </c>
      <c r="H26" s="334">
        <f t="shared" ref="H26:H27" si="0">SUM(G26/F26)</f>
        <v>1</v>
      </c>
    </row>
    <row r="27" spans="1:8" s="77" customFormat="1" ht="12" customHeight="1" thickBot="1">
      <c r="A27" s="115" t="s">
        <v>66</v>
      </c>
      <c r="B27" s="95"/>
      <c r="C27" s="386" t="s">
        <v>42</v>
      </c>
      <c r="D27" s="304">
        <f>+D8+D17+D22+D25+D26</f>
        <v>142</v>
      </c>
      <c r="E27" s="247">
        <v>142</v>
      </c>
      <c r="F27" s="247">
        <v>142</v>
      </c>
      <c r="G27" s="247">
        <v>142</v>
      </c>
      <c r="H27" s="326">
        <f t="shared" si="0"/>
        <v>1</v>
      </c>
    </row>
    <row r="28" spans="1:8" s="77" customFormat="1" ht="15" customHeight="1" thickBot="1">
      <c r="A28" s="264" t="s">
        <v>67</v>
      </c>
      <c r="B28" s="273"/>
      <c r="C28" s="429" t="s">
        <v>38</v>
      </c>
      <c r="D28" s="657">
        <f>+D29+D30</f>
        <v>0</v>
      </c>
      <c r="E28" s="277"/>
      <c r="F28" s="277"/>
      <c r="G28" s="277"/>
      <c r="H28" s="329"/>
    </row>
    <row r="29" spans="1:8" s="77" customFormat="1" ht="15" customHeight="1">
      <c r="A29" s="144"/>
      <c r="B29" s="93" t="s">
        <v>142</v>
      </c>
      <c r="C29" s="387" t="s">
        <v>357</v>
      </c>
      <c r="D29" s="655"/>
      <c r="E29" s="1180"/>
      <c r="F29" s="275"/>
      <c r="G29" s="275"/>
      <c r="H29" s="342"/>
    </row>
    <row r="30" spans="1:8" ht="14.4" thickBot="1">
      <c r="A30" s="274"/>
      <c r="B30" s="94" t="s">
        <v>143</v>
      </c>
      <c r="C30" s="391" t="s">
        <v>39</v>
      </c>
      <c r="D30" s="658"/>
      <c r="E30" s="1182"/>
      <c r="F30" s="71"/>
      <c r="G30" s="71"/>
      <c r="H30" s="344"/>
    </row>
    <row r="31" spans="1:8" s="47" customFormat="1" ht="16.5" customHeight="1" thickBot="1">
      <c r="A31" s="154" t="s">
        <v>68</v>
      </c>
      <c r="B31" s="262"/>
      <c r="C31" s="389" t="s">
        <v>40</v>
      </c>
      <c r="D31" s="633"/>
      <c r="E31" s="245"/>
      <c r="F31" s="245"/>
      <c r="G31" s="245"/>
      <c r="H31" s="328"/>
    </row>
    <row r="32" spans="1:8" s="78" customFormat="1" ht="12" customHeight="1" thickBot="1">
      <c r="A32" s="154" t="s">
        <v>69</v>
      </c>
      <c r="B32" s="155"/>
      <c r="C32" s="647" t="s">
        <v>41</v>
      </c>
      <c r="D32" s="659">
        <f>+D27+D28+D31</f>
        <v>142</v>
      </c>
      <c r="E32" s="251">
        <v>142</v>
      </c>
      <c r="F32" s="251">
        <v>142</v>
      </c>
      <c r="G32" s="251">
        <v>142</v>
      </c>
      <c r="H32" s="335">
        <f t="shared" ref="H32" si="1">SUM(G32/F32)</f>
        <v>1</v>
      </c>
    </row>
    <row r="33" spans="1:8" s="78" customFormat="1" ht="12" customHeight="1">
      <c r="A33" s="293"/>
      <c r="B33" s="294"/>
      <c r="C33" s="295"/>
      <c r="D33" s="249"/>
      <c r="E33" s="249"/>
    </row>
    <row r="34" spans="1:8" s="78" customFormat="1" ht="12" customHeight="1">
      <c r="A34" s="293"/>
      <c r="B34" s="294"/>
      <c r="C34" s="295"/>
      <c r="D34" s="249"/>
      <c r="E34" s="249"/>
    </row>
    <row r="35" spans="1:8" ht="12" customHeight="1" thickBot="1">
      <c r="A35" s="159"/>
      <c r="B35" s="160"/>
      <c r="C35" s="160"/>
      <c r="D35" s="250"/>
      <c r="E35" s="250"/>
    </row>
    <row r="36" spans="1:8" ht="12" customHeight="1" thickBot="1">
      <c r="A36" s="161"/>
      <c r="B36" s="162"/>
      <c r="C36" s="163" t="s">
        <v>106</v>
      </c>
      <c r="D36" s="659"/>
      <c r="E36" s="680"/>
      <c r="F36" s="657"/>
      <c r="G36" s="657"/>
      <c r="H36" s="681"/>
    </row>
    <row r="37" spans="1:8" ht="12" customHeight="1" thickBot="1">
      <c r="A37" s="123" t="s">
        <v>61</v>
      </c>
      <c r="B37" s="13"/>
      <c r="C37" s="386" t="s">
        <v>393</v>
      </c>
      <c r="D37" s="304">
        <f>SUM(D38:D43)</f>
        <v>142</v>
      </c>
      <c r="E37" s="304">
        <v>142</v>
      </c>
      <c r="F37" s="633">
        <v>142</v>
      </c>
      <c r="G37" s="633">
        <v>142</v>
      </c>
      <c r="H37" s="682">
        <f t="shared" ref="H37" si="2">SUM(G37/F37)</f>
        <v>1</v>
      </c>
    </row>
    <row r="38" spans="1:8" ht="12" customHeight="1">
      <c r="A38" s="164"/>
      <c r="B38" s="92" t="s">
        <v>148</v>
      </c>
      <c r="C38" s="385" t="s">
        <v>92</v>
      </c>
      <c r="D38" s="629"/>
      <c r="E38" s="629"/>
      <c r="F38" s="629"/>
      <c r="G38" s="629"/>
      <c r="H38" s="676"/>
    </row>
    <row r="39" spans="1:8" ht="12" customHeight="1">
      <c r="A39" s="165"/>
      <c r="B39" s="90" t="s">
        <v>149</v>
      </c>
      <c r="C39" s="383" t="s">
        <v>238</v>
      </c>
      <c r="D39" s="630"/>
      <c r="E39" s="630"/>
      <c r="F39" s="630"/>
      <c r="G39" s="630"/>
      <c r="H39" s="677"/>
    </row>
    <row r="40" spans="1:8" ht="12" customHeight="1">
      <c r="A40" s="165"/>
      <c r="B40" s="90" t="s">
        <v>150</v>
      </c>
      <c r="C40" s="383" t="s">
        <v>179</v>
      </c>
      <c r="D40" s="630"/>
      <c r="E40" s="630"/>
      <c r="F40" s="630"/>
      <c r="G40" s="630"/>
      <c r="H40" s="677"/>
    </row>
    <row r="41" spans="1:8" ht="12" customHeight="1">
      <c r="A41" s="165"/>
      <c r="B41" s="90" t="s">
        <v>151</v>
      </c>
      <c r="C41" s="383" t="s">
        <v>376</v>
      </c>
      <c r="D41" s="630"/>
      <c r="E41" s="630"/>
      <c r="F41" s="630"/>
      <c r="G41" s="630"/>
      <c r="H41" s="677"/>
    </row>
    <row r="42" spans="1:8" s="78" customFormat="1" ht="12" customHeight="1">
      <c r="A42" s="165"/>
      <c r="B42" s="90" t="s">
        <v>159</v>
      </c>
      <c r="C42" s="383" t="s">
        <v>239</v>
      </c>
      <c r="D42" s="630">
        <v>142</v>
      </c>
      <c r="E42" s="630">
        <v>142</v>
      </c>
      <c r="F42" s="630">
        <v>142</v>
      </c>
      <c r="G42" s="630">
        <v>142</v>
      </c>
      <c r="H42" s="677">
        <f t="shared" ref="H42" si="3">SUM(G42/F42)</f>
        <v>1</v>
      </c>
    </row>
    <row r="43" spans="1:8" ht="12" customHeight="1" thickBot="1">
      <c r="A43" s="165"/>
      <c r="B43" s="90" t="s">
        <v>408</v>
      </c>
      <c r="C43" s="383" t="s">
        <v>240</v>
      </c>
      <c r="D43" s="630"/>
      <c r="E43" s="662"/>
      <c r="F43" s="631"/>
      <c r="G43" s="631"/>
      <c r="H43" s="683"/>
    </row>
    <row r="44" spans="1:8" ht="12" customHeight="1" thickBot="1">
      <c r="A44" s="123" t="s">
        <v>62</v>
      </c>
      <c r="B44" s="13"/>
      <c r="C44" s="386" t="s">
        <v>46</v>
      </c>
      <c r="D44" s="304">
        <f>SUM(D45:D48)</f>
        <v>0</v>
      </c>
      <c r="E44" s="304"/>
      <c r="F44" s="628"/>
      <c r="G44" s="628"/>
      <c r="H44" s="682"/>
    </row>
    <row r="45" spans="1:8" ht="12" customHeight="1">
      <c r="A45" s="164"/>
      <c r="B45" s="92" t="s">
        <v>154</v>
      </c>
      <c r="C45" s="385" t="s">
        <v>328</v>
      </c>
      <c r="D45" s="629"/>
      <c r="E45" s="629"/>
      <c r="F45" s="629"/>
      <c r="G45" s="629"/>
      <c r="H45" s="676"/>
    </row>
    <row r="46" spans="1:8" ht="12" customHeight="1">
      <c r="A46" s="165"/>
      <c r="B46" s="90" t="s">
        <v>155</v>
      </c>
      <c r="C46" s="383" t="s">
        <v>242</v>
      </c>
      <c r="D46" s="630"/>
      <c r="E46" s="630"/>
      <c r="F46" s="630"/>
      <c r="G46" s="630"/>
      <c r="H46" s="677"/>
    </row>
    <row r="47" spans="1:8" ht="15" customHeight="1">
      <c r="A47" s="165"/>
      <c r="B47" s="90" t="s">
        <v>158</v>
      </c>
      <c r="C47" s="383" t="s">
        <v>107</v>
      </c>
      <c r="D47" s="630"/>
      <c r="E47" s="630"/>
      <c r="F47" s="630"/>
      <c r="G47" s="630"/>
      <c r="H47" s="677"/>
    </row>
    <row r="48" spans="1:8" ht="13.8" thickBot="1">
      <c r="A48" s="165"/>
      <c r="B48" s="90" t="s">
        <v>166</v>
      </c>
      <c r="C48" s="383" t="s">
        <v>43</v>
      </c>
      <c r="D48" s="630"/>
      <c r="E48" s="662"/>
      <c r="F48" s="632"/>
      <c r="G48" s="632"/>
      <c r="H48" s="684"/>
    </row>
    <row r="49" spans="1:8" ht="15" customHeight="1" thickBot="1">
      <c r="A49" s="123" t="s">
        <v>63</v>
      </c>
      <c r="B49" s="13"/>
      <c r="C49" s="392" t="s">
        <v>44</v>
      </c>
      <c r="D49" s="633"/>
      <c r="E49" s="633"/>
      <c r="F49" s="633"/>
      <c r="G49" s="633"/>
      <c r="H49" s="679"/>
    </row>
    <row r="50" spans="1:8" ht="14.25" customHeight="1" thickBot="1">
      <c r="A50" s="154" t="s">
        <v>64</v>
      </c>
      <c r="B50" s="262"/>
      <c r="C50" s="389" t="s">
        <v>47</v>
      </c>
      <c r="D50" s="633"/>
      <c r="E50" s="663"/>
      <c r="F50" s="634"/>
      <c r="G50" s="634"/>
      <c r="H50" s="685"/>
    </row>
    <row r="51" spans="1:8" ht="13.8" thickBot="1">
      <c r="A51" s="123" t="s">
        <v>65</v>
      </c>
      <c r="B51" s="151"/>
      <c r="C51" s="393" t="s">
        <v>45</v>
      </c>
      <c r="D51" s="659">
        <f>+D37+D44+D49+D50</f>
        <v>142</v>
      </c>
      <c r="E51" s="659">
        <v>142</v>
      </c>
      <c r="F51" s="771">
        <v>142</v>
      </c>
      <c r="G51" s="771">
        <v>142</v>
      </c>
      <c r="H51" s="1520">
        <f t="shared" ref="H51" si="4">SUM(G51/F51)</f>
        <v>1</v>
      </c>
    </row>
    <row r="52" spans="1:8" ht="13.8" thickBot="1">
      <c r="A52" s="168"/>
      <c r="B52" s="169"/>
      <c r="C52" s="169"/>
      <c r="D52" s="664"/>
      <c r="E52" s="664"/>
      <c r="F52" s="636"/>
      <c r="G52" s="636"/>
      <c r="H52" s="636"/>
    </row>
    <row r="53" spans="1:8" ht="13.8" thickBot="1">
      <c r="A53" s="170" t="s">
        <v>264</v>
      </c>
      <c r="B53" s="171"/>
      <c r="C53" s="394"/>
      <c r="D53" s="637"/>
      <c r="E53" s="637"/>
      <c r="F53" s="637"/>
      <c r="G53" s="637"/>
      <c r="H53" s="637"/>
    </row>
    <row r="54" spans="1:8" ht="13.8" thickBot="1">
      <c r="A54" s="170" t="s">
        <v>265</v>
      </c>
      <c r="B54" s="171"/>
      <c r="C54" s="394"/>
      <c r="D54" s="637"/>
      <c r="E54" s="669"/>
      <c r="F54" s="686"/>
      <c r="G54" s="686"/>
      <c r="H54" s="686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L8" sqref="L8"/>
    </sheetView>
  </sheetViews>
  <sheetFormatPr defaultColWidth="9.33203125" defaultRowHeight="13.2"/>
  <cols>
    <col min="1" max="1" width="9" style="2" customWidth="1"/>
    <col min="2" max="2" width="9.109375" style="3" customWidth="1"/>
    <col min="3" max="3" width="59.77734375" style="3" customWidth="1"/>
    <col min="4" max="5" width="12.44140625" style="3" customWidth="1"/>
    <col min="6" max="6" width="13.33203125" style="3" customWidth="1"/>
    <col min="7" max="7" width="10.109375" style="3" customWidth="1"/>
    <col min="8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H1" s="175" t="s">
        <v>1069</v>
      </c>
    </row>
    <row r="2" spans="1:8" s="74" customFormat="1" ht="25.5" customHeight="1">
      <c r="A2" s="1556" t="s">
        <v>260</v>
      </c>
      <c r="B2" s="1557"/>
      <c r="C2" s="173" t="s">
        <v>392</v>
      </c>
      <c r="D2" s="178"/>
      <c r="E2" s="178"/>
      <c r="F2" s="270"/>
      <c r="G2" s="270"/>
      <c r="H2" s="270" t="s">
        <v>110</v>
      </c>
    </row>
    <row r="3" spans="1:8" s="74" customFormat="1" ht="16.2" thickBot="1">
      <c r="A3" s="131" t="s">
        <v>259</v>
      </c>
      <c r="B3" s="132"/>
      <c r="C3" s="174" t="s">
        <v>407</v>
      </c>
      <c r="D3" s="179"/>
      <c r="E3" s="179"/>
      <c r="F3" s="272"/>
      <c r="G3" s="272"/>
      <c r="H3" s="272" t="s">
        <v>406</v>
      </c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134"/>
      <c r="H4" s="368" t="s">
        <v>99</v>
      </c>
    </row>
    <row r="5" spans="1:8" ht="51" customHeight="1" thickBot="1">
      <c r="A5" s="1552" t="s">
        <v>261</v>
      </c>
      <c r="B5" s="1553"/>
      <c r="C5" s="135" t="s">
        <v>100</v>
      </c>
      <c r="D5" s="136" t="s">
        <v>101</v>
      </c>
      <c r="E5" s="136" t="s">
        <v>1026</v>
      </c>
      <c r="F5" s="136" t="s">
        <v>1071</v>
      </c>
      <c r="G5" s="136" t="s">
        <v>471</v>
      </c>
      <c r="H5" s="136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0</v>
      </c>
      <c r="E8" s="210"/>
      <c r="F8" s="210"/>
      <c r="G8" s="210"/>
      <c r="H8" s="210"/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20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208"/>
    </row>
    <row r="12" spans="1:8" s="76" customFormat="1" ht="12" customHeight="1">
      <c r="A12" s="142"/>
      <c r="B12" s="143" t="s">
        <v>151</v>
      </c>
      <c r="C12" s="5" t="s">
        <v>210</v>
      </c>
      <c r="D12" s="208"/>
      <c r="E12" s="208"/>
      <c r="F12" s="208"/>
      <c r="G12" s="208"/>
      <c r="H12" s="208"/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208"/>
    </row>
    <row r="14" spans="1:8" s="76" customFormat="1" ht="12" customHeight="1">
      <c r="A14" s="145"/>
      <c r="B14" s="143" t="s">
        <v>152</v>
      </c>
      <c r="C14" s="5" t="s">
        <v>212</v>
      </c>
      <c r="D14" s="242"/>
      <c r="E14" s="242"/>
      <c r="F14" s="242"/>
      <c r="G14" s="242"/>
      <c r="H14" s="242"/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20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209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/>
      <c r="F17" s="210"/>
      <c r="G17" s="210"/>
      <c r="H17" s="210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20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20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20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20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/>
      <c r="F22" s="210"/>
      <c r="G22" s="210"/>
      <c r="H22" s="210"/>
    </row>
    <row r="23" spans="1:8" s="76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275"/>
    </row>
    <row r="24" spans="1:8" s="76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276"/>
    </row>
    <row r="25" spans="1:8" s="76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334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200</v>
      </c>
      <c r="E26" s="211"/>
      <c r="F26" s="211"/>
      <c r="G26" s="211"/>
      <c r="H26" s="334"/>
    </row>
    <row r="27" spans="1:8" s="77" customFormat="1" ht="12" customHeight="1" thickBot="1">
      <c r="A27" s="115" t="s">
        <v>66</v>
      </c>
      <c r="B27" s="95"/>
      <c r="C27" s="83" t="s">
        <v>42</v>
      </c>
      <c r="D27" s="247">
        <f>+D8+D17+D22+D25+D26</f>
        <v>200</v>
      </c>
      <c r="E27" s="247"/>
      <c r="F27" s="247"/>
      <c r="G27" s="247"/>
      <c r="H27" s="326"/>
    </row>
    <row r="28" spans="1:8" s="77" customFormat="1" ht="15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/>
      <c r="F28" s="277"/>
      <c r="G28" s="277"/>
      <c r="H28" s="329"/>
    </row>
    <row r="29" spans="1:8" s="77" customFormat="1" ht="15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342"/>
    </row>
    <row r="30" spans="1:8" ht="14.4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344"/>
    </row>
    <row r="31" spans="1:8" s="47" customFormat="1" ht="16.5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328"/>
    </row>
    <row r="32" spans="1:8" s="78" customFormat="1" ht="12" customHeight="1" thickBot="1">
      <c r="A32" s="154" t="s">
        <v>69</v>
      </c>
      <c r="B32" s="155"/>
      <c r="C32" s="156" t="s">
        <v>41</v>
      </c>
      <c r="D32" s="251">
        <f>+D27+D28+D31</f>
        <v>200</v>
      </c>
      <c r="E32" s="251"/>
      <c r="F32" s="251"/>
      <c r="G32" s="251"/>
      <c r="H32" s="335"/>
    </row>
    <row r="33" spans="1:8" s="78" customFormat="1" ht="12" customHeight="1">
      <c r="A33" s="157"/>
      <c r="B33" s="157"/>
      <c r="C33" s="158"/>
      <c r="D33" s="249"/>
      <c r="E33" s="249"/>
    </row>
    <row r="34" spans="1:8" s="78" customFormat="1" ht="12" customHeight="1">
      <c r="A34" s="157"/>
      <c r="B34" s="157"/>
      <c r="C34" s="158"/>
      <c r="D34" s="249"/>
      <c r="E34" s="249"/>
    </row>
    <row r="35" spans="1:8" ht="12" customHeight="1" thickBot="1">
      <c r="A35" s="159"/>
      <c r="B35" s="160"/>
      <c r="C35" s="160"/>
      <c r="D35" s="250"/>
      <c r="E35" s="250"/>
    </row>
    <row r="36" spans="1:8" ht="12" customHeight="1" thickBot="1">
      <c r="A36" s="161"/>
      <c r="B36" s="162"/>
      <c r="C36" s="163" t="s">
        <v>106</v>
      </c>
      <c r="D36" s="251"/>
      <c r="E36" s="1521"/>
      <c r="F36" s="657"/>
      <c r="G36" s="657"/>
      <c r="H36" s="681"/>
    </row>
    <row r="37" spans="1:8" ht="12" customHeight="1" thickBot="1">
      <c r="A37" s="123" t="s">
        <v>61</v>
      </c>
      <c r="B37" s="13"/>
      <c r="C37" s="83" t="s">
        <v>393</v>
      </c>
      <c r="D37" s="210">
        <f>SUM(D38:D43)</f>
        <v>200</v>
      </c>
      <c r="E37" s="247"/>
      <c r="F37" s="628"/>
      <c r="G37" s="628"/>
      <c r="H37" s="682"/>
    </row>
    <row r="38" spans="1:8" ht="12" customHeight="1">
      <c r="A38" s="164"/>
      <c r="B38" s="92" t="s">
        <v>148</v>
      </c>
      <c r="C38" s="6" t="s">
        <v>92</v>
      </c>
      <c r="D38" s="64"/>
      <c r="E38" s="299"/>
      <c r="F38" s="629"/>
      <c r="G38" s="629"/>
      <c r="H38" s="676"/>
    </row>
    <row r="39" spans="1:8" ht="12" customHeight="1">
      <c r="A39" s="165"/>
      <c r="B39" s="90" t="s">
        <v>149</v>
      </c>
      <c r="C39" s="5" t="s">
        <v>238</v>
      </c>
      <c r="D39" s="67"/>
      <c r="E39" s="253"/>
      <c r="F39" s="630"/>
      <c r="G39" s="630"/>
      <c r="H39" s="677"/>
    </row>
    <row r="40" spans="1:8" ht="12" customHeight="1">
      <c r="A40" s="165"/>
      <c r="B40" s="90" t="s">
        <v>150</v>
      </c>
      <c r="C40" s="5" t="s">
        <v>179</v>
      </c>
      <c r="D40" s="67"/>
      <c r="E40" s="253"/>
      <c r="F40" s="630"/>
      <c r="G40" s="630"/>
      <c r="H40" s="677"/>
    </row>
    <row r="41" spans="1:8" ht="12" customHeight="1">
      <c r="A41" s="165"/>
      <c r="B41" s="90" t="s">
        <v>151</v>
      </c>
      <c r="C41" s="5" t="s">
        <v>376</v>
      </c>
      <c r="D41" s="67"/>
      <c r="E41" s="253"/>
      <c r="F41" s="630"/>
      <c r="G41" s="630"/>
      <c r="H41" s="677"/>
    </row>
    <row r="42" spans="1:8" s="78" customFormat="1" ht="12" customHeight="1">
      <c r="A42" s="165"/>
      <c r="B42" s="90" t="s">
        <v>159</v>
      </c>
      <c r="C42" s="5" t="s">
        <v>239</v>
      </c>
      <c r="D42" s="67">
        <v>200</v>
      </c>
      <c r="E42" s="253"/>
      <c r="F42" s="630"/>
      <c r="G42" s="630"/>
      <c r="H42" s="677"/>
    </row>
    <row r="43" spans="1:8" ht="12" customHeight="1" thickBot="1">
      <c r="A43" s="165"/>
      <c r="B43" s="90" t="s">
        <v>408</v>
      </c>
      <c r="C43" s="5" t="s">
        <v>240</v>
      </c>
      <c r="D43" s="67"/>
      <c r="E43" s="755"/>
      <c r="F43" s="631"/>
      <c r="G43" s="631"/>
      <c r="H43" s="683"/>
    </row>
    <row r="44" spans="1:8" ht="12" customHeight="1" thickBot="1">
      <c r="A44" s="123" t="s">
        <v>62</v>
      </c>
      <c r="B44" s="13"/>
      <c r="C44" s="83" t="s">
        <v>46</v>
      </c>
      <c r="D44" s="210">
        <f>SUM(D45:D48)</f>
        <v>0</v>
      </c>
      <c r="E44" s="247"/>
      <c r="F44" s="628"/>
      <c r="G44" s="628"/>
      <c r="H44" s="682"/>
    </row>
    <row r="45" spans="1:8" ht="12" customHeight="1">
      <c r="A45" s="164"/>
      <c r="B45" s="92" t="s">
        <v>154</v>
      </c>
      <c r="C45" s="6" t="s">
        <v>328</v>
      </c>
      <c r="D45" s="64"/>
      <c r="E45" s="299"/>
      <c r="F45" s="629"/>
      <c r="G45" s="629"/>
      <c r="H45" s="676"/>
    </row>
    <row r="46" spans="1:8" ht="12" customHeight="1">
      <c r="A46" s="165"/>
      <c r="B46" s="90" t="s">
        <v>155</v>
      </c>
      <c r="C46" s="5" t="s">
        <v>242</v>
      </c>
      <c r="D46" s="67"/>
      <c r="E46" s="253"/>
      <c r="F46" s="630"/>
      <c r="G46" s="630"/>
      <c r="H46" s="677"/>
    </row>
    <row r="47" spans="1:8" ht="15" customHeight="1">
      <c r="A47" s="165"/>
      <c r="B47" s="90" t="s">
        <v>158</v>
      </c>
      <c r="C47" s="5" t="s">
        <v>107</v>
      </c>
      <c r="D47" s="67"/>
      <c r="E47" s="253"/>
      <c r="F47" s="630"/>
      <c r="G47" s="630"/>
      <c r="H47" s="677"/>
    </row>
    <row r="48" spans="1:8" ht="13.8" thickBot="1">
      <c r="A48" s="165"/>
      <c r="B48" s="90" t="s">
        <v>166</v>
      </c>
      <c r="C48" s="5" t="s">
        <v>43</v>
      </c>
      <c r="D48" s="67"/>
      <c r="E48" s="755"/>
      <c r="F48" s="632"/>
      <c r="G48" s="632"/>
      <c r="H48" s="684"/>
    </row>
    <row r="49" spans="1:8" ht="15" customHeight="1" thickBot="1">
      <c r="A49" s="123" t="s">
        <v>63</v>
      </c>
      <c r="B49" s="13"/>
      <c r="C49" s="13" t="s">
        <v>44</v>
      </c>
      <c r="D49" s="211"/>
      <c r="E49" s="245"/>
      <c r="F49" s="633"/>
      <c r="G49" s="633"/>
      <c r="H49" s="679"/>
    </row>
    <row r="50" spans="1:8" ht="14.25" customHeight="1" thickBot="1">
      <c r="A50" s="154" t="s">
        <v>64</v>
      </c>
      <c r="B50" s="262"/>
      <c r="C50" s="263" t="s">
        <v>47</v>
      </c>
      <c r="D50" s="245"/>
      <c r="E50" s="1168"/>
      <c r="F50" s="634"/>
      <c r="G50" s="634"/>
      <c r="H50" s="685"/>
    </row>
    <row r="51" spans="1:8" ht="13.8" thickBot="1">
      <c r="A51" s="123" t="s">
        <v>65</v>
      </c>
      <c r="B51" s="151"/>
      <c r="C51" s="167" t="s">
        <v>45</v>
      </c>
      <c r="D51" s="258">
        <f>+D37+D44+D49+D50</f>
        <v>200</v>
      </c>
      <c r="E51" s="251"/>
      <c r="F51" s="635"/>
      <c r="G51" s="635"/>
      <c r="H51" s="635"/>
    </row>
    <row r="52" spans="1:8" ht="13.8" thickBot="1">
      <c r="A52" s="168"/>
      <c r="B52" s="169"/>
      <c r="C52" s="169"/>
      <c r="D52" s="259"/>
      <c r="E52" s="259"/>
      <c r="F52" s="636"/>
      <c r="G52" s="636"/>
      <c r="H52" s="636"/>
    </row>
    <row r="53" spans="1:8" ht="13.8" thickBot="1">
      <c r="A53" s="170" t="s">
        <v>264</v>
      </c>
      <c r="B53" s="171"/>
      <c r="C53" s="172"/>
      <c r="D53" s="81"/>
      <c r="E53" s="644"/>
      <c r="F53" s="637"/>
      <c r="G53" s="637"/>
      <c r="H53" s="637"/>
    </row>
    <row r="54" spans="1:8" ht="13.8" thickBot="1">
      <c r="A54" s="170" t="s">
        <v>265</v>
      </c>
      <c r="B54" s="171"/>
      <c r="C54" s="172"/>
      <c r="D54" s="81"/>
      <c r="E54" s="1522"/>
      <c r="F54" s="686"/>
      <c r="G54" s="686"/>
      <c r="H54" s="686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54"/>
  <sheetViews>
    <sheetView topLeftCell="A4" zoomScaleNormal="100" workbookViewId="0">
      <selection activeCell="H7" sqref="H7"/>
    </sheetView>
  </sheetViews>
  <sheetFormatPr defaultColWidth="9.33203125" defaultRowHeight="13.2"/>
  <cols>
    <col min="1" max="1" width="7.109375" style="2" customWidth="1"/>
    <col min="2" max="2" width="6.109375" style="3" customWidth="1"/>
    <col min="3" max="3" width="58" style="3" customWidth="1"/>
    <col min="4" max="5" width="12.44140625" style="3" customWidth="1"/>
    <col min="6" max="6" width="11.33203125" style="3" customWidth="1"/>
    <col min="7" max="7" width="10.44140625" style="3" customWidth="1"/>
    <col min="8" max="8" width="9.33203125" style="3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F1" s="175"/>
      <c r="G1" s="175"/>
      <c r="H1" s="175" t="s">
        <v>914</v>
      </c>
    </row>
    <row r="2" spans="1:8" s="74" customFormat="1" ht="25.5" customHeight="1">
      <c r="A2" s="1558" t="s">
        <v>260</v>
      </c>
      <c r="B2" s="1559"/>
      <c r="C2" s="173" t="s">
        <v>409</v>
      </c>
      <c r="D2" s="178"/>
      <c r="E2" s="178"/>
      <c r="F2" s="178"/>
      <c r="G2" s="178"/>
      <c r="H2" s="178" t="s">
        <v>111</v>
      </c>
    </row>
    <row r="3" spans="1:8" s="74" customFormat="1" ht="16.2" thickBot="1">
      <c r="A3" s="331" t="s">
        <v>259</v>
      </c>
      <c r="B3" s="332"/>
      <c r="C3" s="174" t="s">
        <v>94</v>
      </c>
      <c r="D3" s="179"/>
      <c r="E3" s="179"/>
      <c r="F3" s="179"/>
      <c r="G3" s="179"/>
      <c r="H3" s="179"/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134"/>
      <c r="H4" s="134" t="s">
        <v>99</v>
      </c>
    </row>
    <row r="5" spans="1:8" ht="45" customHeight="1" thickBot="1">
      <c r="A5" s="1552" t="s">
        <v>261</v>
      </c>
      <c r="B5" s="1553"/>
      <c r="C5" s="135" t="s">
        <v>100</v>
      </c>
      <c r="D5" s="136" t="s">
        <v>101</v>
      </c>
      <c r="E5" s="1177" t="s">
        <v>1026</v>
      </c>
      <c r="F5" s="136" t="s">
        <v>1068</v>
      </c>
      <c r="G5" s="136" t="s">
        <v>494</v>
      </c>
      <c r="H5" s="136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16454</v>
      </c>
      <c r="E8" s="210">
        <v>16454</v>
      </c>
      <c r="F8" s="210">
        <v>18009</v>
      </c>
      <c r="G8" s="210">
        <v>18009</v>
      </c>
      <c r="H8" s="327">
        <f>SUM(G8/F8)</f>
        <v>1</v>
      </c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5" t="s">
        <v>208</v>
      </c>
      <c r="D10" s="208">
        <v>3066</v>
      </c>
      <c r="E10" s="208">
        <v>3066</v>
      </c>
      <c r="F10" s="208">
        <v>4035</v>
      </c>
      <c r="G10" s="208">
        <v>4008</v>
      </c>
      <c r="H10" s="339">
        <f t="shared" ref="H10:H12" si="0">SUM(G10/F10)</f>
        <v>0.99330855018587361</v>
      </c>
    </row>
    <row r="11" spans="1:8" s="76" customFormat="1" ht="12" customHeight="1">
      <c r="A11" s="142"/>
      <c r="B11" s="143" t="s">
        <v>150</v>
      </c>
      <c r="C11" s="5" t="s">
        <v>209</v>
      </c>
      <c r="D11" s="208">
        <v>740</v>
      </c>
      <c r="E11" s="208">
        <v>740</v>
      </c>
      <c r="F11" s="208">
        <v>765</v>
      </c>
      <c r="G11" s="208">
        <v>765</v>
      </c>
      <c r="H11" s="339">
        <f t="shared" si="0"/>
        <v>1</v>
      </c>
    </row>
    <row r="12" spans="1:8" s="76" customFormat="1" ht="12" customHeight="1">
      <c r="A12" s="142"/>
      <c r="B12" s="143" t="s">
        <v>151</v>
      </c>
      <c r="C12" s="5" t="s">
        <v>210</v>
      </c>
      <c r="D12" s="208">
        <v>9255</v>
      </c>
      <c r="E12" s="208">
        <v>9255</v>
      </c>
      <c r="F12" s="208">
        <v>9522</v>
      </c>
      <c r="G12" s="208">
        <v>9543</v>
      </c>
      <c r="H12" s="339">
        <f t="shared" si="0"/>
        <v>1.0022054190296157</v>
      </c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339"/>
    </row>
    <row r="14" spans="1:8" s="76" customFormat="1" ht="12" customHeight="1">
      <c r="A14" s="145"/>
      <c r="B14" s="143" t="s">
        <v>152</v>
      </c>
      <c r="C14" s="5" t="s">
        <v>212</v>
      </c>
      <c r="D14" s="242">
        <v>3393</v>
      </c>
      <c r="E14" s="242">
        <v>3393</v>
      </c>
      <c r="F14" s="242">
        <v>3687</v>
      </c>
      <c r="G14" s="242">
        <v>3689</v>
      </c>
      <c r="H14" s="340">
        <f>SUM(G14/F14)</f>
        <v>1.0005424464334147</v>
      </c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339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>
        <v>4</v>
      </c>
      <c r="H16" s="341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152</v>
      </c>
      <c r="E17" s="210">
        <v>152</v>
      </c>
      <c r="F17" s="210">
        <v>152</v>
      </c>
      <c r="G17" s="210">
        <v>152</v>
      </c>
      <c r="H17" s="327">
        <f t="shared" ref="H17:H18" si="1">SUM(G17/F17)</f>
        <v>1</v>
      </c>
    </row>
    <row r="18" spans="1:8" s="77" customFormat="1" ht="12" customHeight="1">
      <c r="A18" s="142"/>
      <c r="B18" s="143" t="s">
        <v>154</v>
      </c>
      <c r="C18" s="6" t="s">
        <v>31</v>
      </c>
      <c r="D18" s="208">
        <v>152</v>
      </c>
      <c r="E18" s="208">
        <v>152</v>
      </c>
      <c r="F18" s="208">
        <v>152</v>
      </c>
      <c r="G18" s="208">
        <v>152</v>
      </c>
      <c r="H18" s="339">
        <f t="shared" si="1"/>
        <v>1</v>
      </c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339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339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339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/>
      <c r="F22" s="210"/>
      <c r="G22" s="210"/>
      <c r="H22" s="327"/>
    </row>
    <row r="23" spans="1:8" s="76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342"/>
    </row>
    <row r="24" spans="1:8" s="76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343"/>
    </row>
    <row r="25" spans="1:8" s="76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334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76489</v>
      </c>
      <c r="E26" s="211">
        <v>78930</v>
      </c>
      <c r="F26" s="211">
        <v>67901</v>
      </c>
      <c r="G26" s="211">
        <v>67901</v>
      </c>
      <c r="H26" s="334">
        <f t="shared" ref="H26:H27" si="2">SUM(G26/F26)</f>
        <v>1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247">
        <f>+D8+D17+D22+D25+D26</f>
        <v>93095</v>
      </c>
      <c r="E27" s="247">
        <v>95536</v>
      </c>
      <c r="F27" s="247">
        <v>86062</v>
      </c>
      <c r="G27" s="247">
        <v>86062</v>
      </c>
      <c r="H27" s="326">
        <f t="shared" si="2"/>
        <v>1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/>
      <c r="F28" s="277"/>
      <c r="G28" s="277"/>
      <c r="H28" s="329"/>
    </row>
    <row r="29" spans="1:8" s="77" customFormat="1" ht="15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342"/>
    </row>
    <row r="30" spans="1:8" ht="14.4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344"/>
    </row>
    <row r="31" spans="1:8" s="47" customFormat="1" ht="16.5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328"/>
    </row>
    <row r="32" spans="1:8" s="78" customFormat="1" ht="12" customHeight="1" thickBot="1">
      <c r="A32" s="154" t="s">
        <v>69</v>
      </c>
      <c r="B32" s="155"/>
      <c r="C32" s="156" t="s">
        <v>41</v>
      </c>
      <c r="D32" s="251">
        <f>+D27+D28+D31</f>
        <v>93095</v>
      </c>
      <c r="E32" s="251">
        <v>95536</v>
      </c>
      <c r="F32" s="251">
        <v>86062</v>
      </c>
      <c r="G32" s="251">
        <v>86062</v>
      </c>
      <c r="H32" s="335">
        <f>SUM(G32/F32)</f>
        <v>1</v>
      </c>
    </row>
    <row r="33" spans="1:8" s="78" customFormat="1" ht="12" customHeight="1">
      <c r="A33" s="157"/>
      <c r="B33" s="157"/>
      <c r="C33" s="158"/>
      <c r="D33" s="249"/>
      <c r="E33" s="249"/>
      <c r="F33" s="249"/>
      <c r="G33" s="249"/>
      <c r="H33" s="345"/>
    </row>
    <row r="34" spans="1:8" s="78" customFormat="1" ht="12" customHeight="1">
      <c r="A34" s="157"/>
      <c r="B34" s="157"/>
      <c r="C34" s="158"/>
      <c r="D34" s="249"/>
      <c r="E34" s="249"/>
      <c r="F34" s="249"/>
      <c r="G34" s="249"/>
      <c r="H34" s="345"/>
    </row>
    <row r="35" spans="1:8" ht="12" customHeight="1" thickBot="1">
      <c r="A35" s="159"/>
      <c r="B35" s="160"/>
      <c r="C35" s="160"/>
      <c r="D35" s="250"/>
      <c r="E35" s="250"/>
      <c r="F35" s="250"/>
      <c r="G35" s="250"/>
      <c r="H35" s="346"/>
    </row>
    <row r="36" spans="1:8" ht="12" customHeight="1" thickBot="1">
      <c r="A36" s="161"/>
      <c r="B36" s="162"/>
      <c r="C36" s="163" t="s">
        <v>106</v>
      </c>
      <c r="D36" s="251"/>
      <c r="E36" s="251"/>
      <c r="F36" s="251"/>
      <c r="G36" s="251"/>
      <c r="H36" s="335"/>
    </row>
    <row r="37" spans="1:8" ht="12" customHeight="1" thickBot="1">
      <c r="A37" s="123" t="s">
        <v>61</v>
      </c>
      <c r="B37" s="13"/>
      <c r="C37" s="83" t="s">
        <v>393</v>
      </c>
      <c r="D37" s="210">
        <f>SUM(D38:D43)</f>
        <v>88089</v>
      </c>
      <c r="E37" s="210">
        <v>90530</v>
      </c>
      <c r="F37" s="210">
        <v>84869</v>
      </c>
      <c r="G37" s="210">
        <v>84730</v>
      </c>
      <c r="H37" s="327">
        <f t="shared" ref="H37:H41" si="3">SUM(G37/F37)</f>
        <v>0.99836218171534952</v>
      </c>
    </row>
    <row r="38" spans="1:8" ht="12" customHeight="1">
      <c r="A38" s="164"/>
      <c r="B38" s="92" t="s">
        <v>148</v>
      </c>
      <c r="C38" s="6" t="s">
        <v>92</v>
      </c>
      <c r="D38" s="64">
        <v>43428</v>
      </c>
      <c r="E38" s="64">
        <v>45606</v>
      </c>
      <c r="F38" s="64">
        <v>47811</v>
      </c>
      <c r="G38" s="64">
        <v>47708</v>
      </c>
      <c r="H38" s="336">
        <f t="shared" si="3"/>
        <v>0.9978456840476041</v>
      </c>
    </row>
    <row r="39" spans="1:8" ht="12" customHeight="1">
      <c r="A39" s="165"/>
      <c r="B39" s="90" t="s">
        <v>149</v>
      </c>
      <c r="C39" s="5" t="s">
        <v>238</v>
      </c>
      <c r="D39" s="67">
        <v>10764</v>
      </c>
      <c r="E39" s="67">
        <v>11536</v>
      </c>
      <c r="F39" s="67">
        <v>11921</v>
      </c>
      <c r="G39" s="67">
        <v>11917</v>
      </c>
      <c r="H39" s="337">
        <f t="shared" si="3"/>
        <v>0.99966445767972489</v>
      </c>
    </row>
    <row r="40" spans="1:8" ht="12" customHeight="1">
      <c r="A40" s="165"/>
      <c r="B40" s="90" t="s">
        <v>150</v>
      </c>
      <c r="C40" s="5" t="s">
        <v>179</v>
      </c>
      <c r="D40" s="67">
        <v>32714</v>
      </c>
      <c r="E40" s="67">
        <v>32757</v>
      </c>
      <c r="F40" s="67">
        <v>24506</v>
      </c>
      <c r="G40" s="67">
        <v>24480</v>
      </c>
      <c r="H40" s="337">
        <f t="shared" si="3"/>
        <v>0.99893903533828454</v>
      </c>
    </row>
    <row r="41" spans="1:8" ht="12" customHeight="1">
      <c r="A41" s="165"/>
      <c r="B41" s="90" t="s">
        <v>151</v>
      </c>
      <c r="C41" s="5" t="s">
        <v>376</v>
      </c>
      <c r="D41" s="67">
        <v>1183</v>
      </c>
      <c r="E41" s="67">
        <v>631</v>
      </c>
      <c r="F41" s="67">
        <v>631</v>
      </c>
      <c r="G41" s="67">
        <v>625</v>
      </c>
      <c r="H41" s="337">
        <f t="shared" si="3"/>
        <v>0.99049128367670369</v>
      </c>
    </row>
    <row r="42" spans="1:8" s="78" customFormat="1" ht="12" customHeight="1">
      <c r="A42" s="165"/>
      <c r="B42" s="90" t="s">
        <v>159</v>
      </c>
      <c r="C42" s="5" t="s">
        <v>239</v>
      </c>
      <c r="D42" s="67"/>
      <c r="E42" s="67"/>
      <c r="F42" s="67"/>
      <c r="G42" s="67"/>
      <c r="H42" s="337"/>
    </row>
    <row r="43" spans="1:8" ht="12" customHeight="1" thickBot="1">
      <c r="A43" s="165"/>
      <c r="B43" s="90" t="s">
        <v>408</v>
      </c>
      <c r="C43" s="5" t="s">
        <v>240</v>
      </c>
      <c r="D43" s="67"/>
      <c r="E43" s="67"/>
      <c r="F43" s="67"/>
      <c r="G43" s="67"/>
      <c r="H43" s="337"/>
    </row>
    <row r="44" spans="1:8" ht="12" customHeight="1" thickBot="1">
      <c r="A44" s="123" t="s">
        <v>62</v>
      </c>
      <c r="B44" s="13"/>
      <c r="C44" s="83" t="s">
        <v>46</v>
      </c>
      <c r="D44" s="210">
        <f>SUM(D45:D48)</f>
        <v>5006</v>
      </c>
      <c r="E44" s="210">
        <v>5006</v>
      </c>
      <c r="F44" s="210">
        <v>1193</v>
      </c>
      <c r="G44" s="210">
        <v>1193</v>
      </c>
      <c r="H44" s="327">
        <f t="shared" ref="H44:H46" si="4">SUM(G44/F44)</f>
        <v>1</v>
      </c>
    </row>
    <row r="45" spans="1:8" ht="12" customHeight="1">
      <c r="A45" s="164"/>
      <c r="B45" s="92" t="s">
        <v>154</v>
      </c>
      <c r="C45" s="6" t="s">
        <v>328</v>
      </c>
      <c r="D45" s="64">
        <v>1500</v>
      </c>
      <c r="E45" s="64">
        <v>1500</v>
      </c>
      <c r="F45" s="64">
        <v>812</v>
      </c>
      <c r="G45" s="64">
        <v>812</v>
      </c>
      <c r="H45" s="336">
        <f t="shared" si="4"/>
        <v>1</v>
      </c>
    </row>
    <row r="46" spans="1:8" ht="12" customHeight="1">
      <c r="A46" s="165"/>
      <c r="B46" s="90" t="s">
        <v>155</v>
      </c>
      <c r="C46" s="5" t="s">
        <v>242</v>
      </c>
      <c r="D46" s="67">
        <v>3506</v>
      </c>
      <c r="E46" s="67">
        <v>3506</v>
      </c>
      <c r="F46" s="67">
        <v>381</v>
      </c>
      <c r="G46" s="67">
        <v>381</v>
      </c>
      <c r="H46" s="337">
        <f t="shared" si="4"/>
        <v>1</v>
      </c>
    </row>
    <row r="47" spans="1:8" ht="15" customHeight="1">
      <c r="A47" s="165"/>
      <c r="B47" s="90" t="s">
        <v>158</v>
      </c>
      <c r="C47" s="5" t="s">
        <v>107</v>
      </c>
      <c r="D47" s="67"/>
      <c r="E47" s="67"/>
      <c r="F47" s="67"/>
      <c r="G47" s="67"/>
      <c r="H47" s="337"/>
    </row>
    <row r="48" spans="1:8" ht="13.8" thickBot="1">
      <c r="A48" s="165"/>
      <c r="B48" s="90" t="s">
        <v>166</v>
      </c>
      <c r="C48" s="5" t="s">
        <v>43</v>
      </c>
      <c r="D48" s="67"/>
      <c r="E48" s="67"/>
      <c r="F48" s="67"/>
      <c r="G48" s="67"/>
      <c r="H48" s="337"/>
    </row>
    <row r="49" spans="1:8" ht="15" customHeight="1" thickBot="1">
      <c r="A49" s="123" t="s">
        <v>63</v>
      </c>
      <c r="B49" s="13"/>
      <c r="C49" s="13" t="s">
        <v>44</v>
      </c>
      <c r="D49" s="211"/>
      <c r="E49" s="211"/>
      <c r="F49" s="211"/>
      <c r="G49" s="211"/>
      <c r="H49" s="334"/>
    </row>
    <row r="50" spans="1:8" ht="14.25" customHeight="1" thickBot="1">
      <c r="A50" s="154" t="s">
        <v>64</v>
      </c>
      <c r="B50" s="262"/>
      <c r="C50" s="263" t="s">
        <v>47</v>
      </c>
      <c r="D50" s="245"/>
      <c r="E50" s="245"/>
      <c r="F50" s="245"/>
      <c r="G50" s="245">
        <v>139</v>
      </c>
      <c r="H50" s="328"/>
    </row>
    <row r="51" spans="1:8" ht="13.8" thickBot="1">
      <c r="A51" s="123" t="s">
        <v>65</v>
      </c>
      <c r="B51" s="151"/>
      <c r="C51" s="167" t="s">
        <v>45</v>
      </c>
      <c r="D51" s="258">
        <f>+D37+D44+D49+D50</f>
        <v>93095</v>
      </c>
      <c r="E51" s="258">
        <v>95536</v>
      </c>
      <c r="F51" s="258">
        <v>95536</v>
      </c>
      <c r="G51" s="258">
        <v>55676</v>
      </c>
      <c r="H51" s="338">
        <f>SUM(G51/F51)</f>
        <v>0.58277507955116392</v>
      </c>
    </row>
    <row r="52" spans="1:8" ht="13.8" thickBot="1">
      <c r="A52" s="168"/>
      <c r="B52" s="169"/>
      <c r="C52" s="169"/>
      <c r="D52" s="259"/>
      <c r="E52" s="259"/>
      <c r="F52" s="259"/>
      <c r="G52" s="259"/>
      <c r="H52" s="259"/>
    </row>
    <row r="53" spans="1:8" ht="13.8" thickBot="1">
      <c r="A53" s="170" t="s">
        <v>264</v>
      </c>
      <c r="B53" s="171"/>
      <c r="C53" s="172"/>
      <c r="D53" s="81">
        <v>23</v>
      </c>
      <c r="E53" s="81">
        <v>23</v>
      </c>
      <c r="F53" s="81">
        <v>23</v>
      </c>
      <c r="G53" s="81">
        <v>23</v>
      </c>
      <c r="H53" s="81"/>
    </row>
    <row r="54" spans="1:8" ht="13.8" thickBot="1">
      <c r="A54" s="170" t="s">
        <v>265</v>
      </c>
      <c r="B54" s="171"/>
      <c r="C54" s="172"/>
      <c r="D54" s="81">
        <v>2</v>
      </c>
      <c r="E54" s="81">
        <v>2</v>
      </c>
      <c r="F54" s="81">
        <v>2</v>
      </c>
      <c r="G54" s="81">
        <v>2</v>
      </c>
      <c r="H54" s="81"/>
    </row>
  </sheetData>
  <sheetProtection formatCells="0"/>
  <mergeCells count="2">
    <mergeCell ref="A2:B2"/>
    <mergeCell ref="A5:B5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tabSelected="1" zoomScaleNormal="100" workbookViewId="0">
      <selection sqref="A1:I1"/>
    </sheetView>
  </sheetViews>
  <sheetFormatPr defaultColWidth="9.33203125" defaultRowHeight="13.2"/>
  <cols>
    <col min="1" max="1" width="37" style="20" customWidth="1"/>
    <col min="2" max="2" width="14.33203125" style="19" customWidth="1"/>
    <col min="3" max="3" width="14.6640625" style="19" customWidth="1"/>
    <col min="4" max="4" width="15.33203125" style="19" customWidth="1"/>
    <col min="5" max="5" width="13.33203125" style="19" customWidth="1"/>
    <col min="6" max="6" width="14.6640625" style="19" customWidth="1"/>
    <col min="7" max="7" width="15" style="19" customWidth="1"/>
    <col min="8" max="8" width="13.33203125" style="19" customWidth="1"/>
    <col min="9" max="9" width="16.6640625" style="19" customWidth="1"/>
    <col min="10" max="11" width="12.77734375" style="19" customWidth="1"/>
    <col min="12" max="12" width="13.77734375" style="19" customWidth="1"/>
    <col min="13" max="16384" width="9.33203125" style="19"/>
  </cols>
  <sheetData>
    <row r="1" spans="1:9" ht="24.75" customHeight="1">
      <c r="A1" s="1548" t="s">
        <v>3</v>
      </c>
      <c r="B1" s="1548"/>
      <c r="C1" s="1548"/>
      <c r="D1" s="1548"/>
      <c r="E1" s="1548"/>
      <c r="F1" s="1548"/>
      <c r="G1" s="1548"/>
      <c r="H1" s="1548"/>
      <c r="I1" s="1548"/>
    </row>
    <row r="2" spans="1:9" ht="23.25" customHeight="1" thickBot="1">
      <c r="A2" s="107"/>
      <c r="B2" s="30"/>
      <c r="C2" s="30"/>
      <c r="D2" s="30"/>
      <c r="E2" s="30"/>
      <c r="F2" s="30"/>
      <c r="G2" s="30"/>
      <c r="H2" s="30"/>
      <c r="I2" s="25" t="s">
        <v>112</v>
      </c>
    </row>
    <row r="3" spans="1:9" s="22" customFormat="1" ht="48.75" customHeight="1" thickBot="1">
      <c r="A3" s="108" t="s">
        <v>119</v>
      </c>
      <c r="B3" s="109" t="s">
        <v>117</v>
      </c>
      <c r="C3" s="109" t="s">
        <v>118</v>
      </c>
      <c r="D3" s="109" t="s">
        <v>0</v>
      </c>
      <c r="E3" s="109" t="s">
        <v>326</v>
      </c>
      <c r="F3" s="369" t="s">
        <v>1026</v>
      </c>
      <c r="G3" s="369" t="s">
        <v>897</v>
      </c>
      <c r="H3" s="369" t="s">
        <v>483</v>
      </c>
      <c r="I3" s="26" t="s">
        <v>478</v>
      </c>
    </row>
    <row r="4" spans="1:9" s="30" customFormat="1" ht="15" customHeight="1" thickBot="1">
      <c r="A4" s="27">
        <v>1</v>
      </c>
      <c r="B4" s="28">
        <v>2</v>
      </c>
      <c r="C4" s="28">
        <v>3</v>
      </c>
      <c r="D4" s="28">
        <v>4</v>
      </c>
      <c r="E4" s="28">
        <v>5</v>
      </c>
      <c r="F4" s="370">
        <v>6</v>
      </c>
      <c r="G4" s="370">
        <v>7</v>
      </c>
      <c r="H4" s="370">
        <v>8</v>
      </c>
      <c r="I4" s="29">
        <v>9</v>
      </c>
    </row>
    <row r="5" spans="1:9" ht="15.9" customHeight="1">
      <c r="A5" s="39" t="s">
        <v>386</v>
      </c>
      <c r="B5" s="40">
        <v>41100</v>
      </c>
      <c r="C5" s="41">
        <v>2013</v>
      </c>
      <c r="D5" s="40"/>
      <c r="E5" s="40">
        <v>41100</v>
      </c>
      <c r="F5" s="374">
        <v>41100</v>
      </c>
      <c r="G5" s="374">
        <v>28016</v>
      </c>
      <c r="H5" s="374">
        <v>1341</v>
      </c>
      <c r="I5" s="42">
        <v>0</v>
      </c>
    </row>
    <row r="6" spans="1:9" ht="15.9" customHeight="1">
      <c r="A6" s="39" t="s">
        <v>387</v>
      </c>
      <c r="B6" s="40">
        <v>1345</v>
      </c>
      <c r="C6" s="41">
        <v>2013</v>
      </c>
      <c r="D6" s="40"/>
      <c r="E6" s="40">
        <v>1345</v>
      </c>
      <c r="F6" s="374">
        <v>1345</v>
      </c>
      <c r="G6" s="374"/>
      <c r="H6" s="374">
        <v>0</v>
      </c>
      <c r="I6" s="42">
        <v>0</v>
      </c>
    </row>
    <row r="7" spans="1:9" ht="15.9" customHeight="1">
      <c r="A7" s="39" t="s">
        <v>388</v>
      </c>
      <c r="B7" s="40">
        <v>3940</v>
      </c>
      <c r="C7" s="41">
        <v>2013</v>
      </c>
      <c r="D7" s="40"/>
      <c r="E7" s="40">
        <v>3940</v>
      </c>
      <c r="F7" s="374">
        <v>3940</v>
      </c>
      <c r="G7" s="374">
        <v>26246</v>
      </c>
      <c r="H7" s="374">
        <v>26246</v>
      </c>
      <c r="I7" s="42">
        <v>0</v>
      </c>
    </row>
    <row r="8" spans="1:9" ht="15.9" customHeight="1">
      <c r="A8" s="39" t="s">
        <v>389</v>
      </c>
      <c r="B8" s="40">
        <v>4813</v>
      </c>
      <c r="C8" s="41">
        <v>2013</v>
      </c>
      <c r="D8" s="40"/>
      <c r="E8" s="40">
        <v>4813</v>
      </c>
      <c r="F8" s="374">
        <v>4813</v>
      </c>
      <c r="G8" s="374">
        <v>91</v>
      </c>
      <c r="H8" s="374">
        <v>91</v>
      </c>
      <c r="I8" s="42">
        <v>0</v>
      </c>
    </row>
    <row r="9" spans="1:9" ht="15.9" customHeight="1">
      <c r="A9" s="39" t="s">
        <v>390</v>
      </c>
      <c r="B9" s="40">
        <v>2968</v>
      </c>
      <c r="C9" s="41">
        <v>2013</v>
      </c>
      <c r="D9" s="40"/>
      <c r="E9" s="40">
        <v>2968</v>
      </c>
      <c r="F9" s="374">
        <v>2968</v>
      </c>
      <c r="G9" s="374">
        <v>192</v>
      </c>
      <c r="H9" s="374">
        <v>192</v>
      </c>
      <c r="I9" s="42">
        <v>0</v>
      </c>
    </row>
    <row r="10" spans="1:9" ht="15.9" customHeight="1">
      <c r="A10" s="39" t="s">
        <v>391</v>
      </c>
      <c r="B10" s="40">
        <v>3506</v>
      </c>
      <c r="C10" s="41">
        <v>2013</v>
      </c>
      <c r="D10" s="40"/>
      <c r="E10" s="40">
        <v>3506</v>
      </c>
      <c r="F10" s="374">
        <v>3506</v>
      </c>
      <c r="G10" s="374">
        <v>380</v>
      </c>
      <c r="H10" s="374">
        <v>380</v>
      </c>
      <c r="I10" s="42">
        <v>0</v>
      </c>
    </row>
    <row r="11" spans="1:9" ht="15.9" customHeight="1">
      <c r="A11" s="39"/>
      <c r="B11" s="40"/>
      <c r="C11" s="41"/>
      <c r="D11" s="40"/>
      <c r="E11" s="40"/>
      <c r="F11" s="374"/>
      <c r="G11" s="374"/>
      <c r="H11" s="374"/>
      <c r="I11" s="42">
        <v>0</v>
      </c>
    </row>
    <row r="12" spans="1:9" ht="15.9" customHeight="1">
      <c r="A12" s="39"/>
      <c r="B12" s="40"/>
      <c r="C12" s="41"/>
      <c r="D12" s="40"/>
      <c r="E12" s="40"/>
      <c r="F12" s="374"/>
      <c r="G12" s="374"/>
      <c r="H12" s="374"/>
      <c r="I12" s="42">
        <v>0</v>
      </c>
    </row>
    <row r="13" spans="1:9" ht="15.9" customHeight="1">
      <c r="A13" s="39"/>
      <c r="B13" s="40"/>
      <c r="C13" s="41"/>
      <c r="D13" s="40"/>
      <c r="E13" s="40"/>
      <c r="F13" s="374"/>
      <c r="G13" s="374"/>
      <c r="H13" s="374"/>
      <c r="I13" s="42">
        <v>0</v>
      </c>
    </row>
    <row r="14" spans="1:9" ht="15.9" customHeight="1">
      <c r="A14" s="39"/>
      <c r="B14" s="40"/>
      <c r="C14" s="41"/>
      <c r="D14" s="40"/>
      <c r="E14" s="40"/>
      <c r="F14" s="374"/>
      <c r="G14" s="374"/>
      <c r="H14" s="374"/>
      <c r="I14" s="42">
        <v>0</v>
      </c>
    </row>
    <row r="15" spans="1:9" ht="15.9" customHeight="1">
      <c r="A15" s="39"/>
      <c r="B15" s="40"/>
      <c r="C15" s="41"/>
      <c r="D15" s="40"/>
      <c r="E15" s="40"/>
      <c r="F15" s="374"/>
      <c r="G15" s="374"/>
      <c r="H15" s="374"/>
      <c r="I15" s="42">
        <v>0</v>
      </c>
    </row>
    <row r="16" spans="1:9" ht="15.9" customHeight="1">
      <c r="A16" s="39"/>
      <c r="B16" s="40"/>
      <c r="C16" s="41"/>
      <c r="D16" s="40"/>
      <c r="E16" s="40"/>
      <c r="F16" s="374"/>
      <c r="G16" s="374"/>
      <c r="H16" s="374"/>
      <c r="I16" s="42">
        <v>0</v>
      </c>
    </row>
    <row r="17" spans="1:9" ht="15.9" customHeight="1">
      <c r="A17" s="39"/>
      <c r="B17" s="40"/>
      <c r="C17" s="41"/>
      <c r="D17" s="40"/>
      <c r="E17" s="40"/>
      <c r="F17" s="374"/>
      <c r="G17" s="374"/>
      <c r="H17" s="374"/>
      <c r="I17" s="42">
        <v>0</v>
      </c>
    </row>
    <row r="18" spans="1:9" ht="15.9" customHeight="1">
      <c r="A18" s="39"/>
      <c r="B18" s="40"/>
      <c r="C18" s="41"/>
      <c r="D18" s="40"/>
      <c r="E18" s="40"/>
      <c r="F18" s="374"/>
      <c r="G18" s="374"/>
      <c r="H18" s="374"/>
      <c r="I18" s="42">
        <v>0</v>
      </c>
    </row>
    <row r="19" spans="1:9" ht="15.9" customHeight="1">
      <c r="A19" s="39"/>
      <c r="B19" s="40"/>
      <c r="C19" s="41"/>
      <c r="D19" s="40"/>
      <c r="E19" s="40"/>
      <c r="F19" s="374"/>
      <c r="G19" s="374"/>
      <c r="H19" s="374"/>
      <c r="I19" s="42">
        <v>0</v>
      </c>
    </row>
    <row r="20" spans="1:9" ht="15.9" customHeight="1">
      <c r="A20" s="39"/>
      <c r="B20" s="40"/>
      <c r="C20" s="41"/>
      <c r="D20" s="40"/>
      <c r="E20" s="40"/>
      <c r="F20" s="374"/>
      <c r="G20" s="374"/>
      <c r="H20" s="374"/>
      <c r="I20" s="42">
        <v>0</v>
      </c>
    </row>
    <row r="21" spans="1:9" ht="15.9" customHeight="1">
      <c r="A21" s="39"/>
      <c r="B21" s="40"/>
      <c r="C21" s="41"/>
      <c r="D21" s="40"/>
      <c r="E21" s="40"/>
      <c r="F21" s="374"/>
      <c r="G21" s="374"/>
      <c r="H21" s="374"/>
      <c r="I21" s="42">
        <v>0</v>
      </c>
    </row>
    <row r="22" spans="1:9" ht="15.9" customHeight="1">
      <c r="A22" s="39"/>
      <c r="B22" s="40"/>
      <c r="C22" s="41"/>
      <c r="D22" s="40"/>
      <c r="E22" s="40"/>
      <c r="F22" s="374"/>
      <c r="G22" s="374"/>
      <c r="H22" s="374"/>
      <c r="I22" s="42">
        <v>0</v>
      </c>
    </row>
    <row r="23" spans="1:9" ht="15.9" customHeight="1" thickBot="1">
      <c r="A23" s="43"/>
      <c r="B23" s="44"/>
      <c r="C23" s="44"/>
      <c r="D23" s="44"/>
      <c r="E23" s="44"/>
      <c r="F23" s="375"/>
      <c r="G23" s="375"/>
      <c r="H23" s="375"/>
      <c r="I23" s="45">
        <v>0</v>
      </c>
    </row>
    <row r="24" spans="1:9" s="38" customFormat="1" ht="18" customHeight="1" thickBot="1">
      <c r="A24" s="110" t="s">
        <v>115</v>
      </c>
      <c r="B24" s="111">
        <v>57672</v>
      </c>
      <c r="C24" s="80"/>
      <c r="D24" s="111">
        <v>0</v>
      </c>
      <c r="E24" s="111">
        <v>57672</v>
      </c>
      <c r="F24" s="376">
        <v>57672</v>
      </c>
      <c r="G24" s="376">
        <f>SUM(G5:G14)</f>
        <v>54925</v>
      </c>
      <c r="H24" s="376">
        <f>SUM(H5:H10)</f>
        <v>28250</v>
      </c>
      <c r="I24" s="46">
        <v>0</v>
      </c>
    </row>
  </sheetData>
  <mergeCells count="1">
    <mergeCell ref="A1:I1"/>
  </mergeCells>
  <pageMargins left="0.11811023622047245" right="0.21" top="0.74803149606299213" bottom="0.74803149606299213" header="0.31496062992125984" footer="0.31496062992125984"/>
  <pageSetup paperSize="9" orientation="landscape" r:id="rId1"/>
  <headerFooter>
    <oddHeader>&amp;R&amp;"Times New Roman CE,Félkövér dőlt"5. melléklet az 5/2014. (V.23.) önkormányzati rendelethez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H54"/>
  <sheetViews>
    <sheetView topLeftCell="A34" zoomScaleNormal="100" workbookViewId="0">
      <selection activeCell="F6" sqref="F6"/>
    </sheetView>
  </sheetViews>
  <sheetFormatPr defaultColWidth="9.33203125" defaultRowHeight="13.2"/>
  <cols>
    <col min="1" max="1" width="4.77734375" style="2" customWidth="1"/>
    <col min="2" max="2" width="6.109375" style="3" customWidth="1"/>
    <col min="3" max="3" width="60.33203125" style="3" customWidth="1"/>
    <col min="4" max="5" width="12.109375" style="3" customWidth="1"/>
    <col min="6" max="6" width="12.77734375" style="3" customWidth="1"/>
    <col min="7" max="7" width="10.109375" style="3" customWidth="1"/>
    <col min="8" max="8" width="8" style="806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F1" s="175"/>
      <c r="G1" s="175"/>
      <c r="H1" s="780" t="s">
        <v>915</v>
      </c>
    </row>
    <row r="2" spans="1:8" s="74" customFormat="1" ht="33" customHeight="1">
      <c r="A2" s="1556" t="s">
        <v>260</v>
      </c>
      <c r="B2" s="1557"/>
      <c r="C2" s="173" t="s">
        <v>409</v>
      </c>
      <c r="D2" s="178"/>
      <c r="E2" s="178"/>
      <c r="F2" s="178"/>
      <c r="G2" s="178"/>
      <c r="H2" s="781" t="s">
        <v>111</v>
      </c>
    </row>
    <row r="3" spans="1:8" s="74" customFormat="1" ht="16.2" thickBot="1">
      <c r="A3" s="131" t="s">
        <v>259</v>
      </c>
      <c r="B3" s="132"/>
      <c r="C3" s="174" t="s">
        <v>410</v>
      </c>
      <c r="D3" s="179"/>
      <c r="E3" s="179"/>
      <c r="F3" s="179"/>
      <c r="G3" s="179"/>
      <c r="H3" s="782" t="s">
        <v>394</v>
      </c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134"/>
      <c r="H4" s="783" t="s">
        <v>99</v>
      </c>
    </row>
    <row r="5" spans="1:8" ht="23.4" thickBot="1">
      <c r="A5" s="1552" t="s">
        <v>261</v>
      </c>
      <c r="B5" s="1553"/>
      <c r="C5" s="135" t="s">
        <v>100</v>
      </c>
      <c r="D5" s="136" t="s">
        <v>101</v>
      </c>
      <c r="E5" s="1177" t="s">
        <v>1026</v>
      </c>
      <c r="F5" s="136" t="s">
        <v>1072</v>
      </c>
      <c r="G5" s="136" t="s">
        <v>493</v>
      </c>
      <c r="H5" s="784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203" t="s">
        <v>907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5610</v>
      </c>
      <c r="E8" s="210">
        <v>5610</v>
      </c>
      <c r="F8" s="210">
        <v>5610</v>
      </c>
      <c r="G8" s="210">
        <v>5511</v>
      </c>
      <c r="H8" s="786">
        <f>SUM(G8/F8)</f>
        <v>0.98235294117647054</v>
      </c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208">
        <v>4417</v>
      </c>
      <c r="E12" s="208">
        <v>4417</v>
      </c>
      <c r="F12" s="208">
        <v>4417</v>
      </c>
      <c r="G12" s="208">
        <v>4339</v>
      </c>
      <c r="H12" s="788">
        <f>SUM(G12/F12)</f>
        <v>0.98234095539959243</v>
      </c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242">
        <v>1193</v>
      </c>
      <c r="E14" s="242">
        <v>1193</v>
      </c>
      <c r="F14" s="242">
        <v>1193</v>
      </c>
      <c r="G14" s="242">
        <v>1172</v>
      </c>
      <c r="H14" s="789">
        <f>SUM(G14/F14)</f>
        <v>0.98239731768650462</v>
      </c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>
        <v>0</v>
      </c>
      <c r="F17" s="210">
        <v>0</v>
      </c>
      <c r="G17" s="210"/>
      <c r="H17" s="786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78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>
        <v>0</v>
      </c>
      <c r="F22" s="210">
        <v>0</v>
      </c>
      <c r="G22" s="210"/>
      <c r="H22" s="786"/>
    </row>
    <row r="23" spans="1:8" s="76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791"/>
    </row>
    <row r="24" spans="1:8" s="76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792"/>
    </row>
    <row r="25" spans="1:8" s="76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793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7811</v>
      </c>
      <c r="E26" s="211">
        <v>7811</v>
      </c>
      <c r="F26" s="211">
        <v>7811</v>
      </c>
      <c r="G26" s="211">
        <v>4910</v>
      </c>
      <c r="H26" s="793">
        <f>SUM(G26/F26)</f>
        <v>0.62860069133273588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247">
        <f>+D8+D17+D22+D25+D26</f>
        <v>13421</v>
      </c>
      <c r="E27" s="247">
        <v>13421</v>
      </c>
      <c r="F27" s="247">
        <v>13421</v>
      </c>
      <c r="G27" s="247">
        <v>10421</v>
      </c>
      <c r="H27" s="794">
        <f>SUM(G27/F27)</f>
        <v>0.77646971164592804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>
        <v>0</v>
      </c>
      <c r="F28" s="277">
        <v>0</v>
      </c>
      <c r="G28" s="277"/>
      <c r="H28" s="795"/>
    </row>
    <row r="29" spans="1:8" s="77" customFormat="1" ht="15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791"/>
    </row>
    <row r="30" spans="1:8" ht="14.4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807"/>
    </row>
    <row r="31" spans="1:8" s="47" customFormat="1" ht="16.5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797"/>
    </row>
    <row r="32" spans="1:8" s="78" customFormat="1" ht="12" customHeight="1" thickBot="1">
      <c r="A32" s="154" t="s">
        <v>69</v>
      </c>
      <c r="B32" s="155"/>
      <c r="C32" s="156" t="s">
        <v>41</v>
      </c>
      <c r="D32" s="251">
        <f>+D27+D28+D31</f>
        <v>13421</v>
      </c>
      <c r="E32" s="251">
        <v>13421</v>
      </c>
      <c r="F32" s="251">
        <v>13421</v>
      </c>
      <c r="G32" s="251">
        <v>10421</v>
      </c>
      <c r="H32" s="798">
        <f>SUM(G32/F32)</f>
        <v>0.77646971164592804</v>
      </c>
    </row>
    <row r="33" spans="1:8" s="78" customFormat="1" ht="12" customHeight="1">
      <c r="A33" s="157"/>
      <c r="B33" s="157"/>
      <c r="C33" s="158"/>
      <c r="D33" s="249"/>
      <c r="E33" s="249"/>
      <c r="F33" s="249"/>
      <c r="G33" s="249"/>
      <c r="H33" s="799"/>
    </row>
    <row r="34" spans="1:8" s="78" customFormat="1" ht="12" customHeight="1">
      <c r="A34" s="157"/>
      <c r="B34" s="157"/>
      <c r="C34" s="158"/>
      <c r="D34" s="249"/>
      <c r="E34" s="249"/>
      <c r="F34" s="249"/>
      <c r="G34" s="249"/>
      <c r="H34" s="799"/>
    </row>
    <row r="35" spans="1:8" ht="12" customHeight="1" thickBot="1">
      <c r="A35" s="159"/>
      <c r="B35" s="160"/>
      <c r="C35" s="160"/>
      <c r="D35" s="250"/>
      <c r="E35" s="250"/>
      <c r="F35" s="250"/>
      <c r="G35" s="250"/>
      <c r="H35" s="800"/>
    </row>
    <row r="36" spans="1:8" ht="12" customHeight="1" thickBot="1">
      <c r="A36" s="161"/>
      <c r="B36" s="162"/>
      <c r="C36" s="163" t="s">
        <v>106</v>
      </c>
      <c r="D36" s="251"/>
      <c r="E36" s="251"/>
      <c r="F36" s="251"/>
      <c r="G36" s="251"/>
      <c r="H36" s="798"/>
    </row>
    <row r="37" spans="1:8" ht="12" customHeight="1" thickBot="1">
      <c r="A37" s="123" t="s">
        <v>61</v>
      </c>
      <c r="B37" s="13"/>
      <c r="C37" s="83" t="s">
        <v>393</v>
      </c>
      <c r="D37" s="210">
        <f>SUM(D38:D43)</f>
        <v>13421</v>
      </c>
      <c r="E37" s="210">
        <v>13421</v>
      </c>
      <c r="F37" s="210">
        <v>13421</v>
      </c>
      <c r="G37" s="210">
        <v>10421</v>
      </c>
      <c r="H37" s="786">
        <f>SUM(G37/F37)</f>
        <v>0.77646971164592804</v>
      </c>
    </row>
    <row r="38" spans="1:8" ht="12" customHeight="1">
      <c r="A38" s="164"/>
      <c r="B38" s="92" t="s">
        <v>148</v>
      </c>
      <c r="C38" s="6" t="s">
        <v>92</v>
      </c>
      <c r="D38" s="64">
        <v>3155</v>
      </c>
      <c r="E38" s="64">
        <v>3155</v>
      </c>
      <c r="F38" s="64">
        <v>3155</v>
      </c>
      <c r="G38" s="64">
        <v>2936</v>
      </c>
      <c r="H38" s="801">
        <f>SUM(G38/F38)</f>
        <v>0.93058637083993656</v>
      </c>
    </row>
    <row r="39" spans="1:8" ht="12" customHeight="1">
      <c r="A39" s="165"/>
      <c r="B39" s="90" t="s">
        <v>149</v>
      </c>
      <c r="C39" s="5" t="s">
        <v>238</v>
      </c>
      <c r="D39" s="67">
        <v>782</v>
      </c>
      <c r="E39" s="67">
        <v>782</v>
      </c>
      <c r="F39" s="67">
        <v>782</v>
      </c>
      <c r="G39" s="67">
        <v>656</v>
      </c>
      <c r="H39" s="802">
        <f>SUM(G39/F39)</f>
        <v>0.83887468030690537</v>
      </c>
    </row>
    <row r="40" spans="1:8" ht="12" customHeight="1">
      <c r="A40" s="165"/>
      <c r="B40" s="90" t="s">
        <v>150</v>
      </c>
      <c r="C40" s="5" t="s">
        <v>179</v>
      </c>
      <c r="D40" s="67">
        <v>9392</v>
      </c>
      <c r="E40" s="67">
        <v>9392</v>
      </c>
      <c r="F40" s="67">
        <v>9392</v>
      </c>
      <c r="G40" s="67">
        <v>6802</v>
      </c>
      <c r="H40" s="802">
        <f>SUM(G40/F40)</f>
        <v>0.72423339011925048</v>
      </c>
    </row>
    <row r="41" spans="1:8" ht="12" customHeight="1">
      <c r="A41" s="165"/>
      <c r="B41" s="90" t="s">
        <v>151</v>
      </c>
      <c r="C41" s="5" t="s">
        <v>376</v>
      </c>
      <c r="D41" s="67">
        <v>92</v>
      </c>
      <c r="E41" s="67">
        <v>92</v>
      </c>
      <c r="F41" s="67">
        <v>92</v>
      </c>
      <c r="G41" s="67">
        <v>27</v>
      </c>
      <c r="H41" s="802">
        <f>SUM(G41/F41)</f>
        <v>0.29347826086956524</v>
      </c>
    </row>
    <row r="42" spans="1:8" s="78" customFormat="1" ht="12" customHeight="1">
      <c r="A42" s="165"/>
      <c r="B42" s="90" t="s">
        <v>159</v>
      </c>
      <c r="C42" s="5" t="s">
        <v>239</v>
      </c>
      <c r="D42" s="67"/>
      <c r="E42" s="67"/>
      <c r="F42" s="67"/>
      <c r="G42" s="67"/>
      <c r="H42" s="802"/>
    </row>
    <row r="43" spans="1:8" ht="12" customHeight="1" thickBot="1">
      <c r="A43" s="165"/>
      <c r="B43" s="90" t="s">
        <v>408</v>
      </c>
      <c r="C43" s="5" t="s">
        <v>240</v>
      </c>
      <c r="D43" s="67"/>
      <c r="E43" s="67"/>
      <c r="F43" s="67"/>
      <c r="G43" s="67"/>
      <c r="H43" s="802"/>
    </row>
    <row r="44" spans="1:8" ht="12" customHeight="1" thickBot="1">
      <c r="A44" s="123" t="s">
        <v>62</v>
      </c>
      <c r="B44" s="13"/>
      <c r="C44" s="83" t="s">
        <v>46</v>
      </c>
      <c r="D44" s="210">
        <f>SUM(D45:D48)</f>
        <v>0</v>
      </c>
      <c r="E44" s="210">
        <v>0</v>
      </c>
      <c r="F44" s="210">
        <v>0</v>
      </c>
      <c r="G44" s="210"/>
      <c r="H44" s="786"/>
    </row>
    <row r="45" spans="1:8" ht="12" customHeight="1">
      <c r="A45" s="164"/>
      <c r="B45" s="92" t="s">
        <v>154</v>
      </c>
      <c r="C45" s="6" t="s">
        <v>328</v>
      </c>
      <c r="D45" s="64"/>
      <c r="E45" s="64"/>
      <c r="F45" s="64"/>
      <c r="G45" s="64"/>
      <c r="H45" s="801"/>
    </row>
    <row r="46" spans="1:8" ht="12" customHeight="1">
      <c r="A46" s="165"/>
      <c r="B46" s="90" t="s">
        <v>155</v>
      </c>
      <c r="C46" s="5" t="s">
        <v>242</v>
      </c>
      <c r="D46" s="67"/>
      <c r="E46" s="67"/>
      <c r="F46" s="67"/>
      <c r="G46" s="67"/>
      <c r="H46" s="802"/>
    </row>
    <row r="47" spans="1:8" ht="15" customHeight="1">
      <c r="A47" s="165"/>
      <c r="B47" s="90" t="s">
        <v>158</v>
      </c>
      <c r="C47" s="5" t="s">
        <v>107</v>
      </c>
      <c r="D47" s="67"/>
      <c r="E47" s="67"/>
      <c r="F47" s="67"/>
      <c r="G47" s="67"/>
      <c r="H47" s="802"/>
    </row>
    <row r="48" spans="1:8" ht="13.8" thickBot="1">
      <c r="A48" s="165"/>
      <c r="B48" s="90" t="s">
        <v>166</v>
      </c>
      <c r="C48" s="5" t="s">
        <v>43</v>
      </c>
      <c r="D48" s="67"/>
      <c r="E48" s="67"/>
      <c r="F48" s="67"/>
      <c r="G48" s="67"/>
      <c r="H48" s="802"/>
    </row>
    <row r="49" spans="1:8" ht="15" customHeight="1" thickBot="1">
      <c r="A49" s="123" t="s">
        <v>63</v>
      </c>
      <c r="B49" s="13"/>
      <c r="C49" s="13" t="s">
        <v>44</v>
      </c>
      <c r="D49" s="211"/>
      <c r="E49" s="211"/>
      <c r="F49" s="211"/>
      <c r="G49" s="211"/>
      <c r="H49" s="793"/>
    </row>
    <row r="50" spans="1:8" ht="14.25" customHeight="1" thickBot="1">
      <c r="A50" s="154" t="s">
        <v>64</v>
      </c>
      <c r="B50" s="262"/>
      <c r="C50" s="263" t="s">
        <v>47</v>
      </c>
      <c r="D50" s="245"/>
      <c r="E50" s="245"/>
      <c r="F50" s="245"/>
      <c r="G50" s="245"/>
      <c r="H50" s="797"/>
    </row>
    <row r="51" spans="1:8" ht="13.8" thickBot="1">
      <c r="A51" s="123" t="s">
        <v>65</v>
      </c>
      <c r="B51" s="151"/>
      <c r="C51" s="167" t="s">
        <v>45</v>
      </c>
      <c r="D51" s="258">
        <f>+D37+D44+D49+D50</f>
        <v>13421</v>
      </c>
      <c r="E51" s="258">
        <v>13421</v>
      </c>
      <c r="F51" s="258">
        <v>13421</v>
      </c>
      <c r="G51" s="258">
        <v>10421</v>
      </c>
      <c r="H51" s="803">
        <f>SUM(G51/F51)</f>
        <v>0.77646971164592804</v>
      </c>
    </row>
    <row r="52" spans="1:8" ht="13.8" thickBot="1">
      <c r="A52" s="168"/>
      <c r="B52" s="169"/>
      <c r="C52" s="169"/>
      <c r="D52" s="259"/>
      <c r="E52" s="259"/>
      <c r="F52" s="259"/>
      <c r="G52" s="259"/>
      <c r="H52" s="804"/>
    </row>
    <row r="53" spans="1:8" ht="13.8" thickBot="1">
      <c r="A53" s="170" t="s">
        <v>264</v>
      </c>
      <c r="B53" s="171"/>
      <c r="C53" s="172"/>
      <c r="D53" s="81">
        <v>2</v>
      </c>
      <c r="E53" s="81">
        <v>2</v>
      </c>
      <c r="F53" s="81">
        <v>2</v>
      </c>
      <c r="G53" s="81">
        <v>2</v>
      </c>
      <c r="H53" s="805"/>
    </row>
    <row r="54" spans="1:8" ht="13.8" thickBot="1">
      <c r="A54" s="170" t="s">
        <v>265</v>
      </c>
      <c r="B54" s="171"/>
      <c r="C54" s="172"/>
      <c r="D54" s="81">
        <v>0</v>
      </c>
      <c r="E54" s="81">
        <v>0</v>
      </c>
      <c r="F54" s="81">
        <v>0</v>
      </c>
      <c r="G54" s="81">
        <v>0</v>
      </c>
      <c r="H54" s="805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F6" sqref="F6"/>
    </sheetView>
  </sheetViews>
  <sheetFormatPr defaultColWidth="9.33203125" defaultRowHeight="13.2"/>
  <cols>
    <col min="1" max="1" width="5.44140625" style="2" customWidth="1"/>
    <col min="2" max="2" width="6.6640625" style="3" customWidth="1"/>
    <col min="3" max="3" width="60.44140625" style="3" customWidth="1"/>
    <col min="4" max="6" width="12.109375" style="3" customWidth="1"/>
    <col min="7" max="7" width="9.77734375" style="3" customWidth="1"/>
    <col min="8" max="8" width="10.6640625" style="806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F1" s="175"/>
      <c r="G1" s="175"/>
      <c r="H1" s="780" t="s">
        <v>916</v>
      </c>
    </row>
    <row r="2" spans="1:8" s="74" customFormat="1" ht="34.5" customHeight="1">
      <c r="A2" s="1556" t="s">
        <v>260</v>
      </c>
      <c r="B2" s="1557"/>
      <c r="C2" s="173" t="s">
        <v>409</v>
      </c>
      <c r="D2" s="178"/>
      <c r="E2" s="178"/>
      <c r="F2" s="178"/>
      <c r="G2" s="178"/>
      <c r="H2" s="781" t="s">
        <v>111</v>
      </c>
    </row>
    <row r="3" spans="1:8" s="74" customFormat="1" ht="16.2" thickBot="1">
      <c r="A3" s="131" t="s">
        <v>259</v>
      </c>
      <c r="B3" s="132"/>
      <c r="C3" s="174" t="s">
        <v>411</v>
      </c>
      <c r="D3" s="179"/>
      <c r="E3" s="179"/>
      <c r="F3" s="179"/>
      <c r="G3" s="179"/>
      <c r="H3" s="782" t="s">
        <v>397</v>
      </c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134"/>
      <c r="H4" s="783" t="s">
        <v>99</v>
      </c>
    </row>
    <row r="5" spans="1:8" ht="23.4" thickBot="1">
      <c r="A5" s="1552" t="s">
        <v>261</v>
      </c>
      <c r="B5" s="1553"/>
      <c r="C5" s="135" t="s">
        <v>100</v>
      </c>
      <c r="D5" s="136" t="s">
        <v>101</v>
      </c>
      <c r="E5" s="1177" t="s">
        <v>1026</v>
      </c>
      <c r="F5" s="136" t="s">
        <v>897</v>
      </c>
      <c r="G5" s="136" t="s">
        <v>495</v>
      </c>
      <c r="H5" s="784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203" t="s">
        <v>907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5083</v>
      </c>
      <c r="E8" s="210">
        <v>5083</v>
      </c>
      <c r="F8" s="210">
        <v>5083</v>
      </c>
      <c r="G8" s="210">
        <v>5336</v>
      </c>
      <c r="H8" s="786">
        <f>SUM(G8/F8)</f>
        <v>1.0497737556561086</v>
      </c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208">
        <v>4002</v>
      </c>
      <c r="E12" s="208">
        <v>4002</v>
      </c>
      <c r="F12" s="208">
        <v>4002</v>
      </c>
      <c r="G12" s="208">
        <v>4202</v>
      </c>
      <c r="H12" s="788">
        <f>SUM(G12/F12)</f>
        <v>1.049975012493753</v>
      </c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242">
        <v>1081</v>
      </c>
      <c r="E14" s="242">
        <v>1081</v>
      </c>
      <c r="F14" s="242">
        <v>1081</v>
      </c>
      <c r="G14" s="242">
        <v>1134</v>
      </c>
      <c r="H14" s="789">
        <f>SUM(G14/F14)</f>
        <v>1.0490286771507864</v>
      </c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>
        <v>0</v>
      </c>
      <c r="F17" s="210">
        <v>0</v>
      </c>
      <c r="G17" s="210"/>
      <c r="H17" s="786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78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>
        <v>0</v>
      </c>
      <c r="F22" s="210">
        <v>0</v>
      </c>
      <c r="G22" s="210"/>
      <c r="H22" s="786"/>
    </row>
    <row r="23" spans="1:8" s="76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791"/>
    </row>
    <row r="24" spans="1:8" s="76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792"/>
    </row>
    <row r="25" spans="1:8" s="76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793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5609</v>
      </c>
      <c r="E26" s="211">
        <v>5609</v>
      </c>
      <c r="F26" s="211">
        <v>5609</v>
      </c>
      <c r="G26" s="211">
        <v>4691</v>
      </c>
      <c r="H26" s="793">
        <f>SUM(G26/F26)</f>
        <v>0.83633446247102872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247">
        <f>+D8+D17+D22+D25+D26</f>
        <v>10692</v>
      </c>
      <c r="E27" s="247">
        <v>10692</v>
      </c>
      <c r="F27" s="247">
        <v>10692</v>
      </c>
      <c r="G27" s="247">
        <v>10027</v>
      </c>
      <c r="H27" s="794">
        <f>SUM(G27/F27)</f>
        <v>0.93780396558174339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>
        <v>0</v>
      </c>
      <c r="F28" s="277">
        <v>0</v>
      </c>
      <c r="G28" s="277"/>
      <c r="H28" s="795"/>
    </row>
    <row r="29" spans="1:8" s="77" customFormat="1" ht="15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791"/>
    </row>
    <row r="30" spans="1:8" ht="14.4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807"/>
    </row>
    <row r="31" spans="1:8" s="47" customFormat="1" ht="16.5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797"/>
    </row>
    <row r="32" spans="1:8" s="78" customFormat="1" ht="12" customHeight="1" thickBot="1">
      <c r="A32" s="154" t="s">
        <v>69</v>
      </c>
      <c r="B32" s="155"/>
      <c r="C32" s="156" t="s">
        <v>41</v>
      </c>
      <c r="D32" s="251">
        <f>+D27+D28+D31</f>
        <v>10692</v>
      </c>
      <c r="E32" s="251">
        <v>10692</v>
      </c>
      <c r="F32" s="251">
        <v>10692</v>
      </c>
      <c r="G32" s="251">
        <v>10027</v>
      </c>
      <c r="H32" s="798">
        <f>SUM(G32/F32)</f>
        <v>0.93780396558174339</v>
      </c>
    </row>
    <row r="33" spans="1:8" s="78" customFormat="1" ht="12" customHeight="1">
      <c r="A33" s="157"/>
      <c r="B33" s="157"/>
      <c r="C33" s="158"/>
      <c r="D33" s="249"/>
      <c r="E33" s="249"/>
      <c r="F33" s="249"/>
      <c r="G33" s="249"/>
      <c r="H33" s="799"/>
    </row>
    <row r="34" spans="1:8" s="78" customFormat="1" ht="12" customHeight="1">
      <c r="A34" s="157"/>
      <c r="B34" s="157"/>
      <c r="C34" s="158"/>
      <c r="D34" s="249"/>
      <c r="E34" s="249"/>
      <c r="F34" s="249"/>
      <c r="G34" s="249"/>
      <c r="H34" s="799"/>
    </row>
    <row r="35" spans="1:8" ht="12" customHeight="1" thickBot="1">
      <c r="A35" s="159"/>
      <c r="B35" s="160"/>
      <c r="C35" s="160"/>
      <c r="D35" s="250"/>
      <c r="E35" s="250"/>
      <c r="F35" s="250"/>
      <c r="G35" s="250"/>
      <c r="H35" s="800"/>
    </row>
    <row r="36" spans="1:8" ht="12" customHeight="1" thickBot="1">
      <c r="A36" s="161"/>
      <c r="B36" s="162"/>
      <c r="C36" s="163" t="s">
        <v>106</v>
      </c>
      <c r="D36" s="251"/>
      <c r="E36" s="251"/>
      <c r="F36" s="251"/>
      <c r="G36" s="251"/>
      <c r="H36" s="798"/>
    </row>
    <row r="37" spans="1:8" ht="12" customHeight="1" thickBot="1">
      <c r="A37" s="123" t="s">
        <v>61</v>
      </c>
      <c r="B37" s="13"/>
      <c r="C37" s="83" t="s">
        <v>393</v>
      </c>
      <c r="D37" s="210">
        <f>SUM(D38:D43)</f>
        <v>10692</v>
      </c>
      <c r="E37" s="210">
        <v>10692</v>
      </c>
      <c r="F37" s="210">
        <v>10692</v>
      </c>
      <c r="G37" s="210">
        <v>10027</v>
      </c>
      <c r="H37" s="786">
        <f>SUM(G37/F37)</f>
        <v>0.93780396558174339</v>
      </c>
    </row>
    <row r="38" spans="1:8" ht="12" customHeight="1">
      <c r="A38" s="164"/>
      <c r="B38" s="92" t="s">
        <v>148</v>
      </c>
      <c r="C38" s="6" t="s">
        <v>92</v>
      </c>
      <c r="D38" s="64">
        <v>2513</v>
      </c>
      <c r="E38" s="64">
        <v>2513</v>
      </c>
      <c r="F38" s="64">
        <v>2513</v>
      </c>
      <c r="G38" s="64">
        <v>3101</v>
      </c>
      <c r="H38" s="801">
        <f>SUM(G38/F38)</f>
        <v>1.233983286908078</v>
      </c>
    </row>
    <row r="39" spans="1:8" ht="12" customHeight="1">
      <c r="A39" s="165"/>
      <c r="B39" s="90" t="s">
        <v>149</v>
      </c>
      <c r="C39" s="5" t="s">
        <v>238</v>
      </c>
      <c r="D39" s="67">
        <v>623</v>
      </c>
      <c r="E39" s="67">
        <v>623</v>
      </c>
      <c r="F39" s="67">
        <v>623</v>
      </c>
      <c r="G39" s="67">
        <v>694</v>
      </c>
      <c r="H39" s="802">
        <f>SUM(G39/F39)</f>
        <v>1.1139646869983948</v>
      </c>
    </row>
    <row r="40" spans="1:8" ht="12" customHeight="1">
      <c r="A40" s="165"/>
      <c r="B40" s="90" t="s">
        <v>150</v>
      </c>
      <c r="C40" s="5" t="s">
        <v>179</v>
      </c>
      <c r="D40" s="67">
        <v>7483</v>
      </c>
      <c r="E40" s="67">
        <v>7483</v>
      </c>
      <c r="F40" s="67">
        <v>7483</v>
      </c>
      <c r="G40" s="67">
        <v>6232</v>
      </c>
      <c r="H40" s="802">
        <f>SUM(G40/F40)</f>
        <v>0.83282106107176268</v>
      </c>
    </row>
    <row r="41" spans="1:8" ht="12" customHeight="1">
      <c r="A41" s="165"/>
      <c r="B41" s="90" t="s">
        <v>151</v>
      </c>
      <c r="C41" s="5" t="s">
        <v>376</v>
      </c>
      <c r="D41" s="67">
        <v>73</v>
      </c>
      <c r="E41" s="67">
        <v>73</v>
      </c>
      <c r="F41" s="67">
        <v>73</v>
      </c>
      <c r="G41" s="67">
        <v>0</v>
      </c>
      <c r="H41" s="802"/>
    </row>
    <row r="42" spans="1:8" s="78" customFormat="1" ht="12" customHeight="1">
      <c r="A42" s="165"/>
      <c r="B42" s="90" t="s">
        <v>159</v>
      </c>
      <c r="C42" s="5" t="s">
        <v>239</v>
      </c>
      <c r="D42" s="67"/>
      <c r="E42" s="67"/>
      <c r="F42" s="67"/>
      <c r="G42" s="67"/>
      <c r="H42" s="802"/>
    </row>
    <row r="43" spans="1:8" ht="12" customHeight="1" thickBot="1">
      <c r="A43" s="165"/>
      <c r="B43" s="90" t="s">
        <v>408</v>
      </c>
      <c r="C43" s="5" t="s">
        <v>240</v>
      </c>
      <c r="D43" s="67"/>
      <c r="E43" s="67"/>
      <c r="F43" s="67"/>
      <c r="G43" s="67"/>
      <c r="H43" s="802"/>
    </row>
    <row r="44" spans="1:8" ht="12" customHeight="1" thickBot="1">
      <c r="A44" s="123" t="s">
        <v>62</v>
      </c>
      <c r="B44" s="13"/>
      <c r="C44" s="83" t="s">
        <v>46</v>
      </c>
      <c r="D44" s="210">
        <f>SUM(D45:D48)</f>
        <v>0</v>
      </c>
      <c r="E44" s="210">
        <v>0</v>
      </c>
      <c r="F44" s="210">
        <v>0</v>
      </c>
      <c r="G44" s="210"/>
      <c r="H44" s="786"/>
    </row>
    <row r="45" spans="1:8" ht="12" customHeight="1">
      <c r="A45" s="164"/>
      <c r="B45" s="92" t="s">
        <v>154</v>
      </c>
      <c r="C45" s="6" t="s">
        <v>328</v>
      </c>
      <c r="D45" s="64"/>
      <c r="E45" s="64"/>
      <c r="F45" s="64"/>
      <c r="G45" s="64"/>
      <c r="H45" s="801"/>
    </row>
    <row r="46" spans="1:8" ht="12" customHeight="1">
      <c r="A46" s="165"/>
      <c r="B46" s="90" t="s">
        <v>155</v>
      </c>
      <c r="C46" s="5" t="s">
        <v>242</v>
      </c>
      <c r="D46" s="67"/>
      <c r="E46" s="67"/>
      <c r="F46" s="67"/>
      <c r="G46" s="67"/>
      <c r="H46" s="802"/>
    </row>
    <row r="47" spans="1:8" ht="15" customHeight="1">
      <c r="A47" s="165"/>
      <c r="B47" s="90" t="s">
        <v>158</v>
      </c>
      <c r="C47" s="5" t="s">
        <v>107</v>
      </c>
      <c r="D47" s="67"/>
      <c r="E47" s="67"/>
      <c r="F47" s="67"/>
      <c r="G47" s="67"/>
      <c r="H47" s="802"/>
    </row>
    <row r="48" spans="1:8" ht="13.8" thickBot="1">
      <c r="A48" s="165"/>
      <c r="B48" s="90" t="s">
        <v>166</v>
      </c>
      <c r="C48" s="5" t="s">
        <v>43</v>
      </c>
      <c r="D48" s="67"/>
      <c r="E48" s="67"/>
      <c r="F48" s="67"/>
      <c r="G48" s="67"/>
      <c r="H48" s="802"/>
    </row>
    <row r="49" spans="1:8" ht="15" customHeight="1" thickBot="1">
      <c r="A49" s="123" t="s">
        <v>63</v>
      </c>
      <c r="B49" s="13"/>
      <c r="C49" s="13" t="s">
        <v>44</v>
      </c>
      <c r="D49" s="211"/>
      <c r="E49" s="211"/>
      <c r="F49" s="211"/>
      <c r="G49" s="211"/>
      <c r="H49" s="793"/>
    </row>
    <row r="50" spans="1:8" ht="14.25" customHeight="1" thickBot="1">
      <c r="A50" s="154" t="s">
        <v>64</v>
      </c>
      <c r="B50" s="262"/>
      <c r="C50" s="263" t="s">
        <v>47</v>
      </c>
      <c r="D50" s="245"/>
      <c r="E50" s="245"/>
      <c r="F50" s="245"/>
      <c r="G50" s="245"/>
      <c r="H50" s="797"/>
    </row>
    <row r="51" spans="1:8" ht="13.8" thickBot="1">
      <c r="A51" s="123" t="s">
        <v>65</v>
      </c>
      <c r="B51" s="151"/>
      <c r="C51" s="167" t="s">
        <v>45</v>
      </c>
      <c r="D51" s="258">
        <f>+D37+D44+D49+D50</f>
        <v>10692</v>
      </c>
      <c r="E51" s="258">
        <v>10692</v>
      </c>
      <c r="F51" s="258">
        <v>10692</v>
      </c>
      <c r="G51" s="258">
        <v>10027</v>
      </c>
      <c r="H51" s="803">
        <f>SUM(G51/F51)</f>
        <v>0.93780396558174339</v>
      </c>
    </row>
    <row r="52" spans="1:8" ht="13.8" thickBot="1">
      <c r="A52" s="168"/>
      <c r="B52" s="169"/>
      <c r="C52" s="169"/>
      <c r="D52" s="259"/>
      <c r="E52" s="259"/>
      <c r="F52" s="259"/>
      <c r="G52" s="259"/>
      <c r="H52" s="804"/>
    </row>
    <row r="53" spans="1:8" ht="13.8" thickBot="1">
      <c r="A53" s="170" t="s">
        <v>264</v>
      </c>
      <c r="B53" s="171"/>
      <c r="C53" s="172"/>
      <c r="D53" s="81">
        <v>1</v>
      </c>
      <c r="E53" s="81">
        <v>1</v>
      </c>
      <c r="F53" s="81">
        <v>1</v>
      </c>
      <c r="G53" s="81">
        <v>1</v>
      </c>
      <c r="H53" s="805"/>
    </row>
    <row r="54" spans="1:8" ht="13.8" thickBot="1">
      <c r="A54" s="170" t="s">
        <v>265</v>
      </c>
      <c r="B54" s="171"/>
      <c r="C54" s="172"/>
      <c r="D54" s="81">
        <v>0</v>
      </c>
      <c r="E54" s="81">
        <v>0</v>
      </c>
      <c r="F54" s="81">
        <v>0</v>
      </c>
      <c r="G54" s="81">
        <v>0</v>
      </c>
      <c r="H54" s="805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F6" sqref="F6"/>
    </sheetView>
  </sheetViews>
  <sheetFormatPr defaultColWidth="9.33203125" defaultRowHeight="13.2"/>
  <cols>
    <col min="1" max="1" width="7.33203125" style="2" customWidth="1"/>
    <col min="2" max="2" width="8" style="3" customWidth="1"/>
    <col min="3" max="3" width="60" style="3" customWidth="1"/>
    <col min="4" max="5" width="13.33203125" style="3" customWidth="1"/>
    <col min="6" max="6" width="13.109375" style="3" customWidth="1"/>
    <col min="7" max="7" width="12" style="3" customWidth="1"/>
    <col min="8" max="8" width="10.33203125" style="806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F1" s="175"/>
      <c r="G1" s="175"/>
      <c r="H1" s="780" t="s">
        <v>917</v>
      </c>
    </row>
    <row r="2" spans="1:8" s="74" customFormat="1" ht="39" customHeight="1">
      <c r="A2" s="1556" t="s">
        <v>260</v>
      </c>
      <c r="B2" s="1557"/>
      <c r="C2" s="173" t="s">
        <v>409</v>
      </c>
      <c r="D2" s="178"/>
      <c r="E2" s="178"/>
      <c r="F2" s="178"/>
      <c r="G2" s="178"/>
      <c r="H2" s="781" t="s">
        <v>111</v>
      </c>
    </row>
    <row r="3" spans="1:8" s="74" customFormat="1" ht="16.2" thickBot="1">
      <c r="A3" s="131" t="s">
        <v>259</v>
      </c>
      <c r="B3" s="132"/>
      <c r="C3" s="174" t="s">
        <v>412</v>
      </c>
      <c r="D3" s="179"/>
      <c r="E3" s="179"/>
      <c r="F3" s="179"/>
      <c r="G3" s="179"/>
      <c r="H3" s="782" t="s">
        <v>399</v>
      </c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134"/>
      <c r="H4" s="783" t="s">
        <v>99</v>
      </c>
    </row>
    <row r="5" spans="1:8" ht="23.4" thickBot="1">
      <c r="A5" s="1552" t="s">
        <v>261</v>
      </c>
      <c r="B5" s="1553"/>
      <c r="C5" s="135" t="s">
        <v>100</v>
      </c>
      <c r="D5" s="136" t="s">
        <v>101</v>
      </c>
      <c r="E5" s="1177" t="s">
        <v>1026</v>
      </c>
      <c r="F5" s="136" t="s">
        <v>1070</v>
      </c>
      <c r="G5" s="136" t="s">
        <v>495</v>
      </c>
      <c r="H5" s="784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203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3894</v>
      </c>
      <c r="E8" s="210">
        <v>3894</v>
      </c>
      <c r="F8" s="210">
        <v>3894</v>
      </c>
      <c r="G8" s="210">
        <v>5125</v>
      </c>
      <c r="H8" s="786">
        <f>SUM(G8/F8)</f>
        <v>1.3161273754494094</v>
      </c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208">
        <v>3066</v>
      </c>
      <c r="E12" s="208">
        <v>3066</v>
      </c>
      <c r="F12" s="208">
        <v>3066</v>
      </c>
      <c r="G12" s="208">
        <v>4035</v>
      </c>
      <c r="H12" s="788">
        <f>SUM(G12/F12)</f>
        <v>1.3160469667318981</v>
      </c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242">
        <v>828</v>
      </c>
      <c r="E14" s="242">
        <v>828</v>
      </c>
      <c r="F14" s="242">
        <v>828</v>
      </c>
      <c r="G14" s="242">
        <v>1090</v>
      </c>
      <c r="H14" s="789">
        <f>SUM(G14/F14)</f>
        <v>1.3164251207729469</v>
      </c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>
        <v>0</v>
      </c>
      <c r="F17" s="210">
        <v>0</v>
      </c>
      <c r="G17" s="210"/>
      <c r="H17" s="786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78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>
        <v>0</v>
      </c>
      <c r="F22" s="210">
        <v>0</v>
      </c>
      <c r="G22" s="210"/>
      <c r="H22" s="786"/>
    </row>
    <row r="23" spans="1:8" s="76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791"/>
    </row>
    <row r="24" spans="1:8" s="76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792"/>
    </row>
    <row r="25" spans="1:8" s="76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793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344</v>
      </c>
      <c r="E26" s="211">
        <v>344</v>
      </c>
      <c r="F26" s="211">
        <v>344</v>
      </c>
      <c r="G26" s="211"/>
      <c r="H26" s="793"/>
    </row>
    <row r="27" spans="1:8" s="77" customFormat="1" ht="12" customHeight="1" thickBot="1">
      <c r="A27" s="115" t="s">
        <v>66</v>
      </c>
      <c r="B27" s="95"/>
      <c r="C27" s="83" t="s">
        <v>42</v>
      </c>
      <c r="D27" s="247">
        <f>+D8+D17+D22+D25+D26</f>
        <v>4238</v>
      </c>
      <c r="E27" s="247">
        <v>4238</v>
      </c>
      <c r="F27" s="247">
        <v>4238</v>
      </c>
      <c r="G27" s="247">
        <v>5125</v>
      </c>
      <c r="H27" s="794">
        <f>SUM(G27/F27)</f>
        <v>1.2092968381311939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>
        <v>0</v>
      </c>
      <c r="F28" s="277">
        <v>0</v>
      </c>
      <c r="G28" s="277"/>
      <c r="H28" s="795"/>
    </row>
    <row r="29" spans="1:8" s="77" customFormat="1" ht="15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791"/>
    </row>
    <row r="30" spans="1:8" ht="14.4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807"/>
    </row>
    <row r="31" spans="1:8" s="47" customFormat="1" ht="16.5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797"/>
    </row>
    <row r="32" spans="1:8" s="78" customFormat="1" ht="12" customHeight="1" thickBot="1">
      <c r="A32" s="154" t="s">
        <v>69</v>
      </c>
      <c r="B32" s="155"/>
      <c r="C32" s="156" t="s">
        <v>41</v>
      </c>
      <c r="D32" s="251">
        <f>+D27+D28+D31</f>
        <v>4238</v>
      </c>
      <c r="E32" s="251">
        <v>4238</v>
      </c>
      <c r="F32" s="251">
        <v>4238</v>
      </c>
      <c r="G32" s="251">
        <v>5125</v>
      </c>
      <c r="H32" s="798">
        <f>SUM(G32/F32)</f>
        <v>1.2092968381311939</v>
      </c>
    </row>
    <row r="33" spans="1:8" s="78" customFormat="1" ht="12" customHeight="1">
      <c r="A33" s="157"/>
      <c r="B33" s="157"/>
      <c r="C33" s="158"/>
      <c r="D33" s="249"/>
      <c r="E33" s="249"/>
      <c r="F33" s="249"/>
      <c r="G33" s="249"/>
      <c r="H33" s="799"/>
    </row>
    <row r="34" spans="1:8" s="78" customFormat="1" ht="12" customHeight="1">
      <c r="A34" s="157"/>
      <c r="B34" s="157"/>
      <c r="C34" s="158"/>
      <c r="D34" s="249"/>
      <c r="E34" s="249"/>
      <c r="F34" s="249"/>
      <c r="G34" s="249"/>
      <c r="H34" s="799"/>
    </row>
    <row r="35" spans="1:8" ht="12" customHeight="1" thickBot="1">
      <c r="A35" s="159"/>
      <c r="B35" s="160"/>
      <c r="C35" s="160"/>
      <c r="D35" s="250"/>
      <c r="E35" s="250"/>
      <c r="F35" s="250"/>
      <c r="G35" s="250"/>
      <c r="H35" s="800"/>
    </row>
    <row r="36" spans="1:8" ht="12" customHeight="1" thickBot="1">
      <c r="A36" s="161"/>
      <c r="B36" s="162"/>
      <c r="C36" s="163" t="s">
        <v>106</v>
      </c>
      <c r="D36" s="251"/>
      <c r="E36" s="251"/>
      <c r="F36" s="251"/>
      <c r="G36" s="251"/>
      <c r="H36" s="798"/>
    </row>
    <row r="37" spans="1:8" ht="12" customHeight="1" thickBot="1">
      <c r="A37" s="123" t="s">
        <v>61</v>
      </c>
      <c r="B37" s="13"/>
      <c r="C37" s="83" t="s">
        <v>393</v>
      </c>
      <c r="D37" s="210">
        <f>SUM(D38:D43)</f>
        <v>4238</v>
      </c>
      <c r="E37" s="210">
        <v>4238</v>
      </c>
      <c r="F37" s="210">
        <v>4238</v>
      </c>
      <c r="G37" s="210">
        <v>4581</v>
      </c>
      <c r="H37" s="786">
        <f>SUM(G37/F37)</f>
        <v>1.0809344030202925</v>
      </c>
    </row>
    <row r="38" spans="1:8" ht="12" customHeight="1">
      <c r="A38" s="164"/>
      <c r="B38" s="92" t="s">
        <v>148</v>
      </c>
      <c r="C38" s="6" t="s">
        <v>92</v>
      </c>
      <c r="D38" s="64">
        <v>996</v>
      </c>
      <c r="E38" s="64">
        <v>996</v>
      </c>
      <c r="F38" s="64">
        <v>996</v>
      </c>
      <c r="G38" s="64">
        <v>1395</v>
      </c>
      <c r="H38" s="801">
        <f>SUM(G38/F38)</f>
        <v>1.4006024096385543</v>
      </c>
    </row>
    <row r="39" spans="1:8" ht="12" customHeight="1">
      <c r="A39" s="165"/>
      <c r="B39" s="90" t="s">
        <v>149</v>
      </c>
      <c r="C39" s="5" t="s">
        <v>238</v>
      </c>
      <c r="D39" s="67">
        <v>247</v>
      </c>
      <c r="E39" s="67">
        <v>247</v>
      </c>
      <c r="F39" s="67">
        <v>247</v>
      </c>
      <c r="G39" s="67">
        <v>312</v>
      </c>
      <c r="H39" s="802">
        <f>SUM(G39/F39)</f>
        <v>1.263157894736842</v>
      </c>
    </row>
    <row r="40" spans="1:8" ht="12" customHeight="1">
      <c r="A40" s="165"/>
      <c r="B40" s="90" t="s">
        <v>150</v>
      </c>
      <c r="C40" s="5" t="s">
        <v>179</v>
      </c>
      <c r="D40" s="67">
        <v>2966</v>
      </c>
      <c r="E40" s="67">
        <v>2966</v>
      </c>
      <c r="F40" s="67">
        <v>2966</v>
      </c>
      <c r="G40" s="67">
        <v>2874</v>
      </c>
      <c r="H40" s="802">
        <f>SUM(G40/F40)</f>
        <v>0.96898179366149695</v>
      </c>
    </row>
    <row r="41" spans="1:8" ht="12" customHeight="1">
      <c r="A41" s="165"/>
      <c r="B41" s="90" t="s">
        <v>151</v>
      </c>
      <c r="C41" s="5" t="s">
        <v>376</v>
      </c>
      <c r="D41" s="67">
        <v>29</v>
      </c>
      <c r="E41" s="67">
        <v>29</v>
      </c>
      <c r="F41" s="67">
        <v>29</v>
      </c>
      <c r="G41" s="67"/>
      <c r="H41" s="802"/>
    </row>
    <row r="42" spans="1:8" s="78" customFormat="1" ht="12" customHeight="1">
      <c r="A42" s="165"/>
      <c r="B42" s="90" t="s">
        <v>159</v>
      </c>
      <c r="C42" s="5" t="s">
        <v>239</v>
      </c>
      <c r="D42" s="67"/>
      <c r="E42" s="67"/>
      <c r="F42" s="67"/>
      <c r="G42" s="67"/>
      <c r="H42" s="802"/>
    </row>
    <row r="43" spans="1:8" ht="12" customHeight="1" thickBot="1">
      <c r="A43" s="165"/>
      <c r="B43" s="90" t="s">
        <v>408</v>
      </c>
      <c r="C43" s="5" t="s">
        <v>240</v>
      </c>
      <c r="D43" s="67"/>
      <c r="E43" s="67"/>
      <c r="F43" s="67"/>
      <c r="G43" s="67"/>
      <c r="H43" s="802"/>
    </row>
    <row r="44" spans="1:8" ht="12" customHeight="1" thickBot="1">
      <c r="A44" s="123" t="s">
        <v>62</v>
      </c>
      <c r="B44" s="13"/>
      <c r="C44" s="83" t="s">
        <v>46</v>
      </c>
      <c r="D44" s="210">
        <f>SUM(D45:D48)</f>
        <v>0</v>
      </c>
      <c r="E44" s="210">
        <v>0</v>
      </c>
      <c r="F44" s="210">
        <v>0</v>
      </c>
      <c r="G44" s="210"/>
      <c r="H44" s="786"/>
    </row>
    <row r="45" spans="1:8" ht="12" customHeight="1">
      <c r="A45" s="164"/>
      <c r="B45" s="92" t="s">
        <v>154</v>
      </c>
      <c r="C45" s="6" t="s">
        <v>328</v>
      </c>
      <c r="D45" s="64"/>
      <c r="E45" s="64"/>
      <c r="F45" s="64"/>
      <c r="G45" s="64"/>
      <c r="H45" s="801"/>
    </row>
    <row r="46" spans="1:8" ht="12" customHeight="1">
      <c r="A46" s="165"/>
      <c r="B46" s="90" t="s">
        <v>155</v>
      </c>
      <c r="C46" s="5" t="s">
        <v>242</v>
      </c>
      <c r="D46" s="67"/>
      <c r="E46" s="67"/>
      <c r="F46" s="67"/>
      <c r="G46" s="67"/>
      <c r="H46" s="802"/>
    </row>
    <row r="47" spans="1:8" ht="15" customHeight="1">
      <c r="A47" s="165"/>
      <c r="B47" s="90" t="s">
        <v>158</v>
      </c>
      <c r="C47" s="5" t="s">
        <v>107</v>
      </c>
      <c r="D47" s="67"/>
      <c r="E47" s="67"/>
      <c r="F47" s="67"/>
      <c r="G47" s="67"/>
      <c r="H47" s="802"/>
    </row>
    <row r="48" spans="1:8" ht="13.8" thickBot="1">
      <c r="A48" s="165"/>
      <c r="B48" s="90" t="s">
        <v>166</v>
      </c>
      <c r="C48" s="5" t="s">
        <v>43</v>
      </c>
      <c r="D48" s="67"/>
      <c r="E48" s="67"/>
      <c r="F48" s="67"/>
      <c r="G48" s="67"/>
      <c r="H48" s="802"/>
    </row>
    <row r="49" spans="1:8" ht="15" customHeight="1" thickBot="1">
      <c r="A49" s="123" t="s">
        <v>63</v>
      </c>
      <c r="B49" s="13"/>
      <c r="C49" s="13" t="s">
        <v>44</v>
      </c>
      <c r="D49" s="211"/>
      <c r="E49" s="211"/>
      <c r="F49" s="211"/>
      <c r="G49" s="211"/>
      <c r="H49" s="793"/>
    </row>
    <row r="50" spans="1:8" ht="14.25" customHeight="1" thickBot="1">
      <c r="A50" s="154" t="s">
        <v>64</v>
      </c>
      <c r="B50" s="262"/>
      <c r="C50" s="263" t="s">
        <v>47</v>
      </c>
      <c r="D50" s="245"/>
      <c r="E50" s="245"/>
      <c r="F50" s="245"/>
      <c r="G50" s="245"/>
      <c r="H50" s="797"/>
    </row>
    <row r="51" spans="1:8" ht="13.8" thickBot="1">
      <c r="A51" s="123" t="s">
        <v>65</v>
      </c>
      <c r="B51" s="151"/>
      <c r="C51" s="167" t="s">
        <v>45</v>
      </c>
      <c r="D51" s="258">
        <f>+D37+D44+D49+D50</f>
        <v>4238</v>
      </c>
      <c r="E51" s="258">
        <v>4238</v>
      </c>
      <c r="F51" s="258">
        <v>4238</v>
      </c>
      <c r="G51" s="258">
        <v>4581</v>
      </c>
      <c r="H51" s="803">
        <f>SUM(G51/F51)</f>
        <v>1.0809344030202925</v>
      </c>
    </row>
    <row r="52" spans="1:8" ht="13.8" thickBot="1">
      <c r="A52" s="168"/>
      <c r="B52" s="169"/>
      <c r="C52" s="169"/>
      <c r="D52" s="259"/>
      <c r="E52" s="259"/>
      <c r="F52" s="259"/>
      <c r="G52" s="259"/>
      <c r="H52" s="804"/>
    </row>
    <row r="53" spans="1:8" ht="13.8" thickBot="1">
      <c r="A53" s="170" t="s">
        <v>264</v>
      </c>
      <c r="B53" s="171"/>
      <c r="C53" s="172"/>
      <c r="D53" s="81">
        <v>1</v>
      </c>
      <c r="E53" s="81">
        <v>1</v>
      </c>
      <c r="F53" s="81">
        <v>1</v>
      </c>
      <c r="G53" s="81">
        <v>1</v>
      </c>
      <c r="H53" s="805"/>
    </row>
    <row r="54" spans="1:8" ht="13.8" thickBot="1">
      <c r="A54" s="170" t="s">
        <v>265</v>
      </c>
      <c r="B54" s="171"/>
      <c r="C54" s="172"/>
      <c r="D54" s="81">
        <v>0</v>
      </c>
      <c r="E54" s="81">
        <v>0</v>
      </c>
      <c r="F54" s="81">
        <v>0</v>
      </c>
      <c r="G54" s="81">
        <v>0</v>
      </c>
      <c r="H54" s="805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F6" sqref="F6"/>
    </sheetView>
  </sheetViews>
  <sheetFormatPr defaultColWidth="9.33203125" defaultRowHeight="13.2"/>
  <cols>
    <col min="1" max="1" width="6.44140625" style="2" customWidth="1"/>
    <col min="2" max="2" width="6.77734375" style="3" customWidth="1"/>
    <col min="3" max="3" width="58.44140625" style="3" customWidth="1"/>
    <col min="4" max="5" width="12.33203125" style="3" customWidth="1"/>
    <col min="6" max="6" width="13.109375" style="3" customWidth="1"/>
    <col min="7" max="7" width="11.77734375" style="3" customWidth="1"/>
    <col min="8" max="8" width="9.6640625" style="806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F1" s="175"/>
      <c r="G1" s="175"/>
      <c r="H1" s="780" t="s">
        <v>918</v>
      </c>
    </row>
    <row r="2" spans="1:8" s="74" customFormat="1" ht="45" customHeight="1">
      <c r="A2" s="1556" t="s">
        <v>260</v>
      </c>
      <c r="B2" s="1557"/>
      <c r="C2" s="173" t="s">
        <v>409</v>
      </c>
      <c r="D2" s="178"/>
      <c r="E2" s="178"/>
      <c r="F2" s="178"/>
      <c r="G2" s="178"/>
      <c r="H2" s="781" t="s">
        <v>111</v>
      </c>
    </row>
    <row r="3" spans="1:8" s="74" customFormat="1" ht="16.2" thickBot="1">
      <c r="A3" s="131" t="s">
        <v>259</v>
      </c>
      <c r="B3" s="132"/>
      <c r="C3" s="174" t="s">
        <v>413</v>
      </c>
      <c r="D3" s="179"/>
      <c r="E3" s="179"/>
      <c r="F3" s="179"/>
      <c r="G3" s="179"/>
      <c r="H3" s="782" t="s">
        <v>401</v>
      </c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134"/>
      <c r="H4" s="783" t="s">
        <v>99</v>
      </c>
    </row>
    <row r="5" spans="1:8" ht="23.4" thickBot="1">
      <c r="A5" s="1552" t="s">
        <v>261</v>
      </c>
      <c r="B5" s="1553"/>
      <c r="C5" s="135" t="s">
        <v>100</v>
      </c>
      <c r="D5" s="136" t="s">
        <v>101</v>
      </c>
      <c r="E5" s="1177" t="s">
        <v>1026</v>
      </c>
      <c r="F5" s="136" t="s">
        <v>1073</v>
      </c>
      <c r="G5" s="136" t="s">
        <v>495</v>
      </c>
      <c r="H5" s="784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204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805</v>
      </c>
      <c r="E8" s="210">
        <v>805</v>
      </c>
      <c r="F8" s="210">
        <v>838</v>
      </c>
      <c r="G8" s="210">
        <v>851</v>
      </c>
      <c r="H8" s="786">
        <f>SUM(G8/F8)</f>
        <v>1.0155131264916468</v>
      </c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208">
        <v>740</v>
      </c>
      <c r="E11" s="208">
        <v>740</v>
      </c>
      <c r="F11" s="208">
        <v>806</v>
      </c>
      <c r="G11" s="208">
        <v>819</v>
      </c>
      <c r="H11" s="788">
        <f>SUM(G11/F11)</f>
        <v>1.0161290322580645</v>
      </c>
    </row>
    <row r="12" spans="1:8" s="76" customFormat="1" ht="12" customHeight="1">
      <c r="A12" s="142"/>
      <c r="B12" s="143" t="s">
        <v>151</v>
      </c>
      <c r="C12" s="5" t="s">
        <v>210</v>
      </c>
      <c r="D12" s="208"/>
      <c r="E12" s="208"/>
      <c r="F12" s="208"/>
      <c r="G12" s="208"/>
      <c r="H12" s="788"/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242">
        <v>65</v>
      </c>
      <c r="E14" s="242">
        <v>65</v>
      </c>
      <c r="F14" s="242">
        <v>32</v>
      </c>
      <c r="G14" s="242">
        <v>32</v>
      </c>
      <c r="H14" s="789">
        <f>SUM(G14/F14)</f>
        <v>1</v>
      </c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152</v>
      </c>
      <c r="E17" s="210">
        <v>152</v>
      </c>
      <c r="F17" s="210">
        <v>152</v>
      </c>
      <c r="G17" s="210">
        <v>152</v>
      </c>
      <c r="H17" s="786">
        <f>SUM(G17/F17)</f>
        <v>1</v>
      </c>
    </row>
    <row r="18" spans="1:8" s="77" customFormat="1" ht="12" customHeight="1">
      <c r="A18" s="142"/>
      <c r="B18" s="143" t="s">
        <v>154</v>
      </c>
      <c r="C18" s="6" t="s">
        <v>31</v>
      </c>
      <c r="D18" s="208">
        <v>152</v>
      </c>
      <c r="E18" s="208">
        <v>152</v>
      </c>
      <c r="F18" s="208">
        <v>152</v>
      </c>
      <c r="G18" s="208">
        <v>152</v>
      </c>
      <c r="H18" s="788">
        <f>SUM(G18/F18)</f>
        <v>1</v>
      </c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>
        <v>0</v>
      </c>
      <c r="F22" s="210"/>
      <c r="G22" s="210"/>
      <c r="H22" s="786"/>
    </row>
    <row r="23" spans="1:8" s="76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791"/>
    </row>
    <row r="24" spans="1:8" s="76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792"/>
    </row>
    <row r="25" spans="1:8" s="76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793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53691</v>
      </c>
      <c r="E26" s="211">
        <v>53691</v>
      </c>
      <c r="F26" s="211">
        <v>50429</v>
      </c>
      <c r="G26" s="211">
        <v>50743</v>
      </c>
      <c r="H26" s="793">
        <f>SUM(G26/F26)</f>
        <v>1.0062265759781079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247">
        <f>+D8+D17+D22+D25+D26</f>
        <v>54648</v>
      </c>
      <c r="E27" s="247">
        <v>54648</v>
      </c>
      <c r="F27" s="247">
        <v>51419</v>
      </c>
      <c r="G27" s="247">
        <v>51746</v>
      </c>
      <c r="H27" s="794">
        <f>SUM(G27/F27)</f>
        <v>1.0063595169100916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>
        <v>0</v>
      </c>
      <c r="F28" s="277"/>
      <c r="G28" s="277"/>
      <c r="H28" s="795"/>
    </row>
    <row r="29" spans="1:8" s="77" customFormat="1" ht="15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791"/>
    </row>
    <row r="30" spans="1:8" ht="14.4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807"/>
    </row>
    <row r="31" spans="1:8" s="47" customFormat="1" ht="16.5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797"/>
    </row>
    <row r="32" spans="1:8" s="78" customFormat="1" ht="12" customHeight="1" thickBot="1">
      <c r="A32" s="154" t="s">
        <v>69</v>
      </c>
      <c r="B32" s="155"/>
      <c r="C32" s="156" t="s">
        <v>41</v>
      </c>
      <c r="D32" s="251">
        <f>+D27+D28+D31</f>
        <v>54648</v>
      </c>
      <c r="E32" s="251">
        <v>54648</v>
      </c>
      <c r="F32" s="251">
        <v>51419</v>
      </c>
      <c r="G32" s="251">
        <v>51746</v>
      </c>
      <c r="H32" s="798">
        <f>SUM(G32/F32)</f>
        <v>1.0063595169100916</v>
      </c>
    </row>
    <row r="33" spans="1:8" s="78" customFormat="1" ht="12" customHeight="1">
      <c r="A33" s="157"/>
      <c r="B33" s="157"/>
      <c r="C33" s="158"/>
      <c r="D33" s="249"/>
      <c r="E33" s="249"/>
      <c r="F33" s="249"/>
      <c r="G33" s="249"/>
      <c r="H33" s="799"/>
    </row>
    <row r="34" spans="1:8" s="78" customFormat="1" ht="12" customHeight="1">
      <c r="A34" s="157"/>
      <c r="B34" s="157"/>
      <c r="C34" s="158"/>
      <c r="D34" s="249"/>
      <c r="E34" s="249"/>
      <c r="F34" s="249"/>
      <c r="G34" s="249"/>
      <c r="H34" s="799"/>
    </row>
    <row r="35" spans="1:8" ht="12" customHeight="1" thickBot="1">
      <c r="A35" s="159"/>
      <c r="B35" s="160"/>
      <c r="C35" s="160"/>
      <c r="D35" s="250"/>
      <c r="E35" s="250"/>
      <c r="F35" s="250"/>
      <c r="G35" s="250"/>
      <c r="H35" s="800"/>
    </row>
    <row r="36" spans="1:8" ht="12" customHeight="1" thickBot="1">
      <c r="A36" s="161"/>
      <c r="B36" s="162"/>
      <c r="C36" s="163" t="s">
        <v>106</v>
      </c>
      <c r="D36" s="251"/>
      <c r="E36" s="251"/>
      <c r="F36" s="251"/>
      <c r="G36" s="251"/>
      <c r="H36" s="798"/>
    </row>
    <row r="37" spans="1:8" ht="12" customHeight="1" thickBot="1">
      <c r="A37" s="123" t="s">
        <v>61</v>
      </c>
      <c r="B37" s="13"/>
      <c r="C37" s="83" t="s">
        <v>393</v>
      </c>
      <c r="D37" s="210">
        <f>SUM(D38:D43)</f>
        <v>49942</v>
      </c>
      <c r="E37" s="210">
        <v>49942</v>
      </c>
      <c r="F37" s="210">
        <v>50226</v>
      </c>
      <c r="G37" s="210">
        <v>50553</v>
      </c>
      <c r="H37" s="786">
        <f>SUM(G37/F37)</f>
        <v>1.0065105722135945</v>
      </c>
    </row>
    <row r="38" spans="1:8" ht="12" customHeight="1">
      <c r="A38" s="164"/>
      <c r="B38" s="92" t="s">
        <v>148</v>
      </c>
      <c r="C38" s="6" t="s">
        <v>92</v>
      </c>
      <c r="D38" s="64">
        <v>31192</v>
      </c>
      <c r="E38" s="64">
        <v>31192</v>
      </c>
      <c r="F38" s="64">
        <v>34244</v>
      </c>
      <c r="G38" s="64">
        <v>34457</v>
      </c>
      <c r="H38" s="801">
        <f>SUM(G38/F38)</f>
        <v>1.0062200677490947</v>
      </c>
    </row>
    <row r="39" spans="1:8" ht="12" customHeight="1">
      <c r="A39" s="165"/>
      <c r="B39" s="90" t="s">
        <v>149</v>
      </c>
      <c r="C39" s="5" t="s">
        <v>238</v>
      </c>
      <c r="D39" s="67">
        <v>7747</v>
      </c>
      <c r="E39" s="67">
        <v>7747</v>
      </c>
      <c r="F39" s="67">
        <v>8479</v>
      </c>
      <c r="G39" s="67">
        <v>8844</v>
      </c>
      <c r="H39" s="802">
        <f>SUM(G39/F39)</f>
        <v>1.043047529189763</v>
      </c>
    </row>
    <row r="40" spans="1:8" ht="12" customHeight="1">
      <c r="A40" s="165"/>
      <c r="B40" s="90" t="s">
        <v>150</v>
      </c>
      <c r="C40" s="5" t="s">
        <v>179</v>
      </c>
      <c r="D40" s="67">
        <v>10180</v>
      </c>
      <c r="E40" s="67">
        <v>10180</v>
      </c>
      <c r="F40" s="67">
        <v>7064</v>
      </c>
      <c r="G40" s="67">
        <v>6819</v>
      </c>
      <c r="H40" s="802">
        <f>SUM(G40/F40)</f>
        <v>0.96531710079275201</v>
      </c>
    </row>
    <row r="41" spans="1:8" ht="12" customHeight="1">
      <c r="A41" s="165"/>
      <c r="B41" s="90" t="s">
        <v>151</v>
      </c>
      <c r="C41" s="5" t="s">
        <v>376</v>
      </c>
      <c r="D41" s="67">
        <v>823</v>
      </c>
      <c r="E41" s="67">
        <v>823</v>
      </c>
      <c r="F41" s="67">
        <v>439</v>
      </c>
      <c r="G41" s="67">
        <v>433</v>
      </c>
      <c r="H41" s="802">
        <f>SUM(G41/F41)</f>
        <v>0.98633257403189067</v>
      </c>
    </row>
    <row r="42" spans="1:8" s="78" customFormat="1" ht="12" customHeight="1">
      <c r="A42" s="165"/>
      <c r="B42" s="90" t="s">
        <v>159</v>
      </c>
      <c r="C42" s="5" t="s">
        <v>239</v>
      </c>
      <c r="D42" s="67"/>
      <c r="E42" s="67"/>
      <c r="F42" s="67"/>
      <c r="G42" s="67"/>
      <c r="H42" s="802"/>
    </row>
    <row r="43" spans="1:8" ht="12" customHeight="1" thickBot="1">
      <c r="A43" s="165"/>
      <c r="B43" s="90" t="s">
        <v>408</v>
      </c>
      <c r="C43" s="5" t="s">
        <v>240</v>
      </c>
      <c r="D43" s="67"/>
      <c r="E43" s="67"/>
      <c r="F43" s="67"/>
      <c r="G43" s="67"/>
      <c r="H43" s="802"/>
    </row>
    <row r="44" spans="1:8" ht="12" customHeight="1" thickBot="1">
      <c r="A44" s="123" t="s">
        <v>62</v>
      </c>
      <c r="B44" s="13"/>
      <c r="C44" s="83" t="s">
        <v>46</v>
      </c>
      <c r="D44" s="210">
        <f>SUM(D45:D48)</f>
        <v>4706</v>
      </c>
      <c r="E44" s="210">
        <v>4706</v>
      </c>
      <c r="F44" s="210">
        <v>1193</v>
      </c>
      <c r="G44" s="210">
        <v>1193</v>
      </c>
      <c r="H44" s="786">
        <f>SUM(G44/F44)</f>
        <v>1</v>
      </c>
    </row>
    <row r="45" spans="1:8" ht="12" customHeight="1">
      <c r="A45" s="164"/>
      <c r="B45" s="92" t="s">
        <v>154</v>
      </c>
      <c r="C45" s="6" t="s">
        <v>328</v>
      </c>
      <c r="D45" s="64">
        <v>1200</v>
      </c>
      <c r="E45" s="64">
        <v>1200</v>
      </c>
      <c r="F45" s="64">
        <v>812</v>
      </c>
      <c r="G45" s="64">
        <v>812</v>
      </c>
      <c r="H45" s="801">
        <f>SUM(G45/F45)</f>
        <v>1</v>
      </c>
    </row>
    <row r="46" spans="1:8" ht="12" customHeight="1">
      <c r="A46" s="165"/>
      <c r="B46" s="90" t="s">
        <v>155</v>
      </c>
      <c r="C46" s="5" t="s">
        <v>242</v>
      </c>
      <c r="D46" s="67">
        <v>3506</v>
      </c>
      <c r="E46" s="67">
        <v>3506</v>
      </c>
      <c r="F46" s="67">
        <v>381</v>
      </c>
      <c r="G46" s="67">
        <v>381</v>
      </c>
      <c r="H46" s="802">
        <f>SUM(G46/F46)</f>
        <v>1</v>
      </c>
    </row>
    <row r="47" spans="1:8" ht="15" customHeight="1">
      <c r="A47" s="165"/>
      <c r="B47" s="90" t="s">
        <v>158</v>
      </c>
      <c r="C47" s="5" t="s">
        <v>107</v>
      </c>
      <c r="D47" s="67"/>
      <c r="E47" s="67"/>
      <c r="F47" s="67"/>
      <c r="G47" s="67"/>
      <c r="H47" s="802"/>
    </row>
    <row r="48" spans="1:8" ht="13.8" thickBot="1">
      <c r="A48" s="165"/>
      <c r="B48" s="90" t="s">
        <v>166</v>
      </c>
      <c r="C48" s="5" t="s">
        <v>43</v>
      </c>
      <c r="D48" s="67"/>
      <c r="E48" s="67"/>
      <c r="F48" s="67"/>
      <c r="G48" s="67"/>
      <c r="H48" s="802"/>
    </row>
    <row r="49" spans="1:8" ht="15" customHeight="1" thickBot="1">
      <c r="A49" s="123" t="s">
        <v>63</v>
      </c>
      <c r="B49" s="13"/>
      <c r="C49" s="13" t="s">
        <v>44</v>
      </c>
      <c r="D49" s="211"/>
      <c r="E49" s="211"/>
      <c r="F49" s="211"/>
      <c r="G49" s="211"/>
      <c r="H49" s="793"/>
    </row>
    <row r="50" spans="1:8" ht="14.25" customHeight="1" thickBot="1">
      <c r="A50" s="154" t="s">
        <v>64</v>
      </c>
      <c r="B50" s="262"/>
      <c r="C50" s="263" t="s">
        <v>47</v>
      </c>
      <c r="D50" s="245"/>
      <c r="E50" s="245"/>
      <c r="F50" s="245"/>
      <c r="G50" s="245"/>
      <c r="H50" s="797"/>
    </row>
    <row r="51" spans="1:8" ht="13.8" thickBot="1">
      <c r="A51" s="123" t="s">
        <v>65</v>
      </c>
      <c r="B51" s="151"/>
      <c r="C51" s="167" t="s">
        <v>45</v>
      </c>
      <c r="D51" s="258">
        <f>+D37+D44+D49+D50</f>
        <v>54648</v>
      </c>
      <c r="E51" s="258">
        <v>54648</v>
      </c>
      <c r="F51" s="258">
        <v>51419</v>
      </c>
      <c r="G51" s="258">
        <v>51746</v>
      </c>
      <c r="H51" s="803">
        <f>SUM(G51/F51)</f>
        <v>1.0063595169100916</v>
      </c>
    </row>
    <row r="52" spans="1:8" ht="13.8" thickBot="1">
      <c r="A52" s="168"/>
      <c r="B52" s="169"/>
      <c r="C52" s="169"/>
      <c r="D52" s="259"/>
      <c r="E52" s="259"/>
      <c r="F52" s="259"/>
      <c r="G52" s="259"/>
      <c r="H52" s="804"/>
    </row>
    <row r="53" spans="1:8" ht="13.8" thickBot="1">
      <c r="A53" s="170" t="s">
        <v>264</v>
      </c>
      <c r="B53" s="171"/>
      <c r="C53" s="172"/>
      <c r="D53" s="81">
        <v>16</v>
      </c>
      <c r="E53" s="81">
        <v>16</v>
      </c>
      <c r="F53" s="81">
        <v>16</v>
      </c>
      <c r="G53" s="81">
        <v>16</v>
      </c>
      <c r="H53" s="805"/>
    </row>
    <row r="54" spans="1:8" ht="13.8" thickBot="1">
      <c r="A54" s="170" t="s">
        <v>265</v>
      </c>
      <c r="B54" s="171"/>
      <c r="C54" s="172"/>
      <c r="D54" s="81">
        <v>0</v>
      </c>
      <c r="E54" s="81">
        <v>0</v>
      </c>
      <c r="F54" s="81">
        <v>0</v>
      </c>
      <c r="G54" s="81">
        <v>0</v>
      </c>
      <c r="H54" s="805"/>
    </row>
  </sheetData>
  <sheetProtection formatCells="0"/>
  <mergeCells count="2">
    <mergeCell ref="A2:B2"/>
    <mergeCell ref="A5:B5"/>
  </mergeCells>
  <printOptions horizontalCentered="1"/>
  <pageMargins left="0.78740157480314965" right="0.26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dimension ref="A1:H54"/>
  <sheetViews>
    <sheetView topLeftCell="A4" zoomScaleNormal="100" workbookViewId="0">
      <selection activeCell="J13" sqref="J13"/>
    </sheetView>
  </sheetViews>
  <sheetFormatPr defaultColWidth="9.33203125" defaultRowHeight="13.2"/>
  <cols>
    <col min="1" max="1" width="6" style="2" customWidth="1"/>
    <col min="2" max="2" width="6.6640625" style="3" customWidth="1"/>
    <col min="3" max="3" width="60.77734375" style="3" customWidth="1"/>
    <col min="4" max="6" width="13" style="3" customWidth="1"/>
    <col min="7" max="7" width="12" style="3" customWidth="1"/>
    <col min="8" max="8" width="8.6640625" style="806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5"/>
      <c r="E1" s="175"/>
      <c r="F1" s="175"/>
      <c r="G1" s="175"/>
      <c r="H1" s="780" t="s">
        <v>919</v>
      </c>
    </row>
    <row r="2" spans="1:8" s="74" customFormat="1" ht="34.5" customHeight="1">
      <c r="A2" s="1556" t="s">
        <v>260</v>
      </c>
      <c r="B2" s="1557"/>
      <c r="C2" s="173" t="s">
        <v>409</v>
      </c>
      <c r="D2" s="178"/>
      <c r="E2" s="178"/>
      <c r="F2" s="178"/>
      <c r="G2" s="178"/>
      <c r="H2" s="781" t="s">
        <v>111</v>
      </c>
    </row>
    <row r="3" spans="1:8" s="74" customFormat="1" ht="16.2" thickBot="1">
      <c r="A3" s="131" t="s">
        <v>259</v>
      </c>
      <c r="B3" s="132"/>
      <c r="C3" s="174" t="s">
        <v>414</v>
      </c>
      <c r="D3" s="179"/>
      <c r="E3" s="179"/>
      <c r="F3" s="179"/>
      <c r="G3" s="179"/>
      <c r="H3" s="782" t="s">
        <v>403</v>
      </c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134"/>
      <c r="H4" s="783" t="s">
        <v>99</v>
      </c>
    </row>
    <row r="5" spans="1:8" ht="23.4" thickBot="1">
      <c r="A5" s="1552" t="s">
        <v>261</v>
      </c>
      <c r="B5" s="1553"/>
      <c r="C5" s="135" t="s">
        <v>100</v>
      </c>
      <c r="D5" s="136" t="s">
        <v>101</v>
      </c>
      <c r="E5" s="1177" t="s">
        <v>1026</v>
      </c>
      <c r="F5" s="136" t="s">
        <v>1070</v>
      </c>
      <c r="G5" s="136" t="s">
        <v>495</v>
      </c>
      <c r="H5" s="784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204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1062</v>
      </c>
      <c r="E8" s="210">
        <v>1062</v>
      </c>
      <c r="F8" s="210">
        <v>1226</v>
      </c>
      <c r="G8" s="210">
        <v>1228</v>
      </c>
      <c r="H8" s="786">
        <f>SUM(G8/F8)</f>
        <v>1.0016313213703099</v>
      </c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208">
        <v>836</v>
      </c>
      <c r="E12" s="208">
        <v>836</v>
      </c>
      <c r="F12" s="208">
        <v>966</v>
      </c>
      <c r="G12" s="208">
        <v>967</v>
      </c>
      <c r="H12" s="788">
        <f>SUM(G12/F12)</f>
        <v>1.0010351966873705</v>
      </c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242">
        <v>226</v>
      </c>
      <c r="E14" s="242">
        <v>226</v>
      </c>
      <c r="F14" s="242">
        <v>260</v>
      </c>
      <c r="G14" s="242">
        <v>261</v>
      </c>
      <c r="H14" s="789">
        <f>SUM(G14/F14)</f>
        <v>1.0038461538461538</v>
      </c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>
        <v>0</v>
      </c>
      <c r="F17" s="210"/>
      <c r="G17" s="210"/>
      <c r="H17" s="786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78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>
        <v>0</v>
      </c>
      <c r="F22" s="210"/>
      <c r="G22" s="210"/>
      <c r="H22" s="786"/>
    </row>
    <row r="23" spans="1:8" s="76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791"/>
    </row>
    <row r="24" spans="1:8" s="76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792"/>
    </row>
    <row r="25" spans="1:8" s="76" customFormat="1" ht="12" customHeight="1" thickBot="1">
      <c r="A25" s="123" t="s">
        <v>64</v>
      </c>
      <c r="B25" s="83"/>
      <c r="C25" s="83" t="s">
        <v>291</v>
      </c>
      <c r="D25" s="211"/>
      <c r="E25" s="211"/>
      <c r="F25" s="211"/>
      <c r="G25" s="211"/>
      <c r="H25" s="793"/>
    </row>
    <row r="26" spans="1:8" s="76" customFormat="1" ht="12" customHeight="1" thickBot="1">
      <c r="A26" s="123" t="s">
        <v>65</v>
      </c>
      <c r="B26" s="140"/>
      <c r="C26" s="83" t="s">
        <v>37</v>
      </c>
      <c r="D26" s="211">
        <v>9034</v>
      </c>
      <c r="E26" s="211">
        <v>9034</v>
      </c>
      <c r="F26" s="211">
        <v>7922</v>
      </c>
      <c r="G26" s="211">
        <v>7920</v>
      </c>
      <c r="H26" s="793">
        <f>SUM(G26/F26)</f>
        <v>0.99974753850037867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247">
        <f>+D8+D17+D22+D25+D26</f>
        <v>10096</v>
      </c>
      <c r="E27" s="247">
        <v>10096</v>
      </c>
      <c r="F27" s="247">
        <v>9148</v>
      </c>
      <c r="G27" s="247">
        <v>9148</v>
      </c>
      <c r="H27" s="794">
        <f>SUM(G27/F27)</f>
        <v>1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277">
        <f>+D29+D30</f>
        <v>0</v>
      </c>
      <c r="E28" s="277">
        <v>0</v>
      </c>
      <c r="F28" s="277"/>
      <c r="G28" s="277"/>
      <c r="H28" s="795"/>
    </row>
    <row r="29" spans="1:8" s="77" customFormat="1" ht="15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791"/>
    </row>
    <row r="30" spans="1:8" ht="14.4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807"/>
    </row>
    <row r="31" spans="1:8" s="47" customFormat="1" ht="16.5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797"/>
    </row>
    <row r="32" spans="1:8" s="78" customFormat="1" ht="12" customHeight="1" thickBot="1">
      <c r="A32" s="154" t="s">
        <v>69</v>
      </c>
      <c r="B32" s="155"/>
      <c r="C32" s="156" t="s">
        <v>41</v>
      </c>
      <c r="D32" s="251">
        <f>+D27+D28+D31</f>
        <v>10096</v>
      </c>
      <c r="E32" s="251">
        <v>10096</v>
      </c>
      <c r="F32" s="251">
        <v>9148</v>
      </c>
      <c r="G32" s="251">
        <v>9148</v>
      </c>
      <c r="H32" s="798">
        <f>SUM(G32/F32)</f>
        <v>1</v>
      </c>
    </row>
    <row r="33" spans="1:8" s="78" customFormat="1" ht="12" customHeight="1">
      <c r="A33" s="157"/>
      <c r="B33" s="157"/>
      <c r="C33" s="158"/>
      <c r="D33" s="249"/>
      <c r="E33" s="249"/>
      <c r="F33" s="249"/>
      <c r="G33" s="249"/>
      <c r="H33" s="799"/>
    </row>
    <row r="34" spans="1:8" s="78" customFormat="1" ht="12" customHeight="1">
      <c r="A34" s="157"/>
      <c r="B34" s="157"/>
      <c r="C34" s="158"/>
      <c r="D34" s="249"/>
      <c r="E34" s="249"/>
      <c r="F34" s="249"/>
      <c r="G34" s="249"/>
      <c r="H34" s="799"/>
    </row>
    <row r="35" spans="1:8" ht="12" customHeight="1" thickBot="1">
      <c r="A35" s="159"/>
      <c r="B35" s="160"/>
      <c r="C35" s="160"/>
      <c r="D35" s="250"/>
      <c r="E35" s="250"/>
      <c r="F35" s="250"/>
      <c r="G35" s="250"/>
      <c r="H35" s="800"/>
    </row>
    <row r="36" spans="1:8" ht="12" customHeight="1" thickBot="1">
      <c r="A36" s="161"/>
      <c r="B36" s="162"/>
      <c r="C36" s="163" t="s">
        <v>106</v>
      </c>
      <c r="D36" s="251"/>
      <c r="E36" s="251"/>
      <c r="F36" s="251"/>
      <c r="G36" s="251"/>
      <c r="H36" s="798"/>
    </row>
    <row r="37" spans="1:8" ht="12" customHeight="1" thickBot="1">
      <c r="A37" s="123" t="s">
        <v>61</v>
      </c>
      <c r="B37" s="13"/>
      <c r="C37" s="83" t="s">
        <v>393</v>
      </c>
      <c r="D37" s="210">
        <f>SUM(D38:D43)</f>
        <v>9796</v>
      </c>
      <c r="E37" s="210">
        <v>9796</v>
      </c>
      <c r="F37" s="210">
        <v>9148</v>
      </c>
      <c r="G37" s="210">
        <v>9148</v>
      </c>
      <c r="H37" s="786">
        <f>SUM(G37/F37)</f>
        <v>1</v>
      </c>
    </row>
    <row r="38" spans="1:8" ht="12" customHeight="1">
      <c r="A38" s="164"/>
      <c r="B38" s="92" t="s">
        <v>148</v>
      </c>
      <c r="C38" s="6" t="s">
        <v>92</v>
      </c>
      <c r="D38" s="64">
        <v>5572</v>
      </c>
      <c r="E38" s="64">
        <v>5572</v>
      </c>
      <c r="F38" s="64">
        <v>5819</v>
      </c>
      <c r="G38" s="64">
        <v>5819</v>
      </c>
      <c r="H38" s="801">
        <f>SUM(G38/F38)</f>
        <v>1</v>
      </c>
    </row>
    <row r="39" spans="1:8" ht="12" customHeight="1">
      <c r="A39" s="165"/>
      <c r="B39" s="90" t="s">
        <v>149</v>
      </c>
      <c r="C39" s="5" t="s">
        <v>238</v>
      </c>
      <c r="D39" s="67">
        <v>1365</v>
      </c>
      <c r="E39" s="67">
        <v>1365</v>
      </c>
      <c r="F39" s="67">
        <v>1412</v>
      </c>
      <c r="G39" s="67">
        <v>1412</v>
      </c>
      <c r="H39" s="802">
        <f>SUM(G39/F39)</f>
        <v>1</v>
      </c>
    </row>
    <row r="40" spans="1:8" ht="12" customHeight="1">
      <c r="A40" s="165"/>
      <c r="B40" s="90" t="s">
        <v>150</v>
      </c>
      <c r="C40" s="5" t="s">
        <v>179</v>
      </c>
      <c r="D40" s="67">
        <v>2693</v>
      </c>
      <c r="E40" s="67">
        <v>2693</v>
      </c>
      <c r="F40" s="67">
        <v>1835</v>
      </c>
      <c r="G40" s="67">
        <v>1835</v>
      </c>
      <c r="H40" s="802">
        <f>SUM(G40/F40)</f>
        <v>1</v>
      </c>
    </row>
    <row r="41" spans="1:8" ht="12" customHeight="1">
      <c r="A41" s="165"/>
      <c r="B41" s="90" t="s">
        <v>151</v>
      </c>
      <c r="C41" s="5" t="s">
        <v>376</v>
      </c>
      <c r="D41" s="67">
        <v>166</v>
      </c>
      <c r="E41" s="67">
        <v>166</v>
      </c>
      <c r="F41" s="67">
        <v>82</v>
      </c>
      <c r="G41" s="67">
        <v>82</v>
      </c>
      <c r="H41" s="802">
        <f>SUM(G41/F41)</f>
        <v>1</v>
      </c>
    </row>
    <row r="42" spans="1:8" s="78" customFormat="1" ht="12" customHeight="1">
      <c r="A42" s="165"/>
      <c r="B42" s="90" t="s">
        <v>159</v>
      </c>
      <c r="C42" s="5" t="s">
        <v>239</v>
      </c>
      <c r="D42" s="67"/>
      <c r="E42" s="67"/>
      <c r="F42" s="67"/>
      <c r="G42" s="67"/>
      <c r="H42" s="802"/>
    </row>
    <row r="43" spans="1:8" ht="12" customHeight="1" thickBot="1">
      <c r="A43" s="165"/>
      <c r="B43" s="90" t="s">
        <v>408</v>
      </c>
      <c r="C43" s="5" t="s">
        <v>240</v>
      </c>
      <c r="D43" s="67"/>
      <c r="E43" s="67"/>
      <c r="F43" s="67"/>
      <c r="G43" s="67"/>
      <c r="H43" s="802"/>
    </row>
    <row r="44" spans="1:8" ht="12" customHeight="1" thickBot="1">
      <c r="A44" s="123" t="s">
        <v>62</v>
      </c>
      <c r="B44" s="13"/>
      <c r="C44" s="83" t="s">
        <v>46</v>
      </c>
      <c r="D44" s="210">
        <f>SUM(D45:D48)</f>
        <v>300</v>
      </c>
      <c r="E44" s="210">
        <v>300</v>
      </c>
      <c r="F44" s="210"/>
      <c r="G44" s="210"/>
      <c r="H44" s="786"/>
    </row>
    <row r="45" spans="1:8" ht="12" customHeight="1">
      <c r="A45" s="164"/>
      <c r="B45" s="92" t="s">
        <v>154</v>
      </c>
      <c r="C45" s="6" t="s">
        <v>328</v>
      </c>
      <c r="D45" s="64">
        <v>300</v>
      </c>
      <c r="E45" s="64">
        <v>300</v>
      </c>
      <c r="F45" s="64"/>
      <c r="G45" s="64"/>
      <c r="H45" s="801"/>
    </row>
    <row r="46" spans="1:8" ht="12" customHeight="1">
      <c r="A46" s="165"/>
      <c r="B46" s="90" t="s">
        <v>155</v>
      </c>
      <c r="C46" s="5" t="s">
        <v>242</v>
      </c>
      <c r="D46" s="67"/>
      <c r="E46" s="67"/>
      <c r="F46" s="67"/>
      <c r="G46" s="67"/>
      <c r="H46" s="802"/>
    </row>
    <row r="47" spans="1:8" ht="15" customHeight="1">
      <c r="A47" s="165"/>
      <c r="B47" s="90" t="s">
        <v>158</v>
      </c>
      <c r="C47" s="5" t="s">
        <v>107</v>
      </c>
      <c r="D47" s="67"/>
      <c r="E47" s="67"/>
      <c r="F47" s="67"/>
      <c r="G47" s="67"/>
      <c r="H47" s="802"/>
    </row>
    <row r="48" spans="1:8" ht="13.8" thickBot="1">
      <c r="A48" s="165"/>
      <c r="B48" s="90" t="s">
        <v>166</v>
      </c>
      <c r="C48" s="5" t="s">
        <v>43</v>
      </c>
      <c r="D48" s="67"/>
      <c r="E48" s="67"/>
      <c r="F48" s="67"/>
      <c r="G48" s="67"/>
      <c r="H48" s="802"/>
    </row>
    <row r="49" spans="1:8" ht="15" customHeight="1" thickBot="1">
      <c r="A49" s="123" t="s">
        <v>63</v>
      </c>
      <c r="B49" s="13"/>
      <c r="C49" s="13" t="s">
        <v>44</v>
      </c>
      <c r="D49" s="211"/>
      <c r="E49" s="211"/>
      <c r="F49" s="211"/>
      <c r="G49" s="211"/>
      <c r="H49" s="793"/>
    </row>
    <row r="50" spans="1:8" ht="14.25" customHeight="1" thickBot="1">
      <c r="A50" s="154" t="s">
        <v>64</v>
      </c>
      <c r="B50" s="262"/>
      <c r="C50" s="263" t="s">
        <v>47</v>
      </c>
      <c r="D50" s="245"/>
      <c r="E50" s="245"/>
      <c r="F50" s="245"/>
      <c r="G50" s="245"/>
      <c r="H50" s="797"/>
    </row>
    <row r="51" spans="1:8" ht="13.8" thickBot="1">
      <c r="A51" s="123" t="s">
        <v>65</v>
      </c>
      <c r="B51" s="151"/>
      <c r="C51" s="167" t="s">
        <v>45</v>
      </c>
      <c r="D51" s="258">
        <f>+D37+D44+D49+D50</f>
        <v>10096</v>
      </c>
      <c r="E51" s="258">
        <v>10096</v>
      </c>
      <c r="F51" s="258">
        <v>9148</v>
      </c>
      <c r="G51" s="258">
        <v>9148</v>
      </c>
      <c r="H51" s="803">
        <f>SUM(G51/F51)</f>
        <v>1</v>
      </c>
    </row>
    <row r="52" spans="1:8" ht="13.8" thickBot="1">
      <c r="A52" s="168"/>
      <c r="B52" s="169"/>
      <c r="C52" s="169"/>
      <c r="D52" s="259"/>
      <c r="E52" s="259"/>
      <c r="F52" s="259"/>
      <c r="G52" s="259"/>
      <c r="H52" s="804"/>
    </row>
    <row r="53" spans="1:8" ht="13.8" thickBot="1">
      <c r="A53" s="170" t="s">
        <v>264</v>
      </c>
      <c r="B53" s="171"/>
      <c r="C53" s="172"/>
      <c r="D53" s="81">
        <v>3</v>
      </c>
      <c r="E53" s="81">
        <v>3</v>
      </c>
      <c r="F53" s="81">
        <v>3</v>
      </c>
      <c r="G53" s="81">
        <v>3</v>
      </c>
      <c r="H53" s="805"/>
    </row>
    <row r="54" spans="1:8" ht="13.8" thickBot="1">
      <c r="A54" s="170" t="s">
        <v>265</v>
      </c>
      <c r="B54" s="171"/>
      <c r="C54" s="172"/>
      <c r="D54" s="81">
        <v>0</v>
      </c>
      <c r="E54" s="81">
        <v>0</v>
      </c>
      <c r="F54" s="81">
        <v>0</v>
      </c>
      <c r="G54" s="81">
        <v>0</v>
      </c>
      <c r="H54" s="805"/>
    </row>
  </sheetData>
  <sheetProtection formatCells="0"/>
  <mergeCells count="2">
    <mergeCell ref="A2:B2"/>
    <mergeCell ref="A5:B5"/>
  </mergeCells>
  <printOptions horizontalCentered="1"/>
  <pageMargins left="0.78740157480314965" right="0.3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dimension ref="A1:I27"/>
  <sheetViews>
    <sheetView view="pageLayout" zoomScaleNormal="100" workbookViewId="0">
      <selection activeCell="I3" sqref="I3"/>
    </sheetView>
  </sheetViews>
  <sheetFormatPr defaultRowHeight="13.2"/>
  <cols>
    <col min="2" max="2" width="20.6640625" customWidth="1"/>
    <col min="3" max="3" width="14.6640625" customWidth="1"/>
    <col min="4" max="4" width="15.77734375" customWidth="1"/>
    <col min="5" max="5" width="17.44140625" customWidth="1"/>
    <col min="6" max="6" width="14.6640625" customWidth="1"/>
    <col min="7" max="7" width="17.44140625" customWidth="1"/>
  </cols>
  <sheetData>
    <row r="1" spans="1:9" ht="15.75" customHeight="1">
      <c r="A1" s="1560" t="s">
        <v>48</v>
      </c>
      <c r="B1" s="1560"/>
      <c r="C1" s="1560"/>
      <c r="D1" s="1560"/>
      <c r="E1" s="1560"/>
      <c r="F1" s="1560"/>
      <c r="G1" s="1560"/>
      <c r="H1" s="297"/>
      <c r="I1" s="297"/>
    </row>
    <row r="2" spans="1:9">
      <c r="A2" s="24"/>
      <c r="B2" s="24"/>
      <c r="C2" s="24"/>
      <c r="D2" s="24"/>
      <c r="E2" s="24"/>
      <c r="F2" s="24"/>
      <c r="G2" s="24"/>
      <c r="H2" s="297"/>
      <c r="I2" s="297"/>
    </row>
    <row r="3" spans="1:9" ht="16.2">
      <c r="A3" s="97" t="s">
        <v>270</v>
      </c>
      <c r="B3" s="98"/>
      <c r="C3" s="1561" t="s">
        <v>415</v>
      </c>
      <c r="D3" s="1561"/>
      <c r="E3" s="1561"/>
      <c r="F3" s="1561"/>
      <c r="G3" s="1561"/>
      <c r="H3" s="297"/>
      <c r="I3" s="297"/>
    </row>
    <row r="4" spans="1:9" ht="15.6">
      <c r="A4" s="98"/>
      <c r="B4" s="98"/>
      <c r="C4" s="98"/>
      <c r="D4" s="98"/>
      <c r="E4" s="98"/>
      <c r="F4" s="98"/>
      <c r="G4" s="98"/>
      <c r="H4" s="297"/>
      <c r="I4" s="297"/>
    </row>
    <row r="5" spans="1:9" ht="16.2">
      <c r="A5" s="97" t="s">
        <v>271</v>
      </c>
      <c r="B5" s="98"/>
      <c r="C5" s="1561" t="s">
        <v>893</v>
      </c>
      <c r="D5" s="1561"/>
      <c r="E5" s="1561"/>
      <c r="F5" s="1561"/>
      <c r="G5" s="98"/>
      <c r="H5" s="297"/>
      <c r="I5" s="297"/>
    </row>
    <row r="6" spans="1:9">
      <c r="A6" s="127"/>
      <c r="B6" s="127"/>
      <c r="C6" s="127"/>
      <c r="D6" s="127"/>
      <c r="E6" s="127"/>
      <c r="F6" s="127"/>
      <c r="G6" s="127"/>
      <c r="H6" s="297"/>
      <c r="I6" s="297"/>
    </row>
    <row r="7" spans="1:9" ht="13.8">
      <c r="A7" s="195" t="s">
        <v>272</v>
      </c>
      <c r="B7" s="194"/>
      <c r="C7" s="194"/>
      <c r="D7" s="180"/>
      <c r="E7" s="180"/>
      <c r="F7" s="180"/>
      <c r="G7" s="180"/>
      <c r="H7" s="297"/>
      <c r="I7" s="297"/>
    </row>
    <row r="8" spans="1:9" ht="14.4" thickBot="1">
      <c r="A8" s="195" t="s">
        <v>273</v>
      </c>
      <c r="B8" s="180"/>
      <c r="C8" s="180"/>
      <c r="D8" s="180"/>
      <c r="E8" s="180"/>
      <c r="F8" s="180"/>
      <c r="G8" s="180"/>
      <c r="H8" s="297"/>
      <c r="I8" s="297"/>
    </row>
    <row r="9" spans="1:9" ht="34.799999999999997" thickBot="1">
      <c r="A9" s="112" t="s">
        <v>59</v>
      </c>
      <c r="B9" s="113" t="s">
        <v>274</v>
      </c>
      <c r="C9" s="113" t="s">
        <v>275</v>
      </c>
      <c r="D9" s="113" t="s">
        <v>276</v>
      </c>
      <c r="E9" s="113" t="s">
        <v>277</v>
      </c>
      <c r="F9" s="113" t="s">
        <v>278</v>
      </c>
      <c r="G9" s="114" t="s">
        <v>96</v>
      </c>
      <c r="H9" s="297"/>
      <c r="I9" s="297"/>
    </row>
    <row r="10" spans="1:9">
      <c r="A10" s="181" t="s">
        <v>61</v>
      </c>
      <c r="B10" s="121" t="s">
        <v>279</v>
      </c>
      <c r="C10" s="101"/>
      <c r="D10" s="101"/>
      <c r="E10" s="101"/>
      <c r="F10" s="101"/>
      <c r="G10" s="182">
        <f>SUM(C10:F10)</f>
        <v>0</v>
      </c>
    </row>
    <row r="11" spans="1:9" ht="20.399999999999999">
      <c r="A11" s="183" t="s">
        <v>62</v>
      </c>
      <c r="B11" s="122" t="s">
        <v>280</v>
      </c>
      <c r="C11" s="102"/>
      <c r="D11" s="102"/>
      <c r="E11" s="102"/>
      <c r="F11" s="102"/>
      <c r="G11" s="184">
        <f t="shared" ref="G11:G16" si="0">SUM(C11:F11)</f>
        <v>0</v>
      </c>
    </row>
    <row r="12" spans="1:9" ht="20.399999999999999">
      <c r="A12" s="183" t="s">
        <v>63</v>
      </c>
      <c r="B12" s="122" t="s">
        <v>281</v>
      </c>
      <c r="C12" s="102"/>
      <c r="D12" s="102"/>
      <c r="E12" s="102"/>
      <c r="F12" s="102"/>
      <c r="G12" s="184">
        <f t="shared" si="0"/>
        <v>0</v>
      </c>
    </row>
    <row r="13" spans="1:9">
      <c r="A13" s="183" t="s">
        <v>64</v>
      </c>
      <c r="B13" s="122" t="s">
        <v>282</v>
      </c>
      <c r="C13" s="102"/>
      <c r="D13" s="102"/>
      <c r="E13" s="102"/>
      <c r="F13" s="102"/>
      <c r="G13" s="184">
        <f t="shared" si="0"/>
        <v>0</v>
      </c>
    </row>
    <row r="14" spans="1:9" ht="30.6">
      <c r="A14" s="183" t="s">
        <v>65</v>
      </c>
      <c r="B14" s="122" t="s">
        <v>283</v>
      </c>
      <c r="C14" s="102"/>
      <c r="D14" s="102"/>
      <c r="E14" s="102"/>
      <c r="F14" s="102"/>
      <c r="G14" s="184">
        <f t="shared" si="0"/>
        <v>0</v>
      </c>
    </row>
    <row r="15" spans="1:9" ht="13.8" thickBot="1">
      <c r="A15" s="185" t="s">
        <v>66</v>
      </c>
      <c r="B15" s="186" t="s">
        <v>284</v>
      </c>
      <c r="C15" s="103">
        <v>576</v>
      </c>
      <c r="D15" s="103"/>
      <c r="E15" s="103"/>
      <c r="F15" s="103"/>
      <c r="G15" s="187">
        <v>576</v>
      </c>
    </row>
    <row r="16" spans="1:9" ht="13.8" thickBot="1">
      <c r="A16" s="188" t="s">
        <v>67</v>
      </c>
      <c r="B16" s="189" t="s">
        <v>96</v>
      </c>
      <c r="C16" s="190">
        <f>SUM(C10:C15)</f>
        <v>576</v>
      </c>
      <c r="D16" s="190">
        <f>SUM(D10:D15)</f>
        <v>0</v>
      </c>
      <c r="E16" s="190">
        <f>SUM(E10:E15)</f>
        <v>0</v>
      </c>
      <c r="F16" s="190">
        <f>SUM(F10:F15)</f>
        <v>0</v>
      </c>
      <c r="G16" s="191">
        <f t="shared" si="0"/>
        <v>576</v>
      </c>
    </row>
    <row r="17" spans="1:7">
      <c r="A17" s="127"/>
      <c r="B17" s="127"/>
      <c r="C17" s="127"/>
      <c r="D17" s="127"/>
      <c r="E17" s="127"/>
      <c r="F17" s="127"/>
      <c r="G17" s="127"/>
    </row>
    <row r="18" spans="1:7">
      <c r="A18" s="127"/>
      <c r="B18" s="127"/>
      <c r="C18" s="127"/>
      <c r="D18" s="127"/>
      <c r="E18" s="127"/>
      <c r="F18" s="127"/>
      <c r="G18" s="127"/>
    </row>
    <row r="19" spans="1:7">
      <c r="A19" s="127"/>
      <c r="B19" s="127"/>
      <c r="C19" s="127"/>
      <c r="D19" s="127"/>
      <c r="E19" s="127"/>
      <c r="F19" s="127"/>
      <c r="G19" s="127"/>
    </row>
    <row r="20" spans="1:7" ht="15.6">
      <c r="A20" s="99" t="s">
        <v>1081</v>
      </c>
      <c r="B20" s="127"/>
      <c r="C20" s="127"/>
      <c r="D20" s="127"/>
      <c r="E20" s="127"/>
      <c r="F20" s="127"/>
      <c r="G20" s="127"/>
    </row>
    <row r="21" spans="1:7">
      <c r="A21" s="127"/>
      <c r="B21" s="127"/>
      <c r="C21" s="127"/>
      <c r="D21" s="127"/>
      <c r="E21" s="127"/>
      <c r="F21" s="127"/>
      <c r="G21" s="127"/>
    </row>
    <row r="22" spans="1:7">
      <c r="A22" s="127"/>
      <c r="B22" s="127"/>
      <c r="C22" s="127"/>
      <c r="D22" s="127"/>
      <c r="E22" s="127"/>
      <c r="F22" s="127"/>
      <c r="G22" s="127"/>
    </row>
    <row r="23" spans="1:7">
      <c r="A23" s="127"/>
      <c r="B23" s="127"/>
      <c r="C23" s="100"/>
      <c r="D23" s="100"/>
      <c r="E23" s="100"/>
      <c r="F23" s="100"/>
      <c r="G23" s="127"/>
    </row>
    <row r="24" spans="1:7" ht="13.8">
      <c r="A24" s="127"/>
      <c r="B24" s="127"/>
      <c r="C24" s="192"/>
      <c r="D24" s="193" t="s">
        <v>285</v>
      </c>
      <c r="E24" s="193"/>
      <c r="F24" s="192"/>
      <c r="G24" s="127"/>
    </row>
    <row r="25" spans="1:7" ht="13.8">
      <c r="A25" s="24"/>
      <c r="B25" s="24"/>
      <c r="C25" s="104"/>
      <c r="D25" s="105"/>
      <c r="E25" s="105"/>
      <c r="F25" s="104"/>
      <c r="G25" s="24"/>
    </row>
    <row r="26" spans="1:7" ht="13.8">
      <c r="A26" s="24"/>
      <c r="B26" s="24"/>
      <c r="C26" s="104"/>
      <c r="D26" s="105"/>
      <c r="E26" s="105"/>
      <c r="F26" s="104"/>
      <c r="G26" s="24"/>
    </row>
    <row r="27" spans="1:7">
      <c r="A27" s="24"/>
      <c r="B27" s="24"/>
      <c r="C27" s="24"/>
      <c r="D27" s="24"/>
      <c r="E27" s="24"/>
      <c r="F27" s="24"/>
      <c r="G27" s="24"/>
    </row>
  </sheetData>
  <mergeCells count="3">
    <mergeCell ref="A1:G1"/>
    <mergeCell ref="C3:G3"/>
    <mergeCell ref="C5:F5"/>
  </mergeCells>
  <pageMargins left="1.4960629921259843" right="0.70866141732283472" top="0.74803149606299213" bottom="0.74803149606299213" header="0.31496062992125984" footer="0.31496062992125984"/>
  <pageSetup paperSize="9" orientation="landscape" r:id="rId1"/>
  <headerFooter>
    <oddHeader>&amp;R13. melléklet a 5/2014. (V.23.) önkormányzati rendelethez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J44" sqref="J44"/>
    </sheetView>
  </sheetViews>
  <sheetFormatPr defaultColWidth="9.33203125" defaultRowHeight="13.2"/>
  <cols>
    <col min="1" max="1" width="6.33203125" style="168" customWidth="1"/>
    <col min="2" max="2" width="7.33203125" style="169" customWidth="1"/>
    <col min="3" max="3" width="55.33203125" style="169" customWidth="1"/>
    <col min="4" max="4" width="7.77734375" style="169" customWidth="1"/>
    <col min="5" max="5" width="8.77734375" style="169" customWidth="1"/>
    <col min="6" max="6" width="8.33203125" style="169" customWidth="1"/>
    <col min="7" max="7" width="8.6640625" style="169" customWidth="1"/>
    <col min="8" max="8" width="7.6640625" style="169" customWidth="1"/>
    <col min="9" max="16384" width="9.33203125" style="3"/>
  </cols>
  <sheetData>
    <row r="1" spans="1:8" s="1" customFormat="1" ht="21" customHeight="1" thickBot="1">
      <c r="A1" s="128"/>
      <c r="B1" s="129"/>
      <c r="C1" s="130"/>
      <c r="D1" s="175"/>
      <c r="E1" s="175"/>
      <c r="F1" s="175"/>
      <c r="G1" s="175"/>
      <c r="H1" s="175" t="s">
        <v>904</v>
      </c>
    </row>
    <row r="2" spans="1:8" s="74" customFormat="1" ht="25.5" customHeight="1">
      <c r="A2" s="1558" t="s">
        <v>260</v>
      </c>
      <c r="B2" s="1559"/>
      <c r="C2" s="223" t="s">
        <v>905</v>
      </c>
      <c r="D2" s="270"/>
      <c r="E2" s="270"/>
      <c r="F2" s="270"/>
      <c r="G2" s="270"/>
      <c r="H2" s="270" t="s">
        <v>474</v>
      </c>
    </row>
    <row r="3" spans="1:8" s="74" customFormat="1" ht="16.2" thickBot="1">
      <c r="A3" s="331" t="s">
        <v>259</v>
      </c>
      <c r="B3" s="332"/>
      <c r="C3" s="367" t="s">
        <v>94</v>
      </c>
      <c r="D3" s="272"/>
      <c r="E3" s="272"/>
      <c r="F3" s="272"/>
      <c r="G3" s="272"/>
      <c r="H3" s="272" t="s">
        <v>290</v>
      </c>
    </row>
    <row r="4" spans="1:8" s="75" customFormat="1" ht="15.9" customHeight="1" thickBot="1">
      <c r="A4" s="133"/>
      <c r="B4" s="133"/>
      <c r="C4" s="133"/>
      <c r="D4" s="134"/>
      <c r="E4" s="134"/>
      <c r="F4" s="134"/>
      <c r="G4" s="368"/>
      <c r="H4" s="368" t="s">
        <v>99</v>
      </c>
    </row>
    <row r="5" spans="1:8" ht="36.75" customHeight="1" thickBot="1">
      <c r="A5" s="1552" t="s">
        <v>261</v>
      </c>
      <c r="B5" s="1553"/>
      <c r="C5" s="135" t="s">
        <v>100</v>
      </c>
      <c r="D5" s="333" t="s">
        <v>1083</v>
      </c>
      <c r="E5" s="1177" t="s">
        <v>1026</v>
      </c>
      <c r="F5" s="136" t="s">
        <v>897</v>
      </c>
      <c r="G5" s="333" t="s">
        <v>495</v>
      </c>
      <c r="H5" s="333" t="s">
        <v>473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139"/>
      <c r="E7" s="139"/>
      <c r="F7" s="139"/>
      <c r="G7" s="139"/>
      <c r="H7" s="139"/>
    </row>
    <row r="8" spans="1:8" s="76" customFormat="1" ht="12" customHeight="1" thickBot="1">
      <c r="A8" s="115" t="s">
        <v>61</v>
      </c>
      <c r="B8" s="140"/>
      <c r="C8" s="141" t="s">
        <v>266</v>
      </c>
      <c r="D8" s="210">
        <f>SUM(D9:D16)</f>
        <v>0</v>
      </c>
      <c r="E8" s="210">
        <v>0</v>
      </c>
      <c r="F8" s="210">
        <v>0</v>
      </c>
      <c r="G8" s="210">
        <v>0</v>
      </c>
      <c r="H8" s="210"/>
    </row>
    <row r="9" spans="1:8" s="76" customFormat="1" ht="12" customHeight="1">
      <c r="A9" s="144"/>
      <c r="B9" s="143" t="s">
        <v>148</v>
      </c>
      <c r="C9" s="7" t="s">
        <v>207</v>
      </c>
      <c r="D9" s="241"/>
      <c r="E9" s="241"/>
      <c r="F9" s="241"/>
      <c r="G9" s="241"/>
      <c r="H9" s="241"/>
    </row>
    <row r="10" spans="1:8" s="76" customFormat="1" ht="12" customHeight="1">
      <c r="A10" s="142"/>
      <c r="B10" s="143" t="s">
        <v>149</v>
      </c>
      <c r="C10" s="5" t="s">
        <v>208</v>
      </c>
      <c r="D10" s="208"/>
      <c r="E10" s="208"/>
      <c r="F10" s="208"/>
      <c r="G10" s="208"/>
      <c r="H10" s="208"/>
    </row>
    <row r="11" spans="1:8" s="76" customFormat="1" ht="12" customHeight="1">
      <c r="A11" s="142"/>
      <c r="B11" s="143" t="s">
        <v>150</v>
      </c>
      <c r="C11" s="5" t="s">
        <v>209</v>
      </c>
      <c r="D11" s="208"/>
      <c r="E11" s="208"/>
      <c r="F11" s="208"/>
      <c r="G11" s="208"/>
      <c r="H11" s="208"/>
    </row>
    <row r="12" spans="1:8" s="76" customFormat="1" ht="12" customHeight="1">
      <c r="A12" s="142"/>
      <c r="B12" s="143" t="s">
        <v>151</v>
      </c>
      <c r="C12" s="5" t="s">
        <v>210</v>
      </c>
      <c r="D12" s="208"/>
      <c r="E12" s="208"/>
      <c r="F12" s="208"/>
      <c r="G12" s="208"/>
      <c r="H12" s="208"/>
    </row>
    <row r="13" spans="1:8" s="76" customFormat="1" ht="12" customHeight="1">
      <c r="A13" s="142"/>
      <c r="B13" s="143" t="s">
        <v>182</v>
      </c>
      <c r="C13" s="4" t="s">
        <v>211</v>
      </c>
      <c r="D13" s="208"/>
      <c r="E13" s="208"/>
      <c r="F13" s="208"/>
      <c r="G13" s="208"/>
      <c r="H13" s="208"/>
    </row>
    <row r="14" spans="1:8" s="76" customFormat="1" ht="12" customHeight="1">
      <c r="A14" s="145"/>
      <c r="B14" s="143" t="s">
        <v>152</v>
      </c>
      <c r="C14" s="5" t="s">
        <v>212</v>
      </c>
      <c r="D14" s="242"/>
      <c r="E14" s="242"/>
      <c r="F14" s="242"/>
      <c r="G14" s="242"/>
      <c r="H14" s="242"/>
    </row>
    <row r="15" spans="1:8" s="77" customFormat="1" ht="12" customHeight="1">
      <c r="A15" s="142"/>
      <c r="B15" s="143" t="s">
        <v>153</v>
      </c>
      <c r="C15" s="5" t="s">
        <v>34</v>
      </c>
      <c r="D15" s="208"/>
      <c r="E15" s="208"/>
      <c r="F15" s="208"/>
      <c r="G15" s="208"/>
      <c r="H15" s="208"/>
    </row>
    <row r="16" spans="1:8" s="77" customFormat="1" ht="12" customHeight="1" thickBot="1">
      <c r="A16" s="146"/>
      <c r="B16" s="147" t="s">
        <v>160</v>
      </c>
      <c r="C16" s="4" t="s">
        <v>257</v>
      </c>
      <c r="D16" s="209"/>
      <c r="E16" s="209"/>
      <c r="F16" s="209"/>
      <c r="G16" s="209"/>
      <c r="H16" s="209"/>
    </row>
    <row r="17" spans="1:8" s="76" customFormat="1" ht="12" customHeight="1" thickBot="1">
      <c r="A17" s="115" t="s">
        <v>62</v>
      </c>
      <c r="B17" s="140"/>
      <c r="C17" s="141" t="s">
        <v>35</v>
      </c>
      <c r="D17" s="210">
        <f>SUM(D18:D21)</f>
        <v>0</v>
      </c>
      <c r="E17" s="210">
        <v>0</v>
      </c>
      <c r="F17" s="210">
        <v>0</v>
      </c>
      <c r="G17" s="210">
        <v>0</v>
      </c>
      <c r="H17" s="210"/>
    </row>
    <row r="18" spans="1:8" s="77" customFormat="1" ht="12" customHeight="1">
      <c r="A18" s="142"/>
      <c r="B18" s="143" t="s">
        <v>154</v>
      </c>
      <c r="C18" s="6" t="s">
        <v>31</v>
      </c>
      <c r="D18" s="208"/>
      <c r="E18" s="208"/>
      <c r="F18" s="208"/>
      <c r="G18" s="208"/>
      <c r="H18" s="208"/>
    </row>
    <row r="19" spans="1:8" s="77" customFormat="1" ht="12" customHeight="1">
      <c r="A19" s="142"/>
      <c r="B19" s="143" t="s">
        <v>155</v>
      </c>
      <c r="C19" s="5" t="s">
        <v>32</v>
      </c>
      <c r="D19" s="208"/>
      <c r="E19" s="208"/>
      <c r="F19" s="208"/>
      <c r="G19" s="208"/>
      <c r="H19" s="208"/>
    </row>
    <row r="20" spans="1:8" s="77" customFormat="1" ht="12" customHeight="1">
      <c r="A20" s="142"/>
      <c r="B20" s="143" t="s">
        <v>156</v>
      </c>
      <c r="C20" s="5" t="s">
        <v>33</v>
      </c>
      <c r="D20" s="208"/>
      <c r="E20" s="208"/>
      <c r="F20" s="208"/>
      <c r="G20" s="208"/>
      <c r="H20" s="208"/>
    </row>
    <row r="21" spans="1:8" s="77" customFormat="1" ht="12" customHeight="1" thickBot="1">
      <c r="A21" s="142"/>
      <c r="B21" s="143" t="s">
        <v>157</v>
      </c>
      <c r="C21" s="5" t="s">
        <v>32</v>
      </c>
      <c r="D21" s="208"/>
      <c r="E21" s="208"/>
      <c r="F21" s="208"/>
      <c r="G21" s="208"/>
      <c r="H21" s="208"/>
    </row>
    <row r="22" spans="1:8" s="77" customFormat="1" ht="12" customHeight="1" thickBot="1">
      <c r="A22" s="123" t="s">
        <v>63</v>
      </c>
      <c r="B22" s="83"/>
      <c r="C22" s="83" t="s">
        <v>36</v>
      </c>
      <c r="D22" s="210">
        <f>+D23+D24</f>
        <v>0</v>
      </c>
      <c r="E22" s="210">
        <v>0</v>
      </c>
      <c r="F22" s="210">
        <v>0</v>
      </c>
      <c r="G22" s="210">
        <v>0</v>
      </c>
      <c r="H22" s="210"/>
    </row>
    <row r="23" spans="1:8" s="77" customFormat="1" ht="12" customHeight="1">
      <c r="A23" s="214"/>
      <c r="B23" s="269" t="s">
        <v>128</v>
      </c>
      <c r="C23" s="88" t="s">
        <v>300</v>
      </c>
      <c r="D23" s="275"/>
      <c r="E23" s="275"/>
      <c r="F23" s="275"/>
      <c r="G23" s="275"/>
      <c r="H23" s="275"/>
    </row>
    <row r="24" spans="1:8" s="77" customFormat="1" ht="12" customHeight="1" thickBot="1">
      <c r="A24" s="267"/>
      <c r="B24" s="268" t="s">
        <v>129</v>
      </c>
      <c r="C24" s="89" t="s">
        <v>303</v>
      </c>
      <c r="D24" s="276"/>
      <c r="E24" s="276"/>
      <c r="F24" s="276"/>
      <c r="G24" s="276"/>
      <c r="H24" s="276"/>
    </row>
    <row r="25" spans="1:8" s="77" customFormat="1" ht="12" customHeight="1" thickBot="1">
      <c r="A25" s="123" t="s">
        <v>64</v>
      </c>
      <c r="B25" s="83"/>
      <c r="C25" s="83" t="s">
        <v>291</v>
      </c>
      <c r="D25" s="211"/>
      <c r="E25" s="211">
        <v>27</v>
      </c>
      <c r="F25" s="211">
        <v>38</v>
      </c>
      <c r="G25" s="211">
        <v>38</v>
      </c>
      <c r="H25" s="334">
        <f>SUM(G25/F25)</f>
        <v>1</v>
      </c>
    </row>
    <row r="26" spans="1:8" s="76" customFormat="1" ht="12" customHeight="1" thickBot="1">
      <c r="A26" s="123" t="s">
        <v>65</v>
      </c>
      <c r="B26" s="140"/>
      <c r="C26" s="83" t="s">
        <v>37</v>
      </c>
      <c r="D26" s="211"/>
      <c r="E26" s="211">
        <v>36690</v>
      </c>
      <c r="F26" s="211">
        <v>29357</v>
      </c>
      <c r="G26" s="211">
        <v>29357</v>
      </c>
      <c r="H26" s="334">
        <f t="shared" ref="H26:H27" si="0">SUM(G26/F26)</f>
        <v>1</v>
      </c>
    </row>
    <row r="27" spans="1:8" s="76" customFormat="1" ht="12" customHeight="1" thickBot="1">
      <c r="A27" s="115" t="s">
        <v>66</v>
      </c>
      <c r="B27" s="95"/>
      <c r="C27" s="83" t="s">
        <v>42</v>
      </c>
      <c r="D27" s="247"/>
      <c r="E27" s="247">
        <v>36717</v>
      </c>
      <c r="F27" s="247">
        <v>29395</v>
      </c>
      <c r="G27" s="247">
        <v>29395</v>
      </c>
      <c r="H27" s="326">
        <f t="shared" si="0"/>
        <v>1</v>
      </c>
    </row>
    <row r="28" spans="1:8" s="76" customFormat="1" ht="12" customHeight="1" thickBot="1">
      <c r="A28" s="264" t="s">
        <v>67</v>
      </c>
      <c r="B28" s="273"/>
      <c r="C28" s="266" t="s">
        <v>38</v>
      </c>
      <c r="D28" s="277"/>
      <c r="E28" s="277"/>
      <c r="F28" s="277"/>
      <c r="G28" s="277"/>
      <c r="H28" s="277"/>
    </row>
    <row r="29" spans="1:8" s="76" customFormat="1" ht="12" customHeight="1">
      <c r="A29" s="144"/>
      <c r="B29" s="93" t="s">
        <v>142</v>
      </c>
      <c r="C29" s="88" t="s">
        <v>357</v>
      </c>
      <c r="D29" s="275"/>
      <c r="E29" s="275"/>
      <c r="F29" s="275"/>
      <c r="G29" s="275"/>
      <c r="H29" s="275"/>
    </row>
    <row r="30" spans="1:8" s="77" customFormat="1" ht="12" customHeight="1" thickBot="1">
      <c r="A30" s="274"/>
      <c r="B30" s="94" t="s">
        <v>143</v>
      </c>
      <c r="C30" s="265" t="s">
        <v>39</v>
      </c>
      <c r="D30" s="71"/>
      <c r="E30" s="71"/>
      <c r="F30" s="71"/>
      <c r="G30" s="71"/>
      <c r="H30" s="71"/>
    </row>
    <row r="31" spans="1:8" s="77" customFormat="1" ht="12" customHeight="1" thickBot="1">
      <c r="A31" s="154" t="s">
        <v>68</v>
      </c>
      <c r="B31" s="262"/>
      <c r="C31" s="263" t="s">
        <v>40</v>
      </c>
      <c r="D31" s="245"/>
      <c r="E31" s="245"/>
      <c r="F31" s="245"/>
      <c r="G31" s="245"/>
      <c r="H31" s="245"/>
    </row>
    <row r="32" spans="1:8" s="77" customFormat="1" ht="15" customHeight="1" thickBot="1">
      <c r="A32" s="154" t="s">
        <v>69</v>
      </c>
      <c r="B32" s="155"/>
      <c r="C32" s="156" t="s">
        <v>41</v>
      </c>
      <c r="D32" s="251"/>
      <c r="E32" s="251">
        <v>36717</v>
      </c>
      <c r="F32" s="251">
        <v>29395</v>
      </c>
      <c r="G32" s="251">
        <v>29395</v>
      </c>
      <c r="H32" s="335">
        <f t="shared" ref="H32" si="1">SUM(G32/F32)</f>
        <v>1</v>
      </c>
    </row>
    <row r="33" spans="1:8" s="77" customFormat="1" ht="15" customHeight="1">
      <c r="A33" s="157"/>
      <c r="B33" s="157"/>
      <c r="C33" s="158"/>
      <c r="D33" s="249"/>
      <c r="E33" s="249"/>
      <c r="F33" s="249"/>
      <c r="G33" s="249"/>
      <c r="H33" s="249"/>
    </row>
    <row r="34" spans="1:8" ht="13.8" thickBot="1">
      <c r="A34" s="159"/>
      <c r="B34" s="160"/>
      <c r="C34" s="160"/>
      <c r="D34" s="250"/>
      <c r="E34" s="250"/>
      <c r="F34" s="250"/>
      <c r="G34" s="250"/>
      <c r="H34" s="250"/>
    </row>
    <row r="35" spans="1:8" s="47" customFormat="1" ht="16.5" customHeight="1" thickBot="1">
      <c r="A35" s="161"/>
      <c r="B35" s="162"/>
      <c r="C35" s="163" t="s">
        <v>106</v>
      </c>
      <c r="D35" s="251"/>
      <c r="E35" s="251"/>
      <c r="F35" s="251"/>
      <c r="G35" s="251"/>
      <c r="H35" s="251"/>
    </row>
    <row r="36" spans="1:8" s="78" customFormat="1" ht="12" customHeight="1" thickBot="1">
      <c r="A36" s="123" t="s">
        <v>61</v>
      </c>
      <c r="B36" s="13"/>
      <c r="C36" s="83" t="s">
        <v>393</v>
      </c>
      <c r="D36" s="210"/>
      <c r="E36" s="210">
        <v>36337</v>
      </c>
      <c r="F36" s="210">
        <v>29015</v>
      </c>
      <c r="G36" s="210">
        <v>29015</v>
      </c>
      <c r="H36" s="327">
        <f t="shared" ref="H36:H41" si="2">SUM(G36/F36)</f>
        <v>1</v>
      </c>
    </row>
    <row r="37" spans="1:8" ht="12" customHeight="1">
      <c r="A37" s="164"/>
      <c r="B37" s="92" t="s">
        <v>148</v>
      </c>
      <c r="C37" s="6" t="s">
        <v>92</v>
      </c>
      <c r="D37" s="64"/>
      <c r="E37" s="64">
        <v>21060</v>
      </c>
      <c r="F37" s="64">
        <v>18908</v>
      </c>
      <c r="G37" s="64">
        <v>18908</v>
      </c>
      <c r="H37" s="336">
        <f t="shared" si="2"/>
        <v>1</v>
      </c>
    </row>
    <row r="38" spans="1:8" ht="12" customHeight="1">
      <c r="A38" s="165"/>
      <c r="B38" s="90" t="s">
        <v>149</v>
      </c>
      <c r="C38" s="5" t="s">
        <v>238</v>
      </c>
      <c r="D38" s="67"/>
      <c r="E38" s="67">
        <v>5094</v>
      </c>
      <c r="F38" s="67">
        <v>4807</v>
      </c>
      <c r="G38" s="67">
        <v>4807</v>
      </c>
      <c r="H38" s="337">
        <f t="shared" si="2"/>
        <v>1</v>
      </c>
    </row>
    <row r="39" spans="1:8" ht="12" customHeight="1">
      <c r="A39" s="165"/>
      <c r="B39" s="90" t="s">
        <v>150</v>
      </c>
      <c r="C39" s="5" t="s">
        <v>179</v>
      </c>
      <c r="D39" s="67"/>
      <c r="E39" s="67">
        <v>7920</v>
      </c>
      <c r="F39" s="67">
        <v>3772</v>
      </c>
      <c r="G39" s="67">
        <v>3772</v>
      </c>
      <c r="H39" s="337">
        <f t="shared" si="2"/>
        <v>1</v>
      </c>
    </row>
    <row r="40" spans="1:8" ht="12" customHeight="1">
      <c r="A40" s="165"/>
      <c r="B40" s="90" t="s">
        <v>151</v>
      </c>
      <c r="C40" s="5" t="s">
        <v>376</v>
      </c>
      <c r="D40" s="67"/>
      <c r="E40" s="67">
        <v>439</v>
      </c>
      <c r="F40" s="67">
        <v>234</v>
      </c>
      <c r="G40" s="67">
        <v>234</v>
      </c>
      <c r="H40" s="337">
        <f t="shared" si="2"/>
        <v>1</v>
      </c>
    </row>
    <row r="41" spans="1:8" ht="12" customHeight="1">
      <c r="A41" s="165"/>
      <c r="B41" s="90" t="s">
        <v>182</v>
      </c>
      <c r="C41" s="5" t="s">
        <v>239</v>
      </c>
      <c r="D41" s="67"/>
      <c r="E41" s="67">
        <v>1824</v>
      </c>
      <c r="F41" s="67">
        <v>1294</v>
      </c>
      <c r="G41" s="67">
        <v>1294</v>
      </c>
      <c r="H41" s="337">
        <f t="shared" si="2"/>
        <v>1</v>
      </c>
    </row>
    <row r="42" spans="1:8" ht="12" customHeight="1" thickBot="1">
      <c r="A42" s="165"/>
      <c r="B42" s="90" t="s">
        <v>152</v>
      </c>
      <c r="C42" s="5" t="s">
        <v>240</v>
      </c>
      <c r="D42" s="67"/>
      <c r="E42" s="67"/>
      <c r="F42" s="67"/>
      <c r="G42" s="67"/>
      <c r="H42" s="337"/>
    </row>
    <row r="43" spans="1:8" ht="12" customHeight="1" thickBot="1">
      <c r="A43" s="123" t="s">
        <v>62</v>
      </c>
      <c r="B43" s="13"/>
      <c r="C43" s="83" t="s">
        <v>46</v>
      </c>
      <c r="D43" s="210"/>
      <c r="E43" s="210">
        <v>380</v>
      </c>
      <c r="F43" s="210">
        <v>380</v>
      </c>
      <c r="G43" s="210">
        <v>380</v>
      </c>
      <c r="H43" s="327">
        <f t="shared" ref="H43:H44" si="3">SUM(G43/F43)</f>
        <v>1</v>
      </c>
    </row>
    <row r="44" spans="1:8" s="78" customFormat="1" ht="12" customHeight="1">
      <c r="A44" s="164"/>
      <c r="B44" s="92" t="s">
        <v>154</v>
      </c>
      <c r="C44" s="6" t="s">
        <v>328</v>
      </c>
      <c r="D44" s="64"/>
      <c r="E44" s="64">
        <v>380</v>
      </c>
      <c r="F44" s="64">
        <v>380</v>
      </c>
      <c r="G44" s="64">
        <v>380</v>
      </c>
      <c r="H44" s="336">
        <f t="shared" si="3"/>
        <v>1</v>
      </c>
    </row>
    <row r="45" spans="1:8" ht="12" customHeight="1">
      <c r="A45" s="165"/>
      <c r="B45" s="90" t="s">
        <v>155</v>
      </c>
      <c r="C45" s="5" t="s">
        <v>242</v>
      </c>
      <c r="D45" s="67"/>
      <c r="E45" s="67"/>
      <c r="F45" s="67"/>
      <c r="G45" s="67"/>
      <c r="H45" s="337"/>
    </row>
    <row r="46" spans="1:8" ht="12" customHeight="1">
      <c r="A46" s="165"/>
      <c r="B46" s="90" t="s">
        <v>158</v>
      </c>
      <c r="C46" s="5" t="s">
        <v>107</v>
      </c>
      <c r="D46" s="67"/>
      <c r="E46" s="67"/>
      <c r="F46" s="67"/>
      <c r="G46" s="67"/>
      <c r="H46" s="337"/>
    </row>
    <row r="47" spans="1:8" ht="12" customHeight="1" thickBot="1">
      <c r="A47" s="165"/>
      <c r="B47" s="90" t="s">
        <v>166</v>
      </c>
      <c r="C47" s="5" t="s">
        <v>43</v>
      </c>
      <c r="D47" s="67"/>
      <c r="E47" s="67"/>
      <c r="F47" s="67"/>
      <c r="G47" s="67"/>
      <c r="H47" s="337"/>
    </row>
    <row r="48" spans="1:8" ht="12" customHeight="1" thickBot="1">
      <c r="A48" s="123" t="s">
        <v>63</v>
      </c>
      <c r="B48" s="13"/>
      <c r="C48" s="13" t="s">
        <v>44</v>
      </c>
      <c r="D48" s="211"/>
      <c r="E48" s="211"/>
      <c r="F48" s="211"/>
      <c r="G48" s="211"/>
      <c r="H48" s="334"/>
    </row>
    <row r="49" spans="1:8" s="77" customFormat="1" ht="12" customHeight="1" thickBot="1">
      <c r="A49" s="154" t="s">
        <v>64</v>
      </c>
      <c r="B49" s="262"/>
      <c r="C49" s="263" t="s">
        <v>47</v>
      </c>
      <c r="D49" s="245"/>
      <c r="E49" s="245"/>
      <c r="F49" s="245"/>
      <c r="G49" s="245"/>
      <c r="H49" s="328"/>
    </row>
    <row r="50" spans="1:8" ht="15" customHeight="1" thickBot="1">
      <c r="A50" s="123" t="s">
        <v>65</v>
      </c>
      <c r="B50" s="151"/>
      <c r="C50" s="167" t="s">
        <v>45</v>
      </c>
      <c r="D50" s="258"/>
      <c r="E50" s="258">
        <v>36717</v>
      </c>
      <c r="F50" s="258">
        <v>29395</v>
      </c>
      <c r="G50" s="258">
        <v>29395</v>
      </c>
      <c r="H50" s="338">
        <f>SUM(G50/F50)</f>
        <v>1</v>
      </c>
    </row>
    <row r="51" spans="1:8" ht="13.8" thickBot="1">
      <c r="D51" s="259"/>
      <c r="E51" s="259"/>
      <c r="F51" s="259"/>
      <c r="G51" s="259"/>
      <c r="H51" s="259"/>
    </row>
    <row r="52" spans="1:8" ht="15" customHeight="1" thickBot="1">
      <c r="A52" s="170" t="s">
        <v>264</v>
      </c>
      <c r="B52" s="171"/>
      <c r="C52" s="172"/>
      <c r="D52" s="81"/>
      <c r="E52" s="81">
        <v>9</v>
      </c>
      <c r="F52" s="81">
        <v>8</v>
      </c>
      <c r="G52" s="81">
        <v>8</v>
      </c>
      <c r="H52" s="1532">
        <f>SUM(G52/F52)</f>
        <v>1</v>
      </c>
    </row>
    <row r="53" spans="1:8" ht="14.25" customHeight="1" thickBot="1">
      <c r="A53" s="170" t="s">
        <v>265</v>
      </c>
      <c r="B53" s="171"/>
      <c r="C53" s="172"/>
      <c r="D53" s="81"/>
      <c r="E53" s="81">
        <v>0</v>
      </c>
      <c r="F53" s="81">
        <v>0</v>
      </c>
      <c r="G53" s="81">
        <v>0</v>
      </c>
      <c r="H53" s="81">
        <v>0</v>
      </c>
    </row>
  </sheetData>
  <mergeCells count="2">
    <mergeCell ref="A2:B2"/>
    <mergeCell ref="A5:B5"/>
  </mergeCells>
  <pageMargins left="0.24" right="0.11811023622047245" top="0.74803149606299213" bottom="0.74803149606299213" header="0.31496062992125984" footer="0.31496062992125984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H53"/>
  <sheetViews>
    <sheetView topLeftCell="A10" workbookViewId="0">
      <selection activeCell="D6" sqref="D6"/>
    </sheetView>
  </sheetViews>
  <sheetFormatPr defaultColWidth="9.33203125" defaultRowHeight="13.2"/>
  <cols>
    <col min="1" max="1" width="5.109375" style="168" customWidth="1"/>
    <col min="2" max="2" width="6.6640625" style="169" customWidth="1"/>
    <col min="3" max="3" width="54.77734375" style="169" customWidth="1"/>
    <col min="4" max="4" width="8.33203125" style="169" customWidth="1"/>
    <col min="5" max="5" width="8.44140625" style="169" customWidth="1"/>
    <col min="6" max="6" width="9" style="425" customWidth="1"/>
    <col min="7" max="7" width="10.109375" style="425" customWidth="1"/>
    <col min="8" max="8" width="7.109375" style="846" customWidth="1"/>
    <col min="9" max="16384" width="9.33203125" style="3"/>
  </cols>
  <sheetData>
    <row r="1" spans="1:8" s="1" customFormat="1" ht="21" customHeight="1" thickBot="1">
      <c r="A1" s="128"/>
      <c r="B1" s="129"/>
      <c r="C1" s="130"/>
      <c r="D1" s="130"/>
      <c r="E1" s="130"/>
      <c r="F1" s="405"/>
      <c r="G1" s="175"/>
      <c r="H1" s="780" t="s">
        <v>906</v>
      </c>
    </row>
    <row r="2" spans="1:8" s="74" customFormat="1" ht="30" customHeight="1">
      <c r="A2" s="1556" t="s">
        <v>260</v>
      </c>
      <c r="B2" s="1557"/>
      <c r="C2" s="223" t="s">
        <v>905</v>
      </c>
      <c r="D2" s="377"/>
      <c r="E2" s="377"/>
      <c r="F2" s="406"/>
      <c r="G2" s="270"/>
      <c r="H2" s="1202" t="s">
        <v>474</v>
      </c>
    </row>
    <row r="3" spans="1:8" s="74" customFormat="1" ht="16.2" thickBot="1">
      <c r="A3" s="131" t="s">
        <v>259</v>
      </c>
      <c r="B3" s="132"/>
      <c r="C3" s="271" t="s">
        <v>395</v>
      </c>
      <c r="D3" s="378"/>
      <c r="E3" s="378"/>
      <c r="F3" s="407"/>
      <c r="G3" s="272"/>
      <c r="H3" s="829" t="s">
        <v>394</v>
      </c>
    </row>
    <row r="4" spans="1:8" s="75" customFormat="1" ht="15.9" customHeight="1" thickBot="1">
      <c r="A4" s="133"/>
      <c r="B4" s="133"/>
      <c r="C4" s="133"/>
      <c r="D4" s="133"/>
      <c r="E4" s="133"/>
      <c r="F4" s="408"/>
      <c r="G4" s="134"/>
      <c r="H4" s="783" t="s">
        <v>99</v>
      </c>
    </row>
    <row r="5" spans="1:8" ht="39" customHeight="1" thickBot="1">
      <c r="A5" s="1554" t="s">
        <v>261</v>
      </c>
      <c r="B5" s="1555"/>
      <c r="C5" s="532" t="s">
        <v>100</v>
      </c>
      <c r="D5" s="646" t="s">
        <v>1085</v>
      </c>
      <c r="E5" s="1177" t="s">
        <v>1026</v>
      </c>
      <c r="F5" s="136" t="s">
        <v>897</v>
      </c>
      <c r="G5" s="540" t="s">
        <v>495</v>
      </c>
      <c r="H5" s="1533" t="s">
        <v>1084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380">
        <v>4</v>
      </c>
      <c r="E6" s="380">
        <v>5</v>
      </c>
      <c r="F6" s="380">
        <v>6</v>
      </c>
      <c r="G6" s="117">
        <v>7</v>
      </c>
      <c r="H6" s="1203" t="s">
        <v>907</v>
      </c>
    </row>
    <row r="7" spans="1:8" s="47" customFormat="1" ht="15.9" customHeight="1" thickBot="1">
      <c r="A7" s="137"/>
      <c r="B7" s="138"/>
      <c r="C7" s="138" t="s">
        <v>102</v>
      </c>
      <c r="D7" s="138"/>
      <c r="E7" s="138"/>
      <c r="F7" s="409"/>
      <c r="G7" s="410"/>
      <c r="H7" s="836"/>
    </row>
    <row r="8" spans="1:8" s="76" customFormat="1" ht="12" customHeight="1" thickBot="1">
      <c r="A8" s="115" t="s">
        <v>61</v>
      </c>
      <c r="B8" s="140"/>
      <c r="C8" s="141" t="s">
        <v>266</v>
      </c>
      <c r="D8" s="381"/>
      <c r="E8" s="381"/>
      <c r="F8" s="411"/>
      <c r="G8" s="210">
        <v>0</v>
      </c>
      <c r="H8" s="786"/>
    </row>
    <row r="9" spans="1:8" s="76" customFormat="1" ht="12" customHeight="1">
      <c r="A9" s="144"/>
      <c r="B9" s="143" t="s">
        <v>148</v>
      </c>
      <c r="C9" s="7" t="s">
        <v>207</v>
      </c>
      <c r="D9" s="382"/>
      <c r="E9" s="382"/>
      <c r="F9" s="412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383"/>
      <c r="E10" s="383"/>
      <c r="F10" s="413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383"/>
      <c r="E11" s="383"/>
      <c r="F11" s="413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383"/>
      <c r="E12" s="383"/>
      <c r="F12" s="413"/>
      <c r="G12" s="208"/>
      <c r="H12" s="788"/>
    </row>
    <row r="13" spans="1:8" s="76" customFormat="1" ht="12" customHeight="1">
      <c r="A13" s="142"/>
      <c r="B13" s="143" t="s">
        <v>182</v>
      </c>
      <c r="C13" s="4" t="s">
        <v>211</v>
      </c>
      <c r="D13" s="5"/>
      <c r="E13" s="5"/>
      <c r="F13" s="414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5"/>
      <c r="E14" s="5"/>
      <c r="F14" s="414"/>
      <c r="G14" s="242"/>
      <c r="H14" s="789"/>
    </row>
    <row r="15" spans="1:8" s="77" customFormat="1" ht="12" customHeight="1">
      <c r="A15" s="142"/>
      <c r="B15" s="143" t="s">
        <v>153</v>
      </c>
      <c r="C15" s="5" t="s">
        <v>34</v>
      </c>
      <c r="D15" s="383"/>
      <c r="E15" s="383"/>
      <c r="F15" s="413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384"/>
      <c r="E16" s="384"/>
      <c r="F16" s="415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381"/>
      <c r="E17" s="381"/>
      <c r="F17" s="411"/>
      <c r="G17" s="210">
        <v>0</v>
      </c>
      <c r="H17" s="786"/>
    </row>
    <row r="18" spans="1:8" s="77" customFormat="1" ht="12" customHeight="1">
      <c r="A18" s="142"/>
      <c r="B18" s="143" t="s">
        <v>154</v>
      </c>
      <c r="C18" s="6" t="s">
        <v>31</v>
      </c>
      <c r="D18" s="385"/>
      <c r="E18" s="385"/>
      <c r="F18" s="416"/>
      <c r="G18" s="208"/>
      <c r="H18" s="788"/>
    </row>
    <row r="19" spans="1:8" s="77" customFormat="1" ht="12" customHeight="1">
      <c r="A19" s="142"/>
      <c r="B19" s="143" t="s">
        <v>155</v>
      </c>
      <c r="C19" s="5" t="s">
        <v>32</v>
      </c>
      <c r="D19" s="383"/>
      <c r="E19" s="383"/>
      <c r="F19" s="413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383"/>
      <c r="E20" s="383"/>
      <c r="F20" s="413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383"/>
      <c r="E21" s="383"/>
      <c r="F21" s="413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386"/>
      <c r="E22" s="386"/>
      <c r="F22" s="417"/>
      <c r="G22" s="210">
        <v>0</v>
      </c>
      <c r="H22" s="786"/>
    </row>
    <row r="23" spans="1:8" s="77" customFormat="1" ht="12" customHeight="1">
      <c r="A23" s="214"/>
      <c r="B23" s="269" t="s">
        <v>128</v>
      </c>
      <c r="C23" s="88" t="s">
        <v>300</v>
      </c>
      <c r="D23" s="387"/>
      <c r="E23" s="387"/>
      <c r="F23" s="418"/>
      <c r="G23" s="275"/>
      <c r="H23" s="791"/>
    </row>
    <row r="24" spans="1:8" s="77" customFormat="1" ht="12" customHeight="1" thickBot="1">
      <c r="A24" s="267"/>
      <c r="B24" s="268" t="s">
        <v>129</v>
      </c>
      <c r="C24" s="89" t="s">
        <v>303</v>
      </c>
      <c r="D24" s="388"/>
      <c r="E24" s="388"/>
      <c r="F24" s="419"/>
      <c r="G24" s="276"/>
      <c r="H24" s="792"/>
    </row>
    <row r="25" spans="1:8" s="77" customFormat="1" ht="12" customHeight="1" thickBot="1">
      <c r="A25" s="123" t="s">
        <v>64</v>
      </c>
      <c r="B25" s="83"/>
      <c r="C25" s="83" t="s">
        <v>291</v>
      </c>
      <c r="D25" s="386"/>
      <c r="E25" s="386">
        <v>38</v>
      </c>
      <c r="F25" s="441">
        <v>38</v>
      </c>
      <c r="G25" s="445">
        <v>38</v>
      </c>
      <c r="H25" s="837">
        <f>SUM(G25/F25)</f>
        <v>1</v>
      </c>
    </row>
    <row r="26" spans="1:8" s="76" customFormat="1" ht="12" customHeight="1" thickBot="1">
      <c r="A26" s="213" t="s">
        <v>65</v>
      </c>
      <c r="B26" s="153"/>
      <c r="C26" s="266" t="s">
        <v>37</v>
      </c>
      <c r="D26" s="429"/>
      <c r="E26" s="429">
        <v>25535</v>
      </c>
      <c r="F26" s="481">
        <v>25535</v>
      </c>
      <c r="G26" s="483">
        <v>25368</v>
      </c>
      <c r="H26" s="830">
        <f>SUM(G26/F26)</f>
        <v>0.99345995692187195</v>
      </c>
    </row>
    <row r="27" spans="1:8" s="76" customFormat="1" ht="12" customHeight="1" thickBot="1">
      <c r="A27" s="115" t="s">
        <v>66</v>
      </c>
      <c r="B27" s="95"/>
      <c r="C27" s="83" t="s">
        <v>42</v>
      </c>
      <c r="D27" s="83"/>
      <c r="E27" s="83">
        <v>25573</v>
      </c>
      <c r="F27" s="480">
        <v>25573</v>
      </c>
      <c r="G27" s="484">
        <v>25406</v>
      </c>
      <c r="H27" s="838">
        <f>SUM(G27/F27)</f>
        <v>0.99346967504790207</v>
      </c>
    </row>
    <row r="28" spans="1:8" s="76" customFormat="1" ht="12" customHeight="1" thickBot="1">
      <c r="A28" s="154" t="s">
        <v>67</v>
      </c>
      <c r="B28" s="433"/>
      <c r="C28" s="83" t="s">
        <v>38</v>
      </c>
      <c r="D28" s="83"/>
      <c r="E28" s="83"/>
      <c r="F28" s="480"/>
      <c r="G28" s="484"/>
      <c r="H28" s="838"/>
    </row>
    <row r="29" spans="1:8" s="76" customFormat="1" ht="12" customHeight="1">
      <c r="A29" s="150"/>
      <c r="B29" s="92" t="s">
        <v>142</v>
      </c>
      <c r="C29" s="432" t="s">
        <v>357</v>
      </c>
      <c r="D29" s="431"/>
      <c r="E29" s="431"/>
      <c r="F29" s="479"/>
      <c r="G29" s="446"/>
      <c r="H29" s="839"/>
    </row>
    <row r="30" spans="1:8" s="77" customFormat="1" ht="12" customHeight="1" thickBot="1">
      <c r="A30" s="274"/>
      <c r="B30" s="94" t="s">
        <v>143</v>
      </c>
      <c r="C30" s="265" t="s">
        <v>39</v>
      </c>
      <c r="D30" s="391"/>
      <c r="E30" s="391"/>
      <c r="F30" s="421"/>
      <c r="G30" s="485"/>
      <c r="H30" s="840"/>
    </row>
    <row r="31" spans="1:8" s="77" customFormat="1" ht="12" customHeight="1" thickBot="1">
      <c r="A31" s="264" t="s">
        <v>68</v>
      </c>
      <c r="B31" s="402"/>
      <c r="C31" s="403" t="s">
        <v>40</v>
      </c>
      <c r="D31" s="390"/>
      <c r="E31" s="390"/>
      <c r="F31" s="420"/>
      <c r="G31" s="486"/>
      <c r="H31" s="841"/>
    </row>
    <row r="32" spans="1:8" s="77" customFormat="1" ht="15" customHeight="1" thickBot="1">
      <c r="A32" s="154" t="s">
        <v>69</v>
      </c>
      <c r="B32" s="155"/>
      <c r="C32" s="156" t="s">
        <v>41</v>
      </c>
      <c r="D32" s="404"/>
      <c r="E32" s="404">
        <v>25573</v>
      </c>
      <c r="F32" s="482">
        <v>25573</v>
      </c>
      <c r="G32" s="487">
        <v>25406</v>
      </c>
      <c r="H32" s="842">
        <f>SUM(G32/F32)</f>
        <v>0.99346967504790207</v>
      </c>
    </row>
    <row r="33" spans="1:8" s="77" customFormat="1" ht="15" customHeight="1">
      <c r="A33" s="157"/>
      <c r="B33" s="157"/>
      <c r="C33" s="158"/>
      <c r="D33" s="158"/>
      <c r="E33" s="158"/>
      <c r="F33" s="422"/>
      <c r="G33" s="249"/>
      <c r="H33" s="799"/>
    </row>
    <row r="34" spans="1:8" ht="13.8" thickBot="1">
      <c r="A34" s="159"/>
      <c r="B34" s="160"/>
      <c r="C34" s="160"/>
      <c r="D34" s="160"/>
      <c r="E34" s="160"/>
      <c r="F34" s="423"/>
      <c r="G34" s="250"/>
      <c r="H34" s="800"/>
    </row>
    <row r="35" spans="1:8" s="47" customFormat="1" ht="16.5" customHeight="1" thickBot="1">
      <c r="A35" s="161"/>
      <c r="B35" s="162"/>
      <c r="C35" s="163" t="s">
        <v>106</v>
      </c>
      <c r="D35" s="163"/>
      <c r="E35" s="163"/>
      <c r="F35" s="424"/>
      <c r="G35" s="251"/>
      <c r="H35" s="798"/>
    </row>
    <row r="36" spans="1:8" s="78" customFormat="1" ht="12" customHeight="1" thickBot="1">
      <c r="A36" s="123" t="s">
        <v>61</v>
      </c>
      <c r="B36" s="13"/>
      <c r="C36" s="83" t="s">
        <v>393</v>
      </c>
      <c r="D36" s="386"/>
      <c r="E36" s="386">
        <v>25193</v>
      </c>
      <c r="F36" s="456">
        <v>25193</v>
      </c>
      <c r="G36" s="457">
        <v>25026</v>
      </c>
      <c r="H36" s="825">
        <f>SUM(G36/F36)</f>
        <v>0.99337117453260826</v>
      </c>
    </row>
    <row r="37" spans="1:8" ht="12" customHeight="1">
      <c r="A37" s="164"/>
      <c r="B37" s="92" t="s">
        <v>148</v>
      </c>
      <c r="C37" s="6" t="s">
        <v>92</v>
      </c>
      <c r="D37" s="385"/>
      <c r="E37" s="385">
        <v>17023</v>
      </c>
      <c r="F37" s="450">
        <v>17023</v>
      </c>
      <c r="G37" s="458">
        <v>17023</v>
      </c>
      <c r="H37" s="826">
        <f>SUM(G37/F37)</f>
        <v>1</v>
      </c>
    </row>
    <row r="38" spans="1:8" ht="12" customHeight="1">
      <c r="A38" s="165"/>
      <c r="B38" s="90" t="s">
        <v>149</v>
      </c>
      <c r="C38" s="5" t="s">
        <v>238</v>
      </c>
      <c r="D38" s="383"/>
      <c r="E38" s="383">
        <v>4472</v>
      </c>
      <c r="F38" s="452">
        <v>4472</v>
      </c>
      <c r="G38" s="455">
        <v>4305</v>
      </c>
      <c r="H38" s="827">
        <f>SUM(G38/F38)</f>
        <v>0.96265652951699465</v>
      </c>
    </row>
    <row r="39" spans="1:8" ht="12" customHeight="1">
      <c r="A39" s="165"/>
      <c r="B39" s="90" t="s">
        <v>150</v>
      </c>
      <c r="C39" s="5" t="s">
        <v>179</v>
      </c>
      <c r="D39" s="383"/>
      <c r="E39" s="383">
        <v>3492</v>
      </c>
      <c r="F39" s="452">
        <v>3492</v>
      </c>
      <c r="G39" s="455">
        <v>3492</v>
      </c>
      <c r="H39" s="827">
        <f>SUM(G39/F39)</f>
        <v>1</v>
      </c>
    </row>
    <row r="40" spans="1:8" ht="12" customHeight="1">
      <c r="A40" s="165"/>
      <c r="B40" s="90" t="s">
        <v>151</v>
      </c>
      <c r="C40" s="5" t="s">
        <v>376</v>
      </c>
      <c r="D40" s="383"/>
      <c r="E40" s="383">
        <v>206</v>
      </c>
      <c r="F40" s="452">
        <v>206</v>
      </c>
      <c r="G40" s="455">
        <v>206</v>
      </c>
      <c r="H40" s="827">
        <f>SUM(G40/F40)</f>
        <v>1</v>
      </c>
    </row>
    <row r="41" spans="1:8" ht="12" customHeight="1">
      <c r="A41" s="165"/>
      <c r="B41" s="90" t="s">
        <v>182</v>
      </c>
      <c r="C41" s="5" t="s">
        <v>239</v>
      </c>
      <c r="D41" s="383"/>
      <c r="E41" s="383"/>
      <c r="F41" s="452"/>
      <c r="G41" s="455"/>
      <c r="H41" s="827"/>
    </row>
    <row r="42" spans="1:8" ht="12" customHeight="1" thickBot="1">
      <c r="A42" s="165"/>
      <c r="B42" s="90" t="s">
        <v>152</v>
      </c>
      <c r="C42" s="5" t="s">
        <v>240</v>
      </c>
      <c r="D42" s="383"/>
      <c r="E42" s="383"/>
      <c r="F42" s="447"/>
      <c r="G42" s="461"/>
      <c r="H42" s="843"/>
    </row>
    <row r="43" spans="1:8" ht="12" customHeight="1" thickBot="1">
      <c r="A43" s="123" t="s">
        <v>62</v>
      </c>
      <c r="B43" s="13"/>
      <c r="C43" s="83" t="s">
        <v>46</v>
      </c>
      <c r="D43" s="386"/>
      <c r="E43" s="386">
        <v>380</v>
      </c>
      <c r="F43" s="456">
        <v>380</v>
      </c>
      <c r="G43" s="457">
        <v>380</v>
      </c>
      <c r="H43" s="825">
        <f>SUM(G43/F43)</f>
        <v>1</v>
      </c>
    </row>
    <row r="44" spans="1:8" s="78" customFormat="1" ht="12" customHeight="1">
      <c r="A44" s="164"/>
      <c r="B44" s="92" t="s">
        <v>154</v>
      </c>
      <c r="C44" s="6" t="s">
        <v>328</v>
      </c>
      <c r="D44" s="385"/>
      <c r="E44" s="385">
        <v>380</v>
      </c>
      <c r="F44" s="450">
        <v>380</v>
      </c>
      <c r="G44" s="458">
        <v>380</v>
      </c>
      <c r="H44" s="826">
        <f>SUM(G44/F44)</f>
        <v>1</v>
      </c>
    </row>
    <row r="45" spans="1:8" ht="12" customHeight="1">
      <c r="A45" s="165"/>
      <c r="B45" s="90" t="s">
        <v>155</v>
      </c>
      <c r="C45" s="5" t="s">
        <v>242</v>
      </c>
      <c r="D45" s="383"/>
      <c r="E45" s="383"/>
      <c r="F45" s="447"/>
      <c r="G45" s="461"/>
      <c r="H45" s="843"/>
    </row>
    <row r="46" spans="1:8" ht="12" customHeight="1">
      <c r="A46" s="165"/>
      <c r="B46" s="90" t="s">
        <v>158</v>
      </c>
      <c r="C46" s="5" t="s">
        <v>107</v>
      </c>
      <c r="D46" s="383"/>
      <c r="E46" s="383"/>
      <c r="F46" s="447"/>
      <c r="G46" s="461"/>
      <c r="H46" s="843"/>
    </row>
    <row r="47" spans="1:8" ht="12" customHeight="1" thickBot="1">
      <c r="A47" s="165"/>
      <c r="B47" s="90" t="s">
        <v>166</v>
      </c>
      <c r="C47" s="5" t="s">
        <v>43</v>
      </c>
      <c r="D47" s="383"/>
      <c r="E47" s="383"/>
      <c r="F47" s="447"/>
      <c r="G47" s="461"/>
      <c r="H47" s="843"/>
    </row>
    <row r="48" spans="1:8" ht="12" customHeight="1" thickBot="1">
      <c r="A48" s="123" t="s">
        <v>63</v>
      </c>
      <c r="B48" s="13"/>
      <c r="C48" s="13" t="s">
        <v>44</v>
      </c>
      <c r="D48" s="392"/>
      <c r="E48" s="392"/>
      <c r="F48" s="462"/>
      <c r="G48" s="463"/>
      <c r="H48" s="844"/>
    </row>
    <row r="49" spans="1:8" s="77" customFormat="1" ht="12" customHeight="1" thickBot="1">
      <c r="A49" s="154" t="s">
        <v>64</v>
      </c>
      <c r="B49" s="262"/>
      <c r="C49" s="263" t="s">
        <v>47</v>
      </c>
      <c r="D49" s="389"/>
      <c r="E49" s="389"/>
      <c r="F49" s="464"/>
      <c r="G49" s="465"/>
      <c r="H49" s="845"/>
    </row>
    <row r="50" spans="1:8" ht="15" customHeight="1" thickBot="1">
      <c r="A50" s="123" t="s">
        <v>65</v>
      </c>
      <c r="B50" s="151"/>
      <c r="C50" s="167" t="s">
        <v>45</v>
      </c>
      <c r="D50" s="393"/>
      <c r="E50" s="393">
        <v>25573</v>
      </c>
      <c r="F50" s="466">
        <v>25573</v>
      </c>
      <c r="G50" s="467">
        <v>25406</v>
      </c>
      <c r="H50" s="828">
        <f>SUM(G50/F50)</f>
        <v>0.99346967504790207</v>
      </c>
    </row>
    <row r="51" spans="1:8" ht="13.8" thickBot="1">
      <c r="G51" s="259"/>
      <c r="H51" s="804"/>
    </row>
    <row r="52" spans="1:8" ht="15" customHeight="1" thickBot="1">
      <c r="A52" s="395" t="s">
        <v>264</v>
      </c>
      <c r="B52" s="396"/>
      <c r="C52" s="397"/>
      <c r="D52" s="398"/>
      <c r="E52" s="1184">
        <v>8</v>
      </c>
      <c r="F52" s="426">
        <v>8</v>
      </c>
      <c r="G52" s="399">
        <v>8</v>
      </c>
      <c r="H52" s="1534">
        <f>SUM(G52/F52)</f>
        <v>1</v>
      </c>
    </row>
    <row r="53" spans="1:8" ht="14.25" customHeight="1" thickBot="1">
      <c r="A53" s="170" t="s">
        <v>265</v>
      </c>
      <c r="B53" s="171"/>
      <c r="C53" s="172"/>
      <c r="D53" s="400"/>
      <c r="E53" s="394">
        <v>0</v>
      </c>
      <c r="F53" s="427">
        <v>0</v>
      </c>
      <c r="G53" s="81">
        <v>0</v>
      </c>
      <c r="H53" s="805"/>
    </row>
  </sheetData>
  <mergeCells count="2">
    <mergeCell ref="A2:B2"/>
    <mergeCell ref="A5:B5"/>
  </mergeCells>
  <pageMargins left="0.31496062992125984" right="0.24" top="0.74803149606299213" bottom="0.74803149606299213" header="0.31496062992125984" footer="0.31496062992125984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H53"/>
  <sheetViews>
    <sheetView topLeftCell="A28" workbookViewId="0">
      <selection activeCell="G6" sqref="G6"/>
    </sheetView>
  </sheetViews>
  <sheetFormatPr defaultColWidth="9.33203125" defaultRowHeight="13.2"/>
  <cols>
    <col min="1" max="1" width="6.33203125" style="168" customWidth="1"/>
    <col min="2" max="2" width="7.109375" style="169" customWidth="1"/>
    <col min="3" max="3" width="56.109375" style="169" customWidth="1"/>
    <col min="4" max="4" width="8.77734375" style="169" customWidth="1"/>
    <col min="5" max="5" width="8.6640625" style="169" customWidth="1"/>
    <col min="6" max="6" width="8.109375" style="169" customWidth="1"/>
    <col min="7" max="7" width="8" style="169" customWidth="1"/>
    <col min="8" max="8" width="7.33203125" style="835" customWidth="1"/>
    <col min="9" max="16384" width="9.33203125" style="3"/>
  </cols>
  <sheetData>
    <row r="1" spans="1:8" s="1" customFormat="1" ht="21" customHeight="1" thickBot="1">
      <c r="A1" s="128"/>
      <c r="B1" s="129"/>
      <c r="C1" s="130"/>
      <c r="D1" s="130"/>
      <c r="E1" s="130"/>
      <c r="F1" s="130"/>
      <c r="G1" s="175"/>
      <c r="H1" s="780" t="s">
        <v>908</v>
      </c>
    </row>
    <row r="2" spans="1:8" s="74" customFormat="1" ht="36" customHeight="1">
      <c r="A2" s="1556" t="s">
        <v>260</v>
      </c>
      <c r="B2" s="1557"/>
      <c r="C2" s="223" t="s">
        <v>905</v>
      </c>
      <c r="D2" s="377"/>
      <c r="E2" s="377"/>
      <c r="F2" s="377"/>
      <c r="G2" s="270"/>
      <c r="H2" s="1201" t="s">
        <v>474</v>
      </c>
    </row>
    <row r="3" spans="1:8" s="74" customFormat="1" ht="16.2" thickBot="1">
      <c r="A3" s="131" t="s">
        <v>259</v>
      </c>
      <c r="B3" s="132"/>
      <c r="C3" s="271" t="s">
        <v>396</v>
      </c>
      <c r="D3" s="378"/>
      <c r="E3" s="378"/>
      <c r="F3" s="378"/>
      <c r="G3" s="272"/>
      <c r="H3" s="829" t="s">
        <v>397</v>
      </c>
    </row>
    <row r="4" spans="1:8" s="75" customFormat="1" ht="15.9" customHeight="1" thickBot="1">
      <c r="A4" s="133"/>
      <c r="B4" s="133"/>
      <c r="C4" s="133"/>
      <c r="D4" s="133"/>
      <c r="E4" s="133"/>
      <c r="F4" s="133"/>
      <c r="G4" s="134"/>
      <c r="H4" s="783" t="s">
        <v>99</v>
      </c>
    </row>
    <row r="5" spans="1:8" ht="39.75" customHeight="1" thickBot="1">
      <c r="A5" s="1552" t="s">
        <v>261</v>
      </c>
      <c r="B5" s="1553"/>
      <c r="C5" s="135" t="s">
        <v>100</v>
      </c>
      <c r="D5" s="379" t="s">
        <v>1085</v>
      </c>
      <c r="E5" s="1177" t="s">
        <v>1026</v>
      </c>
      <c r="F5" s="136" t="s">
        <v>897</v>
      </c>
      <c r="G5" s="136" t="s">
        <v>1086</v>
      </c>
      <c r="H5" s="784" t="s">
        <v>1084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380">
        <v>4</v>
      </c>
      <c r="E6" s="380">
        <v>5</v>
      </c>
      <c r="F6" s="380">
        <v>6</v>
      </c>
      <c r="G6" s="117">
        <v>7</v>
      </c>
      <c r="H6" s="1203" t="s">
        <v>907</v>
      </c>
    </row>
    <row r="7" spans="1:8" s="47" customFormat="1" ht="15.9" customHeight="1" thickBot="1">
      <c r="A7" s="137"/>
      <c r="B7" s="138"/>
      <c r="C7" s="138" t="s">
        <v>102</v>
      </c>
      <c r="D7" s="138"/>
      <c r="E7" s="138"/>
      <c r="F7" s="138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381"/>
      <c r="E8" s="381"/>
      <c r="F8" s="381"/>
      <c r="G8" s="210">
        <v>0</v>
      </c>
      <c r="H8" s="786"/>
    </row>
    <row r="9" spans="1:8" s="76" customFormat="1" ht="12" customHeight="1">
      <c r="A9" s="144"/>
      <c r="B9" s="143" t="s">
        <v>148</v>
      </c>
      <c r="C9" s="7" t="s">
        <v>207</v>
      </c>
      <c r="D9" s="382"/>
      <c r="E9" s="382"/>
      <c r="F9" s="382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383"/>
      <c r="E10" s="383"/>
      <c r="F10" s="383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383"/>
      <c r="E11" s="383"/>
      <c r="F11" s="383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383"/>
      <c r="E12" s="383"/>
      <c r="F12" s="383"/>
      <c r="G12" s="208"/>
      <c r="H12" s="788"/>
    </row>
    <row r="13" spans="1:8" s="76" customFormat="1" ht="12" customHeight="1">
      <c r="A13" s="142"/>
      <c r="B13" s="143" t="s">
        <v>182</v>
      </c>
      <c r="C13" s="4" t="s">
        <v>211</v>
      </c>
      <c r="D13" s="5"/>
      <c r="E13" s="5"/>
      <c r="F13" s="5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5"/>
      <c r="E14" s="5"/>
      <c r="F14" s="5"/>
      <c r="G14" s="242"/>
      <c r="H14" s="789"/>
    </row>
    <row r="15" spans="1:8" s="77" customFormat="1" ht="12" customHeight="1">
      <c r="A15" s="142"/>
      <c r="B15" s="143" t="s">
        <v>153</v>
      </c>
      <c r="C15" s="5" t="s">
        <v>34</v>
      </c>
      <c r="D15" s="383"/>
      <c r="E15" s="383"/>
      <c r="F15" s="383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384"/>
      <c r="E16" s="384"/>
      <c r="F16" s="384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381"/>
      <c r="E17" s="381"/>
      <c r="F17" s="381"/>
      <c r="G17" s="210">
        <v>0</v>
      </c>
      <c r="H17" s="786"/>
    </row>
    <row r="18" spans="1:8" s="77" customFormat="1" ht="12" customHeight="1">
      <c r="A18" s="142"/>
      <c r="B18" s="143" t="s">
        <v>154</v>
      </c>
      <c r="C18" s="6" t="s">
        <v>31</v>
      </c>
      <c r="D18" s="385"/>
      <c r="E18" s="385"/>
      <c r="F18" s="385"/>
      <c r="G18" s="208"/>
      <c r="H18" s="788"/>
    </row>
    <row r="19" spans="1:8" s="77" customFormat="1" ht="12" customHeight="1">
      <c r="A19" s="142"/>
      <c r="B19" s="143" t="s">
        <v>155</v>
      </c>
      <c r="C19" s="5" t="s">
        <v>32</v>
      </c>
      <c r="D19" s="383"/>
      <c r="E19" s="383"/>
      <c r="F19" s="383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383"/>
      <c r="E20" s="383"/>
      <c r="F20" s="383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383"/>
      <c r="E21" s="383"/>
      <c r="F21" s="383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386"/>
      <c r="E22" s="386"/>
      <c r="F22" s="386"/>
      <c r="G22" s="210">
        <v>0</v>
      </c>
      <c r="H22" s="786"/>
    </row>
    <row r="23" spans="1:8" s="77" customFormat="1" ht="12" customHeight="1">
      <c r="A23" s="214"/>
      <c r="B23" s="269" t="s">
        <v>128</v>
      </c>
      <c r="C23" s="88" t="s">
        <v>300</v>
      </c>
      <c r="D23" s="387"/>
      <c r="E23" s="387"/>
      <c r="F23" s="387"/>
      <c r="G23" s="275"/>
      <c r="H23" s="791"/>
    </row>
    <row r="24" spans="1:8" s="77" customFormat="1" ht="12" customHeight="1" thickBot="1">
      <c r="A24" s="267"/>
      <c r="B24" s="268" t="s">
        <v>129</v>
      </c>
      <c r="C24" s="89" t="s">
        <v>303</v>
      </c>
      <c r="D24" s="388"/>
      <c r="E24" s="388"/>
      <c r="F24" s="388"/>
      <c r="G24" s="276"/>
      <c r="H24" s="792"/>
    </row>
    <row r="25" spans="1:8" s="77" customFormat="1" ht="12" customHeight="1" thickBot="1">
      <c r="A25" s="123" t="s">
        <v>64</v>
      </c>
      <c r="B25" s="83"/>
      <c r="C25" s="83" t="s">
        <v>291</v>
      </c>
      <c r="D25" s="386"/>
      <c r="E25" s="386"/>
      <c r="F25" s="386"/>
      <c r="G25" s="211"/>
      <c r="H25" s="793"/>
    </row>
    <row r="26" spans="1:8" s="76" customFormat="1" ht="12" customHeight="1" thickBot="1">
      <c r="A26" s="213" t="s">
        <v>65</v>
      </c>
      <c r="B26" s="153"/>
      <c r="C26" s="266" t="s">
        <v>37</v>
      </c>
      <c r="D26" s="429"/>
      <c r="E26" s="429">
        <v>2529</v>
      </c>
      <c r="F26" s="481">
        <v>2529</v>
      </c>
      <c r="G26" s="483">
        <v>2695</v>
      </c>
      <c r="H26" s="830">
        <f>SUM(G26/F26)</f>
        <v>1.0656385923289837</v>
      </c>
    </row>
    <row r="27" spans="1:8" s="76" customFormat="1" ht="12" customHeight="1" thickBot="1">
      <c r="A27" s="115" t="s">
        <v>66</v>
      </c>
      <c r="B27" s="95"/>
      <c r="C27" s="83" t="s">
        <v>42</v>
      </c>
      <c r="D27" s="83"/>
      <c r="E27" s="83">
        <v>2529</v>
      </c>
      <c r="F27" s="480">
        <v>2529</v>
      </c>
      <c r="G27" s="210">
        <v>2695</v>
      </c>
      <c r="H27" s="786">
        <f>SUM(G27/F27)</f>
        <v>1.0656385923289837</v>
      </c>
    </row>
    <row r="28" spans="1:8" s="76" customFormat="1" ht="12" customHeight="1" thickBot="1">
      <c r="A28" s="154" t="s">
        <v>67</v>
      </c>
      <c r="B28" s="433"/>
      <c r="C28" s="83" t="s">
        <v>38</v>
      </c>
      <c r="D28" s="83"/>
      <c r="E28" s="83"/>
      <c r="F28" s="480"/>
      <c r="G28" s="210"/>
      <c r="H28" s="786"/>
    </row>
    <row r="29" spans="1:8" s="76" customFormat="1" ht="12" customHeight="1">
      <c r="A29" s="150"/>
      <c r="B29" s="92" t="s">
        <v>142</v>
      </c>
      <c r="C29" s="432" t="s">
        <v>357</v>
      </c>
      <c r="D29" s="431"/>
      <c r="E29" s="431"/>
      <c r="F29" s="479"/>
      <c r="G29" s="64"/>
      <c r="H29" s="801"/>
    </row>
    <row r="30" spans="1:8" s="77" customFormat="1" ht="12" customHeight="1" thickBot="1">
      <c r="A30" s="274"/>
      <c r="B30" s="94" t="s">
        <v>143</v>
      </c>
      <c r="C30" s="265" t="s">
        <v>39</v>
      </c>
      <c r="D30" s="391"/>
      <c r="E30" s="391"/>
      <c r="F30" s="421"/>
      <c r="G30" s="71"/>
      <c r="H30" s="807"/>
    </row>
    <row r="31" spans="1:8" s="77" customFormat="1" ht="12" customHeight="1" thickBot="1">
      <c r="A31" s="264" t="s">
        <v>68</v>
      </c>
      <c r="B31" s="402"/>
      <c r="C31" s="403" t="s">
        <v>40</v>
      </c>
      <c r="D31" s="390"/>
      <c r="E31" s="390"/>
      <c r="F31" s="420"/>
      <c r="G31" s="401"/>
      <c r="H31" s="808"/>
    </row>
    <row r="32" spans="1:8" s="77" customFormat="1" ht="15" customHeight="1" thickBot="1">
      <c r="A32" s="154" t="s">
        <v>69</v>
      </c>
      <c r="B32" s="155"/>
      <c r="C32" s="156" t="s">
        <v>41</v>
      </c>
      <c r="D32" s="404"/>
      <c r="E32" s="404">
        <v>2529</v>
      </c>
      <c r="F32" s="772">
        <v>2529</v>
      </c>
      <c r="G32" s="258">
        <v>2695</v>
      </c>
      <c r="H32" s="803">
        <f>SUM(G32/F32)</f>
        <v>1.0656385923289837</v>
      </c>
    </row>
    <row r="33" spans="1:8" s="77" customFormat="1" ht="15" customHeight="1">
      <c r="A33" s="157"/>
      <c r="B33" s="157"/>
      <c r="C33" s="158"/>
      <c r="D33" s="158"/>
      <c r="E33" s="158"/>
      <c r="F33" s="158"/>
      <c r="G33" s="249"/>
      <c r="H33" s="799"/>
    </row>
    <row r="34" spans="1:8" ht="13.8" thickBot="1">
      <c r="A34" s="159"/>
      <c r="B34" s="160"/>
      <c r="C34" s="160"/>
      <c r="D34" s="160"/>
      <c r="E34" s="160"/>
      <c r="F34" s="160"/>
      <c r="G34" s="250"/>
      <c r="H34" s="800"/>
    </row>
    <row r="35" spans="1:8" s="47" customFormat="1" ht="16.5" customHeight="1" thickBot="1">
      <c r="A35" s="161"/>
      <c r="B35" s="162"/>
      <c r="C35" s="163" t="s">
        <v>106</v>
      </c>
      <c r="D35" s="163"/>
      <c r="E35" s="163"/>
      <c r="F35" s="163"/>
      <c r="G35" s="251"/>
      <c r="H35" s="798"/>
    </row>
    <row r="36" spans="1:8" s="78" customFormat="1" ht="12" customHeight="1" thickBot="1">
      <c r="A36" s="123" t="s">
        <v>61</v>
      </c>
      <c r="B36" s="13"/>
      <c r="C36" s="83" t="s">
        <v>393</v>
      </c>
      <c r="D36" s="386"/>
      <c r="E36" s="386">
        <v>2528</v>
      </c>
      <c r="F36" s="456">
        <v>2528</v>
      </c>
      <c r="G36" s="494">
        <v>2695</v>
      </c>
      <c r="H36" s="831">
        <f>SUM(G36/F36)</f>
        <v>1.0660601265822784</v>
      </c>
    </row>
    <row r="37" spans="1:8" ht="12" customHeight="1">
      <c r="A37" s="164"/>
      <c r="B37" s="92" t="s">
        <v>148</v>
      </c>
      <c r="C37" s="6" t="s">
        <v>92</v>
      </c>
      <c r="D37" s="385"/>
      <c r="E37" s="385">
        <v>1885</v>
      </c>
      <c r="F37" s="450">
        <v>1885</v>
      </c>
      <c r="G37" s="495">
        <v>1885</v>
      </c>
      <c r="H37" s="832">
        <f>SUM(G37/F37)</f>
        <v>1</v>
      </c>
    </row>
    <row r="38" spans="1:8" ht="12" customHeight="1">
      <c r="A38" s="165"/>
      <c r="B38" s="90" t="s">
        <v>149</v>
      </c>
      <c r="C38" s="5" t="s">
        <v>238</v>
      </c>
      <c r="D38" s="383"/>
      <c r="E38" s="383">
        <v>335</v>
      </c>
      <c r="F38" s="452">
        <v>335</v>
      </c>
      <c r="G38" s="496">
        <v>502</v>
      </c>
      <c r="H38" s="833">
        <f>SUM(G38/F38)</f>
        <v>1.4985074626865671</v>
      </c>
    </row>
    <row r="39" spans="1:8" ht="12" customHeight="1">
      <c r="A39" s="165"/>
      <c r="B39" s="90" t="s">
        <v>150</v>
      </c>
      <c r="C39" s="5" t="s">
        <v>179</v>
      </c>
      <c r="D39" s="383"/>
      <c r="E39" s="383">
        <v>280</v>
      </c>
      <c r="F39" s="452">
        <v>280</v>
      </c>
      <c r="G39" s="496">
        <v>280</v>
      </c>
      <c r="H39" s="833">
        <f>SUM(G39/F39)</f>
        <v>1</v>
      </c>
    </row>
    <row r="40" spans="1:8" ht="12" customHeight="1">
      <c r="A40" s="165"/>
      <c r="B40" s="90" t="s">
        <v>151</v>
      </c>
      <c r="C40" s="5" t="s">
        <v>376</v>
      </c>
      <c r="D40" s="383"/>
      <c r="E40" s="383">
        <v>28</v>
      </c>
      <c r="F40" s="452">
        <v>28</v>
      </c>
      <c r="G40" s="496">
        <v>28</v>
      </c>
      <c r="H40" s="833">
        <f>SUM(G40/F40)</f>
        <v>1</v>
      </c>
    </row>
    <row r="41" spans="1:8" ht="12" customHeight="1">
      <c r="A41" s="165"/>
      <c r="B41" s="90" t="s">
        <v>182</v>
      </c>
      <c r="C41" s="5" t="s">
        <v>239</v>
      </c>
      <c r="D41" s="383"/>
      <c r="E41" s="383"/>
      <c r="F41" s="428"/>
      <c r="G41" s="496"/>
      <c r="H41" s="833"/>
    </row>
    <row r="42" spans="1:8" ht="12" customHeight="1" thickBot="1">
      <c r="A42" s="165"/>
      <c r="B42" s="90" t="s">
        <v>152</v>
      </c>
      <c r="C42" s="5" t="s">
        <v>240</v>
      </c>
      <c r="D42" s="383"/>
      <c r="E42" s="383"/>
      <c r="F42" s="428"/>
      <c r="G42" s="496"/>
      <c r="H42" s="833"/>
    </row>
    <row r="43" spans="1:8" ht="12" customHeight="1" thickBot="1">
      <c r="A43" s="123" t="s">
        <v>62</v>
      </c>
      <c r="B43" s="13"/>
      <c r="C43" s="83" t="s">
        <v>46</v>
      </c>
      <c r="D43" s="386"/>
      <c r="E43" s="386"/>
      <c r="F43" s="489"/>
      <c r="G43" s="494"/>
      <c r="H43" s="831"/>
    </row>
    <row r="44" spans="1:8" s="78" customFormat="1" ht="12" customHeight="1">
      <c r="A44" s="164"/>
      <c r="B44" s="92" t="s">
        <v>154</v>
      </c>
      <c r="C44" s="6" t="s">
        <v>328</v>
      </c>
      <c r="D44" s="385"/>
      <c r="E44" s="385"/>
      <c r="F44" s="490"/>
      <c r="G44" s="495"/>
      <c r="H44" s="832"/>
    </row>
    <row r="45" spans="1:8" ht="12" customHeight="1">
      <c r="A45" s="165"/>
      <c r="B45" s="90" t="s">
        <v>155</v>
      </c>
      <c r="C45" s="5" t="s">
        <v>242</v>
      </c>
      <c r="D45" s="383"/>
      <c r="E45" s="383"/>
      <c r="F45" s="497"/>
      <c r="G45" s="491"/>
      <c r="H45" s="802"/>
    </row>
    <row r="46" spans="1:8" ht="12" customHeight="1">
      <c r="A46" s="165"/>
      <c r="B46" s="90" t="s">
        <v>158</v>
      </c>
      <c r="C46" s="5" t="s">
        <v>107</v>
      </c>
      <c r="D46" s="383"/>
      <c r="E46" s="383"/>
      <c r="F46" s="497"/>
      <c r="G46" s="491"/>
      <c r="H46" s="802"/>
    </row>
    <row r="47" spans="1:8" ht="12" customHeight="1" thickBot="1">
      <c r="A47" s="165"/>
      <c r="B47" s="90" t="s">
        <v>166</v>
      </c>
      <c r="C47" s="5" t="s">
        <v>43</v>
      </c>
      <c r="D47" s="383"/>
      <c r="E47" s="383"/>
      <c r="F47" s="428"/>
      <c r="G47" s="491"/>
      <c r="H47" s="802"/>
    </row>
    <row r="48" spans="1:8" ht="12" customHeight="1" thickBot="1">
      <c r="A48" s="123" t="s">
        <v>63</v>
      </c>
      <c r="B48" s="13"/>
      <c r="C48" s="13" t="s">
        <v>44</v>
      </c>
      <c r="D48" s="392"/>
      <c r="E48" s="392"/>
      <c r="F48" s="498"/>
      <c r="G48" s="492"/>
      <c r="H48" s="793"/>
    </row>
    <row r="49" spans="1:8" s="77" customFormat="1" ht="12" customHeight="1" thickBot="1">
      <c r="A49" s="154" t="s">
        <v>64</v>
      </c>
      <c r="B49" s="262"/>
      <c r="C49" s="263" t="s">
        <v>47</v>
      </c>
      <c r="D49" s="389"/>
      <c r="E49" s="389"/>
      <c r="F49" s="459"/>
      <c r="G49" s="460"/>
      <c r="H49" s="797"/>
    </row>
    <row r="50" spans="1:8" ht="15" customHeight="1" thickBot="1">
      <c r="A50" s="123" t="s">
        <v>65</v>
      </c>
      <c r="B50" s="151"/>
      <c r="C50" s="167" t="s">
        <v>45</v>
      </c>
      <c r="D50" s="393"/>
      <c r="E50" s="393">
        <v>2528</v>
      </c>
      <c r="F50" s="466">
        <v>2528</v>
      </c>
      <c r="G50" s="467">
        <v>2695</v>
      </c>
      <c r="H50" s="828">
        <f>SUM(G50/F50)</f>
        <v>1.0660601265822784</v>
      </c>
    </row>
    <row r="51" spans="1:8" ht="13.8" thickBot="1">
      <c r="A51" s="434"/>
      <c r="B51" s="435"/>
      <c r="C51" s="435"/>
      <c r="D51" s="435"/>
      <c r="E51" s="435"/>
      <c r="F51" s="499"/>
      <c r="G51" s="493"/>
      <c r="H51" s="834"/>
    </row>
    <row r="52" spans="1:8" ht="15" customHeight="1" thickBot="1">
      <c r="A52" s="170" t="s">
        <v>264</v>
      </c>
      <c r="B52" s="171"/>
      <c r="C52" s="172"/>
      <c r="D52" s="400"/>
      <c r="E52" s="394">
        <v>1</v>
      </c>
      <c r="F52" s="394">
        <v>1</v>
      </c>
      <c r="G52" s="81">
        <v>1</v>
      </c>
      <c r="H52" s="805"/>
    </row>
    <row r="53" spans="1:8" ht="14.25" customHeight="1" thickBot="1">
      <c r="A53" s="170" t="s">
        <v>265</v>
      </c>
      <c r="B53" s="171"/>
      <c r="C53" s="172"/>
      <c r="D53" s="400"/>
      <c r="E53" s="394">
        <v>0</v>
      </c>
      <c r="F53" s="394">
        <v>0</v>
      </c>
      <c r="G53" s="81">
        <v>0</v>
      </c>
      <c r="H53" s="805"/>
    </row>
  </sheetData>
  <mergeCells count="2">
    <mergeCell ref="A2:B2"/>
    <mergeCell ref="A5:B5"/>
  </mergeCells>
  <pageMargins left="0.24" right="0.24" top="0.74803149606299213" bottom="0.74803149606299213" header="0.31496062992125984" footer="0.31496062992125984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K53"/>
  <sheetViews>
    <sheetView workbookViewId="0">
      <selection activeCell="K5" sqref="K5"/>
    </sheetView>
  </sheetViews>
  <sheetFormatPr defaultColWidth="9.33203125" defaultRowHeight="13.2"/>
  <cols>
    <col min="1" max="1" width="7" style="2" customWidth="1"/>
    <col min="2" max="2" width="8.6640625" style="3" customWidth="1"/>
    <col min="3" max="3" width="55.6640625" style="3" customWidth="1"/>
    <col min="4" max="4" width="8.77734375" style="3" customWidth="1"/>
    <col min="5" max="5" width="8.109375" style="3" customWidth="1"/>
    <col min="6" max="6" width="7.109375" style="3" customWidth="1"/>
    <col min="7" max="7" width="7" style="3" customWidth="1"/>
    <col min="8" max="8" width="7.6640625" style="806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7"/>
      <c r="E1" s="177"/>
      <c r="F1" s="177"/>
      <c r="G1" s="175"/>
      <c r="H1" s="780" t="s">
        <v>909</v>
      </c>
    </row>
    <row r="2" spans="1:8" s="74" customFormat="1" ht="35.25" customHeight="1">
      <c r="A2" s="1556" t="s">
        <v>260</v>
      </c>
      <c r="B2" s="1557"/>
      <c r="C2" s="173" t="s">
        <v>905</v>
      </c>
      <c r="D2" s="468"/>
      <c r="E2" s="468"/>
      <c r="F2" s="468"/>
      <c r="G2" s="178"/>
      <c r="H2" s="1202" t="s">
        <v>474</v>
      </c>
    </row>
    <row r="3" spans="1:8" s="74" customFormat="1" ht="16.2" thickBot="1">
      <c r="A3" s="131" t="s">
        <v>259</v>
      </c>
      <c r="B3" s="132"/>
      <c r="C3" s="174" t="s">
        <v>398</v>
      </c>
      <c r="D3" s="469"/>
      <c r="E3" s="469"/>
      <c r="F3" s="469"/>
      <c r="G3" s="179"/>
      <c r="H3" s="782" t="s">
        <v>399</v>
      </c>
    </row>
    <row r="4" spans="1:8" s="75" customFormat="1" ht="15.9" customHeight="1" thickBot="1">
      <c r="A4" s="133"/>
      <c r="B4" s="133"/>
      <c r="C4" s="133"/>
      <c r="D4" s="133"/>
      <c r="E4" s="133"/>
      <c r="F4" s="133"/>
      <c r="G4" s="134"/>
      <c r="H4" s="783" t="s">
        <v>99</v>
      </c>
    </row>
    <row r="5" spans="1:8" ht="51.75" customHeight="1" thickBot="1">
      <c r="A5" s="1552" t="s">
        <v>261</v>
      </c>
      <c r="B5" s="1553"/>
      <c r="C5" s="135" t="s">
        <v>100</v>
      </c>
      <c r="D5" s="379" t="s">
        <v>481</v>
      </c>
      <c r="E5" s="1177" t="s">
        <v>1026</v>
      </c>
      <c r="F5" s="136" t="s">
        <v>897</v>
      </c>
      <c r="G5" s="136" t="s">
        <v>1086</v>
      </c>
      <c r="H5" s="784" t="s">
        <v>1084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380">
        <v>4</v>
      </c>
      <c r="E6" s="380">
        <v>5</v>
      </c>
      <c r="F6" s="380">
        <v>6</v>
      </c>
      <c r="G6" s="117">
        <v>7</v>
      </c>
      <c r="H6" s="1204">
        <v>8</v>
      </c>
    </row>
    <row r="7" spans="1:8" s="47" customFormat="1" ht="15.9" customHeight="1" thickBot="1">
      <c r="A7" s="137"/>
      <c r="B7" s="138"/>
      <c r="C7" s="138" t="s">
        <v>102</v>
      </c>
      <c r="D7" s="138"/>
      <c r="E7" s="138"/>
      <c r="F7" s="138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381"/>
      <c r="E8" s="381"/>
      <c r="F8" s="381"/>
      <c r="G8" s="210">
        <v>0</v>
      </c>
      <c r="H8" s="786"/>
    </row>
    <row r="9" spans="1:8" s="76" customFormat="1" ht="12" customHeight="1">
      <c r="A9" s="144"/>
      <c r="B9" s="143" t="s">
        <v>148</v>
      </c>
      <c r="C9" s="7" t="s">
        <v>207</v>
      </c>
      <c r="D9" s="382"/>
      <c r="E9" s="382"/>
      <c r="F9" s="382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383"/>
      <c r="E10" s="383"/>
      <c r="F10" s="383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383"/>
      <c r="E11" s="383"/>
      <c r="F11" s="383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383"/>
      <c r="E12" s="383"/>
      <c r="F12" s="383"/>
      <c r="G12" s="208"/>
      <c r="H12" s="788"/>
    </row>
    <row r="13" spans="1:8" s="76" customFormat="1" ht="12" customHeight="1">
      <c r="A13" s="142"/>
      <c r="B13" s="143" t="s">
        <v>182</v>
      </c>
      <c r="C13" s="4" t="s">
        <v>211</v>
      </c>
      <c r="D13" s="5"/>
      <c r="E13" s="5"/>
      <c r="F13" s="5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5"/>
      <c r="E14" s="5"/>
      <c r="F14" s="5"/>
      <c r="G14" s="242"/>
      <c r="H14" s="789"/>
    </row>
    <row r="15" spans="1:8" s="77" customFormat="1" ht="12" customHeight="1">
      <c r="A15" s="142"/>
      <c r="B15" s="143" t="s">
        <v>153</v>
      </c>
      <c r="C15" s="5" t="s">
        <v>34</v>
      </c>
      <c r="D15" s="383"/>
      <c r="E15" s="383"/>
      <c r="F15" s="383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384"/>
      <c r="E16" s="384"/>
      <c r="F16" s="384"/>
      <c r="G16" s="209"/>
      <c r="H16" s="790"/>
    </row>
    <row r="17" spans="1:11" s="76" customFormat="1" ht="12" customHeight="1" thickBot="1">
      <c r="A17" s="115" t="s">
        <v>62</v>
      </c>
      <c r="B17" s="140"/>
      <c r="C17" s="141" t="s">
        <v>35</v>
      </c>
      <c r="D17" s="381"/>
      <c r="E17" s="381"/>
      <c r="F17" s="381"/>
      <c r="G17" s="210">
        <v>0</v>
      </c>
      <c r="H17" s="786"/>
    </row>
    <row r="18" spans="1:11" s="77" customFormat="1" ht="12" customHeight="1">
      <c r="A18" s="142"/>
      <c r="B18" s="143" t="s">
        <v>154</v>
      </c>
      <c r="C18" s="6" t="s">
        <v>31</v>
      </c>
      <c r="D18" s="385"/>
      <c r="E18" s="385"/>
      <c r="F18" s="385"/>
      <c r="G18" s="208"/>
      <c r="H18" s="788"/>
    </row>
    <row r="19" spans="1:11" s="77" customFormat="1" ht="12" customHeight="1">
      <c r="A19" s="142"/>
      <c r="B19" s="143" t="s">
        <v>155</v>
      </c>
      <c r="C19" s="5" t="s">
        <v>32</v>
      </c>
      <c r="D19" s="383"/>
      <c r="E19" s="383"/>
      <c r="F19" s="383"/>
      <c r="G19" s="208"/>
      <c r="H19" s="788"/>
    </row>
    <row r="20" spans="1:11" s="77" customFormat="1" ht="12" customHeight="1">
      <c r="A20" s="142"/>
      <c r="B20" s="143" t="s">
        <v>156</v>
      </c>
      <c r="C20" s="5" t="s">
        <v>33</v>
      </c>
      <c r="D20" s="383"/>
      <c r="E20" s="383"/>
      <c r="F20" s="383"/>
      <c r="G20" s="208"/>
      <c r="H20" s="788"/>
    </row>
    <row r="21" spans="1:11" s="77" customFormat="1" ht="12" customHeight="1" thickBot="1">
      <c r="A21" s="142"/>
      <c r="B21" s="143" t="s">
        <v>157</v>
      </c>
      <c r="C21" s="5" t="s">
        <v>32</v>
      </c>
      <c r="D21" s="383"/>
      <c r="E21" s="383"/>
      <c r="F21" s="383"/>
      <c r="G21" s="208"/>
      <c r="H21" s="788"/>
    </row>
    <row r="22" spans="1:11" s="77" customFormat="1" ht="12" customHeight="1" thickBot="1">
      <c r="A22" s="123" t="s">
        <v>63</v>
      </c>
      <c r="B22" s="83"/>
      <c r="C22" s="83" t="s">
        <v>36</v>
      </c>
      <c r="D22" s="386"/>
      <c r="E22" s="386"/>
      <c r="F22" s="386"/>
      <c r="G22" s="210">
        <v>0</v>
      </c>
      <c r="H22" s="786"/>
    </row>
    <row r="23" spans="1:11" s="76" customFormat="1" ht="12" customHeight="1">
      <c r="A23" s="214"/>
      <c r="B23" s="269" t="s">
        <v>128</v>
      </c>
      <c r="C23" s="88" t="s">
        <v>300</v>
      </c>
      <c r="D23" s="387"/>
      <c r="E23" s="387"/>
      <c r="F23" s="387"/>
      <c r="G23" s="275"/>
      <c r="H23" s="791"/>
    </row>
    <row r="24" spans="1:11" s="76" customFormat="1" ht="12" customHeight="1" thickBot="1">
      <c r="A24" s="267"/>
      <c r="B24" s="268" t="s">
        <v>129</v>
      </c>
      <c r="C24" s="89" t="s">
        <v>303</v>
      </c>
      <c r="D24" s="388"/>
      <c r="E24" s="388"/>
      <c r="F24" s="388"/>
      <c r="G24" s="276"/>
      <c r="H24" s="792"/>
      <c r="K24" s="500"/>
    </row>
    <row r="25" spans="1:11" s="76" customFormat="1" ht="12" customHeight="1" thickBot="1">
      <c r="A25" s="123" t="s">
        <v>64</v>
      </c>
      <c r="B25" s="83"/>
      <c r="C25" s="83" t="s">
        <v>291</v>
      </c>
      <c r="D25" s="386"/>
      <c r="E25" s="386"/>
      <c r="F25" s="386"/>
      <c r="G25" s="211"/>
      <c r="H25" s="793"/>
    </row>
    <row r="26" spans="1:11" s="76" customFormat="1" ht="12" customHeight="1" thickBot="1">
      <c r="A26" s="123" t="s">
        <v>65</v>
      </c>
      <c r="B26" s="140"/>
      <c r="C26" s="83" t="s">
        <v>37</v>
      </c>
      <c r="D26" s="386"/>
      <c r="E26" s="386">
        <v>516</v>
      </c>
      <c r="F26" s="456">
        <v>516</v>
      </c>
      <c r="G26" s="454">
        <v>516</v>
      </c>
      <c r="H26" s="816">
        <f>SUM(G26/F26)</f>
        <v>1</v>
      </c>
    </row>
    <row r="27" spans="1:11" s="77" customFormat="1" ht="12" customHeight="1" thickBot="1">
      <c r="A27" s="115" t="s">
        <v>66</v>
      </c>
      <c r="B27" s="95"/>
      <c r="C27" s="83" t="s">
        <v>42</v>
      </c>
      <c r="D27" s="389"/>
      <c r="E27" s="389">
        <v>516</v>
      </c>
      <c r="F27" s="501">
        <v>516</v>
      </c>
      <c r="G27" s="510">
        <v>516</v>
      </c>
      <c r="H27" s="817">
        <f>SUM(G27/F27)</f>
        <v>1</v>
      </c>
    </row>
    <row r="28" spans="1:11" s="77" customFormat="1" ht="15" customHeight="1" thickBot="1">
      <c r="A28" s="264" t="s">
        <v>67</v>
      </c>
      <c r="B28" s="273"/>
      <c r="C28" s="266" t="s">
        <v>38</v>
      </c>
      <c r="D28" s="390"/>
      <c r="E28" s="390"/>
      <c r="F28" s="502"/>
      <c r="G28" s="511"/>
      <c r="H28" s="818"/>
    </row>
    <row r="29" spans="1:11" s="77" customFormat="1" ht="15" customHeight="1">
      <c r="A29" s="144"/>
      <c r="B29" s="93" t="s">
        <v>142</v>
      </c>
      <c r="C29" s="88" t="s">
        <v>357</v>
      </c>
      <c r="D29" s="387"/>
      <c r="E29" s="387"/>
      <c r="F29" s="503"/>
      <c r="G29" s="512"/>
      <c r="H29" s="819"/>
    </row>
    <row r="30" spans="1:11" ht="14.4" thickBot="1">
      <c r="A30" s="274"/>
      <c r="B30" s="94" t="s">
        <v>143</v>
      </c>
      <c r="C30" s="265" t="s">
        <v>39</v>
      </c>
      <c r="D30" s="391"/>
      <c r="E30" s="391"/>
      <c r="F30" s="504"/>
      <c r="G30" s="513"/>
      <c r="H30" s="820"/>
    </row>
    <row r="31" spans="1:11" s="47" customFormat="1" ht="16.5" customHeight="1" thickBot="1">
      <c r="A31" s="264" t="s">
        <v>68</v>
      </c>
      <c r="B31" s="402"/>
      <c r="C31" s="403" t="s">
        <v>40</v>
      </c>
      <c r="D31" s="390"/>
      <c r="E31" s="390"/>
      <c r="F31" s="502"/>
      <c r="G31" s="514"/>
      <c r="H31" s="821"/>
    </row>
    <row r="32" spans="1:11" s="78" customFormat="1" ht="12" customHeight="1" thickBot="1">
      <c r="A32" s="154" t="s">
        <v>69</v>
      </c>
      <c r="B32" s="155"/>
      <c r="C32" s="156" t="s">
        <v>41</v>
      </c>
      <c r="D32" s="404"/>
      <c r="E32" s="1185">
        <v>516</v>
      </c>
      <c r="F32" s="505">
        <v>516</v>
      </c>
      <c r="G32" s="515">
        <v>516</v>
      </c>
      <c r="H32" s="822">
        <f>SUM(G32/F32)</f>
        <v>1</v>
      </c>
    </row>
    <row r="33" spans="1:8" s="78" customFormat="1" ht="12" customHeight="1">
      <c r="A33" s="293"/>
      <c r="B33" s="294"/>
      <c r="C33" s="295"/>
      <c r="D33" s="295"/>
      <c r="E33" s="295"/>
      <c r="F33" s="295"/>
      <c r="G33" s="516"/>
      <c r="H33" s="823"/>
    </row>
    <row r="34" spans="1:8" ht="12" customHeight="1" thickBot="1">
      <c r="A34" s="159"/>
      <c r="B34" s="160"/>
      <c r="C34" s="160"/>
      <c r="D34" s="160"/>
      <c r="E34" s="160"/>
      <c r="F34" s="160"/>
      <c r="G34" s="517"/>
      <c r="H34" s="824"/>
    </row>
    <row r="35" spans="1:8" ht="12" customHeight="1" thickBot="1">
      <c r="A35" s="161"/>
      <c r="B35" s="162"/>
      <c r="C35" s="163" t="s">
        <v>106</v>
      </c>
      <c r="D35" s="163"/>
      <c r="E35" s="163"/>
      <c r="F35" s="163"/>
      <c r="G35" s="515"/>
      <c r="H35" s="822"/>
    </row>
    <row r="36" spans="1:8" ht="12" customHeight="1" thickBot="1">
      <c r="A36" s="123" t="s">
        <v>61</v>
      </c>
      <c r="B36" s="13"/>
      <c r="C36" s="83" t="s">
        <v>393</v>
      </c>
      <c r="D36" s="386"/>
      <c r="E36" s="386">
        <v>516</v>
      </c>
      <c r="F36" s="456">
        <v>516</v>
      </c>
      <c r="G36" s="457">
        <v>516</v>
      </c>
      <c r="H36" s="825">
        <f>SUM(G36/F36)</f>
        <v>1</v>
      </c>
    </row>
    <row r="37" spans="1:8" ht="12" customHeight="1">
      <c r="A37" s="164"/>
      <c r="B37" s="92" t="s">
        <v>148</v>
      </c>
      <c r="C37" s="6" t="s">
        <v>92</v>
      </c>
      <c r="D37" s="385"/>
      <c r="E37" s="385"/>
      <c r="F37" s="450"/>
      <c r="G37" s="458"/>
      <c r="H37" s="826"/>
    </row>
    <row r="38" spans="1:8" ht="12" customHeight="1">
      <c r="A38" s="165"/>
      <c r="B38" s="90" t="s">
        <v>149</v>
      </c>
      <c r="C38" s="5" t="s">
        <v>238</v>
      </c>
      <c r="D38" s="383"/>
      <c r="E38" s="383"/>
      <c r="F38" s="452"/>
      <c r="G38" s="455"/>
      <c r="H38" s="827"/>
    </row>
    <row r="39" spans="1:8" ht="12" customHeight="1">
      <c r="A39" s="165"/>
      <c r="B39" s="90" t="s">
        <v>150</v>
      </c>
      <c r="C39" s="5" t="s">
        <v>179</v>
      </c>
      <c r="D39" s="383"/>
      <c r="E39" s="383"/>
      <c r="F39" s="452"/>
      <c r="G39" s="455"/>
      <c r="H39" s="827"/>
    </row>
    <row r="40" spans="1:8" ht="12" customHeight="1">
      <c r="A40" s="165"/>
      <c r="B40" s="90" t="s">
        <v>151</v>
      </c>
      <c r="C40" s="5" t="s">
        <v>376</v>
      </c>
      <c r="D40" s="383"/>
      <c r="E40" s="383"/>
      <c r="F40" s="452"/>
      <c r="G40" s="455"/>
      <c r="H40" s="827"/>
    </row>
    <row r="41" spans="1:8" s="78" customFormat="1" ht="12" customHeight="1">
      <c r="A41" s="165"/>
      <c r="B41" s="90" t="s">
        <v>159</v>
      </c>
      <c r="C41" s="5" t="s">
        <v>239</v>
      </c>
      <c r="D41" s="383"/>
      <c r="E41" s="383">
        <v>516</v>
      </c>
      <c r="F41" s="452">
        <v>516</v>
      </c>
      <c r="G41" s="455">
        <v>516</v>
      </c>
      <c r="H41" s="827">
        <f>SUM(G41/F41)</f>
        <v>1</v>
      </c>
    </row>
    <row r="42" spans="1:8" ht="12" customHeight="1" thickBot="1">
      <c r="A42" s="165"/>
      <c r="B42" s="90" t="s">
        <v>152</v>
      </c>
      <c r="C42" s="5" t="s">
        <v>240</v>
      </c>
      <c r="D42" s="383"/>
      <c r="E42" s="383"/>
      <c r="F42" s="452"/>
      <c r="G42" s="455"/>
      <c r="H42" s="827"/>
    </row>
    <row r="43" spans="1:8" ht="12" customHeight="1" thickBot="1">
      <c r="A43" s="123" t="s">
        <v>62</v>
      </c>
      <c r="B43" s="13"/>
      <c r="C43" s="83" t="s">
        <v>46</v>
      </c>
      <c r="D43" s="386"/>
      <c r="E43" s="386"/>
      <c r="F43" s="436"/>
      <c r="G43" s="449"/>
      <c r="H43" s="825"/>
    </row>
    <row r="44" spans="1:8" ht="12" customHeight="1">
      <c r="A44" s="164"/>
      <c r="B44" s="92" t="s">
        <v>154</v>
      </c>
      <c r="C44" s="6" t="s">
        <v>328</v>
      </c>
      <c r="D44" s="385"/>
      <c r="E44" s="385"/>
      <c r="F44" s="437"/>
      <c r="G44" s="451"/>
      <c r="H44" s="826"/>
    </row>
    <row r="45" spans="1:8" ht="12" customHeight="1">
      <c r="A45" s="165"/>
      <c r="B45" s="90" t="s">
        <v>155</v>
      </c>
      <c r="C45" s="5" t="s">
        <v>242</v>
      </c>
      <c r="D45" s="383"/>
      <c r="E45" s="383"/>
      <c r="F45" s="507"/>
      <c r="G45" s="453"/>
      <c r="H45" s="827"/>
    </row>
    <row r="46" spans="1:8" ht="15" customHeight="1">
      <c r="A46" s="165"/>
      <c r="B46" s="90" t="s">
        <v>158</v>
      </c>
      <c r="C46" s="5" t="s">
        <v>107</v>
      </c>
      <c r="D46" s="383"/>
      <c r="E46" s="383"/>
      <c r="F46" s="507"/>
      <c r="G46" s="453"/>
      <c r="H46" s="827"/>
    </row>
    <row r="47" spans="1:8" ht="13.8" thickBot="1">
      <c r="A47" s="165"/>
      <c r="B47" s="90" t="s">
        <v>166</v>
      </c>
      <c r="C47" s="5" t="s">
        <v>43</v>
      </c>
      <c r="D47" s="383"/>
      <c r="E47" s="383"/>
      <c r="F47" s="507"/>
      <c r="G47" s="453"/>
      <c r="H47" s="827"/>
    </row>
    <row r="48" spans="1:8" ht="15" customHeight="1" thickBot="1">
      <c r="A48" s="123" t="s">
        <v>63</v>
      </c>
      <c r="B48" s="13"/>
      <c r="C48" s="13" t="s">
        <v>44</v>
      </c>
      <c r="D48" s="392"/>
      <c r="E48" s="392">
        <v>516</v>
      </c>
      <c r="F48" s="508">
        <v>516</v>
      </c>
      <c r="G48" s="454">
        <v>516</v>
      </c>
      <c r="H48" s="816">
        <f>SUM(G48/F48)</f>
        <v>1</v>
      </c>
    </row>
    <row r="49" spans="1:8" ht="14.25" customHeight="1" thickBot="1">
      <c r="A49" s="154" t="s">
        <v>64</v>
      </c>
      <c r="B49" s="262"/>
      <c r="C49" s="263" t="s">
        <v>47</v>
      </c>
      <c r="D49" s="389"/>
      <c r="E49" s="389"/>
      <c r="F49" s="509"/>
      <c r="G49" s="514"/>
      <c r="H49" s="821"/>
    </row>
    <row r="50" spans="1:8" ht="13.8" thickBot="1">
      <c r="A50" s="123" t="s">
        <v>65</v>
      </c>
      <c r="B50" s="151"/>
      <c r="C50" s="167" t="s">
        <v>45</v>
      </c>
      <c r="D50" s="393"/>
      <c r="E50" s="393"/>
      <c r="F50" s="466"/>
      <c r="G50" s="467"/>
      <c r="H50" s="828"/>
    </row>
    <row r="51" spans="1:8" ht="13.8" thickBot="1">
      <c r="A51" s="168"/>
      <c r="B51" s="169"/>
      <c r="C51" s="169"/>
      <c r="D51" s="169"/>
      <c r="E51" s="169"/>
      <c r="F51" s="169"/>
      <c r="G51" s="259"/>
      <c r="H51" s="804"/>
    </row>
    <row r="52" spans="1:8" ht="13.8" thickBot="1">
      <c r="A52" s="170" t="s">
        <v>264</v>
      </c>
      <c r="B52" s="171"/>
      <c r="C52" s="172"/>
      <c r="D52" s="400"/>
      <c r="E52" s="400"/>
      <c r="F52" s="400"/>
      <c r="G52" s="81"/>
      <c r="H52" s="805"/>
    </row>
    <row r="53" spans="1:8" ht="13.8" thickBot="1">
      <c r="A53" s="170" t="s">
        <v>265</v>
      </c>
      <c r="B53" s="171"/>
      <c r="C53" s="172"/>
      <c r="D53" s="400"/>
      <c r="E53" s="400"/>
      <c r="F53" s="400"/>
      <c r="G53" s="81"/>
      <c r="H53" s="805"/>
    </row>
  </sheetData>
  <mergeCells count="2">
    <mergeCell ref="A2:B2"/>
    <mergeCell ref="A5:B5"/>
  </mergeCells>
  <pageMargins left="0.11811023622047245" right="0.11811023622047245" top="0.74803149606299213" bottom="0.3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4"/>
  <dimension ref="A1:M105"/>
  <sheetViews>
    <sheetView topLeftCell="A55" zoomScale="115" zoomScaleNormal="100" workbookViewId="0">
      <selection activeCell="E5" sqref="E5:F5"/>
    </sheetView>
  </sheetViews>
  <sheetFormatPr defaultColWidth="9.33203125" defaultRowHeight="13.2"/>
  <cols>
    <col min="1" max="1" width="6.44140625" style="289" customWidth="1"/>
    <col min="2" max="2" width="7.44140625" style="290" customWidth="1"/>
    <col min="3" max="3" width="62.33203125" style="290" customWidth="1"/>
    <col min="4" max="5" width="11.33203125" style="291" customWidth="1"/>
    <col min="6" max="6" width="11.109375" style="291" customWidth="1"/>
    <col min="7" max="7" width="9.77734375" style="291" customWidth="1"/>
    <col min="8" max="8" width="8.33203125" style="291" customWidth="1"/>
    <col min="9" max="16384" width="9.33203125" style="3"/>
  </cols>
  <sheetData>
    <row r="1" spans="1:11" s="1" customFormat="1" ht="16.5" customHeight="1" thickBot="1">
      <c r="A1" s="128"/>
      <c r="B1" s="129"/>
      <c r="C1" s="130"/>
      <c r="D1" s="175"/>
      <c r="E1" s="175"/>
      <c r="F1" s="175"/>
      <c r="G1" s="175"/>
      <c r="H1" s="175" t="s">
        <v>900</v>
      </c>
    </row>
    <row r="2" spans="1:11" s="74" customFormat="1" ht="25.5" customHeight="1">
      <c r="A2" s="1550" t="s">
        <v>286</v>
      </c>
      <c r="B2" s="1551"/>
      <c r="C2" s="223" t="s">
        <v>415</v>
      </c>
      <c r="D2" s="237"/>
      <c r="E2" s="237"/>
      <c r="F2" s="237"/>
      <c r="G2" s="237"/>
      <c r="H2" s="237" t="s">
        <v>97</v>
      </c>
    </row>
    <row r="3" spans="1:11" s="74" customFormat="1" ht="16.2" thickBot="1">
      <c r="A3" s="330" t="s">
        <v>259</v>
      </c>
      <c r="B3" s="332"/>
      <c r="C3" s="224" t="s">
        <v>416</v>
      </c>
      <c r="D3" s="238"/>
      <c r="E3" s="238"/>
      <c r="F3" s="238"/>
      <c r="G3" s="238"/>
      <c r="H3" s="238" t="s">
        <v>98</v>
      </c>
    </row>
    <row r="4" spans="1:11" s="75" customFormat="1" ht="15.9" customHeight="1" thickBot="1">
      <c r="A4" s="133"/>
      <c r="B4" s="133"/>
      <c r="C4" s="133"/>
      <c r="D4" s="134"/>
      <c r="E4" s="134"/>
      <c r="F4" s="134"/>
      <c r="G4" s="134"/>
      <c r="H4" s="134" t="s">
        <v>99</v>
      </c>
    </row>
    <row r="5" spans="1:11" ht="19.8" thickBot="1">
      <c r="A5" s="1552" t="s">
        <v>261</v>
      </c>
      <c r="B5" s="1553"/>
      <c r="C5" s="135" t="s">
        <v>100</v>
      </c>
      <c r="D5" s="347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11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11" s="47" customFormat="1" ht="15.9" customHeight="1" thickBot="1">
      <c r="A7" s="302"/>
      <c r="B7" s="303"/>
      <c r="C7" s="303" t="s">
        <v>102</v>
      </c>
      <c r="D7" s="301"/>
      <c r="E7" s="301"/>
      <c r="F7" s="301"/>
      <c r="G7" s="301"/>
      <c r="H7" s="301"/>
    </row>
    <row r="8" spans="1:11" s="47" customFormat="1" ht="12" customHeight="1" thickBot="1">
      <c r="A8" s="115" t="s">
        <v>61</v>
      </c>
      <c r="B8" s="140"/>
      <c r="C8" s="204" t="s">
        <v>262</v>
      </c>
      <c r="D8" s="304">
        <f>+D9+D14</f>
        <v>38647</v>
      </c>
      <c r="E8" s="247">
        <v>38647</v>
      </c>
      <c r="F8" s="210">
        <v>38647</v>
      </c>
      <c r="G8" s="210">
        <v>41394</v>
      </c>
      <c r="H8" s="327">
        <f>SUM(G8/F8)</f>
        <v>1.0710792558283955</v>
      </c>
    </row>
    <row r="9" spans="1:11" s="76" customFormat="1" ht="12" customHeight="1" thickBot="1">
      <c r="A9" s="115" t="s">
        <v>62</v>
      </c>
      <c r="B9" s="140"/>
      <c r="C9" s="225" t="s">
        <v>4</v>
      </c>
      <c r="D9" s="210">
        <f>SUM(D10:D13)</f>
        <v>34300</v>
      </c>
      <c r="E9" s="210">
        <v>34300</v>
      </c>
      <c r="F9" s="210">
        <v>34300</v>
      </c>
      <c r="G9" s="210">
        <v>35650</v>
      </c>
      <c r="H9" s="327">
        <f t="shared" ref="H9:H10" si="0">SUM(G9/F9)</f>
        <v>1.0393586005830904</v>
      </c>
    </row>
    <row r="10" spans="1:11" s="77" customFormat="1" ht="12" customHeight="1">
      <c r="A10" s="142"/>
      <c r="B10" s="143" t="s">
        <v>154</v>
      </c>
      <c r="C10" s="226" t="s">
        <v>104</v>
      </c>
      <c r="D10" s="208">
        <v>33800</v>
      </c>
      <c r="E10" s="208">
        <v>33800</v>
      </c>
      <c r="F10" s="208">
        <v>33800</v>
      </c>
      <c r="G10" s="208">
        <v>35342</v>
      </c>
      <c r="H10" s="339">
        <f t="shared" si="0"/>
        <v>1.0456213017751479</v>
      </c>
    </row>
    <row r="11" spans="1:11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11" s="77" customFormat="1" ht="12" customHeight="1">
      <c r="A12" s="142"/>
      <c r="B12" s="143" t="s">
        <v>156</v>
      </c>
      <c r="C12" s="227" t="s">
        <v>200</v>
      </c>
      <c r="D12" s="208">
        <v>500</v>
      </c>
      <c r="E12" s="208">
        <v>500</v>
      </c>
      <c r="F12" s="208">
        <v>500</v>
      </c>
      <c r="G12" s="208">
        <v>241</v>
      </c>
      <c r="H12" s="339">
        <f t="shared" ref="H12:H14" si="1">SUM(G12/F12)</f>
        <v>0.48199999999999998</v>
      </c>
    </row>
    <row r="13" spans="1:11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>
        <v>67</v>
      </c>
      <c r="H13" s="339"/>
    </row>
    <row r="14" spans="1:11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4347</v>
      </c>
      <c r="E14" s="210">
        <v>4347</v>
      </c>
      <c r="F14" s="210">
        <v>4347</v>
      </c>
      <c r="G14" s="210">
        <v>5744</v>
      </c>
      <c r="H14" s="327">
        <f t="shared" si="1"/>
        <v>1.3213710605014952</v>
      </c>
    </row>
    <row r="15" spans="1:11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11" s="76" customFormat="1" ht="12" customHeight="1">
      <c r="A16" s="142"/>
      <c r="B16" s="143" t="s">
        <v>129</v>
      </c>
      <c r="C16" s="227" t="s">
        <v>208</v>
      </c>
      <c r="D16" s="208">
        <v>361</v>
      </c>
      <c r="E16" s="208">
        <v>361</v>
      </c>
      <c r="F16" s="208">
        <v>361</v>
      </c>
      <c r="G16" s="208">
        <v>363</v>
      </c>
      <c r="H16" s="339">
        <f t="shared" ref="H16:H17" si="2">SUM(G16/F16)</f>
        <v>1.0055401662049861</v>
      </c>
      <c r="K16" s="76" t="s">
        <v>484</v>
      </c>
    </row>
    <row r="17" spans="1:8" s="76" customFormat="1" ht="12" customHeight="1">
      <c r="A17" s="142"/>
      <c r="B17" s="143" t="s">
        <v>130</v>
      </c>
      <c r="C17" s="227" t="s">
        <v>209</v>
      </c>
      <c r="D17" s="208">
        <v>2450</v>
      </c>
      <c r="E17" s="208">
        <v>2450</v>
      </c>
      <c r="F17" s="208">
        <v>2450</v>
      </c>
      <c r="G17" s="208">
        <v>2380</v>
      </c>
      <c r="H17" s="339">
        <f t="shared" si="2"/>
        <v>0.97142857142857142</v>
      </c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>
        <f>1198-1126</f>
        <v>72</v>
      </c>
      <c r="E20" s="242">
        <v>72</v>
      </c>
      <c r="F20" s="242">
        <v>72</v>
      </c>
      <c r="G20" s="242">
        <v>374</v>
      </c>
      <c r="H20" s="340">
        <f t="shared" ref="H20:H25" si="3">SUM(G20/F20)</f>
        <v>5.1944444444444446</v>
      </c>
    </row>
    <row r="21" spans="1:8" s="77" customFormat="1" ht="12" customHeight="1">
      <c r="A21" s="142"/>
      <c r="B21" s="143" t="s">
        <v>205</v>
      </c>
      <c r="C21" s="227" t="s">
        <v>213</v>
      </c>
      <c r="D21" s="208">
        <v>400</v>
      </c>
      <c r="E21" s="208">
        <v>400</v>
      </c>
      <c r="F21" s="208">
        <v>400</v>
      </c>
      <c r="G21" s="208">
        <v>1649</v>
      </c>
      <c r="H21" s="339">
        <f t="shared" si="3"/>
        <v>4.1224999999999996</v>
      </c>
    </row>
    <row r="22" spans="1:8" s="77" customFormat="1" ht="12" customHeight="1" thickBot="1">
      <c r="A22" s="146"/>
      <c r="B22" s="147" t="s">
        <v>206</v>
      </c>
      <c r="C22" s="228" t="s">
        <v>214</v>
      </c>
      <c r="D22" s="209">
        <v>1064</v>
      </c>
      <c r="E22" s="209">
        <v>1064</v>
      </c>
      <c r="F22" s="209">
        <v>1064</v>
      </c>
      <c r="G22" s="209">
        <v>978</v>
      </c>
      <c r="H22" s="341">
        <f t="shared" si="3"/>
        <v>0.91917293233082709</v>
      </c>
    </row>
    <row r="23" spans="1:8" s="77" customFormat="1" ht="12" customHeight="1" thickBot="1">
      <c r="A23" s="115" t="s">
        <v>64</v>
      </c>
      <c r="B23" s="148"/>
      <c r="C23" s="225" t="s">
        <v>293</v>
      </c>
      <c r="D23" s="211">
        <v>6000</v>
      </c>
      <c r="E23" s="211">
        <v>6000</v>
      </c>
      <c r="F23" s="211">
        <v>6000</v>
      </c>
      <c r="G23" s="211">
        <v>7144</v>
      </c>
      <c r="H23" s="334">
        <f t="shared" si="3"/>
        <v>1.1906666666666668</v>
      </c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101775</v>
      </c>
      <c r="E24" s="210">
        <v>105141</v>
      </c>
      <c r="F24" s="210">
        <v>117096</v>
      </c>
      <c r="G24" s="210">
        <v>117096</v>
      </c>
      <c r="H24" s="327">
        <f t="shared" si="3"/>
        <v>1</v>
      </c>
    </row>
    <row r="25" spans="1:8" s="77" customFormat="1" ht="12" customHeight="1">
      <c r="A25" s="142"/>
      <c r="B25" s="143" t="s">
        <v>132</v>
      </c>
      <c r="C25" s="226" t="s">
        <v>6</v>
      </c>
      <c r="D25" s="67">
        <v>101775</v>
      </c>
      <c r="E25" s="67">
        <v>102322</v>
      </c>
      <c r="F25" s="67">
        <v>97278</v>
      </c>
      <c r="G25" s="67">
        <v>97278</v>
      </c>
      <c r="H25" s="337">
        <f t="shared" si="3"/>
        <v>1</v>
      </c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>
        <v>4858</v>
      </c>
      <c r="G27" s="67">
        <v>4858</v>
      </c>
      <c r="H27" s="337">
        <f>SUM(G27/F27)</f>
        <v>1</v>
      </c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497</v>
      </c>
      <c r="D30" s="67"/>
      <c r="E30" s="67"/>
      <c r="F30" s="67">
        <v>5776</v>
      </c>
      <c r="G30" s="67">
        <v>5776</v>
      </c>
      <c r="H30" s="337">
        <f>SUM(G30/F30)</f>
        <v>1</v>
      </c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480</v>
      </c>
      <c r="D32" s="243"/>
      <c r="E32" s="243">
        <v>2819</v>
      </c>
      <c r="F32" s="243">
        <v>9184</v>
      </c>
      <c r="G32" s="243">
        <v>9184</v>
      </c>
      <c r="H32" s="354">
        <f t="shared" ref="H32:H37" si="4">SUM(G32/F32)</f>
        <v>1</v>
      </c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13800</v>
      </c>
      <c r="E33" s="210">
        <v>27321</v>
      </c>
      <c r="F33" s="210">
        <v>72616</v>
      </c>
      <c r="G33" s="210">
        <v>72566</v>
      </c>
      <c r="H33" s="327">
        <f t="shared" si="4"/>
        <v>0.99931144651316517</v>
      </c>
    </row>
    <row r="34" spans="1:8" s="77" customFormat="1" ht="12" customHeight="1">
      <c r="A34" s="733"/>
      <c r="B34" s="10" t="s">
        <v>135</v>
      </c>
      <c r="C34" s="779" t="s">
        <v>360</v>
      </c>
      <c r="D34" s="743">
        <f>SUM(D35:D39)</f>
        <v>4734</v>
      </c>
      <c r="E34" s="743">
        <v>18255</v>
      </c>
      <c r="F34" s="746">
        <v>22753</v>
      </c>
      <c r="G34" s="743">
        <v>22700</v>
      </c>
      <c r="H34" s="748">
        <f t="shared" si="4"/>
        <v>0.99767063683909818</v>
      </c>
    </row>
    <row r="35" spans="1:8" s="77" customFormat="1" ht="12" customHeight="1">
      <c r="A35" s="776"/>
      <c r="B35" s="8" t="s">
        <v>138</v>
      </c>
      <c r="C35" s="227" t="s">
        <v>295</v>
      </c>
      <c r="D35" s="652">
        <v>3675</v>
      </c>
      <c r="E35" s="652">
        <v>3675</v>
      </c>
      <c r="F35" s="692">
        <v>4263</v>
      </c>
      <c r="G35" s="652">
        <v>4263</v>
      </c>
      <c r="H35" s="726">
        <f t="shared" si="4"/>
        <v>1</v>
      </c>
    </row>
    <row r="36" spans="1:8" s="77" customFormat="1" ht="12" customHeight="1">
      <c r="A36" s="776"/>
      <c r="B36" s="8" t="s">
        <v>139</v>
      </c>
      <c r="C36" s="227" t="s">
        <v>296</v>
      </c>
      <c r="D36" s="652">
        <v>610</v>
      </c>
      <c r="E36" s="652">
        <v>13057</v>
      </c>
      <c r="F36" s="692">
        <v>13058</v>
      </c>
      <c r="G36" s="652">
        <v>13005</v>
      </c>
      <c r="H36" s="726">
        <f t="shared" si="4"/>
        <v>0.99594118548016541</v>
      </c>
    </row>
    <row r="37" spans="1:8" s="77" customFormat="1" ht="12" customHeight="1">
      <c r="A37" s="776"/>
      <c r="B37" s="8" t="s">
        <v>140</v>
      </c>
      <c r="C37" s="227" t="s">
        <v>297</v>
      </c>
      <c r="D37" s="652"/>
      <c r="E37" s="652"/>
      <c r="F37" s="692">
        <v>290</v>
      </c>
      <c r="G37" s="652">
        <v>290</v>
      </c>
      <c r="H37" s="726">
        <f t="shared" si="4"/>
        <v>1</v>
      </c>
    </row>
    <row r="38" spans="1:8" s="77" customFormat="1" ht="12" customHeight="1">
      <c r="A38" s="776"/>
      <c r="B38" s="8" t="s">
        <v>141</v>
      </c>
      <c r="C38" s="227" t="s">
        <v>298</v>
      </c>
      <c r="D38" s="652"/>
      <c r="E38" s="652"/>
      <c r="F38" s="692"/>
      <c r="G38" s="652"/>
      <c r="H38" s="726"/>
    </row>
    <row r="39" spans="1:8" s="77" customFormat="1" ht="12" customHeight="1">
      <c r="A39" s="776"/>
      <c r="B39" s="8" t="s">
        <v>229</v>
      </c>
      <c r="C39" s="227" t="s">
        <v>361</v>
      </c>
      <c r="D39" s="652">
        <v>449</v>
      </c>
      <c r="E39" s="652">
        <v>1523</v>
      </c>
      <c r="F39" s="692">
        <v>5142</v>
      </c>
      <c r="G39" s="652">
        <v>5142</v>
      </c>
      <c r="H39" s="726">
        <f t="shared" ref="H39:H40" si="5">SUM(G39/F39)</f>
        <v>1</v>
      </c>
    </row>
    <row r="40" spans="1:8" s="77" customFormat="1" ht="12" customHeight="1">
      <c r="A40" s="776"/>
      <c r="B40" s="8" t="s">
        <v>136</v>
      </c>
      <c r="C40" s="230" t="s">
        <v>362</v>
      </c>
      <c r="D40" s="744">
        <f>SUM(D41:D45)</f>
        <v>9066</v>
      </c>
      <c r="E40" s="744">
        <v>9066</v>
      </c>
      <c r="F40" s="747">
        <v>49863</v>
      </c>
      <c r="G40" s="744">
        <v>49866</v>
      </c>
      <c r="H40" s="749">
        <f t="shared" si="5"/>
        <v>1.0000601648516936</v>
      </c>
    </row>
    <row r="41" spans="1:8" s="77" customFormat="1" ht="12" customHeight="1">
      <c r="A41" s="776"/>
      <c r="B41" s="8" t="s">
        <v>144</v>
      </c>
      <c r="C41" s="227" t="s">
        <v>295</v>
      </c>
      <c r="D41" s="652"/>
      <c r="E41" s="652"/>
      <c r="F41" s="692"/>
      <c r="G41" s="652"/>
      <c r="H41" s="726"/>
    </row>
    <row r="42" spans="1:8" s="77" customFormat="1" ht="12" customHeight="1">
      <c r="A42" s="776"/>
      <c r="B42" s="8" t="s">
        <v>145</v>
      </c>
      <c r="C42" s="227" t="s">
        <v>296</v>
      </c>
      <c r="D42" s="652"/>
      <c r="E42" s="652"/>
      <c r="F42" s="692"/>
      <c r="G42" s="652"/>
      <c r="H42" s="726"/>
    </row>
    <row r="43" spans="1:8" s="77" customFormat="1" ht="12" customHeight="1">
      <c r="A43" s="776"/>
      <c r="B43" s="8" t="s">
        <v>146</v>
      </c>
      <c r="C43" s="227" t="s">
        <v>297</v>
      </c>
      <c r="D43" s="652"/>
      <c r="E43" s="652"/>
      <c r="F43" s="692"/>
      <c r="G43" s="652"/>
      <c r="H43" s="726"/>
    </row>
    <row r="44" spans="1:8" s="77" customFormat="1" ht="12" customHeight="1">
      <c r="A44" s="776"/>
      <c r="B44" s="8" t="s">
        <v>147</v>
      </c>
      <c r="C44" s="227" t="s">
        <v>298</v>
      </c>
      <c r="D44" s="652">
        <v>9066</v>
      </c>
      <c r="E44" s="652">
        <v>9066</v>
      </c>
      <c r="F44" s="692">
        <v>31972</v>
      </c>
      <c r="G44" s="652">
        <v>31975</v>
      </c>
      <c r="H44" s="726">
        <f>SUM(G44/F44)</f>
        <v>1.0000938321030901</v>
      </c>
    </row>
    <row r="45" spans="1:8" s="77" customFormat="1" ht="12" customHeight="1" thickBot="1">
      <c r="A45" s="777"/>
      <c r="B45" s="9" t="s">
        <v>230</v>
      </c>
      <c r="C45" s="229" t="s">
        <v>363</v>
      </c>
      <c r="D45" s="654"/>
      <c r="E45" s="654"/>
      <c r="F45" s="693"/>
      <c r="G45" s="654"/>
      <c r="H45" s="727"/>
    </row>
    <row r="46" spans="1:8" s="77" customFormat="1" ht="12" customHeight="1" thickBot="1">
      <c r="A46" s="778"/>
      <c r="B46" s="11" t="s">
        <v>498</v>
      </c>
      <c r="C46" s="228" t="s">
        <v>294</v>
      </c>
      <c r="D46" s="745"/>
      <c r="E46" s="745">
        <v>20740</v>
      </c>
      <c r="F46" s="693">
        <v>17891</v>
      </c>
      <c r="G46" s="745">
        <v>17891</v>
      </c>
      <c r="H46" s="750">
        <f t="shared" ref="H46:H53" si="6">SUM(G46/F46)</f>
        <v>1</v>
      </c>
    </row>
    <row r="47" spans="1:8" s="76" customFormat="1" ht="12" customHeight="1" thickBot="1">
      <c r="A47" s="123" t="s">
        <v>67</v>
      </c>
      <c r="B47" s="773"/>
      <c r="C47" s="225" t="s">
        <v>299</v>
      </c>
      <c r="D47" s="774">
        <f>+D48+D49</f>
        <v>20740</v>
      </c>
      <c r="E47" s="1159">
        <v>20000</v>
      </c>
      <c r="F47" s="304">
        <v>20740</v>
      </c>
      <c r="G47" s="774">
        <v>24650</v>
      </c>
      <c r="H47" s="775">
        <f t="shared" si="6"/>
        <v>1.1885245901639345</v>
      </c>
    </row>
    <row r="48" spans="1:8" s="77" customFormat="1" ht="12" customHeight="1">
      <c r="A48" s="142"/>
      <c r="B48" s="90" t="s">
        <v>142</v>
      </c>
      <c r="C48" s="226" t="s">
        <v>180</v>
      </c>
      <c r="D48" s="208">
        <v>20000</v>
      </c>
      <c r="E48" s="208">
        <v>740</v>
      </c>
      <c r="F48" s="208">
        <v>20000</v>
      </c>
      <c r="G48" s="208">
        <v>20000</v>
      </c>
      <c r="H48" s="339">
        <f t="shared" si="6"/>
        <v>1</v>
      </c>
    </row>
    <row r="49" spans="1:8" s="77" customFormat="1" ht="12" customHeight="1" thickBot="1">
      <c r="A49" s="142"/>
      <c r="B49" s="90" t="s">
        <v>143</v>
      </c>
      <c r="C49" s="228" t="s">
        <v>8</v>
      </c>
      <c r="D49" s="208">
        <v>740</v>
      </c>
      <c r="E49" s="208">
        <v>6458</v>
      </c>
      <c r="F49" s="208">
        <v>740</v>
      </c>
      <c r="G49" s="208">
        <v>4650</v>
      </c>
      <c r="H49" s="339">
        <f t="shared" si="6"/>
        <v>6.2837837837837842</v>
      </c>
    </row>
    <row r="50" spans="1:8" s="77" customFormat="1" ht="12" customHeight="1" thickBot="1">
      <c r="A50" s="115" t="s">
        <v>68</v>
      </c>
      <c r="B50" s="140"/>
      <c r="C50" s="225" t="s">
        <v>7</v>
      </c>
      <c r="D50" s="210">
        <f>+D51+D52+D54+D53</f>
        <v>5296</v>
      </c>
      <c r="E50" s="210"/>
      <c r="F50" s="210">
        <v>5937</v>
      </c>
      <c r="G50" s="210">
        <v>10841</v>
      </c>
      <c r="H50" s="327">
        <f t="shared" si="6"/>
        <v>1.8260064005389927</v>
      </c>
    </row>
    <row r="51" spans="1:8" s="77" customFormat="1" ht="12" customHeight="1">
      <c r="A51" s="150"/>
      <c r="B51" s="90" t="s">
        <v>234</v>
      </c>
      <c r="C51" s="226" t="s">
        <v>232</v>
      </c>
      <c r="D51" s="207"/>
      <c r="E51" s="207">
        <v>5144</v>
      </c>
      <c r="F51" s="207"/>
      <c r="G51" s="207">
        <v>27</v>
      </c>
      <c r="H51" s="358"/>
    </row>
    <row r="52" spans="1:8" s="77" customFormat="1" ht="12" customHeight="1">
      <c r="A52" s="150"/>
      <c r="B52" s="90" t="s">
        <v>235</v>
      </c>
      <c r="C52" s="227" t="s">
        <v>233</v>
      </c>
      <c r="D52" s="207">
        <v>5144</v>
      </c>
      <c r="E52" s="207">
        <v>1314</v>
      </c>
      <c r="F52" s="207">
        <v>4623</v>
      </c>
      <c r="G52" s="207">
        <v>1287</v>
      </c>
      <c r="H52" s="358">
        <f t="shared" si="6"/>
        <v>0.2783906554185594</v>
      </c>
    </row>
    <row r="53" spans="1:8" s="77" customFormat="1" ht="12" customHeight="1">
      <c r="A53" s="150"/>
      <c r="B53" s="90" t="s">
        <v>348</v>
      </c>
      <c r="C53" s="229" t="s">
        <v>374</v>
      </c>
      <c r="D53" s="207">
        <v>152</v>
      </c>
      <c r="E53" s="207"/>
      <c r="F53" s="207">
        <v>1314</v>
      </c>
      <c r="G53" s="207">
        <v>9527</v>
      </c>
      <c r="H53" s="358">
        <f t="shared" si="6"/>
        <v>7.250380517503805</v>
      </c>
    </row>
    <row r="54" spans="1:8" s="77" customFormat="1" ht="12" customHeight="1" thickBot="1">
      <c r="A54" s="142"/>
      <c r="B54" s="90" t="s">
        <v>373</v>
      </c>
      <c r="C54" s="229" t="s">
        <v>301</v>
      </c>
      <c r="D54" s="208"/>
      <c r="E54" s="208"/>
      <c r="F54" s="208"/>
      <c r="G54" s="208"/>
      <c r="H54" s="339"/>
    </row>
    <row r="55" spans="1:8" s="77" customFormat="1" ht="12" customHeight="1" thickBot="1">
      <c r="A55" s="123" t="s">
        <v>69</v>
      </c>
      <c r="B55" s="151"/>
      <c r="C55" s="204" t="s">
        <v>302</v>
      </c>
      <c r="D55" s="245"/>
      <c r="E55" s="245"/>
      <c r="F55" s="245"/>
      <c r="G55" s="245"/>
      <c r="H55" s="328"/>
    </row>
    <row r="56" spans="1:8" s="76" customFormat="1" ht="12" customHeight="1" thickBot="1">
      <c r="A56" s="152" t="s">
        <v>70</v>
      </c>
      <c r="B56" s="153"/>
      <c r="C56" s="204" t="s">
        <v>370</v>
      </c>
      <c r="D56" s="246">
        <f>+D9+D14+D23+D24+D33+D47+D50+D55</f>
        <v>186258</v>
      </c>
      <c r="E56" s="246">
        <v>204307</v>
      </c>
      <c r="F56" s="246">
        <v>261036</v>
      </c>
      <c r="G56" s="246">
        <v>273691</v>
      </c>
      <c r="H56" s="359">
        <f>SUM(G56/F56)</f>
        <v>1.0484799031551204</v>
      </c>
    </row>
    <row r="57" spans="1:8" s="76" customFormat="1" ht="12" customHeight="1" thickBot="1">
      <c r="A57" s="115" t="s">
        <v>71</v>
      </c>
      <c r="B57" s="95"/>
      <c r="C57" s="204" t="s">
        <v>304</v>
      </c>
      <c r="D57" s="247">
        <f>+D58+D59</f>
        <v>92769</v>
      </c>
      <c r="E57" s="247">
        <v>92769</v>
      </c>
      <c r="F57" s="247">
        <v>49502</v>
      </c>
      <c r="G57" s="247"/>
      <c r="H57" s="326"/>
    </row>
    <row r="58" spans="1:8" s="76" customFormat="1" ht="12" customHeight="1">
      <c r="A58" s="144"/>
      <c r="B58" s="93" t="s">
        <v>183</v>
      </c>
      <c r="C58" s="280" t="s">
        <v>9</v>
      </c>
      <c r="D58" s="248"/>
      <c r="E58" s="248"/>
      <c r="F58" s="248"/>
      <c r="G58" s="248"/>
      <c r="H58" s="360"/>
    </row>
    <row r="59" spans="1:8" s="76" customFormat="1" ht="12" customHeight="1" thickBot="1">
      <c r="A59" s="149"/>
      <c r="B59" s="94" t="s">
        <v>184</v>
      </c>
      <c r="C59" s="281" t="s">
        <v>10</v>
      </c>
      <c r="D59" s="71">
        <v>92769</v>
      </c>
      <c r="E59" s="71">
        <v>92769</v>
      </c>
      <c r="F59" s="71">
        <v>49502</v>
      </c>
      <c r="G59" s="71"/>
      <c r="H59" s="344"/>
    </row>
    <row r="60" spans="1:8" s="76" customFormat="1" ht="12" customHeight="1" thickBot="1">
      <c r="A60" s="348">
        <v>12</v>
      </c>
      <c r="B60" s="349"/>
      <c r="C60" s="281" t="s">
        <v>315</v>
      </c>
      <c r="D60" s="276"/>
      <c r="E60" s="276"/>
      <c r="F60" s="276"/>
      <c r="G60" s="276">
        <v>7836</v>
      </c>
      <c r="H60" s="343"/>
    </row>
    <row r="61" spans="1:8" s="77" customFormat="1" ht="12" customHeight="1" thickBot="1">
      <c r="A61" s="154">
        <v>13</v>
      </c>
      <c r="B61" s="282"/>
      <c r="C61" s="283" t="s">
        <v>11</v>
      </c>
      <c r="D61" s="210">
        <f>+D56+D57</f>
        <v>279027</v>
      </c>
      <c r="E61" s="210">
        <v>297076</v>
      </c>
      <c r="F61" s="210">
        <v>310538</v>
      </c>
      <c r="G61" s="210">
        <v>281527</v>
      </c>
      <c r="H61" s="327">
        <f>SUM(G61/F61)</f>
        <v>0.90657826095357086</v>
      </c>
    </row>
    <row r="62" spans="1:8" s="77" customFormat="1" ht="15" customHeight="1">
      <c r="A62" s="157"/>
      <c r="B62" s="157"/>
      <c r="C62" s="158"/>
      <c r="D62" s="249"/>
      <c r="E62" s="249"/>
      <c r="F62" s="249"/>
      <c r="G62" s="249"/>
      <c r="H62" s="345"/>
    </row>
    <row r="63" spans="1:8" ht="13.8" thickBot="1">
      <c r="A63" s="159"/>
      <c r="B63" s="160"/>
      <c r="C63" s="160"/>
      <c r="D63" s="250"/>
      <c r="E63" s="250"/>
      <c r="F63" s="250"/>
      <c r="G63" s="250"/>
      <c r="H63" s="346"/>
    </row>
    <row r="64" spans="1:8" s="47" customFormat="1" ht="16.5" customHeight="1" thickBot="1">
      <c r="A64" s="161"/>
      <c r="B64" s="162"/>
      <c r="C64" s="163" t="s">
        <v>106</v>
      </c>
      <c r="D64" s="251"/>
      <c r="E64" s="251"/>
      <c r="F64" s="251"/>
      <c r="G64" s="251"/>
      <c r="H64" s="335"/>
    </row>
    <row r="65" spans="1:8" s="78" customFormat="1" ht="12" customHeight="1" thickBot="1">
      <c r="A65" s="123" t="s">
        <v>61</v>
      </c>
      <c r="B65" s="13"/>
      <c r="C65" s="83" t="s">
        <v>30</v>
      </c>
      <c r="D65" s="210">
        <f>SUM(D66:D71)</f>
        <v>60643</v>
      </c>
      <c r="E65" s="210">
        <v>62444</v>
      </c>
      <c r="F65" s="210">
        <v>96426</v>
      </c>
      <c r="G65" s="210">
        <v>74796</v>
      </c>
      <c r="H65" s="327">
        <f t="shared" ref="H65:H71" si="7">SUM(G65/F65)</f>
        <v>0.77568290709974486</v>
      </c>
    </row>
    <row r="66" spans="1:8" ht="12" customHeight="1">
      <c r="A66" s="164"/>
      <c r="B66" s="92" t="s">
        <v>148</v>
      </c>
      <c r="C66" s="216" t="s">
        <v>92</v>
      </c>
      <c r="D66" s="252">
        <v>18043</v>
      </c>
      <c r="E66" s="252">
        <v>19154</v>
      </c>
      <c r="F66" s="252">
        <v>24408</v>
      </c>
      <c r="G66" s="252">
        <v>18528</v>
      </c>
      <c r="H66" s="361">
        <f t="shared" si="7"/>
        <v>0.75909537856440512</v>
      </c>
    </row>
    <row r="67" spans="1:8" ht="12" customHeight="1">
      <c r="A67" s="165"/>
      <c r="B67" s="90" t="s">
        <v>149</v>
      </c>
      <c r="C67" s="217" t="s">
        <v>238</v>
      </c>
      <c r="D67" s="253">
        <v>4588</v>
      </c>
      <c r="E67" s="253">
        <v>4888</v>
      </c>
      <c r="F67" s="253">
        <v>5577</v>
      </c>
      <c r="G67" s="253">
        <v>3908</v>
      </c>
      <c r="H67" s="324">
        <f t="shared" si="7"/>
        <v>0.70073516227362376</v>
      </c>
    </row>
    <row r="68" spans="1:8" ht="12" customHeight="1">
      <c r="A68" s="165"/>
      <c r="B68" s="90" t="s">
        <v>150</v>
      </c>
      <c r="C68" s="217" t="s">
        <v>179</v>
      </c>
      <c r="D68" s="254">
        <f>30759-1094-32</f>
        <v>29633</v>
      </c>
      <c r="E68" s="254">
        <v>30055</v>
      </c>
      <c r="F68" s="254">
        <v>55109</v>
      </c>
      <c r="G68" s="254">
        <v>42746</v>
      </c>
      <c r="H68" s="362">
        <f t="shared" si="7"/>
        <v>0.77566277740477962</v>
      </c>
    </row>
    <row r="69" spans="1:8" ht="12" customHeight="1">
      <c r="A69" s="165"/>
      <c r="B69" s="90" t="s">
        <v>151</v>
      </c>
      <c r="C69" s="217" t="s">
        <v>417</v>
      </c>
      <c r="D69" s="254">
        <v>1422</v>
      </c>
      <c r="E69" s="254">
        <v>1390</v>
      </c>
      <c r="F69" s="254">
        <v>1428</v>
      </c>
      <c r="G69" s="254">
        <v>822</v>
      </c>
      <c r="H69" s="362">
        <f t="shared" si="7"/>
        <v>0.57563025210084029</v>
      </c>
    </row>
    <row r="70" spans="1:8" ht="12" customHeight="1">
      <c r="A70" s="165"/>
      <c r="B70" s="90" t="s">
        <v>182</v>
      </c>
      <c r="C70" s="217" t="s">
        <v>239</v>
      </c>
      <c r="D70" s="254">
        <v>3278</v>
      </c>
      <c r="E70" s="254">
        <v>3278</v>
      </c>
      <c r="F70" s="254">
        <v>4497</v>
      </c>
      <c r="G70" s="254">
        <v>3719</v>
      </c>
      <c r="H70" s="362">
        <f t="shared" si="7"/>
        <v>0.82699577496108512</v>
      </c>
    </row>
    <row r="71" spans="1:8" ht="12" customHeight="1">
      <c r="A71" s="165"/>
      <c r="B71" s="90" t="s">
        <v>408</v>
      </c>
      <c r="C71" s="217" t="s">
        <v>240</v>
      </c>
      <c r="D71" s="254">
        <f>D74+D75</f>
        <v>3679</v>
      </c>
      <c r="E71" s="254">
        <v>3679</v>
      </c>
      <c r="F71" s="254">
        <v>5407</v>
      </c>
      <c r="G71" s="254">
        <v>5073</v>
      </c>
      <c r="H71" s="362">
        <f t="shared" si="7"/>
        <v>0.93822822267431105</v>
      </c>
    </row>
    <row r="72" spans="1:8" ht="12" customHeight="1">
      <c r="A72" s="165"/>
      <c r="B72" s="90" t="s">
        <v>418</v>
      </c>
      <c r="C72" s="217" t="s">
        <v>251</v>
      </c>
      <c r="D72" s="253"/>
      <c r="E72" s="253"/>
      <c r="F72" s="253"/>
      <c r="G72" s="253"/>
      <c r="H72" s="324"/>
    </row>
    <row r="73" spans="1:8" ht="12" customHeight="1">
      <c r="A73" s="165"/>
      <c r="B73" s="90" t="s">
        <v>419</v>
      </c>
      <c r="C73" s="218" t="s">
        <v>12</v>
      </c>
      <c r="D73" s="254"/>
      <c r="E73" s="254"/>
      <c r="F73" s="254"/>
      <c r="G73" s="254"/>
      <c r="H73" s="362"/>
    </row>
    <row r="74" spans="1:8" ht="12" customHeight="1">
      <c r="A74" s="165"/>
      <c r="B74" s="90" t="s">
        <v>420</v>
      </c>
      <c r="C74" s="231" t="s">
        <v>371</v>
      </c>
      <c r="D74" s="254">
        <v>829</v>
      </c>
      <c r="E74" s="254">
        <v>829</v>
      </c>
      <c r="F74" s="254">
        <v>1183</v>
      </c>
      <c r="G74" s="254">
        <v>849</v>
      </c>
      <c r="H74" s="362">
        <f t="shared" ref="H74:H75" si="8">SUM(G74/F74)</f>
        <v>0.71766694843617918</v>
      </c>
    </row>
    <row r="75" spans="1:8" ht="12" customHeight="1">
      <c r="A75" s="165"/>
      <c r="B75" s="90" t="s">
        <v>421</v>
      </c>
      <c r="C75" s="231" t="s">
        <v>13</v>
      </c>
      <c r="D75" s="254">
        <v>2850</v>
      </c>
      <c r="E75" s="254">
        <v>2850</v>
      </c>
      <c r="F75" s="254">
        <v>4224</v>
      </c>
      <c r="G75" s="254">
        <v>4224</v>
      </c>
      <c r="H75" s="362">
        <f t="shared" si="8"/>
        <v>1</v>
      </c>
    </row>
    <row r="76" spans="1:8" ht="12" customHeight="1">
      <c r="A76" s="165"/>
      <c r="B76" s="90" t="s">
        <v>422</v>
      </c>
      <c r="C76" s="231" t="s">
        <v>372</v>
      </c>
      <c r="D76" s="254"/>
      <c r="E76" s="254"/>
      <c r="F76" s="254"/>
      <c r="G76" s="254"/>
      <c r="H76" s="362"/>
    </row>
    <row r="77" spans="1:8" ht="12" customHeight="1">
      <c r="A77" s="165"/>
      <c r="B77" s="90" t="s">
        <v>423</v>
      </c>
      <c r="C77" s="219" t="s">
        <v>14</v>
      </c>
      <c r="D77" s="254"/>
      <c r="E77" s="254"/>
      <c r="F77" s="254"/>
      <c r="G77" s="254"/>
      <c r="H77" s="362"/>
    </row>
    <row r="78" spans="1:8" ht="12" customHeight="1">
      <c r="A78" s="165"/>
      <c r="B78" s="90" t="s">
        <v>424</v>
      </c>
      <c r="C78" s="220" t="s">
        <v>15</v>
      </c>
      <c r="D78" s="254"/>
      <c r="E78" s="254"/>
      <c r="F78" s="254"/>
      <c r="G78" s="254"/>
      <c r="H78" s="362"/>
    </row>
    <row r="79" spans="1:8" ht="12" customHeight="1" thickBot="1">
      <c r="A79" s="166"/>
      <c r="B79" s="90" t="s">
        <v>425</v>
      </c>
      <c r="C79" s="221" t="s">
        <v>16</v>
      </c>
      <c r="D79" s="255"/>
      <c r="E79" s="255"/>
      <c r="F79" s="255"/>
      <c r="G79" s="255"/>
      <c r="H79" s="363"/>
    </row>
    <row r="80" spans="1:8" ht="12" customHeight="1" thickBot="1">
      <c r="A80" s="123" t="s">
        <v>62</v>
      </c>
      <c r="B80" s="13"/>
      <c r="C80" s="222" t="s">
        <v>426</v>
      </c>
      <c r="D80" s="247">
        <f>SUM(D81:D83)</f>
        <v>97500</v>
      </c>
      <c r="E80" s="247">
        <v>97935</v>
      </c>
      <c r="F80" s="247">
        <v>99378</v>
      </c>
      <c r="G80" s="247">
        <v>53568</v>
      </c>
      <c r="H80" s="326">
        <f t="shared" ref="H80:H84" si="9">SUM(G80/F80)</f>
        <v>0.53903278391595721</v>
      </c>
    </row>
    <row r="81" spans="1:13" s="78" customFormat="1" ht="12" customHeight="1">
      <c r="A81" s="164"/>
      <c r="B81" s="92" t="s">
        <v>154</v>
      </c>
      <c r="C81" s="1161" t="s">
        <v>17</v>
      </c>
      <c r="D81" s="655">
        <v>38158</v>
      </c>
      <c r="E81" s="64">
        <v>38158</v>
      </c>
      <c r="F81" s="64">
        <v>39658</v>
      </c>
      <c r="G81" s="64">
        <v>22327</v>
      </c>
      <c r="H81" s="336">
        <f t="shared" si="9"/>
        <v>0.56298855212063137</v>
      </c>
    </row>
    <row r="82" spans="1:13" ht="12" customHeight="1">
      <c r="A82" s="165"/>
      <c r="B82" s="90" t="s">
        <v>155</v>
      </c>
      <c r="C82" s="568" t="s">
        <v>242</v>
      </c>
      <c r="D82" s="630">
        <v>54166</v>
      </c>
      <c r="E82" s="67">
        <v>54166</v>
      </c>
      <c r="F82" s="67">
        <v>54544</v>
      </c>
      <c r="G82" s="67">
        <v>27869</v>
      </c>
      <c r="H82" s="337">
        <f t="shared" si="9"/>
        <v>0.51094529187445004</v>
      </c>
    </row>
    <row r="83" spans="1:13" ht="12" customHeight="1">
      <c r="A83" s="165"/>
      <c r="B83" s="90" t="s">
        <v>156</v>
      </c>
      <c r="C83" s="568" t="s">
        <v>329</v>
      </c>
      <c r="D83" s="630">
        <f>D84+D91</f>
        <v>5176</v>
      </c>
      <c r="E83" s="67">
        <v>5611</v>
      </c>
      <c r="F83" s="67">
        <v>5176</v>
      </c>
      <c r="G83" s="67">
        <v>3372</v>
      </c>
      <c r="H83" s="337">
        <f t="shared" si="9"/>
        <v>0.65146831530139104</v>
      </c>
    </row>
    <row r="84" spans="1:13" ht="12" customHeight="1">
      <c r="A84" s="165"/>
      <c r="B84" s="90" t="s">
        <v>157</v>
      </c>
      <c r="C84" s="568" t="s">
        <v>18</v>
      </c>
      <c r="D84" s="630">
        <v>5144</v>
      </c>
      <c r="E84" s="67">
        <v>5144</v>
      </c>
      <c r="F84" s="67">
        <v>5144</v>
      </c>
      <c r="G84" s="67">
        <v>1342</v>
      </c>
      <c r="H84" s="337">
        <f t="shared" si="9"/>
        <v>0.2608864696734059</v>
      </c>
    </row>
    <row r="85" spans="1:13" ht="12" customHeight="1">
      <c r="A85" s="165"/>
      <c r="B85" s="90" t="s">
        <v>158</v>
      </c>
      <c r="C85" s="563" t="s">
        <v>23</v>
      </c>
      <c r="D85" s="630"/>
      <c r="E85" s="67"/>
      <c r="F85" s="67"/>
      <c r="G85" s="67"/>
      <c r="H85" s="337"/>
    </row>
    <row r="86" spans="1:13" ht="12" customHeight="1">
      <c r="A86" s="165"/>
      <c r="B86" s="90" t="s">
        <v>164</v>
      </c>
      <c r="C86" s="563" t="s">
        <v>22</v>
      </c>
      <c r="D86" s="630"/>
      <c r="E86" s="67"/>
      <c r="F86" s="67"/>
      <c r="G86" s="67"/>
      <c r="H86" s="337"/>
    </row>
    <row r="87" spans="1:13" ht="12" customHeight="1">
      <c r="A87" s="165"/>
      <c r="B87" s="90" t="s">
        <v>166</v>
      </c>
      <c r="C87" s="563" t="s">
        <v>21</v>
      </c>
      <c r="D87" s="630"/>
      <c r="E87" s="67"/>
      <c r="F87" s="67"/>
      <c r="G87" s="67"/>
      <c r="H87" s="337"/>
    </row>
    <row r="88" spans="1:13" s="78" customFormat="1" ht="12" customHeight="1">
      <c r="A88" s="165"/>
      <c r="B88" s="90" t="s">
        <v>243</v>
      </c>
      <c r="C88" s="563" t="s">
        <v>20</v>
      </c>
      <c r="D88" s="630"/>
      <c r="E88" s="67"/>
      <c r="F88" s="67"/>
      <c r="G88" s="67"/>
      <c r="H88" s="337"/>
    </row>
    <row r="89" spans="1:13" ht="19.5" customHeight="1">
      <c r="A89" s="165"/>
      <c r="B89" s="90" t="s">
        <v>244</v>
      </c>
      <c r="C89" s="563" t="s">
        <v>475</v>
      </c>
      <c r="D89" s="630"/>
      <c r="E89" s="67"/>
      <c r="F89" s="67"/>
      <c r="G89" s="67"/>
      <c r="H89" s="337"/>
      <c r="M89" s="176"/>
    </row>
    <row r="90" spans="1:13" ht="21" customHeight="1">
      <c r="A90" s="165"/>
      <c r="B90" s="90" t="s">
        <v>245</v>
      </c>
      <c r="C90" s="569" t="s">
        <v>24</v>
      </c>
      <c r="D90" s="630"/>
      <c r="E90" s="67"/>
      <c r="F90" s="67"/>
      <c r="G90" s="67"/>
      <c r="H90" s="337"/>
    </row>
    <row r="91" spans="1:13" ht="12" customHeight="1" thickBot="1">
      <c r="A91" s="165"/>
      <c r="B91" s="96" t="s">
        <v>378</v>
      </c>
      <c r="C91" s="569" t="s">
        <v>379</v>
      </c>
      <c r="D91" s="658">
        <v>32</v>
      </c>
      <c r="E91" s="243">
        <v>32</v>
      </c>
      <c r="F91" s="243">
        <v>32</v>
      </c>
      <c r="G91" s="243">
        <v>2020</v>
      </c>
      <c r="H91" s="354">
        <f>SUM(G91/F91)</f>
        <v>63.125</v>
      </c>
    </row>
    <row r="92" spans="1:13" ht="12" customHeight="1" thickBot="1">
      <c r="A92" s="1160" t="s">
        <v>63</v>
      </c>
      <c r="B92" s="12"/>
      <c r="C92" s="704" t="s">
        <v>25</v>
      </c>
      <c r="D92" s="210">
        <f>+D93+D94</f>
        <v>14240</v>
      </c>
      <c r="E92" s="210">
        <v>14240</v>
      </c>
      <c r="F92" s="210">
        <v>11360</v>
      </c>
      <c r="G92" s="210"/>
      <c r="H92" s="327"/>
    </row>
    <row r="93" spans="1:13" s="78" customFormat="1" ht="12" customHeight="1">
      <c r="A93" s="214"/>
      <c r="B93" s="93" t="s">
        <v>128</v>
      </c>
      <c r="C93" s="233" t="s">
        <v>108</v>
      </c>
      <c r="D93" s="275">
        <v>7240</v>
      </c>
      <c r="E93" s="275">
        <v>7240</v>
      </c>
      <c r="F93" s="275">
        <v>4360</v>
      </c>
      <c r="G93" s="275"/>
      <c r="H93" s="342"/>
    </row>
    <row r="94" spans="1:13" s="78" customFormat="1" ht="12" customHeight="1" thickBot="1">
      <c r="A94" s="215"/>
      <c r="B94" s="94" t="s">
        <v>129</v>
      </c>
      <c r="C94" s="234" t="s">
        <v>109</v>
      </c>
      <c r="D94" s="244">
        <v>7000</v>
      </c>
      <c r="E94" s="244">
        <v>7000</v>
      </c>
      <c r="F94" s="244">
        <v>7000</v>
      </c>
      <c r="G94" s="244"/>
      <c r="H94" s="357"/>
    </row>
    <row r="95" spans="1:13" s="78" customFormat="1" ht="12" customHeight="1" thickBot="1">
      <c r="A95" s="235" t="s">
        <v>64</v>
      </c>
      <c r="B95" s="236"/>
      <c r="C95" s="225" t="s">
        <v>334</v>
      </c>
      <c r="D95" s="292"/>
      <c r="E95" s="292"/>
      <c r="F95" s="292"/>
      <c r="G95" s="292"/>
      <c r="H95" s="364"/>
    </row>
    <row r="96" spans="1:13" s="78" customFormat="1" ht="12" customHeight="1" thickBot="1">
      <c r="A96" s="123" t="s">
        <v>65</v>
      </c>
      <c r="B96" s="106"/>
      <c r="C96" s="285" t="s">
        <v>288</v>
      </c>
      <c r="D96" s="211"/>
      <c r="E96" s="211"/>
      <c r="F96" s="211"/>
      <c r="G96" s="211"/>
      <c r="H96" s="334"/>
    </row>
    <row r="97" spans="1:8" s="78" customFormat="1" ht="12" customHeight="1" thickBot="1">
      <c r="A97" s="123" t="s">
        <v>66</v>
      </c>
      <c r="B97" s="13"/>
      <c r="C97" s="204" t="s">
        <v>26</v>
      </c>
      <c r="D97" s="257">
        <f>+D65+D80+D92+D95+D96</f>
        <v>172383</v>
      </c>
      <c r="E97" s="257">
        <v>174619</v>
      </c>
      <c r="F97" s="257">
        <v>207164</v>
      </c>
      <c r="G97" s="257">
        <v>128364</v>
      </c>
      <c r="H97" s="365">
        <f>SUM(G97/F97)</f>
        <v>0.6196250313761078</v>
      </c>
    </row>
    <row r="98" spans="1:8" s="78" customFormat="1" ht="12" customHeight="1" thickBot="1">
      <c r="A98" s="123" t="s">
        <v>67</v>
      </c>
      <c r="B98" s="13"/>
      <c r="C98" s="204" t="s">
        <v>29</v>
      </c>
      <c r="D98" s="210">
        <f>+D99+D100</f>
        <v>0</v>
      </c>
      <c r="E98" s="210">
        <v>122457</v>
      </c>
      <c r="F98" s="210"/>
      <c r="G98" s="210"/>
      <c r="H98" s="327"/>
    </row>
    <row r="99" spans="1:8" ht="12.75" customHeight="1">
      <c r="A99" s="164"/>
      <c r="B99" s="90" t="s">
        <v>287</v>
      </c>
      <c r="C99" s="280" t="s">
        <v>28</v>
      </c>
      <c r="D99" s="207"/>
      <c r="E99" s="207">
        <v>117451</v>
      </c>
      <c r="F99" s="207">
        <v>103374</v>
      </c>
      <c r="G99" s="207">
        <v>103374</v>
      </c>
      <c r="H99" s="358">
        <f>SUM(G99/F99)</f>
        <v>1</v>
      </c>
    </row>
    <row r="100" spans="1:8" ht="12" customHeight="1" thickBot="1">
      <c r="A100" s="166"/>
      <c r="B100" s="96" t="s">
        <v>143</v>
      </c>
      <c r="C100" s="350" t="s">
        <v>27</v>
      </c>
      <c r="D100" s="209"/>
      <c r="E100" s="209">
        <v>5006</v>
      </c>
      <c r="F100" s="209"/>
      <c r="G100" s="209"/>
      <c r="H100" s="341"/>
    </row>
    <row r="101" spans="1:8" ht="12" customHeight="1" thickBot="1">
      <c r="A101" s="123" t="s">
        <v>68</v>
      </c>
      <c r="B101" s="106"/>
      <c r="C101" s="351" t="s">
        <v>345</v>
      </c>
      <c r="D101" s="352"/>
      <c r="E101" s="352"/>
      <c r="F101" s="352"/>
      <c r="G101" s="352">
        <v>-609</v>
      </c>
      <c r="H101" s="366"/>
    </row>
    <row r="102" spans="1:8" ht="15" customHeight="1" thickBot="1">
      <c r="A102" s="123" t="s">
        <v>69</v>
      </c>
      <c r="B102" s="151"/>
      <c r="C102" s="204" t="s">
        <v>289</v>
      </c>
      <c r="D102" s="258">
        <f>+D97+D98</f>
        <v>172383</v>
      </c>
      <c r="E102" s="258">
        <v>297076</v>
      </c>
      <c r="F102" s="258">
        <v>310538</v>
      </c>
      <c r="G102" s="258">
        <v>231129</v>
      </c>
      <c r="H102" s="338">
        <f>SUM(G102/F102)</f>
        <v>0.74428572348633659</v>
      </c>
    </row>
    <row r="103" spans="1:8" ht="13.8" thickBot="1">
      <c r="A103" s="286"/>
      <c r="B103" s="287"/>
      <c r="C103" s="287"/>
      <c r="D103" s="288"/>
      <c r="E103" s="288"/>
      <c r="F103" s="288"/>
      <c r="G103" s="288"/>
      <c r="H103" s="288"/>
    </row>
    <row r="104" spans="1:8" ht="15" customHeight="1" thickBot="1">
      <c r="A104" s="170" t="s">
        <v>264</v>
      </c>
      <c r="B104" s="171"/>
      <c r="C104" s="172"/>
      <c r="D104" s="81">
        <v>9</v>
      </c>
      <c r="E104" s="81">
        <v>9</v>
      </c>
      <c r="F104" s="81">
        <v>9</v>
      </c>
      <c r="G104" s="81">
        <v>9</v>
      </c>
      <c r="H104" s="81"/>
    </row>
    <row r="105" spans="1:8" ht="14.25" customHeight="1" thickBot="1">
      <c r="A105" s="170" t="s">
        <v>265</v>
      </c>
      <c r="B105" s="171"/>
      <c r="C105" s="172"/>
      <c r="D105" s="81">
        <v>6</v>
      </c>
      <c r="E105" s="81">
        <v>6</v>
      </c>
      <c r="F105" s="81">
        <v>6</v>
      </c>
      <c r="G105" s="81">
        <v>4</v>
      </c>
      <c r="H105" s="81"/>
    </row>
  </sheetData>
  <sheetProtection formatCells="0"/>
  <mergeCells count="2">
    <mergeCell ref="A2:B2"/>
    <mergeCell ref="A5:B5"/>
  </mergeCells>
  <phoneticPr fontId="0" type="noConversion"/>
  <printOptions horizontalCentered="1"/>
  <pageMargins left="0.39370078740157483" right="0.39370078740157483" top="0.98425196850393704" bottom="0.39370078740157483" header="0.78740157480314965" footer="0.78740157480314965"/>
  <pageSetup paperSize="9" scale="75" orientation="portrait" verticalDpi="300" r:id="rId1"/>
  <headerFooter alignWithMargins="0"/>
  <rowBreaks count="1" manualBreakCount="1">
    <brk id="61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activeCell="H6" sqref="H6"/>
    </sheetView>
  </sheetViews>
  <sheetFormatPr defaultColWidth="9.33203125" defaultRowHeight="13.2"/>
  <cols>
    <col min="1" max="1" width="6.33203125" style="2" customWidth="1"/>
    <col min="2" max="2" width="7.33203125" style="3" customWidth="1"/>
    <col min="3" max="3" width="54.6640625" style="3" customWidth="1"/>
    <col min="4" max="4" width="9" style="3" customWidth="1"/>
    <col min="5" max="5" width="9.33203125" style="3" customWidth="1"/>
    <col min="6" max="6" width="8.33203125" style="3" customWidth="1"/>
    <col min="7" max="7" width="7.77734375" style="3" customWidth="1"/>
    <col min="8" max="8" width="7.109375" style="806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7"/>
      <c r="E1" s="177"/>
      <c r="F1" s="177"/>
      <c r="G1" s="175"/>
      <c r="H1" s="780" t="s">
        <v>910</v>
      </c>
    </row>
    <row r="2" spans="1:8" s="74" customFormat="1" ht="39.75" customHeight="1">
      <c r="A2" s="1556" t="s">
        <v>260</v>
      </c>
      <c r="B2" s="1557"/>
      <c r="C2" s="173" t="s">
        <v>905</v>
      </c>
      <c r="D2" s="468"/>
      <c r="E2" s="468"/>
      <c r="F2" s="468"/>
      <c r="G2" s="178"/>
      <c r="H2" s="1202" t="s">
        <v>474</v>
      </c>
    </row>
    <row r="3" spans="1:8" s="74" customFormat="1" ht="16.2" thickBot="1">
      <c r="A3" s="131" t="s">
        <v>259</v>
      </c>
      <c r="B3" s="132"/>
      <c r="C3" s="174" t="s">
        <v>402</v>
      </c>
      <c r="D3" s="469"/>
      <c r="E3" s="469"/>
      <c r="F3" s="469"/>
      <c r="G3" s="179"/>
      <c r="H3" s="1205">
        <v>4</v>
      </c>
    </row>
    <row r="4" spans="1:8" s="75" customFormat="1" ht="15.9" customHeight="1" thickBot="1">
      <c r="A4" s="133"/>
      <c r="B4" s="133"/>
      <c r="C4" s="133"/>
      <c r="D4" s="133"/>
      <c r="E4" s="133"/>
      <c r="F4" s="133"/>
      <c r="G4" s="134"/>
      <c r="H4" s="783" t="s">
        <v>99</v>
      </c>
    </row>
    <row r="5" spans="1:8" ht="23.4" thickBot="1">
      <c r="A5" s="1552" t="s">
        <v>261</v>
      </c>
      <c r="B5" s="1553"/>
      <c r="C5" s="135" t="s">
        <v>100</v>
      </c>
      <c r="D5" s="379" t="s">
        <v>481</v>
      </c>
      <c r="E5" s="1177" t="s">
        <v>1026</v>
      </c>
      <c r="F5" s="136" t="s">
        <v>897</v>
      </c>
      <c r="G5" s="136" t="s">
        <v>1086</v>
      </c>
      <c r="H5" s="784" t="s">
        <v>1084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380">
        <v>4</v>
      </c>
      <c r="E6" s="380">
        <v>5</v>
      </c>
      <c r="F6" s="380">
        <v>6</v>
      </c>
      <c r="G6" s="117">
        <v>7</v>
      </c>
      <c r="H6" s="1203">
        <v>8</v>
      </c>
    </row>
    <row r="7" spans="1:8" s="47" customFormat="1" ht="15.9" customHeight="1" thickBot="1">
      <c r="A7" s="137"/>
      <c r="B7" s="138"/>
      <c r="C7" s="138" t="s">
        <v>102</v>
      </c>
      <c r="D7" s="138"/>
      <c r="E7" s="138"/>
      <c r="F7" s="138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381"/>
      <c r="E8" s="381"/>
      <c r="F8" s="381"/>
      <c r="G8" s="210">
        <v>0</v>
      </c>
      <c r="H8" s="786"/>
    </row>
    <row r="9" spans="1:8" s="76" customFormat="1" ht="12" customHeight="1">
      <c r="A9" s="144"/>
      <c r="B9" s="143" t="s">
        <v>148</v>
      </c>
      <c r="C9" s="7" t="s">
        <v>207</v>
      </c>
      <c r="D9" s="382"/>
      <c r="E9" s="382"/>
      <c r="F9" s="382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383"/>
      <c r="E10" s="383"/>
      <c r="F10" s="383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383"/>
      <c r="E11" s="383"/>
      <c r="F11" s="383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383"/>
      <c r="E12" s="383"/>
      <c r="F12" s="383"/>
      <c r="G12" s="208"/>
      <c r="H12" s="788"/>
    </row>
    <row r="13" spans="1:8" s="76" customFormat="1" ht="12" customHeight="1">
      <c r="A13" s="142"/>
      <c r="B13" s="143" t="s">
        <v>182</v>
      </c>
      <c r="C13" s="4" t="s">
        <v>211</v>
      </c>
      <c r="D13" s="5"/>
      <c r="E13" s="5"/>
      <c r="F13" s="5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5"/>
      <c r="E14" s="5"/>
      <c r="F14" s="5"/>
      <c r="G14" s="242"/>
      <c r="H14" s="789"/>
    </row>
    <row r="15" spans="1:8" s="77" customFormat="1" ht="12" customHeight="1">
      <c r="A15" s="142"/>
      <c r="B15" s="143" t="s">
        <v>153</v>
      </c>
      <c r="C15" s="5" t="s">
        <v>34</v>
      </c>
      <c r="D15" s="383"/>
      <c r="E15" s="383"/>
      <c r="F15" s="383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384"/>
      <c r="E16" s="384"/>
      <c r="F16" s="384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381"/>
      <c r="E17" s="381"/>
      <c r="F17" s="381"/>
      <c r="G17" s="210">
        <v>0</v>
      </c>
      <c r="H17" s="786"/>
    </row>
    <row r="18" spans="1:8" s="77" customFormat="1" ht="12" customHeight="1">
      <c r="A18" s="142"/>
      <c r="B18" s="143" t="s">
        <v>154</v>
      </c>
      <c r="C18" s="6" t="s">
        <v>31</v>
      </c>
      <c r="D18" s="385"/>
      <c r="E18" s="385"/>
      <c r="F18" s="385"/>
      <c r="G18" s="208"/>
      <c r="H18" s="788"/>
    </row>
    <row r="19" spans="1:8" s="77" customFormat="1" ht="12" customHeight="1">
      <c r="A19" s="142"/>
      <c r="B19" s="143" t="s">
        <v>155</v>
      </c>
      <c r="C19" s="5" t="s">
        <v>32</v>
      </c>
      <c r="D19" s="383"/>
      <c r="E19" s="383"/>
      <c r="F19" s="383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383"/>
      <c r="E20" s="383"/>
      <c r="F20" s="383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383"/>
      <c r="E21" s="383"/>
      <c r="F21" s="383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386"/>
      <c r="E22" s="386"/>
      <c r="F22" s="386"/>
      <c r="G22" s="210">
        <v>0</v>
      </c>
      <c r="H22" s="786"/>
    </row>
    <row r="23" spans="1:8" s="76" customFormat="1" ht="12" customHeight="1">
      <c r="A23" s="214"/>
      <c r="B23" s="269" t="s">
        <v>128</v>
      </c>
      <c r="C23" s="88" t="s">
        <v>300</v>
      </c>
      <c r="D23" s="387"/>
      <c r="E23" s="387"/>
      <c r="F23" s="387"/>
      <c r="G23" s="275"/>
      <c r="H23" s="791"/>
    </row>
    <row r="24" spans="1:8" s="76" customFormat="1" ht="12" customHeight="1" thickBot="1">
      <c r="A24" s="267"/>
      <c r="B24" s="268" t="s">
        <v>129</v>
      </c>
      <c r="C24" s="89" t="s">
        <v>303</v>
      </c>
      <c r="D24" s="388"/>
      <c r="E24" s="388"/>
      <c r="F24" s="388"/>
      <c r="G24" s="276"/>
      <c r="H24" s="792"/>
    </row>
    <row r="25" spans="1:8" s="76" customFormat="1" ht="12" customHeight="1" thickBot="1">
      <c r="A25" s="123" t="s">
        <v>64</v>
      </c>
      <c r="B25" s="83"/>
      <c r="C25" s="83" t="s">
        <v>291</v>
      </c>
      <c r="D25" s="386"/>
      <c r="E25" s="386"/>
      <c r="F25" s="386"/>
      <c r="G25" s="211"/>
      <c r="H25" s="793"/>
    </row>
    <row r="26" spans="1:8" s="76" customFormat="1" ht="12" customHeight="1" thickBot="1">
      <c r="A26" s="213" t="s">
        <v>65</v>
      </c>
      <c r="B26" s="153"/>
      <c r="C26" s="266" t="s">
        <v>37</v>
      </c>
      <c r="D26" s="429"/>
      <c r="E26" s="429">
        <v>289</v>
      </c>
      <c r="F26" s="518">
        <v>289</v>
      </c>
      <c r="G26" s="430">
        <v>289</v>
      </c>
      <c r="H26" s="815">
        <f>SUM(G26/F26)</f>
        <v>1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83"/>
      <c r="E27" s="83">
        <v>289</v>
      </c>
      <c r="F27" s="519">
        <v>289</v>
      </c>
      <c r="G27" s="247">
        <v>289</v>
      </c>
      <c r="H27" s="794">
        <f>SUM(G27/F27)</f>
        <v>1</v>
      </c>
    </row>
    <row r="28" spans="1:8" s="77" customFormat="1" ht="15" customHeight="1" thickBot="1">
      <c r="A28" s="154" t="s">
        <v>67</v>
      </c>
      <c r="B28" s="433"/>
      <c r="C28" s="83" t="s">
        <v>38</v>
      </c>
      <c r="D28" s="83"/>
      <c r="E28" s="83"/>
      <c r="F28" s="519"/>
      <c r="G28" s="247"/>
      <c r="H28" s="794"/>
    </row>
    <row r="29" spans="1:8" s="77" customFormat="1" ht="15" customHeight="1">
      <c r="A29" s="150"/>
      <c r="B29" s="92" t="s">
        <v>142</v>
      </c>
      <c r="C29" s="432" t="s">
        <v>357</v>
      </c>
      <c r="D29" s="431"/>
      <c r="E29" s="431"/>
      <c r="F29" s="520"/>
      <c r="G29" s="64"/>
      <c r="H29" s="801"/>
    </row>
    <row r="30" spans="1:8" ht="14.4" thickBot="1">
      <c r="A30" s="274"/>
      <c r="B30" s="94" t="s">
        <v>143</v>
      </c>
      <c r="C30" s="265" t="s">
        <v>39</v>
      </c>
      <c r="D30" s="391"/>
      <c r="E30" s="391"/>
      <c r="F30" s="521"/>
      <c r="G30" s="71"/>
      <c r="H30" s="807"/>
    </row>
    <row r="31" spans="1:8" s="47" customFormat="1" ht="16.5" customHeight="1" thickBot="1">
      <c r="A31" s="264" t="s">
        <v>68</v>
      </c>
      <c r="B31" s="402"/>
      <c r="C31" s="403" t="s">
        <v>40</v>
      </c>
      <c r="D31" s="390"/>
      <c r="E31" s="390"/>
      <c r="F31" s="522"/>
      <c r="G31" s="401"/>
      <c r="H31" s="808"/>
    </row>
    <row r="32" spans="1:8" s="78" customFormat="1" ht="12" customHeight="1" thickBot="1">
      <c r="A32" s="154" t="s">
        <v>69</v>
      </c>
      <c r="B32" s="155"/>
      <c r="C32" s="156" t="s">
        <v>41</v>
      </c>
      <c r="D32" s="404"/>
      <c r="E32" s="404">
        <v>289</v>
      </c>
      <c r="F32" s="523">
        <v>289</v>
      </c>
      <c r="G32" s="251">
        <v>289</v>
      </c>
      <c r="H32" s="798">
        <f>SUM(G32/F32)</f>
        <v>1</v>
      </c>
    </row>
    <row r="33" spans="1:8" s="78" customFormat="1" ht="12" customHeight="1">
      <c r="A33" s="293"/>
      <c r="B33" s="294"/>
      <c r="C33" s="295"/>
      <c r="D33" s="295"/>
      <c r="E33" s="295"/>
      <c r="F33" s="295"/>
      <c r="G33" s="249"/>
      <c r="H33" s="799"/>
    </row>
    <row r="34" spans="1:8" s="78" customFormat="1" ht="12" customHeight="1">
      <c r="A34" s="293"/>
      <c r="B34" s="294"/>
      <c r="C34" s="295"/>
      <c r="D34" s="295"/>
      <c r="E34" s="295"/>
      <c r="F34" s="295"/>
      <c r="G34" s="249"/>
      <c r="H34" s="799"/>
    </row>
    <row r="35" spans="1:8" ht="12" customHeight="1" thickBot="1">
      <c r="A35" s="159"/>
      <c r="B35" s="160"/>
      <c r="C35" s="160"/>
      <c r="D35" s="160"/>
      <c r="E35" s="160"/>
      <c r="F35" s="160"/>
      <c r="G35" s="250"/>
      <c r="H35" s="800"/>
    </row>
    <row r="36" spans="1:8" ht="12" customHeight="1" thickBot="1">
      <c r="A36" s="161"/>
      <c r="B36" s="162"/>
      <c r="C36" s="163" t="s">
        <v>106</v>
      </c>
      <c r="D36" s="163"/>
      <c r="E36" s="163"/>
      <c r="F36" s="163"/>
      <c r="G36" s="251"/>
      <c r="H36" s="798"/>
    </row>
    <row r="37" spans="1:8" ht="12" customHeight="1" thickBot="1">
      <c r="A37" s="123" t="s">
        <v>61</v>
      </c>
      <c r="B37" s="13"/>
      <c r="C37" s="83" t="s">
        <v>393</v>
      </c>
      <c r="D37" s="386"/>
      <c r="E37" s="386">
        <v>289</v>
      </c>
      <c r="F37" s="438">
        <v>289</v>
      </c>
      <c r="G37" s="470">
        <v>289</v>
      </c>
      <c r="H37" s="809">
        <f>SUM(G37/F37)</f>
        <v>1</v>
      </c>
    </row>
    <row r="38" spans="1:8" ht="12" customHeight="1">
      <c r="A38" s="164"/>
      <c r="B38" s="92" t="s">
        <v>148</v>
      </c>
      <c r="C38" s="6" t="s">
        <v>92</v>
      </c>
      <c r="D38" s="385"/>
      <c r="E38" s="385"/>
      <c r="F38" s="439"/>
      <c r="G38" s="471"/>
      <c r="H38" s="810"/>
    </row>
    <row r="39" spans="1:8" ht="12" customHeight="1">
      <c r="A39" s="165"/>
      <c r="B39" s="90" t="s">
        <v>149</v>
      </c>
      <c r="C39" s="5" t="s">
        <v>238</v>
      </c>
      <c r="D39" s="383"/>
      <c r="E39" s="383"/>
      <c r="F39" s="440"/>
      <c r="G39" s="472"/>
      <c r="H39" s="811"/>
    </row>
    <row r="40" spans="1:8" ht="12" customHeight="1">
      <c r="A40" s="165"/>
      <c r="B40" s="90" t="s">
        <v>150</v>
      </c>
      <c r="C40" s="5" t="s">
        <v>179</v>
      </c>
      <c r="D40" s="383"/>
      <c r="E40" s="383"/>
      <c r="F40" s="440"/>
      <c r="G40" s="472"/>
      <c r="H40" s="811"/>
    </row>
    <row r="41" spans="1:8" ht="12" customHeight="1">
      <c r="A41" s="165"/>
      <c r="B41" s="90" t="s">
        <v>151</v>
      </c>
      <c r="C41" s="5" t="s">
        <v>376</v>
      </c>
      <c r="D41" s="383"/>
      <c r="E41" s="383"/>
      <c r="F41" s="440"/>
      <c r="G41" s="472"/>
      <c r="H41" s="811"/>
    </row>
    <row r="42" spans="1:8" s="78" customFormat="1" ht="12" customHeight="1">
      <c r="A42" s="165"/>
      <c r="B42" s="90" t="s">
        <v>159</v>
      </c>
      <c r="C42" s="5" t="s">
        <v>239</v>
      </c>
      <c r="D42" s="383"/>
      <c r="E42" s="383">
        <v>289</v>
      </c>
      <c r="F42" s="440">
        <v>289</v>
      </c>
      <c r="G42" s="472">
        <v>289</v>
      </c>
      <c r="H42" s="811">
        <f>SUM(G42/F42)</f>
        <v>1</v>
      </c>
    </row>
    <row r="43" spans="1:8" ht="12" customHeight="1" thickBot="1">
      <c r="A43" s="165"/>
      <c r="B43" s="90" t="s">
        <v>408</v>
      </c>
      <c r="C43" s="5" t="s">
        <v>240</v>
      </c>
      <c r="D43" s="383"/>
      <c r="E43" s="383"/>
      <c r="F43" s="440"/>
      <c r="G43" s="472"/>
      <c r="H43" s="811"/>
    </row>
    <row r="44" spans="1:8" ht="12" customHeight="1" thickBot="1">
      <c r="A44" s="123" t="s">
        <v>62</v>
      </c>
      <c r="B44" s="13"/>
      <c r="C44" s="83" t="s">
        <v>46</v>
      </c>
      <c r="D44" s="386"/>
      <c r="E44" s="386"/>
      <c r="F44" s="438"/>
      <c r="G44" s="470"/>
      <c r="H44" s="809"/>
    </row>
    <row r="45" spans="1:8" ht="12" customHeight="1">
      <c r="A45" s="164"/>
      <c r="B45" s="92" t="s">
        <v>154</v>
      </c>
      <c r="C45" s="6" t="s">
        <v>328</v>
      </c>
      <c r="D45" s="385"/>
      <c r="E45" s="385"/>
      <c r="F45" s="439"/>
      <c r="G45" s="471"/>
      <c r="H45" s="810"/>
    </row>
    <row r="46" spans="1:8" ht="12" customHeight="1">
      <c r="A46" s="165"/>
      <c r="B46" s="90" t="s">
        <v>155</v>
      </c>
      <c r="C46" s="5" t="s">
        <v>242</v>
      </c>
      <c r="D46" s="383"/>
      <c r="E46" s="383"/>
      <c r="F46" s="440"/>
      <c r="G46" s="472"/>
      <c r="H46" s="811"/>
    </row>
    <row r="47" spans="1:8" ht="15" customHeight="1">
      <c r="A47" s="165"/>
      <c r="B47" s="90" t="s">
        <v>158</v>
      </c>
      <c r="C47" s="5" t="s">
        <v>107</v>
      </c>
      <c r="D47" s="383"/>
      <c r="E47" s="383"/>
      <c r="F47" s="440"/>
      <c r="G47" s="472"/>
      <c r="H47" s="811"/>
    </row>
    <row r="48" spans="1:8" ht="12.75" customHeight="1" thickBot="1">
      <c r="A48" s="165"/>
      <c r="B48" s="90" t="s">
        <v>166</v>
      </c>
      <c r="C48" s="5" t="s">
        <v>43</v>
      </c>
      <c r="D48" s="383"/>
      <c r="E48" s="383"/>
      <c r="F48" s="440"/>
      <c r="G48" s="472"/>
      <c r="H48" s="811"/>
    </row>
    <row r="49" spans="1:8" ht="15" customHeight="1" thickBot="1">
      <c r="A49" s="123" t="s">
        <v>63</v>
      </c>
      <c r="B49" s="13"/>
      <c r="C49" s="13" t="s">
        <v>44</v>
      </c>
      <c r="D49" s="392"/>
      <c r="E49" s="392"/>
      <c r="F49" s="448"/>
      <c r="G49" s="473"/>
      <c r="H49" s="812"/>
    </row>
    <row r="50" spans="1:8" ht="14.25" customHeight="1" thickBot="1">
      <c r="A50" s="154" t="s">
        <v>64</v>
      </c>
      <c r="B50" s="262"/>
      <c r="C50" s="263" t="s">
        <v>47</v>
      </c>
      <c r="D50" s="389"/>
      <c r="E50" s="389"/>
      <c r="F50" s="524"/>
      <c r="G50" s="474"/>
      <c r="H50" s="813"/>
    </row>
    <row r="51" spans="1:8" ht="13.8" thickBot="1">
      <c r="A51" s="123" t="s">
        <v>65</v>
      </c>
      <c r="B51" s="151"/>
      <c r="C51" s="167" t="s">
        <v>45</v>
      </c>
      <c r="D51" s="393"/>
      <c r="E51" s="393">
        <v>289</v>
      </c>
      <c r="F51" s="488">
        <v>289</v>
      </c>
      <c r="G51" s="475">
        <v>289</v>
      </c>
      <c r="H51" s="814">
        <f>SUM(G51/F51)</f>
        <v>1</v>
      </c>
    </row>
    <row r="52" spans="1:8" ht="13.8" thickBot="1">
      <c r="A52" s="168"/>
      <c r="B52" s="169"/>
      <c r="C52" s="169"/>
      <c r="D52" s="169"/>
      <c r="E52" s="169"/>
      <c r="F52" s="169"/>
      <c r="G52" s="259"/>
      <c r="H52" s="804"/>
    </row>
    <row r="53" spans="1:8" ht="13.8" thickBot="1">
      <c r="A53" s="170" t="s">
        <v>264</v>
      </c>
      <c r="B53" s="171"/>
      <c r="C53" s="172"/>
      <c r="D53" s="400"/>
      <c r="E53" s="400"/>
      <c r="F53" s="400"/>
      <c r="G53" s="81"/>
      <c r="H53" s="805"/>
    </row>
    <row r="54" spans="1:8" ht="13.8" thickBot="1">
      <c r="A54" s="170" t="s">
        <v>265</v>
      </c>
      <c r="B54" s="171"/>
      <c r="C54" s="172"/>
      <c r="D54" s="400"/>
      <c r="E54" s="400"/>
      <c r="F54" s="400"/>
      <c r="G54" s="81"/>
      <c r="H54" s="805"/>
    </row>
  </sheetData>
  <mergeCells count="2">
    <mergeCell ref="A2:B2"/>
    <mergeCell ref="A5:B5"/>
  </mergeCells>
  <pageMargins left="0.11811023622047245" right="0.11811023622047245" top="0.74803149606299213" bottom="0.39" header="0.31496062992125984" footer="0.31496062992125984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:H53"/>
  <sheetViews>
    <sheetView topLeftCell="A16" workbookViewId="0">
      <selection activeCell="D6" sqref="D6"/>
    </sheetView>
  </sheetViews>
  <sheetFormatPr defaultColWidth="9.33203125" defaultRowHeight="13.2"/>
  <cols>
    <col min="1" max="1" width="7.33203125" style="2" customWidth="1"/>
    <col min="2" max="2" width="9.109375" style="3" customWidth="1"/>
    <col min="3" max="3" width="57.77734375" style="3" customWidth="1"/>
    <col min="4" max="4" width="8.77734375" style="3" customWidth="1"/>
    <col min="5" max="5" width="9.33203125" style="3" customWidth="1"/>
    <col min="6" max="6" width="9.109375" style="3" customWidth="1"/>
    <col min="7" max="7" width="8.33203125" style="3" customWidth="1"/>
    <col min="8" max="8" width="7.33203125" style="806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7"/>
      <c r="E1" s="177"/>
      <c r="F1" s="177"/>
      <c r="G1" s="175"/>
      <c r="H1" s="780" t="s">
        <v>911</v>
      </c>
    </row>
    <row r="2" spans="1:8" s="74" customFormat="1" ht="25.5" customHeight="1">
      <c r="A2" s="1556" t="s">
        <v>260</v>
      </c>
      <c r="B2" s="1557"/>
      <c r="C2" s="173" t="s">
        <v>905</v>
      </c>
      <c r="D2" s="468"/>
      <c r="E2" s="468"/>
      <c r="F2" s="468"/>
      <c r="G2" s="178"/>
      <c r="H2" s="1202" t="s">
        <v>474</v>
      </c>
    </row>
    <row r="3" spans="1:8" s="74" customFormat="1" ht="16.2" thickBot="1">
      <c r="A3" s="131" t="s">
        <v>259</v>
      </c>
      <c r="B3" s="132"/>
      <c r="C3" s="174" t="s">
        <v>482</v>
      </c>
      <c r="D3" s="469"/>
      <c r="E3" s="469"/>
      <c r="F3" s="469"/>
      <c r="G3" s="179"/>
      <c r="H3" s="1206" t="s">
        <v>403</v>
      </c>
    </row>
    <row r="4" spans="1:8" s="75" customFormat="1" ht="15.9" customHeight="1" thickBot="1">
      <c r="A4" s="133"/>
      <c r="B4" s="133"/>
      <c r="C4" s="133"/>
      <c r="D4" s="133"/>
      <c r="E4" s="133"/>
      <c r="F4" s="133"/>
      <c r="G4" s="134"/>
      <c r="H4" s="783" t="s">
        <v>99</v>
      </c>
    </row>
    <row r="5" spans="1:8" ht="34.799999999999997" thickBot="1">
      <c r="A5" s="1552" t="s">
        <v>261</v>
      </c>
      <c r="B5" s="1553"/>
      <c r="C5" s="135" t="s">
        <v>100</v>
      </c>
      <c r="D5" s="379" t="s">
        <v>1085</v>
      </c>
      <c r="E5" s="1177" t="s">
        <v>1026</v>
      </c>
      <c r="F5" s="136" t="s">
        <v>897</v>
      </c>
      <c r="G5" s="136" t="s">
        <v>1086</v>
      </c>
      <c r="H5" s="784" t="s">
        <v>1084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380">
        <v>4</v>
      </c>
      <c r="E6" s="380">
        <v>5</v>
      </c>
      <c r="F6" s="380">
        <v>6</v>
      </c>
      <c r="G6" s="117">
        <v>7</v>
      </c>
      <c r="H6" s="1203" t="s">
        <v>907</v>
      </c>
    </row>
    <row r="7" spans="1:8" s="47" customFormat="1" ht="15.9" customHeight="1" thickBot="1">
      <c r="A7" s="137"/>
      <c r="B7" s="138"/>
      <c r="C7" s="138" t="s">
        <v>102</v>
      </c>
      <c r="D7" s="138"/>
      <c r="E7" s="138"/>
      <c r="F7" s="138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381"/>
      <c r="E8" s="381"/>
      <c r="F8" s="381"/>
      <c r="G8" s="210">
        <v>0</v>
      </c>
      <c r="H8" s="786"/>
    </row>
    <row r="9" spans="1:8" s="76" customFormat="1" ht="12" customHeight="1">
      <c r="A9" s="144"/>
      <c r="B9" s="143" t="s">
        <v>148</v>
      </c>
      <c r="C9" s="7" t="s">
        <v>207</v>
      </c>
      <c r="D9" s="382"/>
      <c r="E9" s="382"/>
      <c r="F9" s="382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383"/>
      <c r="E10" s="383"/>
      <c r="F10" s="383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383"/>
      <c r="E11" s="383"/>
      <c r="F11" s="383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383"/>
      <c r="E12" s="383"/>
      <c r="F12" s="383"/>
      <c r="G12" s="208"/>
      <c r="H12" s="788"/>
    </row>
    <row r="13" spans="1:8" s="76" customFormat="1" ht="12" customHeight="1">
      <c r="A13" s="142"/>
      <c r="B13" s="143" t="s">
        <v>182</v>
      </c>
      <c r="C13" s="4" t="s">
        <v>211</v>
      </c>
      <c r="D13" s="5"/>
      <c r="E13" s="5"/>
      <c r="F13" s="5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5"/>
      <c r="E14" s="5"/>
      <c r="F14" s="5"/>
      <c r="G14" s="242"/>
      <c r="H14" s="789"/>
    </row>
    <row r="15" spans="1:8" s="77" customFormat="1" ht="12" customHeight="1">
      <c r="A15" s="142"/>
      <c r="B15" s="143" t="s">
        <v>153</v>
      </c>
      <c r="C15" s="5" t="s">
        <v>34</v>
      </c>
      <c r="D15" s="383"/>
      <c r="E15" s="383"/>
      <c r="F15" s="383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384"/>
      <c r="E16" s="384"/>
      <c r="F16" s="384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381"/>
      <c r="E17" s="381"/>
      <c r="F17" s="381"/>
      <c r="G17" s="210">
        <v>0</v>
      </c>
      <c r="H17" s="786"/>
    </row>
    <row r="18" spans="1:8" s="77" customFormat="1" ht="12" customHeight="1">
      <c r="A18" s="142"/>
      <c r="B18" s="143" t="s">
        <v>154</v>
      </c>
      <c r="C18" s="6" t="s">
        <v>31</v>
      </c>
      <c r="D18" s="385"/>
      <c r="E18" s="385"/>
      <c r="F18" s="385"/>
      <c r="G18" s="208"/>
      <c r="H18" s="788"/>
    </row>
    <row r="19" spans="1:8" s="77" customFormat="1" ht="12" customHeight="1">
      <c r="A19" s="142"/>
      <c r="B19" s="143" t="s">
        <v>155</v>
      </c>
      <c r="C19" s="5" t="s">
        <v>32</v>
      </c>
      <c r="D19" s="383"/>
      <c r="E19" s="383"/>
      <c r="F19" s="383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383"/>
      <c r="E20" s="383"/>
      <c r="F20" s="383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383"/>
      <c r="E21" s="383"/>
      <c r="F21" s="383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386"/>
      <c r="E22" s="386"/>
      <c r="F22" s="386"/>
      <c r="G22" s="210">
        <v>0</v>
      </c>
      <c r="H22" s="786"/>
    </row>
    <row r="23" spans="1:8" s="76" customFormat="1" ht="12" customHeight="1">
      <c r="A23" s="214"/>
      <c r="B23" s="269" t="s">
        <v>128</v>
      </c>
      <c r="C23" s="88" t="s">
        <v>300</v>
      </c>
      <c r="D23" s="387"/>
      <c r="E23" s="387"/>
      <c r="F23" s="387"/>
      <c r="G23" s="275"/>
      <c r="H23" s="791"/>
    </row>
    <row r="24" spans="1:8" s="76" customFormat="1" ht="12" customHeight="1" thickBot="1">
      <c r="A24" s="267"/>
      <c r="B24" s="268" t="s">
        <v>129</v>
      </c>
      <c r="C24" s="89" t="s">
        <v>303</v>
      </c>
      <c r="D24" s="388"/>
      <c r="E24" s="388"/>
      <c r="F24" s="388"/>
      <c r="G24" s="276"/>
      <c r="H24" s="792"/>
    </row>
    <row r="25" spans="1:8" s="76" customFormat="1" ht="12" customHeight="1" thickBot="1">
      <c r="A25" s="123" t="s">
        <v>64</v>
      </c>
      <c r="B25" s="83"/>
      <c r="C25" s="83" t="s">
        <v>291</v>
      </c>
      <c r="D25" s="386"/>
      <c r="E25" s="386"/>
      <c r="F25" s="386"/>
      <c r="G25" s="211"/>
      <c r="H25" s="793"/>
    </row>
    <row r="26" spans="1:8" s="76" customFormat="1" ht="12" customHeight="1" thickBot="1">
      <c r="A26" s="123" t="s">
        <v>65</v>
      </c>
      <c r="B26" s="140"/>
      <c r="C26" s="83" t="s">
        <v>37</v>
      </c>
      <c r="D26" s="386"/>
      <c r="E26" s="386">
        <v>418</v>
      </c>
      <c r="F26" s="438">
        <v>418</v>
      </c>
      <c r="G26" s="211">
        <v>418</v>
      </c>
      <c r="H26" s="793">
        <f>SUM(G26/F26)</f>
        <v>1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389"/>
      <c r="E27" s="389">
        <v>418</v>
      </c>
      <c r="F27" s="524">
        <v>418</v>
      </c>
      <c r="G27" s="247">
        <v>418</v>
      </c>
      <c r="H27" s="794">
        <f>SUM(G27/F27)</f>
        <v>1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390"/>
      <c r="E28" s="390"/>
      <c r="F28" s="522"/>
      <c r="G28" s="277"/>
      <c r="H28" s="795"/>
    </row>
    <row r="29" spans="1:8" s="77" customFormat="1" ht="15" customHeight="1">
      <c r="A29" s="144"/>
      <c r="B29" s="93" t="s">
        <v>142</v>
      </c>
      <c r="C29" s="88" t="s">
        <v>357</v>
      </c>
      <c r="D29" s="387"/>
      <c r="E29" s="387"/>
      <c r="F29" s="525"/>
      <c r="G29" s="275"/>
      <c r="H29" s="791"/>
    </row>
    <row r="30" spans="1:8" ht="14.4" thickBot="1">
      <c r="A30" s="274"/>
      <c r="B30" s="94" t="s">
        <v>143</v>
      </c>
      <c r="C30" s="265" t="s">
        <v>39</v>
      </c>
      <c r="D30" s="391"/>
      <c r="E30" s="391"/>
      <c r="F30" s="521"/>
      <c r="G30" s="71"/>
      <c r="H30" s="807"/>
    </row>
    <row r="31" spans="1:8" s="47" customFormat="1" ht="16.5" customHeight="1" thickBot="1">
      <c r="A31" s="264" t="s">
        <v>68</v>
      </c>
      <c r="B31" s="402"/>
      <c r="C31" s="403" t="s">
        <v>40</v>
      </c>
      <c r="D31" s="390"/>
      <c r="E31" s="390"/>
      <c r="F31" s="522"/>
      <c r="G31" s="401"/>
      <c r="H31" s="808"/>
    </row>
    <row r="32" spans="1:8" s="78" customFormat="1" ht="12" customHeight="1" thickBot="1">
      <c r="A32" s="154" t="s">
        <v>69</v>
      </c>
      <c r="B32" s="155"/>
      <c r="C32" s="156" t="s">
        <v>41</v>
      </c>
      <c r="D32" s="404"/>
      <c r="E32" s="404">
        <v>418</v>
      </c>
      <c r="F32" s="523">
        <v>418</v>
      </c>
      <c r="G32" s="251">
        <v>418</v>
      </c>
      <c r="H32" s="798">
        <f>SUM(G32/F32)</f>
        <v>1</v>
      </c>
    </row>
    <row r="33" spans="1:8" s="78" customFormat="1" ht="12" customHeight="1">
      <c r="A33" s="293"/>
      <c r="B33" s="294"/>
      <c r="C33" s="295"/>
      <c r="D33" s="295"/>
      <c r="E33" s="295"/>
      <c r="F33" s="526"/>
      <c r="G33" s="249"/>
      <c r="H33" s="799"/>
    </row>
    <row r="34" spans="1:8" ht="12" customHeight="1" thickBot="1">
      <c r="A34" s="159"/>
      <c r="B34" s="160"/>
      <c r="C34" s="160"/>
      <c r="D34" s="160"/>
      <c r="E34" s="160"/>
      <c r="F34" s="527"/>
      <c r="G34" s="250"/>
      <c r="H34" s="800"/>
    </row>
    <row r="35" spans="1:8" ht="12" customHeight="1" thickBot="1">
      <c r="A35" s="161"/>
      <c r="B35" s="162"/>
      <c r="C35" s="163" t="s">
        <v>106</v>
      </c>
      <c r="D35" s="163"/>
      <c r="E35" s="163"/>
      <c r="F35" s="528"/>
      <c r="G35" s="251"/>
      <c r="H35" s="798"/>
    </row>
    <row r="36" spans="1:8" ht="12" customHeight="1" thickBot="1">
      <c r="A36" s="123" t="s">
        <v>61</v>
      </c>
      <c r="B36" s="13"/>
      <c r="C36" s="83" t="s">
        <v>393</v>
      </c>
      <c r="D36" s="386"/>
      <c r="E36" s="386">
        <v>418</v>
      </c>
      <c r="F36" s="438">
        <v>418</v>
      </c>
      <c r="G36" s="470">
        <v>418</v>
      </c>
      <c r="H36" s="809">
        <f>SUM(G36/F36)</f>
        <v>1</v>
      </c>
    </row>
    <row r="37" spans="1:8" ht="12" customHeight="1">
      <c r="A37" s="164"/>
      <c r="B37" s="92" t="s">
        <v>148</v>
      </c>
      <c r="C37" s="6" t="s">
        <v>92</v>
      </c>
      <c r="D37" s="385"/>
      <c r="E37" s="385"/>
      <c r="F37" s="439"/>
      <c r="G37" s="471"/>
      <c r="H37" s="810"/>
    </row>
    <row r="38" spans="1:8" ht="12" customHeight="1">
      <c r="A38" s="165"/>
      <c r="B38" s="90" t="s">
        <v>149</v>
      </c>
      <c r="C38" s="5" t="s">
        <v>238</v>
      </c>
      <c r="D38" s="383"/>
      <c r="E38" s="383"/>
      <c r="F38" s="440"/>
      <c r="G38" s="472"/>
      <c r="H38" s="811"/>
    </row>
    <row r="39" spans="1:8" ht="12" customHeight="1">
      <c r="A39" s="165"/>
      <c r="B39" s="90" t="s">
        <v>150</v>
      </c>
      <c r="C39" s="5" t="s">
        <v>179</v>
      </c>
      <c r="D39" s="383"/>
      <c r="E39" s="383"/>
      <c r="F39" s="440"/>
      <c r="G39" s="472"/>
      <c r="H39" s="811"/>
    </row>
    <row r="40" spans="1:8" ht="12" customHeight="1">
      <c r="A40" s="165"/>
      <c r="B40" s="90" t="s">
        <v>151</v>
      </c>
      <c r="C40" s="5" t="s">
        <v>376</v>
      </c>
      <c r="D40" s="383"/>
      <c r="E40" s="383"/>
      <c r="F40" s="440"/>
      <c r="G40" s="472"/>
      <c r="H40" s="811"/>
    </row>
    <row r="41" spans="1:8" s="78" customFormat="1" ht="12" customHeight="1">
      <c r="A41" s="165"/>
      <c r="B41" s="90" t="s">
        <v>159</v>
      </c>
      <c r="C41" s="5" t="s">
        <v>239</v>
      </c>
      <c r="D41" s="383"/>
      <c r="E41" s="383">
        <v>418</v>
      </c>
      <c r="F41" s="440">
        <v>418</v>
      </c>
      <c r="G41" s="472">
        <v>418</v>
      </c>
      <c r="H41" s="811">
        <f>SUM(G41/F41)</f>
        <v>1</v>
      </c>
    </row>
    <row r="42" spans="1:8" ht="12" customHeight="1" thickBot="1">
      <c r="A42" s="165"/>
      <c r="B42" s="90" t="s">
        <v>408</v>
      </c>
      <c r="C42" s="5" t="s">
        <v>240</v>
      </c>
      <c r="D42" s="383"/>
      <c r="E42" s="383"/>
      <c r="F42" s="440"/>
      <c r="G42" s="472"/>
      <c r="H42" s="811"/>
    </row>
    <row r="43" spans="1:8" ht="12" customHeight="1" thickBot="1">
      <c r="A43" s="123" t="s">
        <v>62</v>
      </c>
      <c r="B43" s="13"/>
      <c r="C43" s="83" t="s">
        <v>46</v>
      </c>
      <c r="D43" s="386"/>
      <c r="E43" s="386"/>
      <c r="F43" s="438"/>
      <c r="G43" s="470"/>
      <c r="H43" s="809"/>
    </row>
    <row r="44" spans="1:8" ht="12" customHeight="1">
      <c r="A44" s="164"/>
      <c r="B44" s="92" t="s">
        <v>154</v>
      </c>
      <c r="C44" s="6" t="s">
        <v>328</v>
      </c>
      <c r="D44" s="385"/>
      <c r="E44" s="385"/>
      <c r="F44" s="439"/>
      <c r="G44" s="471"/>
      <c r="H44" s="810"/>
    </row>
    <row r="45" spans="1:8" ht="12" customHeight="1">
      <c r="A45" s="165"/>
      <c r="B45" s="90" t="s">
        <v>155</v>
      </c>
      <c r="C45" s="5" t="s">
        <v>242</v>
      </c>
      <c r="D45" s="383"/>
      <c r="E45" s="383"/>
      <c r="F45" s="440"/>
      <c r="G45" s="472"/>
      <c r="H45" s="811"/>
    </row>
    <row r="46" spans="1:8" ht="15" customHeight="1">
      <c r="A46" s="165"/>
      <c r="B46" s="90" t="s">
        <v>158</v>
      </c>
      <c r="C46" s="5" t="s">
        <v>107</v>
      </c>
      <c r="D46" s="383"/>
      <c r="E46" s="383"/>
      <c r="F46" s="440"/>
      <c r="G46" s="472"/>
      <c r="H46" s="811"/>
    </row>
    <row r="47" spans="1:8" ht="13.8" thickBot="1">
      <c r="A47" s="165"/>
      <c r="B47" s="90" t="s">
        <v>166</v>
      </c>
      <c r="C47" s="5" t="s">
        <v>43</v>
      </c>
      <c r="D47" s="383"/>
      <c r="E47" s="383"/>
      <c r="F47" s="440"/>
      <c r="G47" s="472"/>
      <c r="H47" s="811"/>
    </row>
    <row r="48" spans="1:8" ht="15" customHeight="1" thickBot="1">
      <c r="A48" s="123" t="s">
        <v>63</v>
      </c>
      <c r="B48" s="13"/>
      <c r="C48" s="13" t="s">
        <v>44</v>
      </c>
      <c r="D48" s="392"/>
      <c r="E48" s="392"/>
      <c r="F48" s="448"/>
      <c r="G48" s="473"/>
      <c r="H48" s="812"/>
    </row>
    <row r="49" spans="1:8" ht="14.25" customHeight="1" thickBot="1">
      <c r="A49" s="154" t="s">
        <v>64</v>
      </c>
      <c r="B49" s="262"/>
      <c r="C49" s="263" t="s">
        <v>47</v>
      </c>
      <c r="D49" s="389"/>
      <c r="E49" s="389"/>
      <c r="F49" s="524"/>
      <c r="G49" s="474"/>
      <c r="H49" s="813"/>
    </row>
    <row r="50" spans="1:8" ht="13.8" thickBot="1">
      <c r="A50" s="123" t="s">
        <v>65</v>
      </c>
      <c r="B50" s="151"/>
      <c r="C50" s="167" t="s">
        <v>45</v>
      </c>
      <c r="D50" s="393"/>
      <c r="E50" s="393">
        <v>100</v>
      </c>
      <c r="F50" s="488">
        <v>100</v>
      </c>
      <c r="G50" s="475">
        <v>238</v>
      </c>
      <c r="H50" s="814">
        <f>SUM(G50/F50)</f>
        <v>2.38</v>
      </c>
    </row>
    <row r="51" spans="1:8" ht="13.8" thickBot="1">
      <c r="A51" s="168"/>
      <c r="B51" s="169"/>
      <c r="C51" s="169"/>
      <c r="D51" s="169"/>
      <c r="E51" s="169"/>
      <c r="F51" s="169"/>
      <c r="G51" s="259"/>
      <c r="H51" s="804"/>
    </row>
    <row r="52" spans="1:8" ht="13.8" thickBot="1">
      <c r="A52" s="170" t="s">
        <v>264</v>
      </c>
      <c r="B52" s="171"/>
      <c r="C52" s="172"/>
      <c r="D52" s="400"/>
      <c r="E52" s="400"/>
      <c r="F52" s="400"/>
      <c r="G52" s="81"/>
      <c r="H52" s="805"/>
    </row>
    <row r="53" spans="1:8" ht="13.8" thickBot="1">
      <c r="A53" s="170" t="s">
        <v>265</v>
      </c>
      <c r="B53" s="171"/>
      <c r="C53" s="172"/>
      <c r="D53" s="400"/>
      <c r="E53" s="400"/>
      <c r="F53" s="400"/>
      <c r="G53" s="81"/>
      <c r="H53" s="805"/>
    </row>
  </sheetData>
  <mergeCells count="2">
    <mergeCell ref="A2:B2"/>
    <mergeCell ref="A5:B5"/>
  </mergeCells>
  <pageMargins left="0.23622047244094491" right="0.24" top="0.74803149606299213" bottom="0.74803149606299213" header="0.31496062992125984" footer="0.31496062992125984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activeCell="G6" sqref="G6"/>
    </sheetView>
  </sheetViews>
  <sheetFormatPr defaultColWidth="9.33203125" defaultRowHeight="13.2"/>
  <cols>
    <col min="1" max="1" width="6.44140625" style="2" customWidth="1"/>
    <col min="2" max="2" width="7.77734375" style="3" customWidth="1"/>
    <col min="3" max="3" width="54.109375" style="3" customWidth="1"/>
    <col min="4" max="4" width="10" style="3" customWidth="1"/>
    <col min="5" max="5" width="8.6640625" style="3" customWidth="1"/>
    <col min="6" max="6" width="8.33203125" style="3" customWidth="1"/>
    <col min="7" max="7" width="8" style="3" customWidth="1"/>
    <col min="8" max="8" width="8.109375" style="806" customWidth="1"/>
    <col min="9" max="16384" width="9.33203125" style="3"/>
  </cols>
  <sheetData>
    <row r="1" spans="1:8" s="1" customFormat="1" ht="21" customHeight="1" thickBot="1">
      <c r="A1" s="128"/>
      <c r="B1" s="129"/>
      <c r="C1" s="177"/>
      <c r="D1" s="177"/>
      <c r="E1" s="177"/>
      <c r="F1" s="177"/>
      <c r="G1" s="175"/>
      <c r="H1" s="780" t="s">
        <v>912</v>
      </c>
    </row>
    <row r="2" spans="1:8" s="74" customFormat="1" ht="33.75" customHeight="1">
      <c r="A2" s="1556" t="s">
        <v>260</v>
      </c>
      <c r="B2" s="1557"/>
      <c r="C2" s="173" t="s">
        <v>905</v>
      </c>
      <c r="D2" s="468"/>
      <c r="E2" s="468"/>
      <c r="F2" s="468"/>
      <c r="G2" s="178"/>
      <c r="H2" s="1202" t="s">
        <v>474</v>
      </c>
    </row>
    <row r="3" spans="1:8" s="74" customFormat="1" ht="16.2" thickBot="1">
      <c r="A3" s="131" t="s">
        <v>259</v>
      </c>
      <c r="B3" s="132"/>
      <c r="C3" s="174" t="s">
        <v>407</v>
      </c>
      <c r="D3" s="469"/>
      <c r="E3" s="469"/>
      <c r="F3" s="469"/>
      <c r="G3" s="179"/>
      <c r="H3" s="1206" t="s">
        <v>405</v>
      </c>
    </row>
    <row r="4" spans="1:8" s="75" customFormat="1" ht="15.9" customHeight="1" thickBot="1">
      <c r="A4" s="133"/>
      <c r="B4" s="133"/>
      <c r="C4" s="133"/>
      <c r="D4" s="133"/>
      <c r="E4" s="133"/>
      <c r="F4" s="133"/>
      <c r="G4" s="134"/>
      <c r="H4" s="783" t="s">
        <v>99</v>
      </c>
    </row>
    <row r="5" spans="1:8" ht="23.4" thickBot="1">
      <c r="A5" s="1552" t="s">
        <v>261</v>
      </c>
      <c r="B5" s="1553"/>
      <c r="C5" s="135" t="s">
        <v>100</v>
      </c>
      <c r="D5" s="379" t="s">
        <v>1085</v>
      </c>
      <c r="E5" s="1177" t="s">
        <v>1026</v>
      </c>
      <c r="F5" s="136" t="s">
        <v>897</v>
      </c>
      <c r="G5" s="136" t="s">
        <v>1086</v>
      </c>
      <c r="H5" s="784" t="s">
        <v>1084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380">
        <v>4</v>
      </c>
      <c r="E6" s="380">
        <v>5</v>
      </c>
      <c r="F6" s="380">
        <v>6</v>
      </c>
      <c r="G6" s="117">
        <v>7</v>
      </c>
      <c r="H6" s="1203" t="s">
        <v>907</v>
      </c>
    </row>
    <row r="7" spans="1:8" s="47" customFormat="1" ht="15.9" customHeight="1" thickBot="1">
      <c r="A7" s="137"/>
      <c r="B7" s="138"/>
      <c r="C7" s="138" t="s">
        <v>102</v>
      </c>
      <c r="D7" s="138"/>
      <c r="E7" s="138"/>
      <c r="F7" s="138"/>
      <c r="G7" s="139"/>
      <c r="H7" s="785"/>
    </row>
    <row r="8" spans="1:8" s="76" customFormat="1" ht="12" customHeight="1" thickBot="1">
      <c r="A8" s="115" t="s">
        <v>61</v>
      </c>
      <c r="B8" s="140"/>
      <c r="C8" s="141" t="s">
        <v>266</v>
      </c>
      <c r="D8" s="381"/>
      <c r="E8" s="381"/>
      <c r="F8" s="381"/>
      <c r="G8" s="210">
        <v>0</v>
      </c>
      <c r="H8" s="786"/>
    </row>
    <row r="9" spans="1:8" s="76" customFormat="1" ht="12" customHeight="1">
      <c r="A9" s="144"/>
      <c r="B9" s="143" t="s">
        <v>148</v>
      </c>
      <c r="C9" s="7" t="s">
        <v>207</v>
      </c>
      <c r="D9" s="382"/>
      <c r="E9" s="382"/>
      <c r="F9" s="382"/>
      <c r="G9" s="241"/>
      <c r="H9" s="787"/>
    </row>
    <row r="10" spans="1:8" s="76" customFormat="1" ht="12" customHeight="1">
      <c r="A10" s="142"/>
      <c r="B10" s="143" t="s">
        <v>149</v>
      </c>
      <c r="C10" s="5" t="s">
        <v>208</v>
      </c>
      <c r="D10" s="383"/>
      <c r="E10" s="383"/>
      <c r="F10" s="383"/>
      <c r="G10" s="208"/>
      <c r="H10" s="788"/>
    </row>
    <row r="11" spans="1:8" s="76" customFormat="1" ht="12" customHeight="1">
      <c r="A11" s="142"/>
      <c r="B11" s="143" t="s">
        <v>150</v>
      </c>
      <c r="C11" s="5" t="s">
        <v>209</v>
      </c>
      <c r="D11" s="383"/>
      <c r="E11" s="383"/>
      <c r="F11" s="383"/>
      <c r="G11" s="208"/>
      <c r="H11" s="788"/>
    </row>
    <row r="12" spans="1:8" s="76" customFormat="1" ht="12" customHeight="1">
      <c r="A12" s="142"/>
      <c r="B12" s="143" t="s">
        <v>151</v>
      </c>
      <c r="C12" s="5" t="s">
        <v>210</v>
      </c>
      <c r="D12" s="383"/>
      <c r="E12" s="383"/>
      <c r="F12" s="383"/>
      <c r="G12" s="208"/>
      <c r="H12" s="788"/>
    </row>
    <row r="13" spans="1:8" s="76" customFormat="1" ht="12" customHeight="1">
      <c r="A13" s="142"/>
      <c r="B13" s="143" t="s">
        <v>182</v>
      </c>
      <c r="C13" s="4" t="s">
        <v>211</v>
      </c>
      <c r="D13" s="5"/>
      <c r="E13" s="5"/>
      <c r="F13" s="5"/>
      <c r="G13" s="208"/>
      <c r="H13" s="788"/>
    </row>
    <row r="14" spans="1:8" s="76" customFormat="1" ht="12" customHeight="1">
      <c r="A14" s="145"/>
      <c r="B14" s="143" t="s">
        <v>152</v>
      </c>
      <c r="C14" s="5" t="s">
        <v>212</v>
      </c>
      <c r="D14" s="5"/>
      <c r="E14" s="5"/>
      <c r="F14" s="5"/>
      <c r="G14" s="242"/>
      <c r="H14" s="789"/>
    </row>
    <row r="15" spans="1:8" s="77" customFormat="1" ht="12" customHeight="1">
      <c r="A15" s="142"/>
      <c r="B15" s="143" t="s">
        <v>153</v>
      </c>
      <c r="C15" s="5" t="s">
        <v>34</v>
      </c>
      <c r="D15" s="383"/>
      <c r="E15" s="383"/>
      <c r="F15" s="383"/>
      <c r="G15" s="208"/>
      <c r="H15" s="788"/>
    </row>
    <row r="16" spans="1:8" s="77" customFormat="1" ht="12" customHeight="1" thickBot="1">
      <c r="A16" s="146"/>
      <c r="B16" s="147" t="s">
        <v>160</v>
      </c>
      <c r="C16" s="4" t="s">
        <v>257</v>
      </c>
      <c r="D16" s="384"/>
      <c r="E16" s="384"/>
      <c r="F16" s="384"/>
      <c r="G16" s="209"/>
      <c r="H16" s="790"/>
    </row>
    <row r="17" spans="1:8" s="76" customFormat="1" ht="12" customHeight="1" thickBot="1">
      <c r="A17" s="115" t="s">
        <v>62</v>
      </c>
      <c r="B17" s="140"/>
      <c r="C17" s="141" t="s">
        <v>35</v>
      </c>
      <c r="D17" s="381"/>
      <c r="E17" s="381"/>
      <c r="F17" s="381"/>
      <c r="G17" s="210">
        <v>0</v>
      </c>
      <c r="H17" s="786"/>
    </row>
    <row r="18" spans="1:8" s="77" customFormat="1" ht="12" customHeight="1">
      <c r="A18" s="142"/>
      <c r="B18" s="143" t="s">
        <v>154</v>
      </c>
      <c r="C18" s="6" t="s">
        <v>31</v>
      </c>
      <c r="D18" s="385"/>
      <c r="E18" s="385"/>
      <c r="F18" s="385"/>
      <c r="G18" s="208"/>
      <c r="H18" s="788"/>
    </row>
    <row r="19" spans="1:8" s="77" customFormat="1" ht="12" customHeight="1">
      <c r="A19" s="142"/>
      <c r="B19" s="143" t="s">
        <v>155</v>
      </c>
      <c r="C19" s="5" t="s">
        <v>32</v>
      </c>
      <c r="D19" s="383"/>
      <c r="E19" s="383"/>
      <c r="F19" s="383"/>
      <c r="G19" s="208"/>
      <c r="H19" s="788"/>
    </row>
    <row r="20" spans="1:8" s="77" customFormat="1" ht="12" customHeight="1">
      <c r="A20" s="142"/>
      <c r="B20" s="143" t="s">
        <v>156</v>
      </c>
      <c r="C20" s="5" t="s">
        <v>33</v>
      </c>
      <c r="D20" s="383"/>
      <c r="E20" s="383"/>
      <c r="F20" s="383"/>
      <c r="G20" s="208"/>
      <c r="H20" s="788"/>
    </row>
    <row r="21" spans="1:8" s="77" customFormat="1" ht="12" customHeight="1" thickBot="1">
      <c r="A21" s="142"/>
      <c r="B21" s="143" t="s">
        <v>157</v>
      </c>
      <c r="C21" s="5" t="s">
        <v>32</v>
      </c>
      <c r="D21" s="383"/>
      <c r="E21" s="383"/>
      <c r="F21" s="383"/>
      <c r="G21" s="208"/>
      <c r="H21" s="788"/>
    </row>
    <row r="22" spans="1:8" s="77" customFormat="1" ht="12" customHeight="1" thickBot="1">
      <c r="A22" s="123" t="s">
        <v>63</v>
      </c>
      <c r="B22" s="83"/>
      <c r="C22" s="83" t="s">
        <v>36</v>
      </c>
      <c r="D22" s="386"/>
      <c r="E22" s="386"/>
      <c r="F22" s="386"/>
      <c r="G22" s="210">
        <v>0</v>
      </c>
      <c r="H22" s="786"/>
    </row>
    <row r="23" spans="1:8" s="76" customFormat="1" ht="12" customHeight="1">
      <c r="A23" s="214"/>
      <c r="B23" s="269" t="s">
        <v>128</v>
      </c>
      <c r="C23" s="88" t="s">
        <v>300</v>
      </c>
      <c r="D23" s="387"/>
      <c r="E23" s="387"/>
      <c r="F23" s="387"/>
      <c r="G23" s="275"/>
      <c r="H23" s="791"/>
    </row>
    <row r="24" spans="1:8" s="76" customFormat="1" ht="12" customHeight="1" thickBot="1">
      <c r="A24" s="267"/>
      <c r="B24" s="268" t="s">
        <v>129</v>
      </c>
      <c r="C24" s="89" t="s">
        <v>303</v>
      </c>
      <c r="D24" s="388"/>
      <c r="E24" s="388"/>
      <c r="F24" s="388"/>
      <c r="G24" s="276"/>
      <c r="H24" s="792"/>
    </row>
    <row r="25" spans="1:8" s="76" customFormat="1" ht="12" customHeight="1" thickBot="1">
      <c r="A25" s="123" t="s">
        <v>64</v>
      </c>
      <c r="B25" s="83"/>
      <c r="C25" s="83" t="s">
        <v>291</v>
      </c>
      <c r="D25" s="386"/>
      <c r="E25" s="386"/>
      <c r="F25" s="386"/>
      <c r="G25" s="211"/>
      <c r="H25" s="793"/>
    </row>
    <row r="26" spans="1:8" s="76" customFormat="1" ht="12" customHeight="1" thickBot="1">
      <c r="A26" s="123" t="s">
        <v>65</v>
      </c>
      <c r="B26" s="140"/>
      <c r="C26" s="83" t="s">
        <v>37</v>
      </c>
      <c r="D26" s="386"/>
      <c r="E26" s="386">
        <v>72</v>
      </c>
      <c r="F26" s="438">
        <v>72</v>
      </c>
      <c r="G26" s="211">
        <v>72</v>
      </c>
      <c r="H26" s="793">
        <f>SUM(G26/F26)</f>
        <v>1</v>
      </c>
    </row>
    <row r="27" spans="1:8" s="77" customFormat="1" ht="12" customHeight="1" thickBot="1">
      <c r="A27" s="115" t="s">
        <v>66</v>
      </c>
      <c r="B27" s="95"/>
      <c r="C27" s="83" t="s">
        <v>42</v>
      </c>
      <c r="D27" s="389"/>
      <c r="E27" s="389">
        <v>72</v>
      </c>
      <c r="F27" s="524">
        <v>72</v>
      </c>
      <c r="G27" s="247">
        <v>72</v>
      </c>
      <c r="H27" s="794">
        <f>SUM(G27/F27)</f>
        <v>1</v>
      </c>
    </row>
    <row r="28" spans="1:8" s="77" customFormat="1" ht="15" customHeight="1" thickBot="1">
      <c r="A28" s="264" t="s">
        <v>67</v>
      </c>
      <c r="B28" s="273"/>
      <c r="C28" s="266" t="s">
        <v>38</v>
      </c>
      <c r="D28" s="390"/>
      <c r="E28" s="390"/>
      <c r="F28" s="522"/>
      <c r="G28" s="277"/>
      <c r="H28" s="795"/>
    </row>
    <row r="29" spans="1:8" s="77" customFormat="1" ht="15" customHeight="1">
      <c r="A29" s="144"/>
      <c r="B29" s="93" t="s">
        <v>142</v>
      </c>
      <c r="C29" s="88" t="s">
        <v>357</v>
      </c>
      <c r="D29" s="387"/>
      <c r="E29" s="387"/>
      <c r="F29" s="525"/>
      <c r="G29" s="275"/>
      <c r="H29" s="791"/>
    </row>
    <row r="30" spans="1:8" ht="14.4" thickBot="1">
      <c r="A30" s="477"/>
      <c r="B30" s="96" t="s">
        <v>143</v>
      </c>
      <c r="C30" s="478" t="s">
        <v>39</v>
      </c>
      <c r="D30" s="476"/>
      <c r="E30" s="476"/>
      <c r="F30" s="529"/>
      <c r="G30" s="243"/>
      <c r="H30" s="796"/>
    </row>
    <row r="31" spans="1:8" s="47" customFormat="1" ht="16.5" customHeight="1" thickBot="1">
      <c r="A31" s="154" t="s">
        <v>68</v>
      </c>
      <c r="B31" s="262"/>
      <c r="C31" s="263" t="s">
        <v>40</v>
      </c>
      <c r="D31" s="83"/>
      <c r="E31" s="83"/>
      <c r="F31" s="519"/>
      <c r="G31" s="245"/>
      <c r="H31" s="797"/>
    </row>
    <row r="32" spans="1:8" s="78" customFormat="1" ht="12" customHeight="1" thickBot="1">
      <c r="A32" s="154" t="s">
        <v>69</v>
      </c>
      <c r="B32" s="155"/>
      <c r="C32" s="156" t="s">
        <v>41</v>
      </c>
      <c r="D32" s="404"/>
      <c r="E32" s="404">
        <v>72</v>
      </c>
      <c r="F32" s="523">
        <v>72</v>
      </c>
      <c r="G32" s="251">
        <v>72</v>
      </c>
      <c r="H32" s="798">
        <f>SUM(G32/F32)</f>
        <v>1</v>
      </c>
    </row>
    <row r="33" spans="1:8" s="78" customFormat="1" ht="12" customHeight="1">
      <c r="A33" s="157"/>
      <c r="B33" s="157"/>
      <c r="C33" s="158"/>
      <c r="D33" s="158"/>
      <c r="E33" s="158"/>
      <c r="F33" s="158"/>
      <c r="G33" s="249"/>
      <c r="H33" s="799"/>
    </row>
    <row r="34" spans="1:8" s="78" customFormat="1" ht="12" customHeight="1">
      <c r="A34" s="157"/>
      <c r="B34" s="157"/>
      <c r="C34" s="158"/>
      <c r="D34" s="158"/>
      <c r="E34" s="158"/>
      <c r="F34" s="158"/>
      <c r="G34" s="249"/>
      <c r="H34" s="799"/>
    </row>
    <row r="35" spans="1:8" ht="12" customHeight="1" thickBot="1">
      <c r="A35" s="159"/>
      <c r="B35" s="160"/>
      <c r="C35" s="160"/>
      <c r="D35" s="160"/>
      <c r="E35" s="160"/>
      <c r="F35" s="160"/>
      <c r="G35" s="250"/>
      <c r="H35" s="800"/>
    </row>
    <row r="36" spans="1:8" ht="12" customHeight="1" thickBot="1">
      <c r="A36" s="161"/>
      <c r="B36" s="162"/>
      <c r="C36" s="163" t="s">
        <v>106</v>
      </c>
      <c r="D36" s="163"/>
      <c r="E36" s="163"/>
      <c r="F36" s="163"/>
      <c r="G36" s="251"/>
      <c r="H36" s="798"/>
    </row>
    <row r="37" spans="1:8" ht="12" customHeight="1" thickBot="1">
      <c r="A37" s="123" t="s">
        <v>61</v>
      </c>
      <c r="B37" s="13"/>
      <c r="C37" s="83" t="s">
        <v>393</v>
      </c>
      <c r="D37" s="386"/>
      <c r="E37" s="386">
        <v>72</v>
      </c>
      <c r="F37" s="441">
        <v>72</v>
      </c>
      <c r="G37" s="210">
        <v>72</v>
      </c>
      <c r="H37" s="786">
        <f>SUM(G37/F37)</f>
        <v>1</v>
      </c>
    </row>
    <row r="38" spans="1:8" ht="12" customHeight="1">
      <c r="A38" s="164"/>
      <c r="B38" s="92" t="s">
        <v>148</v>
      </c>
      <c r="C38" s="6" t="s">
        <v>92</v>
      </c>
      <c r="D38" s="385"/>
      <c r="E38" s="385"/>
      <c r="F38" s="443"/>
      <c r="G38" s="64"/>
      <c r="H38" s="801"/>
    </row>
    <row r="39" spans="1:8" ht="12" customHeight="1">
      <c r="A39" s="165"/>
      <c r="B39" s="90" t="s">
        <v>149</v>
      </c>
      <c r="C39" s="5" t="s">
        <v>238</v>
      </c>
      <c r="D39" s="383"/>
      <c r="E39" s="383"/>
      <c r="F39" s="442"/>
      <c r="G39" s="67"/>
      <c r="H39" s="802"/>
    </row>
    <row r="40" spans="1:8" ht="12" customHeight="1">
      <c r="A40" s="165"/>
      <c r="B40" s="90" t="s">
        <v>150</v>
      </c>
      <c r="C40" s="5" t="s">
        <v>179</v>
      </c>
      <c r="D40" s="383"/>
      <c r="E40" s="383"/>
      <c r="F40" s="442"/>
      <c r="G40" s="67"/>
      <c r="H40" s="802"/>
    </row>
    <row r="41" spans="1:8" ht="12" customHeight="1">
      <c r="A41" s="165"/>
      <c r="B41" s="90" t="s">
        <v>151</v>
      </c>
      <c r="C41" s="5" t="s">
        <v>376</v>
      </c>
      <c r="D41" s="383"/>
      <c r="E41" s="383"/>
      <c r="F41" s="442"/>
      <c r="G41" s="67"/>
      <c r="H41" s="802"/>
    </row>
    <row r="42" spans="1:8" s="78" customFormat="1" ht="12" customHeight="1">
      <c r="A42" s="165"/>
      <c r="B42" s="90" t="s">
        <v>159</v>
      </c>
      <c r="C42" s="5" t="s">
        <v>239</v>
      </c>
      <c r="D42" s="383"/>
      <c r="E42" s="383">
        <v>72</v>
      </c>
      <c r="F42" s="442">
        <v>72</v>
      </c>
      <c r="G42" s="67">
        <v>72</v>
      </c>
      <c r="H42" s="802">
        <f>SUM(G42/F42)</f>
        <v>1</v>
      </c>
    </row>
    <row r="43" spans="1:8" ht="12" customHeight="1" thickBot="1">
      <c r="A43" s="165"/>
      <c r="B43" s="90" t="s">
        <v>408</v>
      </c>
      <c r="C43" s="5" t="s">
        <v>240</v>
      </c>
      <c r="D43" s="383"/>
      <c r="E43" s="383"/>
      <c r="F43" s="442"/>
      <c r="G43" s="67"/>
      <c r="H43" s="802"/>
    </row>
    <row r="44" spans="1:8" ht="12" customHeight="1" thickBot="1">
      <c r="A44" s="123" t="s">
        <v>62</v>
      </c>
      <c r="B44" s="13"/>
      <c r="C44" s="83" t="s">
        <v>46</v>
      </c>
      <c r="D44" s="386"/>
      <c r="E44" s="386"/>
      <c r="F44" s="441"/>
      <c r="G44" s="210"/>
      <c r="H44" s="786"/>
    </row>
    <row r="45" spans="1:8" ht="12" customHeight="1">
      <c r="A45" s="164"/>
      <c r="B45" s="92" t="s">
        <v>154</v>
      </c>
      <c r="C45" s="6" t="s">
        <v>328</v>
      </c>
      <c r="D45" s="385"/>
      <c r="E45" s="385"/>
      <c r="F45" s="443"/>
      <c r="G45" s="64"/>
      <c r="H45" s="801"/>
    </row>
    <row r="46" spans="1:8" ht="12" customHeight="1">
      <c r="A46" s="165"/>
      <c r="B46" s="90" t="s">
        <v>155</v>
      </c>
      <c r="C46" s="5" t="s">
        <v>242</v>
      </c>
      <c r="D46" s="383"/>
      <c r="E46" s="383"/>
      <c r="F46" s="442"/>
      <c r="G46" s="67"/>
      <c r="H46" s="802"/>
    </row>
    <row r="47" spans="1:8" ht="15" customHeight="1">
      <c r="A47" s="165"/>
      <c r="B47" s="90" t="s">
        <v>158</v>
      </c>
      <c r="C47" s="5" t="s">
        <v>107</v>
      </c>
      <c r="D47" s="383"/>
      <c r="E47" s="383"/>
      <c r="F47" s="442"/>
      <c r="G47" s="67"/>
      <c r="H47" s="802"/>
    </row>
    <row r="48" spans="1:8" ht="15" customHeight="1" thickBot="1">
      <c r="A48" s="165"/>
      <c r="B48" s="90" t="s">
        <v>166</v>
      </c>
      <c r="C48" s="5" t="s">
        <v>43</v>
      </c>
      <c r="D48" s="383"/>
      <c r="E48" s="383"/>
      <c r="F48" s="442"/>
      <c r="G48" s="67"/>
      <c r="H48" s="802"/>
    </row>
    <row r="49" spans="1:8" ht="15" customHeight="1" thickBot="1">
      <c r="A49" s="123" t="s">
        <v>63</v>
      </c>
      <c r="B49" s="13"/>
      <c r="C49" s="13" t="s">
        <v>44</v>
      </c>
      <c r="D49" s="392"/>
      <c r="E49" s="392"/>
      <c r="F49" s="444"/>
      <c r="G49" s="211"/>
      <c r="H49" s="793"/>
    </row>
    <row r="50" spans="1:8" ht="14.25" customHeight="1" thickBot="1">
      <c r="A50" s="154" t="s">
        <v>64</v>
      </c>
      <c r="B50" s="262"/>
      <c r="C50" s="263" t="s">
        <v>47</v>
      </c>
      <c r="D50" s="389"/>
      <c r="E50" s="389"/>
      <c r="F50" s="506"/>
      <c r="G50" s="245"/>
      <c r="H50" s="797"/>
    </row>
    <row r="51" spans="1:8" ht="13.8" thickBot="1">
      <c r="A51" s="123" t="s">
        <v>65</v>
      </c>
      <c r="B51" s="151"/>
      <c r="C51" s="167" t="s">
        <v>45</v>
      </c>
      <c r="D51" s="393"/>
      <c r="E51" s="393">
        <v>72</v>
      </c>
      <c r="F51" s="530">
        <v>72</v>
      </c>
      <c r="G51" s="258">
        <v>72</v>
      </c>
      <c r="H51" s="803">
        <f>SUM(G51/F51)</f>
        <v>1</v>
      </c>
    </row>
    <row r="52" spans="1:8" ht="13.8" thickBot="1">
      <c r="A52" s="168"/>
      <c r="B52" s="169"/>
      <c r="C52" s="169"/>
      <c r="D52" s="169"/>
      <c r="E52" s="169"/>
      <c r="F52" s="169"/>
      <c r="G52" s="259"/>
      <c r="H52" s="804"/>
    </row>
    <row r="53" spans="1:8" ht="13.8" thickBot="1">
      <c r="A53" s="170" t="s">
        <v>264</v>
      </c>
      <c r="B53" s="171"/>
      <c r="C53" s="172"/>
      <c r="D53" s="400"/>
      <c r="E53" s="400"/>
      <c r="F53" s="400"/>
      <c r="G53" s="81"/>
      <c r="H53" s="805"/>
    </row>
    <row r="54" spans="1:8" ht="13.8" thickBot="1">
      <c r="A54" s="170" t="s">
        <v>265</v>
      </c>
      <c r="B54" s="171"/>
      <c r="C54" s="172"/>
      <c r="D54" s="400"/>
      <c r="E54" s="400"/>
      <c r="F54" s="400"/>
      <c r="G54" s="81"/>
      <c r="H54" s="805"/>
    </row>
  </sheetData>
  <mergeCells count="2">
    <mergeCell ref="A2:B2"/>
    <mergeCell ref="A5:B5"/>
  </mergeCells>
  <pageMargins left="0.11811023622047245" right="0.11811023622047245" top="0.74803149606299213" bottom="0.4" header="0.31496062992125984" footer="0.31496062992125984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D42"/>
  <sheetViews>
    <sheetView zoomScaleNormal="100" workbookViewId="0">
      <selection activeCell="J12" sqref="J12"/>
    </sheetView>
  </sheetViews>
  <sheetFormatPr defaultRowHeight="13.2"/>
  <cols>
    <col min="1" max="1" width="24.33203125" style="848" customWidth="1"/>
    <col min="2" max="2" width="17.6640625" style="848" customWidth="1"/>
    <col min="3" max="3" width="19" style="848" customWidth="1"/>
    <col min="4" max="4" width="21" style="848" customWidth="1"/>
    <col min="5" max="256" width="9.33203125" style="848"/>
    <col min="257" max="257" width="24.33203125" style="848" customWidth="1"/>
    <col min="258" max="258" width="17.6640625" style="848" customWidth="1"/>
    <col min="259" max="259" width="19" style="848" customWidth="1"/>
    <col min="260" max="260" width="21" style="848" customWidth="1"/>
    <col min="261" max="512" width="9.33203125" style="848"/>
    <col min="513" max="513" width="24.33203125" style="848" customWidth="1"/>
    <col min="514" max="514" width="17.6640625" style="848" customWidth="1"/>
    <col min="515" max="515" width="19" style="848" customWidth="1"/>
    <col min="516" max="516" width="21" style="848" customWidth="1"/>
    <col min="517" max="768" width="9.33203125" style="848"/>
    <col min="769" max="769" width="24.33203125" style="848" customWidth="1"/>
    <col min="770" max="770" width="17.6640625" style="848" customWidth="1"/>
    <col min="771" max="771" width="19" style="848" customWidth="1"/>
    <col min="772" max="772" width="21" style="848" customWidth="1"/>
    <col min="773" max="1024" width="9.33203125" style="848"/>
    <col min="1025" max="1025" width="24.33203125" style="848" customWidth="1"/>
    <col min="1026" max="1026" width="17.6640625" style="848" customWidth="1"/>
    <col min="1027" max="1027" width="19" style="848" customWidth="1"/>
    <col min="1028" max="1028" width="21" style="848" customWidth="1"/>
    <col min="1029" max="1280" width="9.33203125" style="848"/>
    <col min="1281" max="1281" width="24.33203125" style="848" customWidth="1"/>
    <col min="1282" max="1282" width="17.6640625" style="848" customWidth="1"/>
    <col min="1283" max="1283" width="19" style="848" customWidth="1"/>
    <col min="1284" max="1284" width="21" style="848" customWidth="1"/>
    <col min="1285" max="1536" width="9.33203125" style="848"/>
    <col min="1537" max="1537" width="24.33203125" style="848" customWidth="1"/>
    <col min="1538" max="1538" width="17.6640625" style="848" customWidth="1"/>
    <col min="1539" max="1539" width="19" style="848" customWidth="1"/>
    <col min="1540" max="1540" width="21" style="848" customWidth="1"/>
    <col min="1541" max="1792" width="9.33203125" style="848"/>
    <col min="1793" max="1793" width="24.33203125" style="848" customWidth="1"/>
    <col min="1794" max="1794" width="17.6640625" style="848" customWidth="1"/>
    <col min="1795" max="1795" width="19" style="848" customWidth="1"/>
    <col min="1796" max="1796" width="21" style="848" customWidth="1"/>
    <col min="1797" max="2048" width="9.33203125" style="848"/>
    <col min="2049" max="2049" width="24.33203125" style="848" customWidth="1"/>
    <col min="2050" max="2050" width="17.6640625" style="848" customWidth="1"/>
    <col min="2051" max="2051" width="19" style="848" customWidth="1"/>
    <col min="2052" max="2052" width="21" style="848" customWidth="1"/>
    <col min="2053" max="2304" width="9.33203125" style="848"/>
    <col min="2305" max="2305" width="24.33203125" style="848" customWidth="1"/>
    <col min="2306" max="2306" width="17.6640625" style="848" customWidth="1"/>
    <col min="2307" max="2307" width="19" style="848" customWidth="1"/>
    <col min="2308" max="2308" width="21" style="848" customWidth="1"/>
    <col min="2309" max="2560" width="9.33203125" style="848"/>
    <col min="2561" max="2561" width="24.33203125" style="848" customWidth="1"/>
    <col min="2562" max="2562" width="17.6640625" style="848" customWidth="1"/>
    <col min="2563" max="2563" width="19" style="848" customWidth="1"/>
    <col min="2564" max="2564" width="21" style="848" customWidth="1"/>
    <col min="2565" max="2816" width="9.33203125" style="848"/>
    <col min="2817" max="2817" width="24.33203125" style="848" customWidth="1"/>
    <col min="2818" max="2818" width="17.6640625" style="848" customWidth="1"/>
    <col min="2819" max="2819" width="19" style="848" customWidth="1"/>
    <col min="2820" max="2820" width="21" style="848" customWidth="1"/>
    <col min="2821" max="3072" width="9.33203125" style="848"/>
    <col min="3073" max="3073" width="24.33203125" style="848" customWidth="1"/>
    <col min="3074" max="3074" width="17.6640625" style="848" customWidth="1"/>
    <col min="3075" max="3075" width="19" style="848" customWidth="1"/>
    <col min="3076" max="3076" width="21" style="848" customWidth="1"/>
    <col min="3077" max="3328" width="9.33203125" style="848"/>
    <col min="3329" max="3329" width="24.33203125" style="848" customWidth="1"/>
    <col min="3330" max="3330" width="17.6640625" style="848" customWidth="1"/>
    <col min="3331" max="3331" width="19" style="848" customWidth="1"/>
    <col min="3332" max="3332" width="21" style="848" customWidth="1"/>
    <col min="3333" max="3584" width="9.33203125" style="848"/>
    <col min="3585" max="3585" width="24.33203125" style="848" customWidth="1"/>
    <col min="3586" max="3586" width="17.6640625" style="848" customWidth="1"/>
    <col min="3587" max="3587" width="19" style="848" customWidth="1"/>
    <col min="3588" max="3588" width="21" style="848" customWidth="1"/>
    <col min="3589" max="3840" width="9.33203125" style="848"/>
    <col min="3841" max="3841" width="24.33203125" style="848" customWidth="1"/>
    <col min="3842" max="3842" width="17.6640625" style="848" customWidth="1"/>
    <col min="3843" max="3843" width="19" style="848" customWidth="1"/>
    <col min="3844" max="3844" width="21" style="848" customWidth="1"/>
    <col min="3845" max="4096" width="9.33203125" style="848"/>
    <col min="4097" max="4097" width="24.33203125" style="848" customWidth="1"/>
    <col min="4098" max="4098" width="17.6640625" style="848" customWidth="1"/>
    <col min="4099" max="4099" width="19" style="848" customWidth="1"/>
    <col min="4100" max="4100" width="21" style="848" customWidth="1"/>
    <col min="4101" max="4352" width="9.33203125" style="848"/>
    <col min="4353" max="4353" width="24.33203125" style="848" customWidth="1"/>
    <col min="4354" max="4354" width="17.6640625" style="848" customWidth="1"/>
    <col min="4355" max="4355" width="19" style="848" customWidth="1"/>
    <col min="4356" max="4356" width="21" style="848" customWidth="1"/>
    <col min="4357" max="4608" width="9.33203125" style="848"/>
    <col min="4609" max="4609" width="24.33203125" style="848" customWidth="1"/>
    <col min="4610" max="4610" width="17.6640625" style="848" customWidth="1"/>
    <col min="4611" max="4611" width="19" style="848" customWidth="1"/>
    <col min="4612" max="4612" width="21" style="848" customWidth="1"/>
    <col min="4613" max="4864" width="9.33203125" style="848"/>
    <col min="4865" max="4865" width="24.33203125" style="848" customWidth="1"/>
    <col min="4866" max="4866" width="17.6640625" style="848" customWidth="1"/>
    <col min="4867" max="4867" width="19" style="848" customWidth="1"/>
    <col min="4868" max="4868" width="21" style="848" customWidth="1"/>
    <col min="4869" max="5120" width="9.33203125" style="848"/>
    <col min="5121" max="5121" width="24.33203125" style="848" customWidth="1"/>
    <col min="5122" max="5122" width="17.6640625" style="848" customWidth="1"/>
    <col min="5123" max="5123" width="19" style="848" customWidth="1"/>
    <col min="5124" max="5124" width="21" style="848" customWidth="1"/>
    <col min="5125" max="5376" width="9.33203125" style="848"/>
    <col min="5377" max="5377" width="24.33203125" style="848" customWidth="1"/>
    <col min="5378" max="5378" width="17.6640625" style="848" customWidth="1"/>
    <col min="5379" max="5379" width="19" style="848" customWidth="1"/>
    <col min="5380" max="5380" width="21" style="848" customWidth="1"/>
    <col min="5381" max="5632" width="9.33203125" style="848"/>
    <col min="5633" max="5633" width="24.33203125" style="848" customWidth="1"/>
    <col min="5634" max="5634" width="17.6640625" style="848" customWidth="1"/>
    <col min="5635" max="5635" width="19" style="848" customWidth="1"/>
    <col min="5636" max="5636" width="21" style="848" customWidth="1"/>
    <col min="5637" max="5888" width="9.33203125" style="848"/>
    <col min="5889" max="5889" width="24.33203125" style="848" customWidth="1"/>
    <col min="5890" max="5890" width="17.6640625" style="848" customWidth="1"/>
    <col min="5891" max="5891" width="19" style="848" customWidth="1"/>
    <col min="5892" max="5892" width="21" style="848" customWidth="1"/>
    <col min="5893" max="6144" width="9.33203125" style="848"/>
    <col min="6145" max="6145" width="24.33203125" style="848" customWidth="1"/>
    <col min="6146" max="6146" width="17.6640625" style="848" customWidth="1"/>
    <col min="6147" max="6147" width="19" style="848" customWidth="1"/>
    <col min="6148" max="6148" width="21" style="848" customWidth="1"/>
    <col min="6149" max="6400" width="9.33203125" style="848"/>
    <col min="6401" max="6401" width="24.33203125" style="848" customWidth="1"/>
    <col min="6402" max="6402" width="17.6640625" style="848" customWidth="1"/>
    <col min="6403" max="6403" width="19" style="848" customWidth="1"/>
    <col min="6404" max="6404" width="21" style="848" customWidth="1"/>
    <col min="6405" max="6656" width="9.33203125" style="848"/>
    <col min="6657" max="6657" width="24.33203125" style="848" customWidth="1"/>
    <col min="6658" max="6658" width="17.6640625" style="848" customWidth="1"/>
    <col min="6659" max="6659" width="19" style="848" customWidth="1"/>
    <col min="6660" max="6660" width="21" style="848" customWidth="1"/>
    <col min="6661" max="6912" width="9.33203125" style="848"/>
    <col min="6913" max="6913" width="24.33203125" style="848" customWidth="1"/>
    <col min="6914" max="6914" width="17.6640625" style="848" customWidth="1"/>
    <col min="6915" max="6915" width="19" style="848" customWidth="1"/>
    <col min="6916" max="6916" width="21" style="848" customWidth="1"/>
    <col min="6917" max="7168" width="9.33203125" style="848"/>
    <col min="7169" max="7169" width="24.33203125" style="848" customWidth="1"/>
    <col min="7170" max="7170" width="17.6640625" style="848" customWidth="1"/>
    <col min="7171" max="7171" width="19" style="848" customWidth="1"/>
    <col min="7172" max="7172" width="21" style="848" customWidth="1"/>
    <col min="7173" max="7424" width="9.33203125" style="848"/>
    <col min="7425" max="7425" width="24.33203125" style="848" customWidth="1"/>
    <col min="7426" max="7426" width="17.6640625" style="848" customWidth="1"/>
    <col min="7427" max="7427" width="19" style="848" customWidth="1"/>
    <col min="7428" max="7428" width="21" style="848" customWidth="1"/>
    <col min="7429" max="7680" width="9.33203125" style="848"/>
    <col min="7681" max="7681" width="24.33203125" style="848" customWidth="1"/>
    <col min="7682" max="7682" width="17.6640625" style="848" customWidth="1"/>
    <col min="7683" max="7683" width="19" style="848" customWidth="1"/>
    <col min="7684" max="7684" width="21" style="848" customWidth="1"/>
    <col min="7685" max="7936" width="9.33203125" style="848"/>
    <col min="7937" max="7937" width="24.33203125" style="848" customWidth="1"/>
    <col min="7938" max="7938" width="17.6640625" style="848" customWidth="1"/>
    <col min="7939" max="7939" width="19" style="848" customWidth="1"/>
    <col min="7940" max="7940" width="21" style="848" customWidth="1"/>
    <col min="7941" max="8192" width="9.33203125" style="848"/>
    <col min="8193" max="8193" width="24.33203125" style="848" customWidth="1"/>
    <col min="8194" max="8194" width="17.6640625" style="848" customWidth="1"/>
    <col min="8195" max="8195" width="19" style="848" customWidth="1"/>
    <col min="8196" max="8196" width="21" style="848" customWidth="1"/>
    <col min="8197" max="8448" width="9.33203125" style="848"/>
    <col min="8449" max="8449" width="24.33203125" style="848" customWidth="1"/>
    <col min="8450" max="8450" width="17.6640625" style="848" customWidth="1"/>
    <col min="8451" max="8451" width="19" style="848" customWidth="1"/>
    <col min="8452" max="8452" width="21" style="848" customWidth="1"/>
    <col min="8453" max="8704" width="9.33203125" style="848"/>
    <col min="8705" max="8705" width="24.33203125" style="848" customWidth="1"/>
    <col min="8706" max="8706" width="17.6640625" style="848" customWidth="1"/>
    <col min="8707" max="8707" width="19" style="848" customWidth="1"/>
    <col min="8708" max="8708" width="21" style="848" customWidth="1"/>
    <col min="8709" max="8960" width="9.33203125" style="848"/>
    <col min="8961" max="8961" width="24.33203125" style="848" customWidth="1"/>
    <col min="8962" max="8962" width="17.6640625" style="848" customWidth="1"/>
    <col min="8963" max="8963" width="19" style="848" customWidth="1"/>
    <col min="8964" max="8964" width="21" style="848" customWidth="1"/>
    <col min="8965" max="9216" width="9.33203125" style="848"/>
    <col min="9217" max="9217" width="24.33203125" style="848" customWidth="1"/>
    <col min="9218" max="9218" width="17.6640625" style="848" customWidth="1"/>
    <col min="9219" max="9219" width="19" style="848" customWidth="1"/>
    <col min="9220" max="9220" width="21" style="848" customWidth="1"/>
    <col min="9221" max="9472" width="9.33203125" style="848"/>
    <col min="9473" max="9473" width="24.33203125" style="848" customWidth="1"/>
    <col min="9474" max="9474" width="17.6640625" style="848" customWidth="1"/>
    <col min="9475" max="9475" width="19" style="848" customWidth="1"/>
    <col min="9476" max="9476" width="21" style="848" customWidth="1"/>
    <col min="9477" max="9728" width="9.33203125" style="848"/>
    <col min="9729" max="9729" width="24.33203125" style="848" customWidth="1"/>
    <col min="9730" max="9730" width="17.6640625" style="848" customWidth="1"/>
    <col min="9731" max="9731" width="19" style="848" customWidth="1"/>
    <col min="9732" max="9732" width="21" style="848" customWidth="1"/>
    <col min="9733" max="9984" width="9.33203125" style="848"/>
    <col min="9985" max="9985" width="24.33203125" style="848" customWidth="1"/>
    <col min="9986" max="9986" width="17.6640625" style="848" customWidth="1"/>
    <col min="9987" max="9987" width="19" style="848" customWidth="1"/>
    <col min="9988" max="9988" width="21" style="848" customWidth="1"/>
    <col min="9989" max="10240" width="9.33203125" style="848"/>
    <col min="10241" max="10241" width="24.33203125" style="848" customWidth="1"/>
    <col min="10242" max="10242" width="17.6640625" style="848" customWidth="1"/>
    <col min="10243" max="10243" width="19" style="848" customWidth="1"/>
    <col min="10244" max="10244" width="21" style="848" customWidth="1"/>
    <col min="10245" max="10496" width="9.33203125" style="848"/>
    <col min="10497" max="10497" width="24.33203125" style="848" customWidth="1"/>
    <col min="10498" max="10498" width="17.6640625" style="848" customWidth="1"/>
    <col min="10499" max="10499" width="19" style="848" customWidth="1"/>
    <col min="10500" max="10500" width="21" style="848" customWidth="1"/>
    <col min="10501" max="10752" width="9.33203125" style="848"/>
    <col min="10753" max="10753" width="24.33203125" style="848" customWidth="1"/>
    <col min="10754" max="10754" width="17.6640625" style="848" customWidth="1"/>
    <col min="10755" max="10755" width="19" style="848" customWidth="1"/>
    <col min="10756" max="10756" width="21" style="848" customWidth="1"/>
    <col min="10757" max="11008" width="9.33203125" style="848"/>
    <col min="11009" max="11009" width="24.33203125" style="848" customWidth="1"/>
    <col min="11010" max="11010" width="17.6640625" style="848" customWidth="1"/>
    <col min="11011" max="11011" width="19" style="848" customWidth="1"/>
    <col min="11012" max="11012" width="21" style="848" customWidth="1"/>
    <col min="11013" max="11264" width="9.33203125" style="848"/>
    <col min="11265" max="11265" width="24.33203125" style="848" customWidth="1"/>
    <col min="11266" max="11266" width="17.6640625" style="848" customWidth="1"/>
    <col min="11267" max="11267" width="19" style="848" customWidth="1"/>
    <col min="11268" max="11268" width="21" style="848" customWidth="1"/>
    <col min="11269" max="11520" width="9.33203125" style="848"/>
    <col min="11521" max="11521" width="24.33203125" style="848" customWidth="1"/>
    <col min="11522" max="11522" width="17.6640625" style="848" customWidth="1"/>
    <col min="11523" max="11523" width="19" style="848" customWidth="1"/>
    <col min="11524" max="11524" width="21" style="848" customWidth="1"/>
    <col min="11525" max="11776" width="9.33203125" style="848"/>
    <col min="11777" max="11777" width="24.33203125" style="848" customWidth="1"/>
    <col min="11778" max="11778" width="17.6640625" style="848" customWidth="1"/>
    <col min="11779" max="11779" width="19" style="848" customWidth="1"/>
    <col min="11780" max="11780" width="21" style="848" customWidth="1"/>
    <col min="11781" max="12032" width="9.33203125" style="848"/>
    <col min="12033" max="12033" width="24.33203125" style="848" customWidth="1"/>
    <col min="12034" max="12034" width="17.6640625" style="848" customWidth="1"/>
    <col min="12035" max="12035" width="19" style="848" customWidth="1"/>
    <col min="12036" max="12036" width="21" style="848" customWidth="1"/>
    <col min="12037" max="12288" width="9.33203125" style="848"/>
    <col min="12289" max="12289" width="24.33203125" style="848" customWidth="1"/>
    <col min="12290" max="12290" width="17.6640625" style="848" customWidth="1"/>
    <col min="12291" max="12291" width="19" style="848" customWidth="1"/>
    <col min="12292" max="12292" width="21" style="848" customWidth="1"/>
    <col min="12293" max="12544" width="9.33203125" style="848"/>
    <col min="12545" max="12545" width="24.33203125" style="848" customWidth="1"/>
    <col min="12546" max="12546" width="17.6640625" style="848" customWidth="1"/>
    <col min="12547" max="12547" width="19" style="848" customWidth="1"/>
    <col min="12548" max="12548" width="21" style="848" customWidth="1"/>
    <col min="12549" max="12800" width="9.33203125" style="848"/>
    <col min="12801" max="12801" width="24.33203125" style="848" customWidth="1"/>
    <col min="12802" max="12802" width="17.6640625" style="848" customWidth="1"/>
    <col min="12803" max="12803" width="19" style="848" customWidth="1"/>
    <col min="12804" max="12804" width="21" style="848" customWidth="1"/>
    <col min="12805" max="13056" width="9.33203125" style="848"/>
    <col min="13057" max="13057" width="24.33203125" style="848" customWidth="1"/>
    <col min="13058" max="13058" width="17.6640625" style="848" customWidth="1"/>
    <col min="13059" max="13059" width="19" style="848" customWidth="1"/>
    <col min="13060" max="13060" width="21" style="848" customWidth="1"/>
    <col min="13061" max="13312" width="9.33203125" style="848"/>
    <col min="13313" max="13313" width="24.33203125" style="848" customWidth="1"/>
    <col min="13314" max="13314" width="17.6640625" style="848" customWidth="1"/>
    <col min="13315" max="13315" width="19" style="848" customWidth="1"/>
    <col min="13316" max="13316" width="21" style="848" customWidth="1"/>
    <col min="13317" max="13568" width="9.33203125" style="848"/>
    <col min="13569" max="13569" width="24.33203125" style="848" customWidth="1"/>
    <col min="13570" max="13570" width="17.6640625" style="848" customWidth="1"/>
    <col min="13571" max="13571" width="19" style="848" customWidth="1"/>
    <col min="13572" max="13572" width="21" style="848" customWidth="1"/>
    <col min="13573" max="13824" width="9.33203125" style="848"/>
    <col min="13825" max="13825" width="24.33203125" style="848" customWidth="1"/>
    <col min="13826" max="13826" width="17.6640625" style="848" customWidth="1"/>
    <col min="13827" max="13827" width="19" style="848" customWidth="1"/>
    <col min="13828" max="13828" width="21" style="848" customWidth="1"/>
    <col min="13829" max="14080" width="9.33203125" style="848"/>
    <col min="14081" max="14081" width="24.33203125" style="848" customWidth="1"/>
    <col min="14082" max="14082" width="17.6640625" style="848" customWidth="1"/>
    <col min="14083" max="14083" width="19" style="848" customWidth="1"/>
    <col min="14084" max="14084" width="21" style="848" customWidth="1"/>
    <col min="14085" max="14336" width="9.33203125" style="848"/>
    <col min="14337" max="14337" width="24.33203125" style="848" customWidth="1"/>
    <col min="14338" max="14338" width="17.6640625" style="848" customWidth="1"/>
    <col min="14339" max="14339" width="19" style="848" customWidth="1"/>
    <col min="14340" max="14340" width="21" style="848" customWidth="1"/>
    <col min="14341" max="14592" width="9.33203125" style="848"/>
    <col min="14593" max="14593" width="24.33203125" style="848" customWidth="1"/>
    <col min="14594" max="14594" width="17.6640625" style="848" customWidth="1"/>
    <col min="14595" max="14595" width="19" style="848" customWidth="1"/>
    <col min="14596" max="14596" width="21" style="848" customWidth="1"/>
    <col min="14597" max="14848" width="9.33203125" style="848"/>
    <col min="14849" max="14849" width="24.33203125" style="848" customWidth="1"/>
    <col min="14850" max="14850" width="17.6640625" style="848" customWidth="1"/>
    <col min="14851" max="14851" width="19" style="848" customWidth="1"/>
    <col min="14852" max="14852" width="21" style="848" customWidth="1"/>
    <col min="14853" max="15104" width="9.33203125" style="848"/>
    <col min="15105" max="15105" width="24.33203125" style="848" customWidth="1"/>
    <col min="15106" max="15106" width="17.6640625" style="848" customWidth="1"/>
    <col min="15107" max="15107" width="19" style="848" customWidth="1"/>
    <col min="15108" max="15108" width="21" style="848" customWidth="1"/>
    <col min="15109" max="15360" width="9.33203125" style="848"/>
    <col min="15361" max="15361" width="24.33203125" style="848" customWidth="1"/>
    <col min="15362" max="15362" width="17.6640625" style="848" customWidth="1"/>
    <col min="15363" max="15363" width="19" style="848" customWidth="1"/>
    <col min="15364" max="15364" width="21" style="848" customWidth="1"/>
    <col min="15365" max="15616" width="9.33203125" style="848"/>
    <col min="15617" max="15617" width="24.33203125" style="848" customWidth="1"/>
    <col min="15618" max="15618" width="17.6640625" style="848" customWidth="1"/>
    <col min="15619" max="15619" width="19" style="848" customWidth="1"/>
    <col min="15620" max="15620" width="21" style="848" customWidth="1"/>
    <col min="15621" max="15872" width="9.33203125" style="848"/>
    <col min="15873" max="15873" width="24.33203125" style="848" customWidth="1"/>
    <col min="15874" max="15874" width="17.6640625" style="848" customWidth="1"/>
    <col min="15875" max="15875" width="19" style="848" customWidth="1"/>
    <col min="15876" max="15876" width="21" style="848" customWidth="1"/>
    <col min="15877" max="16128" width="9.33203125" style="848"/>
    <col min="16129" max="16129" width="24.33203125" style="848" customWidth="1"/>
    <col min="16130" max="16130" width="17.6640625" style="848" customWidth="1"/>
    <col min="16131" max="16131" width="19" style="848" customWidth="1"/>
    <col min="16132" max="16132" width="21" style="848" customWidth="1"/>
    <col min="16133" max="16384" width="9.33203125" style="848"/>
  </cols>
  <sheetData>
    <row r="1" spans="1:4" ht="15.6">
      <c r="A1" s="1564" t="s">
        <v>499</v>
      </c>
      <c r="B1" s="1564"/>
      <c r="C1" s="1564"/>
      <c r="D1" s="1564"/>
    </row>
    <row r="2" spans="1:4" ht="15.6">
      <c r="A2" s="1564" t="s">
        <v>500</v>
      </c>
      <c r="B2" s="1564"/>
      <c r="C2" s="1564"/>
      <c r="D2" s="1564"/>
    </row>
    <row r="3" spans="1:4" ht="15.6">
      <c r="A3" s="1564" t="s">
        <v>501</v>
      </c>
      <c r="B3" s="1564"/>
      <c r="C3" s="1564"/>
      <c r="D3" s="1564"/>
    </row>
    <row r="4" spans="1:4" ht="15.6">
      <c r="A4" s="1564" t="s">
        <v>872</v>
      </c>
      <c r="B4" s="1564"/>
      <c r="C4" s="1564"/>
      <c r="D4" s="1564"/>
    </row>
    <row r="5" spans="1:4" ht="16.2" thickBot="1">
      <c r="A5" s="1565"/>
      <c r="B5" s="1565"/>
      <c r="C5" s="1565"/>
      <c r="D5" s="1565"/>
    </row>
    <row r="6" spans="1:4" ht="13.8" thickTop="1">
      <c r="A6" s="1566" t="s">
        <v>113</v>
      </c>
      <c r="B6" s="1568" t="s">
        <v>502</v>
      </c>
      <c r="C6" s="849" t="s">
        <v>503</v>
      </c>
      <c r="D6" s="850" t="s">
        <v>504</v>
      </c>
    </row>
    <row r="7" spans="1:4" ht="13.8" thickBot="1">
      <c r="A7" s="1567"/>
      <c r="B7" s="1569"/>
      <c r="C7" s="851" t="s">
        <v>505</v>
      </c>
      <c r="D7" s="852" t="s">
        <v>506</v>
      </c>
    </row>
    <row r="8" spans="1:4" ht="14.4" thickTop="1" thickBot="1">
      <c r="A8" s="853" t="s">
        <v>507</v>
      </c>
      <c r="B8" s="854" t="s">
        <v>61</v>
      </c>
      <c r="C8" s="855">
        <v>0</v>
      </c>
      <c r="D8" s="856">
        <v>0</v>
      </c>
    </row>
    <row r="9" spans="1:4" ht="13.8" thickBot="1">
      <c r="A9" s="853" t="s">
        <v>508</v>
      </c>
      <c r="B9" s="854" t="s">
        <v>62</v>
      </c>
      <c r="C9" s="855">
        <v>0</v>
      </c>
      <c r="D9" s="856">
        <v>0</v>
      </c>
    </row>
    <row r="10" spans="1:4" ht="13.8" thickBot="1">
      <c r="A10" s="853" t="s">
        <v>509</v>
      </c>
      <c r="B10" s="854" t="s">
        <v>63</v>
      </c>
      <c r="C10" s="855">
        <v>0</v>
      </c>
      <c r="D10" s="856">
        <v>0</v>
      </c>
    </row>
    <row r="11" spans="1:4" ht="13.8" thickBot="1">
      <c r="A11" s="853" t="s">
        <v>510</v>
      </c>
      <c r="B11" s="854" t="s">
        <v>64</v>
      </c>
      <c r="C11" s="855">
        <v>0</v>
      </c>
      <c r="D11" s="856">
        <v>0</v>
      </c>
    </row>
    <row r="12" spans="1:4" ht="13.8" thickBot="1">
      <c r="A12" s="853"/>
      <c r="B12" s="854" t="s">
        <v>65</v>
      </c>
      <c r="C12" s="855"/>
      <c r="D12" s="856"/>
    </row>
    <row r="13" spans="1:4" ht="13.8" thickBot="1">
      <c r="A13" s="853"/>
      <c r="B13" s="854" t="s">
        <v>66</v>
      </c>
      <c r="C13" s="855"/>
      <c r="D13" s="856"/>
    </row>
    <row r="14" spans="1:4" ht="13.8" thickBot="1">
      <c r="A14" s="853"/>
      <c r="B14" s="854" t="s">
        <v>67</v>
      </c>
      <c r="C14" s="855"/>
      <c r="D14" s="856"/>
    </row>
    <row r="15" spans="1:4" ht="13.8" thickBot="1">
      <c r="A15" s="853"/>
      <c r="B15" s="854" t="s">
        <v>68</v>
      </c>
      <c r="C15" s="855"/>
      <c r="D15" s="856"/>
    </row>
    <row r="16" spans="1:4" ht="13.8" thickBot="1">
      <c r="A16" s="857"/>
      <c r="B16" s="854" t="s">
        <v>69</v>
      </c>
      <c r="C16" s="855"/>
      <c r="D16" s="856"/>
    </row>
    <row r="17" spans="1:4" ht="13.8" thickBot="1">
      <c r="A17" s="857"/>
      <c r="B17" s="854" t="s">
        <v>70</v>
      </c>
      <c r="C17" s="855"/>
      <c r="D17" s="856"/>
    </row>
    <row r="18" spans="1:4" ht="13.8" thickBot="1">
      <c r="A18" s="857"/>
      <c r="B18" s="854" t="s">
        <v>71</v>
      </c>
      <c r="C18" s="855"/>
      <c r="D18" s="856"/>
    </row>
    <row r="19" spans="1:4" ht="13.8" thickBot="1">
      <c r="A19" s="857"/>
      <c r="B19" s="854" t="s">
        <v>72</v>
      </c>
      <c r="C19" s="855"/>
      <c r="D19" s="856"/>
    </row>
    <row r="20" spans="1:4" ht="13.8" thickBot="1">
      <c r="A20" s="857"/>
      <c r="B20" s="854" t="s">
        <v>73</v>
      </c>
      <c r="C20" s="855"/>
      <c r="D20" s="856"/>
    </row>
    <row r="21" spans="1:4" ht="13.8" thickBot="1">
      <c r="A21" s="857"/>
      <c r="B21" s="854" t="s">
        <v>74</v>
      </c>
      <c r="C21" s="855"/>
      <c r="D21" s="856"/>
    </row>
    <row r="22" spans="1:4" ht="13.8" thickBot="1">
      <c r="A22" s="857"/>
      <c r="B22" s="854" t="s">
        <v>75</v>
      </c>
      <c r="C22" s="855"/>
      <c r="D22" s="856"/>
    </row>
    <row r="23" spans="1:4" ht="13.8" thickBot="1">
      <c r="A23" s="857"/>
      <c r="B23" s="854" t="s">
        <v>76</v>
      </c>
      <c r="C23" s="855"/>
      <c r="D23" s="856"/>
    </row>
    <row r="24" spans="1:4" ht="13.8" thickBot="1">
      <c r="A24" s="857"/>
      <c r="B24" s="854" t="s">
        <v>77</v>
      </c>
      <c r="C24" s="855"/>
      <c r="D24" s="856"/>
    </row>
    <row r="25" spans="1:4" ht="13.8" thickBot="1">
      <c r="A25" s="857"/>
      <c r="B25" s="854" t="s">
        <v>78</v>
      </c>
      <c r="C25" s="855"/>
      <c r="D25" s="856"/>
    </row>
    <row r="26" spans="1:4" ht="13.8" thickBot="1">
      <c r="A26" s="857"/>
      <c r="B26" s="854" t="s">
        <v>79</v>
      </c>
      <c r="C26" s="855"/>
      <c r="D26" s="856"/>
    </row>
    <row r="27" spans="1:4" ht="13.8" thickBot="1">
      <c r="A27" s="857"/>
      <c r="B27" s="854" t="s">
        <v>80</v>
      </c>
      <c r="C27" s="855"/>
      <c r="D27" s="856"/>
    </row>
    <row r="28" spans="1:4" ht="13.8" thickBot="1">
      <c r="A28" s="857"/>
      <c r="B28" s="854" t="s">
        <v>81</v>
      </c>
      <c r="C28" s="855"/>
      <c r="D28" s="856"/>
    </row>
    <row r="29" spans="1:4" ht="13.8" thickBot="1">
      <c r="A29" s="857"/>
      <c r="B29" s="854" t="s">
        <v>82</v>
      </c>
      <c r="C29" s="855"/>
      <c r="D29" s="856"/>
    </row>
    <row r="30" spans="1:4" ht="13.8" thickBot="1">
      <c r="A30" s="857"/>
      <c r="B30" s="854" t="s">
        <v>83</v>
      </c>
      <c r="C30" s="855"/>
      <c r="D30" s="856"/>
    </row>
    <row r="31" spans="1:4" ht="13.8" thickBot="1">
      <c r="A31" s="857"/>
      <c r="B31" s="854" t="s">
        <v>84</v>
      </c>
      <c r="C31" s="855"/>
      <c r="D31" s="856"/>
    </row>
    <row r="32" spans="1:4" ht="13.8" thickBot="1">
      <c r="A32" s="857"/>
      <c r="B32" s="854" t="s">
        <v>85</v>
      </c>
      <c r="C32" s="855"/>
      <c r="D32" s="856"/>
    </row>
    <row r="33" spans="1:4" ht="13.8" thickBot="1">
      <c r="A33" s="857"/>
      <c r="B33" s="854" t="s">
        <v>86</v>
      </c>
      <c r="C33" s="855"/>
      <c r="D33" s="856"/>
    </row>
    <row r="34" spans="1:4" ht="13.8" thickBot="1">
      <c r="A34" s="857"/>
      <c r="B34" s="854" t="s">
        <v>87</v>
      </c>
      <c r="C34" s="855"/>
      <c r="D34" s="856"/>
    </row>
    <row r="35" spans="1:4" ht="13.8" thickBot="1">
      <c r="A35" s="857"/>
      <c r="B35" s="854" t="s">
        <v>88</v>
      </c>
      <c r="C35" s="855"/>
      <c r="D35" s="856"/>
    </row>
    <row r="36" spans="1:4" ht="13.8" thickBot="1">
      <c r="A36" s="857"/>
      <c r="B36" s="854" t="s">
        <v>89</v>
      </c>
      <c r="C36" s="855"/>
      <c r="D36" s="856"/>
    </row>
    <row r="37" spans="1:4" ht="13.8" thickBot="1">
      <c r="A37" s="857"/>
      <c r="B37" s="854" t="s">
        <v>174</v>
      </c>
      <c r="C37" s="855"/>
      <c r="D37" s="856"/>
    </row>
    <row r="38" spans="1:4" ht="13.8" thickBot="1">
      <c r="A38" s="857"/>
      <c r="B38" s="854" t="s">
        <v>175</v>
      </c>
      <c r="C38" s="855"/>
      <c r="D38" s="856"/>
    </row>
    <row r="39" spans="1:4" ht="13.8" thickBot="1">
      <c r="A39" s="857"/>
      <c r="B39" s="854" t="s">
        <v>176</v>
      </c>
      <c r="C39" s="855"/>
      <c r="D39" s="856"/>
    </row>
    <row r="40" spans="1:4" ht="13.8" thickBot="1">
      <c r="A40" s="858"/>
      <c r="B40" s="859" t="s">
        <v>177</v>
      </c>
      <c r="C40" s="860"/>
      <c r="D40" s="861"/>
    </row>
    <row r="41" spans="1:4" ht="14.4" thickTop="1" thickBot="1">
      <c r="A41" s="1562" t="s">
        <v>96</v>
      </c>
      <c r="B41" s="1563"/>
      <c r="C41" s="862"/>
      <c r="D41" s="861">
        <v>0</v>
      </c>
    </row>
    <row r="42" spans="1:4" ht="13.8" thickTop="1"/>
  </sheetData>
  <mergeCells count="8">
    <mergeCell ref="A41:B41"/>
    <mergeCell ref="A1:D1"/>
    <mergeCell ref="A2:D2"/>
    <mergeCell ref="A3:D3"/>
    <mergeCell ref="A4:D4"/>
    <mergeCell ref="A5:D5"/>
    <mergeCell ref="A6:A7"/>
    <mergeCell ref="B6:B7"/>
  </mergeCells>
  <pageMargins left="0.7" right="0.7" top="0.75" bottom="0.75" header="0.3" footer="0.3"/>
  <pageSetup paperSize="9" orientation="portrait" r:id="rId1"/>
  <headerFooter>
    <oddHeader>&amp;R&amp;"Times New Roman CE,Félkövér dőlt"15/d. számú melléklet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D42"/>
  <sheetViews>
    <sheetView zoomScaleNormal="100" workbookViewId="0">
      <selection activeCell="G7" sqref="G7"/>
    </sheetView>
  </sheetViews>
  <sheetFormatPr defaultRowHeight="13.2"/>
  <cols>
    <col min="1" max="1" width="23.77734375" style="848" customWidth="1"/>
    <col min="2" max="2" width="25.77734375" style="848" customWidth="1"/>
    <col min="3" max="3" width="18.109375" style="848" customWidth="1"/>
    <col min="4" max="4" width="20.44140625" style="848" customWidth="1"/>
    <col min="5" max="256" width="9.33203125" style="848"/>
    <col min="257" max="257" width="23.77734375" style="848" customWidth="1"/>
    <col min="258" max="258" width="25.77734375" style="848" customWidth="1"/>
    <col min="259" max="259" width="18.109375" style="848" customWidth="1"/>
    <col min="260" max="260" width="20.44140625" style="848" customWidth="1"/>
    <col min="261" max="512" width="9.33203125" style="848"/>
    <col min="513" max="513" width="23.77734375" style="848" customWidth="1"/>
    <col min="514" max="514" width="25.77734375" style="848" customWidth="1"/>
    <col min="515" max="515" width="18.109375" style="848" customWidth="1"/>
    <col min="516" max="516" width="20.44140625" style="848" customWidth="1"/>
    <col min="517" max="768" width="9.33203125" style="848"/>
    <col min="769" max="769" width="23.77734375" style="848" customWidth="1"/>
    <col min="770" max="770" width="25.77734375" style="848" customWidth="1"/>
    <col min="771" max="771" width="18.109375" style="848" customWidth="1"/>
    <col min="772" max="772" width="20.44140625" style="848" customWidth="1"/>
    <col min="773" max="1024" width="9.33203125" style="848"/>
    <col min="1025" max="1025" width="23.77734375" style="848" customWidth="1"/>
    <col min="1026" max="1026" width="25.77734375" style="848" customWidth="1"/>
    <col min="1027" max="1027" width="18.109375" style="848" customWidth="1"/>
    <col min="1028" max="1028" width="20.44140625" style="848" customWidth="1"/>
    <col min="1029" max="1280" width="9.33203125" style="848"/>
    <col min="1281" max="1281" width="23.77734375" style="848" customWidth="1"/>
    <col min="1282" max="1282" width="25.77734375" style="848" customWidth="1"/>
    <col min="1283" max="1283" width="18.109375" style="848" customWidth="1"/>
    <col min="1284" max="1284" width="20.44140625" style="848" customWidth="1"/>
    <col min="1285" max="1536" width="9.33203125" style="848"/>
    <col min="1537" max="1537" width="23.77734375" style="848" customWidth="1"/>
    <col min="1538" max="1538" width="25.77734375" style="848" customWidth="1"/>
    <col min="1539" max="1539" width="18.109375" style="848" customWidth="1"/>
    <col min="1540" max="1540" width="20.44140625" style="848" customWidth="1"/>
    <col min="1541" max="1792" width="9.33203125" style="848"/>
    <col min="1793" max="1793" width="23.77734375" style="848" customWidth="1"/>
    <col min="1794" max="1794" width="25.77734375" style="848" customWidth="1"/>
    <col min="1795" max="1795" width="18.109375" style="848" customWidth="1"/>
    <col min="1796" max="1796" width="20.44140625" style="848" customWidth="1"/>
    <col min="1797" max="2048" width="9.33203125" style="848"/>
    <col min="2049" max="2049" width="23.77734375" style="848" customWidth="1"/>
    <col min="2050" max="2050" width="25.77734375" style="848" customWidth="1"/>
    <col min="2051" max="2051" width="18.109375" style="848" customWidth="1"/>
    <col min="2052" max="2052" width="20.44140625" style="848" customWidth="1"/>
    <col min="2053" max="2304" width="9.33203125" style="848"/>
    <col min="2305" max="2305" width="23.77734375" style="848" customWidth="1"/>
    <col min="2306" max="2306" width="25.77734375" style="848" customWidth="1"/>
    <col min="2307" max="2307" width="18.109375" style="848" customWidth="1"/>
    <col min="2308" max="2308" width="20.44140625" style="848" customWidth="1"/>
    <col min="2309" max="2560" width="9.33203125" style="848"/>
    <col min="2561" max="2561" width="23.77734375" style="848" customWidth="1"/>
    <col min="2562" max="2562" width="25.77734375" style="848" customWidth="1"/>
    <col min="2563" max="2563" width="18.109375" style="848" customWidth="1"/>
    <col min="2564" max="2564" width="20.44140625" style="848" customWidth="1"/>
    <col min="2565" max="2816" width="9.33203125" style="848"/>
    <col min="2817" max="2817" width="23.77734375" style="848" customWidth="1"/>
    <col min="2818" max="2818" width="25.77734375" style="848" customWidth="1"/>
    <col min="2819" max="2819" width="18.109375" style="848" customWidth="1"/>
    <col min="2820" max="2820" width="20.44140625" style="848" customWidth="1"/>
    <col min="2821" max="3072" width="9.33203125" style="848"/>
    <col min="3073" max="3073" width="23.77734375" style="848" customWidth="1"/>
    <col min="3074" max="3074" width="25.77734375" style="848" customWidth="1"/>
    <col min="3075" max="3075" width="18.109375" style="848" customWidth="1"/>
    <col min="3076" max="3076" width="20.44140625" style="848" customWidth="1"/>
    <col min="3077" max="3328" width="9.33203125" style="848"/>
    <col min="3329" max="3329" width="23.77734375" style="848" customWidth="1"/>
    <col min="3330" max="3330" width="25.77734375" style="848" customWidth="1"/>
    <col min="3331" max="3331" width="18.109375" style="848" customWidth="1"/>
    <col min="3332" max="3332" width="20.44140625" style="848" customWidth="1"/>
    <col min="3333" max="3584" width="9.33203125" style="848"/>
    <col min="3585" max="3585" width="23.77734375" style="848" customWidth="1"/>
    <col min="3586" max="3586" width="25.77734375" style="848" customWidth="1"/>
    <col min="3587" max="3587" width="18.109375" style="848" customWidth="1"/>
    <col min="3588" max="3588" width="20.44140625" style="848" customWidth="1"/>
    <col min="3589" max="3840" width="9.33203125" style="848"/>
    <col min="3841" max="3841" width="23.77734375" style="848" customWidth="1"/>
    <col min="3842" max="3842" width="25.77734375" style="848" customWidth="1"/>
    <col min="3843" max="3843" width="18.109375" style="848" customWidth="1"/>
    <col min="3844" max="3844" width="20.44140625" style="848" customWidth="1"/>
    <col min="3845" max="4096" width="9.33203125" style="848"/>
    <col min="4097" max="4097" width="23.77734375" style="848" customWidth="1"/>
    <col min="4098" max="4098" width="25.77734375" style="848" customWidth="1"/>
    <col min="4099" max="4099" width="18.109375" style="848" customWidth="1"/>
    <col min="4100" max="4100" width="20.44140625" style="848" customWidth="1"/>
    <col min="4101" max="4352" width="9.33203125" style="848"/>
    <col min="4353" max="4353" width="23.77734375" style="848" customWidth="1"/>
    <col min="4354" max="4354" width="25.77734375" style="848" customWidth="1"/>
    <col min="4355" max="4355" width="18.109375" style="848" customWidth="1"/>
    <col min="4356" max="4356" width="20.44140625" style="848" customWidth="1"/>
    <col min="4357" max="4608" width="9.33203125" style="848"/>
    <col min="4609" max="4609" width="23.77734375" style="848" customWidth="1"/>
    <col min="4610" max="4610" width="25.77734375" style="848" customWidth="1"/>
    <col min="4611" max="4611" width="18.109375" style="848" customWidth="1"/>
    <col min="4612" max="4612" width="20.44140625" style="848" customWidth="1"/>
    <col min="4613" max="4864" width="9.33203125" style="848"/>
    <col min="4865" max="4865" width="23.77734375" style="848" customWidth="1"/>
    <col min="4866" max="4866" width="25.77734375" style="848" customWidth="1"/>
    <col min="4867" max="4867" width="18.109375" style="848" customWidth="1"/>
    <col min="4868" max="4868" width="20.44140625" style="848" customWidth="1"/>
    <col min="4869" max="5120" width="9.33203125" style="848"/>
    <col min="5121" max="5121" width="23.77734375" style="848" customWidth="1"/>
    <col min="5122" max="5122" width="25.77734375" style="848" customWidth="1"/>
    <col min="5123" max="5123" width="18.109375" style="848" customWidth="1"/>
    <col min="5124" max="5124" width="20.44140625" style="848" customWidth="1"/>
    <col min="5125" max="5376" width="9.33203125" style="848"/>
    <col min="5377" max="5377" width="23.77734375" style="848" customWidth="1"/>
    <col min="5378" max="5378" width="25.77734375" style="848" customWidth="1"/>
    <col min="5379" max="5379" width="18.109375" style="848" customWidth="1"/>
    <col min="5380" max="5380" width="20.44140625" style="848" customWidth="1"/>
    <col min="5381" max="5632" width="9.33203125" style="848"/>
    <col min="5633" max="5633" width="23.77734375" style="848" customWidth="1"/>
    <col min="5634" max="5634" width="25.77734375" style="848" customWidth="1"/>
    <col min="5635" max="5635" width="18.109375" style="848" customWidth="1"/>
    <col min="5636" max="5636" width="20.44140625" style="848" customWidth="1"/>
    <col min="5637" max="5888" width="9.33203125" style="848"/>
    <col min="5889" max="5889" width="23.77734375" style="848" customWidth="1"/>
    <col min="5890" max="5890" width="25.77734375" style="848" customWidth="1"/>
    <col min="5891" max="5891" width="18.109375" style="848" customWidth="1"/>
    <col min="5892" max="5892" width="20.44140625" style="848" customWidth="1"/>
    <col min="5893" max="6144" width="9.33203125" style="848"/>
    <col min="6145" max="6145" width="23.77734375" style="848" customWidth="1"/>
    <col min="6146" max="6146" width="25.77734375" style="848" customWidth="1"/>
    <col min="6147" max="6147" width="18.109375" style="848" customWidth="1"/>
    <col min="6148" max="6148" width="20.44140625" style="848" customWidth="1"/>
    <col min="6149" max="6400" width="9.33203125" style="848"/>
    <col min="6401" max="6401" width="23.77734375" style="848" customWidth="1"/>
    <col min="6402" max="6402" width="25.77734375" style="848" customWidth="1"/>
    <col min="6403" max="6403" width="18.109375" style="848" customWidth="1"/>
    <col min="6404" max="6404" width="20.44140625" style="848" customWidth="1"/>
    <col min="6405" max="6656" width="9.33203125" style="848"/>
    <col min="6657" max="6657" width="23.77734375" style="848" customWidth="1"/>
    <col min="6658" max="6658" width="25.77734375" style="848" customWidth="1"/>
    <col min="6659" max="6659" width="18.109375" style="848" customWidth="1"/>
    <col min="6660" max="6660" width="20.44140625" style="848" customWidth="1"/>
    <col min="6661" max="6912" width="9.33203125" style="848"/>
    <col min="6913" max="6913" width="23.77734375" style="848" customWidth="1"/>
    <col min="6914" max="6914" width="25.77734375" style="848" customWidth="1"/>
    <col min="6915" max="6915" width="18.109375" style="848" customWidth="1"/>
    <col min="6916" max="6916" width="20.44140625" style="848" customWidth="1"/>
    <col min="6917" max="7168" width="9.33203125" style="848"/>
    <col min="7169" max="7169" width="23.77734375" style="848" customWidth="1"/>
    <col min="7170" max="7170" width="25.77734375" style="848" customWidth="1"/>
    <col min="7171" max="7171" width="18.109375" style="848" customWidth="1"/>
    <col min="7172" max="7172" width="20.44140625" style="848" customWidth="1"/>
    <col min="7173" max="7424" width="9.33203125" style="848"/>
    <col min="7425" max="7425" width="23.77734375" style="848" customWidth="1"/>
    <col min="7426" max="7426" width="25.77734375" style="848" customWidth="1"/>
    <col min="7427" max="7427" width="18.109375" style="848" customWidth="1"/>
    <col min="7428" max="7428" width="20.44140625" style="848" customWidth="1"/>
    <col min="7429" max="7680" width="9.33203125" style="848"/>
    <col min="7681" max="7681" width="23.77734375" style="848" customWidth="1"/>
    <col min="7682" max="7682" width="25.77734375" style="848" customWidth="1"/>
    <col min="7683" max="7683" width="18.109375" style="848" customWidth="1"/>
    <col min="7684" max="7684" width="20.44140625" style="848" customWidth="1"/>
    <col min="7685" max="7936" width="9.33203125" style="848"/>
    <col min="7937" max="7937" width="23.77734375" style="848" customWidth="1"/>
    <col min="7938" max="7938" width="25.77734375" style="848" customWidth="1"/>
    <col min="7939" max="7939" width="18.109375" style="848" customWidth="1"/>
    <col min="7940" max="7940" width="20.44140625" style="848" customWidth="1"/>
    <col min="7941" max="8192" width="9.33203125" style="848"/>
    <col min="8193" max="8193" width="23.77734375" style="848" customWidth="1"/>
    <col min="8194" max="8194" width="25.77734375" style="848" customWidth="1"/>
    <col min="8195" max="8195" width="18.109375" style="848" customWidth="1"/>
    <col min="8196" max="8196" width="20.44140625" style="848" customWidth="1"/>
    <col min="8197" max="8448" width="9.33203125" style="848"/>
    <col min="8449" max="8449" width="23.77734375" style="848" customWidth="1"/>
    <col min="8450" max="8450" width="25.77734375" style="848" customWidth="1"/>
    <col min="8451" max="8451" width="18.109375" style="848" customWidth="1"/>
    <col min="8452" max="8452" width="20.44140625" style="848" customWidth="1"/>
    <col min="8453" max="8704" width="9.33203125" style="848"/>
    <col min="8705" max="8705" width="23.77734375" style="848" customWidth="1"/>
    <col min="8706" max="8706" width="25.77734375" style="848" customWidth="1"/>
    <col min="8707" max="8707" width="18.109375" style="848" customWidth="1"/>
    <col min="8708" max="8708" width="20.44140625" style="848" customWidth="1"/>
    <col min="8709" max="8960" width="9.33203125" style="848"/>
    <col min="8961" max="8961" width="23.77734375" style="848" customWidth="1"/>
    <col min="8962" max="8962" width="25.77734375" style="848" customWidth="1"/>
    <col min="8963" max="8963" width="18.109375" style="848" customWidth="1"/>
    <col min="8964" max="8964" width="20.44140625" style="848" customWidth="1"/>
    <col min="8965" max="9216" width="9.33203125" style="848"/>
    <col min="9217" max="9217" width="23.77734375" style="848" customWidth="1"/>
    <col min="9218" max="9218" width="25.77734375" style="848" customWidth="1"/>
    <col min="9219" max="9219" width="18.109375" style="848" customWidth="1"/>
    <col min="9220" max="9220" width="20.44140625" style="848" customWidth="1"/>
    <col min="9221" max="9472" width="9.33203125" style="848"/>
    <col min="9473" max="9473" width="23.77734375" style="848" customWidth="1"/>
    <col min="9474" max="9474" width="25.77734375" style="848" customWidth="1"/>
    <col min="9475" max="9475" width="18.109375" style="848" customWidth="1"/>
    <col min="9476" max="9476" width="20.44140625" style="848" customWidth="1"/>
    <col min="9477" max="9728" width="9.33203125" style="848"/>
    <col min="9729" max="9729" width="23.77734375" style="848" customWidth="1"/>
    <col min="9730" max="9730" width="25.77734375" style="848" customWidth="1"/>
    <col min="9731" max="9731" width="18.109375" style="848" customWidth="1"/>
    <col min="9732" max="9732" width="20.44140625" style="848" customWidth="1"/>
    <col min="9733" max="9984" width="9.33203125" style="848"/>
    <col min="9985" max="9985" width="23.77734375" style="848" customWidth="1"/>
    <col min="9986" max="9986" width="25.77734375" style="848" customWidth="1"/>
    <col min="9987" max="9987" width="18.109375" style="848" customWidth="1"/>
    <col min="9988" max="9988" width="20.44140625" style="848" customWidth="1"/>
    <col min="9989" max="10240" width="9.33203125" style="848"/>
    <col min="10241" max="10241" width="23.77734375" style="848" customWidth="1"/>
    <col min="10242" max="10242" width="25.77734375" style="848" customWidth="1"/>
    <col min="10243" max="10243" width="18.109375" style="848" customWidth="1"/>
    <col min="10244" max="10244" width="20.44140625" style="848" customWidth="1"/>
    <col min="10245" max="10496" width="9.33203125" style="848"/>
    <col min="10497" max="10497" width="23.77734375" style="848" customWidth="1"/>
    <col min="10498" max="10498" width="25.77734375" style="848" customWidth="1"/>
    <col min="10499" max="10499" width="18.109375" style="848" customWidth="1"/>
    <col min="10500" max="10500" width="20.44140625" style="848" customWidth="1"/>
    <col min="10501" max="10752" width="9.33203125" style="848"/>
    <col min="10753" max="10753" width="23.77734375" style="848" customWidth="1"/>
    <col min="10754" max="10754" width="25.77734375" style="848" customWidth="1"/>
    <col min="10755" max="10755" width="18.109375" style="848" customWidth="1"/>
    <col min="10756" max="10756" width="20.44140625" style="848" customWidth="1"/>
    <col min="10757" max="11008" width="9.33203125" style="848"/>
    <col min="11009" max="11009" width="23.77734375" style="848" customWidth="1"/>
    <col min="11010" max="11010" width="25.77734375" style="848" customWidth="1"/>
    <col min="11011" max="11011" width="18.109375" style="848" customWidth="1"/>
    <col min="11012" max="11012" width="20.44140625" style="848" customWidth="1"/>
    <col min="11013" max="11264" width="9.33203125" style="848"/>
    <col min="11265" max="11265" width="23.77734375" style="848" customWidth="1"/>
    <col min="11266" max="11266" width="25.77734375" style="848" customWidth="1"/>
    <col min="11267" max="11267" width="18.109375" style="848" customWidth="1"/>
    <col min="11268" max="11268" width="20.44140625" style="848" customWidth="1"/>
    <col min="11269" max="11520" width="9.33203125" style="848"/>
    <col min="11521" max="11521" width="23.77734375" style="848" customWidth="1"/>
    <col min="11522" max="11522" width="25.77734375" style="848" customWidth="1"/>
    <col min="11523" max="11523" width="18.109375" style="848" customWidth="1"/>
    <col min="11524" max="11524" width="20.44140625" style="848" customWidth="1"/>
    <col min="11525" max="11776" width="9.33203125" style="848"/>
    <col min="11777" max="11777" width="23.77734375" style="848" customWidth="1"/>
    <col min="11778" max="11778" width="25.77734375" style="848" customWidth="1"/>
    <col min="11779" max="11779" width="18.109375" style="848" customWidth="1"/>
    <col min="11780" max="11780" width="20.44140625" style="848" customWidth="1"/>
    <col min="11781" max="12032" width="9.33203125" style="848"/>
    <col min="12033" max="12033" width="23.77734375" style="848" customWidth="1"/>
    <col min="12034" max="12034" width="25.77734375" style="848" customWidth="1"/>
    <col min="12035" max="12035" width="18.109375" style="848" customWidth="1"/>
    <col min="12036" max="12036" width="20.44140625" style="848" customWidth="1"/>
    <col min="12037" max="12288" width="9.33203125" style="848"/>
    <col min="12289" max="12289" width="23.77734375" style="848" customWidth="1"/>
    <col min="12290" max="12290" width="25.77734375" style="848" customWidth="1"/>
    <col min="12291" max="12291" width="18.109375" style="848" customWidth="1"/>
    <col min="12292" max="12292" width="20.44140625" style="848" customWidth="1"/>
    <col min="12293" max="12544" width="9.33203125" style="848"/>
    <col min="12545" max="12545" width="23.77734375" style="848" customWidth="1"/>
    <col min="12546" max="12546" width="25.77734375" style="848" customWidth="1"/>
    <col min="12547" max="12547" width="18.109375" style="848" customWidth="1"/>
    <col min="12548" max="12548" width="20.44140625" style="848" customWidth="1"/>
    <col min="12549" max="12800" width="9.33203125" style="848"/>
    <col min="12801" max="12801" width="23.77734375" style="848" customWidth="1"/>
    <col min="12802" max="12802" width="25.77734375" style="848" customWidth="1"/>
    <col min="12803" max="12803" width="18.109375" style="848" customWidth="1"/>
    <col min="12804" max="12804" width="20.44140625" style="848" customWidth="1"/>
    <col min="12805" max="13056" width="9.33203125" style="848"/>
    <col min="13057" max="13057" width="23.77734375" style="848" customWidth="1"/>
    <col min="13058" max="13058" width="25.77734375" style="848" customWidth="1"/>
    <col min="13059" max="13059" width="18.109375" style="848" customWidth="1"/>
    <col min="13060" max="13060" width="20.44140625" style="848" customWidth="1"/>
    <col min="13061" max="13312" width="9.33203125" style="848"/>
    <col min="13313" max="13313" width="23.77734375" style="848" customWidth="1"/>
    <col min="13314" max="13314" width="25.77734375" style="848" customWidth="1"/>
    <col min="13315" max="13315" width="18.109375" style="848" customWidth="1"/>
    <col min="13316" max="13316" width="20.44140625" style="848" customWidth="1"/>
    <col min="13317" max="13568" width="9.33203125" style="848"/>
    <col min="13569" max="13569" width="23.77734375" style="848" customWidth="1"/>
    <col min="13570" max="13570" width="25.77734375" style="848" customWidth="1"/>
    <col min="13571" max="13571" width="18.109375" style="848" customWidth="1"/>
    <col min="13572" max="13572" width="20.44140625" style="848" customWidth="1"/>
    <col min="13573" max="13824" width="9.33203125" style="848"/>
    <col min="13825" max="13825" width="23.77734375" style="848" customWidth="1"/>
    <col min="13826" max="13826" width="25.77734375" style="848" customWidth="1"/>
    <col min="13827" max="13827" width="18.109375" style="848" customWidth="1"/>
    <col min="13828" max="13828" width="20.44140625" style="848" customWidth="1"/>
    <col min="13829" max="14080" width="9.33203125" style="848"/>
    <col min="14081" max="14081" width="23.77734375" style="848" customWidth="1"/>
    <col min="14082" max="14082" width="25.77734375" style="848" customWidth="1"/>
    <col min="14083" max="14083" width="18.109375" style="848" customWidth="1"/>
    <col min="14084" max="14084" width="20.44140625" style="848" customWidth="1"/>
    <col min="14085" max="14336" width="9.33203125" style="848"/>
    <col min="14337" max="14337" width="23.77734375" style="848" customWidth="1"/>
    <col min="14338" max="14338" width="25.77734375" style="848" customWidth="1"/>
    <col min="14339" max="14339" width="18.109375" style="848" customWidth="1"/>
    <col min="14340" max="14340" width="20.44140625" style="848" customWidth="1"/>
    <col min="14341" max="14592" width="9.33203125" style="848"/>
    <col min="14593" max="14593" width="23.77734375" style="848" customWidth="1"/>
    <col min="14594" max="14594" width="25.77734375" style="848" customWidth="1"/>
    <col min="14595" max="14595" width="18.109375" style="848" customWidth="1"/>
    <col min="14596" max="14596" width="20.44140625" style="848" customWidth="1"/>
    <col min="14597" max="14848" width="9.33203125" style="848"/>
    <col min="14849" max="14849" width="23.77734375" style="848" customWidth="1"/>
    <col min="14850" max="14850" width="25.77734375" style="848" customWidth="1"/>
    <col min="14851" max="14851" width="18.109375" style="848" customWidth="1"/>
    <col min="14852" max="14852" width="20.44140625" style="848" customWidth="1"/>
    <col min="14853" max="15104" width="9.33203125" style="848"/>
    <col min="15105" max="15105" width="23.77734375" style="848" customWidth="1"/>
    <col min="15106" max="15106" width="25.77734375" style="848" customWidth="1"/>
    <col min="15107" max="15107" width="18.109375" style="848" customWidth="1"/>
    <col min="15108" max="15108" width="20.44140625" style="848" customWidth="1"/>
    <col min="15109" max="15360" width="9.33203125" style="848"/>
    <col min="15361" max="15361" width="23.77734375" style="848" customWidth="1"/>
    <col min="15362" max="15362" width="25.77734375" style="848" customWidth="1"/>
    <col min="15363" max="15363" width="18.109375" style="848" customWidth="1"/>
    <col min="15364" max="15364" width="20.44140625" style="848" customWidth="1"/>
    <col min="15365" max="15616" width="9.33203125" style="848"/>
    <col min="15617" max="15617" width="23.77734375" style="848" customWidth="1"/>
    <col min="15618" max="15618" width="25.77734375" style="848" customWidth="1"/>
    <col min="15619" max="15619" width="18.109375" style="848" customWidth="1"/>
    <col min="15620" max="15620" width="20.44140625" style="848" customWidth="1"/>
    <col min="15621" max="15872" width="9.33203125" style="848"/>
    <col min="15873" max="15873" width="23.77734375" style="848" customWidth="1"/>
    <col min="15874" max="15874" width="25.77734375" style="848" customWidth="1"/>
    <col min="15875" max="15875" width="18.109375" style="848" customWidth="1"/>
    <col min="15876" max="15876" width="20.44140625" style="848" customWidth="1"/>
    <col min="15877" max="16128" width="9.33203125" style="848"/>
    <col min="16129" max="16129" width="23.77734375" style="848" customWidth="1"/>
    <col min="16130" max="16130" width="25.77734375" style="848" customWidth="1"/>
    <col min="16131" max="16131" width="18.109375" style="848" customWidth="1"/>
    <col min="16132" max="16132" width="20.44140625" style="848" customWidth="1"/>
    <col min="16133" max="16384" width="9.33203125" style="848"/>
  </cols>
  <sheetData>
    <row r="1" spans="1:4" ht="15.6">
      <c r="A1" s="1564" t="s">
        <v>415</v>
      </c>
      <c r="B1" s="1564"/>
      <c r="C1" s="1564"/>
      <c r="D1" s="1564"/>
    </row>
    <row r="2" spans="1:4" ht="15.6">
      <c r="A2" s="1564" t="s">
        <v>500</v>
      </c>
      <c r="B2" s="1564"/>
      <c r="C2" s="1564"/>
      <c r="D2" s="1564"/>
    </row>
    <row r="3" spans="1:4" ht="15.6">
      <c r="A3" s="1564" t="s">
        <v>511</v>
      </c>
      <c r="B3" s="1564"/>
      <c r="C3" s="1564"/>
      <c r="D3" s="1564"/>
    </row>
    <row r="4" spans="1:4" ht="15.6">
      <c r="A4" s="1564" t="s">
        <v>872</v>
      </c>
      <c r="B4" s="1564"/>
      <c r="C4" s="1564"/>
      <c r="D4" s="1564"/>
    </row>
    <row r="5" spans="1:4" ht="16.2" thickBot="1">
      <c r="A5" s="1565"/>
      <c r="B5" s="1565"/>
      <c r="C5" s="1565"/>
      <c r="D5" s="1565"/>
    </row>
    <row r="6" spans="1:4" ht="13.8" thickTop="1">
      <c r="A6" s="1566" t="s">
        <v>113</v>
      </c>
      <c r="B6" s="1568" t="s">
        <v>502</v>
      </c>
      <c r="C6" s="849" t="s">
        <v>503</v>
      </c>
      <c r="D6" s="850" t="s">
        <v>504</v>
      </c>
    </row>
    <row r="7" spans="1:4" ht="13.8" thickBot="1">
      <c r="A7" s="1567"/>
      <c r="B7" s="1569"/>
      <c r="C7" s="851" t="s">
        <v>505</v>
      </c>
      <c r="D7" s="852" t="s">
        <v>506</v>
      </c>
    </row>
    <row r="8" spans="1:4" ht="14.4" thickTop="1" thickBot="1">
      <c r="A8" s="853" t="s">
        <v>512</v>
      </c>
      <c r="B8" s="854" t="s">
        <v>61</v>
      </c>
      <c r="C8" s="855">
        <v>0</v>
      </c>
      <c r="D8" s="856">
        <v>0</v>
      </c>
    </row>
    <row r="9" spans="1:4" ht="13.8" thickBot="1">
      <c r="A9" s="853" t="s">
        <v>513</v>
      </c>
      <c r="B9" s="854" t="s">
        <v>62</v>
      </c>
      <c r="C9" s="855">
        <v>0</v>
      </c>
      <c r="D9" s="856">
        <v>0</v>
      </c>
    </row>
    <row r="10" spans="1:4" ht="13.8" thickBot="1">
      <c r="A10" s="853" t="s">
        <v>514</v>
      </c>
      <c r="B10" s="854" t="s">
        <v>63</v>
      </c>
      <c r="C10" s="855">
        <v>0</v>
      </c>
      <c r="D10" s="856">
        <v>0</v>
      </c>
    </row>
    <row r="11" spans="1:4" ht="13.8" thickBot="1">
      <c r="A11" s="853" t="s">
        <v>515</v>
      </c>
      <c r="B11" s="854" t="s">
        <v>64</v>
      </c>
      <c r="C11" s="855">
        <v>0</v>
      </c>
      <c r="D11" s="856">
        <v>0</v>
      </c>
    </row>
    <row r="12" spans="1:4" ht="13.8" thickBot="1">
      <c r="A12" s="853" t="s">
        <v>516</v>
      </c>
      <c r="B12" s="854" t="s">
        <v>65</v>
      </c>
      <c r="C12" s="855">
        <v>0</v>
      </c>
      <c r="D12" s="856">
        <v>0</v>
      </c>
    </row>
    <row r="13" spans="1:4" ht="13.8" thickBot="1">
      <c r="A13" s="853" t="s">
        <v>517</v>
      </c>
      <c r="B13" s="854" t="s">
        <v>66</v>
      </c>
      <c r="C13" s="855">
        <v>0</v>
      </c>
      <c r="D13" s="856">
        <v>0</v>
      </c>
    </row>
    <row r="14" spans="1:4" ht="13.8" thickBot="1">
      <c r="A14" s="853" t="s">
        <v>518</v>
      </c>
      <c r="B14" s="854" t="s">
        <v>67</v>
      </c>
      <c r="C14" s="855">
        <v>0</v>
      </c>
      <c r="D14" s="856">
        <v>0</v>
      </c>
    </row>
    <row r="15" spans="1:4" ht="13.8" thickBot="1">
      <c r="A15" s="853" t="s">
        <v>519</v>
      </c>
      <c r="B15" s="854" t="s">
        <v>68</v>
      </c>
      <c r="C15" s="855">
        <v>0</v>
      </c>
      <c r="D15" s="856">
        <v>0</v>
      </c>
    </row>
    <row r="16" spans="1:4" ht="13.8" thickBot="1">
      <c r="A16" s="857"/>
      <c r="B16" s="854" t="s">
        <v>69</v>
      </c>
      <c r="C16" s="855"/>
      <c r="D16" s="856"/>
    </row>
    <row r="17" spans="1:4" ht="13.8" thickBot="1">
      <c r="A17" s="857"/>
      <c r="B17" s="854" t="s">
        <v>70</v>
      </c>
      <c r="C17" s="855"/>
      <c r="D17" s="856"/>
    </row>
    <row r="18" spans="1:4" ht="13.8" thickBot="1">
      <c r="A18" s="857"/>
      <c r="B18" s="854" t="s">
        <v>71</v>
      </c>
      <c r="C18" s="855"/>
      <c r="D18" s="856"/>
    </row>
    <row r="19" spans="1:4" ht="13.8" thickBot="1">
      <c r="A19" s="857"/>
      <c r="B19" s="854" t="s">
        <v>72</v>
      </c>
      <c r="C19" s="855"/>
      <c r="D19" s="856"/>
    </row>
    <row r="20" spans="1:4" ht="13.8" thickBot="1">
      <c r="A20" s="857"/>
      <c r="B20" s="854" t="s">
        <v>73</v>
      </c>
      <c r="C20" s="855"/>
      <c r="D20" s="856"/>
    </row>
    <row r="21" spans="1:4" ht="13.8" thickBot="1">
      <c r="A21" s="857"/>
      <c r="B21" s="854" t="s">
        <v>74</v>
      </c>
      <c r="C21" s="855"/>
      <c r="D21" s="856"/>
    </row>
    <row r="22" spans="1:4" ht="13.8" thickBot="1">
      <c r="A22" s="857"/>
      <c r="B22" s="854" t="s">
        <v>75</v>
      </c>
      <c r="C22" s="855"/>
      <c r="D22" s="856"/>
    </row>
    <row r="23" spans="1:4" ht="13.8" thickBot="1">
      <c r="A23" s="857"/>
      <c r="B23" s="854" t="s">
        <v>76</v>
      </c>
      <c r="C23" s="855"/>
      <c r="D23" s="856"/>
    </row>
    <row r="24" spans="1:4" ht="13.8" thickBot="1">
      <c r="A24" s="857"/>
      <c r="B24" s="854" t="s">
        <v>77</v>
      </c>
      <c r="C24" s="855"/>
      <c r="D24" s="856"/>
    </row>
    <row r="25" spans="1:4" ht="13.8" thickBot="1">
      <c r="A25" s="857"/>
      <c r="B25" s="854" t="s">
        <v>78</v>
      </c>
      <c r="C25" s="855"/>
      <c r="D25" s="856"/>
    </row>
    <row r="26" spans="1:4" ht="13.8" thickBot="1">
      <c r="A26" s="857"/>
      <c r="B26" s="854" t="s">
        <v>79</v>
      </c>
      <c r="C26" s="855"/>
      <c r="D26" s="856"/>
    </row>
    <row r="27" spans="1:4" ht="13.8" thickBot="1">
      <c r="A27" s="857"/>
      <c r="B27" s="854" t="s">
        <v>80</v>
      </c>
      <c r="C27" s="855"/>
      <c r="D27" s="856"/>
    </row>
    <row r="28" spans="1:4" ht="13.8" thickBot="1">
      <c r="A28" s="857"/>
      <c r="B28" s="854" t="s">
        <v>81</v>
      </c>
      <c r="C28" s="855"/>
      <c r="D28" s="856"/>
    </row>
    <row r="29" spans="1:4" ht="13.8" thickBot="1">
      <c r="A29" s="857"/>
      <c r="B29" s="854" t="s">
        <v>82</v>
      </c>
      <c r="C29" s="855"/>
      <c r="D29" s="856"/>
    </row>
    <row r="30" spans="1:4" ht="13.8" thickBot="1">
      <c r="A30" s="857"/>
      <c r="B30" s="854" t="s">
        <v>83</v>
      </c>
      <c r="C30" s="855"/>
      <c r="D30" s="856"/>
    </row>
    <row r="31" spans="1:4" ht="13.8" thickBot="1">
      <c r="A31" s="857"/>
      <c r="B31" s="854" t="s">
        <v>84</v>
      </c>
      <c r="C31" s="855"/>
      <c r="D31" s="856"/>
    </row>
    <row r="32" spans="1:4" ht="13.8" thickBot="1">
      <c r="A32" s="857"/>
      <c r="B32" s="854" t="s">
        <v>85</v>
      </c>
      <c r="C32" s="855"/>
      <c r="D32" s="856"/>
    </row>
    <row r="33" spans="1:4" ht="13.8" thickBot="1">
      <c r="A33" s="857"/>
      <c r="B33" s="854" t="s">
        <v>86</v>
      </c>
      <c r="C33" s="855"/>
      <c r="D33" s="856"/>
    </row>
    <row r="34" spans="1:4" ht="13.8" thickBot="1">
      <c r="A34" s="857"/>
      <c r="B34" s="854" t="s">
        <v>87</v>
      </c>
      <c r="C34" s="855"/>
      <c r="D34" s="856"/>
    </row>
    <row r="35" spans="1:4" ht="13.8" thickBot="1">
      <c r="A35" s="857"/>
      <c r="B35" s="854" t="s">
        <v>88</v>
      </c>
      <c r="C35" s="855"/>
      <c r="D35" s="856"/>
    </row>
    <row r="36" spans="1:4" ht="13.8" thickBot="1">
      <c r="A36" s="857"/>
      <c r="B36" s="854" t="s">
        <v>89</v>
      </c>
      <c r="C36" s="855"/>
      <c r="D36" s="856"/>
    </row>
    <row r="37" spans="1:4" ht="13.8" thickBot="1">
      <c r="A37" s="857"/>
      <c r="B37" s="854" t="s">
        <v>174</v>
      </c>
      <c r="C37" s="855"/>
      <c r="D37" s="856"/>
    </row>
    <row r="38" spans="1:4" ht="13.8" thickBot="1">
      <c r="A38" s="857"/>
      <c r="B38" s="854" t="s">
        <v>175</v>
      </c>
      <c r="C38" s="855"/>
      <c r="D38" s="856"/>
    </row>
    <row r="39" spans="1:4" ht="13.8" thickBot="1">
      <c r="A39" s="857"/>
      <c r="B39" s="854" t="s">
        <v>176</v>
      </c>
      <c r="C39" s="855"/>
      <c r="D39" s="856"/>
    </row>
    <row r="40" spans="1:4" ht="13.8" thickBot="1">
      <c r="A40" s="858"/>
      <c r="B40" s="859" t="s">
        <v>177</v>
      </c>
      <c r="C40" s="860"/>
      <c r="D40" s="861"/>
    </row>
    <row r="41" spans="1:4" ht="14.4" thickTop="1" thickBot="1">
      <c r="A41" s="1562" t="s">
        <v>96</v>
      </c>
      <c r="B41" s="1563"/>
      <c r="C41" s="862"/>
      <c r="D41" s="861">
        <v>0</v>
      </c>
    </row>
    <row r="42" spans="1:4" ht="13.8" thickTop="1"/>
  </sheetData>
  <mergeCells count="8">
    <mergeCell ref="A41:B41"/>
    <mergeCell ref="A1:D1"/>
    <mergeCell ref="A2:D2"/>
    <mergeCell ref="A3:D3"/>
    <mergeCell ref="A4:D4"/>
    <mergeCell ref="A5:D5"/>
    <mergeCell ref="A6:A7"/>
    <mergeCell ref="B6:B7"/>
  </mergeCells>
  <pageMargins left="0.7" right="0.7" top="0.75" bottom="0.75" header="0.3" footer="0.3"/>
  <pageSetup paperSize="9" orientation="portrait" r:id="rId1"/>
  <headerFooter>
    <oddHeader>&amp;R&amp;"Times New Roman CE,Félkövér dőlt"15/c. számú melléklet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G30"/>
  <sheetViews>
    <sheetView topLeftCell="A13" zoomScaleNormal="100" workbookViewId="0">
      <selection activeCell="A19" sqref="A19"/>
    </sheetView>
  </sheetViews>
  <sheetFormatPr defaultRowHeight="13.2"/>
  <cols>
    <col min="1" max="1" width="5.44140625" style="848" customWidth="1"/>
    <col min="2" max="2" width="31.44140625" style="848" customWidth="1"/>
    <col min="3" max="3" width="11.33203125" style="848" customWidth="1"/>
    <col min="4" max="4" width="11.44140625" style="848" customWidth="1"/>
    <col min="5" max="5" width="11.33203125" style="848" customWidth="1"/>
    <col min="6" max="6" width="11" style="848" customWidth="1"/>
    <col min="7" max="7" width="11.44140625" style="848" customWidth="1"/>
    <col min="8" max="256" width="9.33203125" style="848"/>
    <col min="257" max="257" width="5.44140625" style="848" customWidth="1"/>
    <col min="258" max="258" width="31.44140625" style="848" customWidth="1"/>
    <col min="259" max="259" width="11.33203125" style="848" customWidth="1"/>
    <col min="260" max="260" width="11.44140625" style="848" customWidth="1"/>
    <col min="261" max="261" width="11.33203125" style="848" customWidth="1"/>
    <col min="262" max="262" width="11" style="848" customWidth="1"/>
    <col min="263" max="263" width="11.44140625" style="848" customWidth="1"/>
    <col min="264" max="512" width="9.33203125" style="848"/>
    <col min="513" max="513" width="5.44140625" style="848" customWidth="1"/>
    <col min="514" max="514" width="31.44140625" style="848" customWidth="1"/>
    <col min="515" max="515" width="11.33203125" style="848" customWidth="1"/>
    <col min="516" max="516" width="11.44140625" style="848" customWidth="1"/>
    <col min="517" max="517" width="11.33203125" style="848" customWidth="1"/>
    <col min="518" max="518" width="11" style="848" customWidth="1"/>
    <col min="519" max="519" width="11.44140625" style="848" customWidth="1"/>
    <col min="520" max="768" width="9.33203125" style="848"/>
    <col min="769" max="769" width="5.44140625" style="848" customWidth="1"/>
    <col min="770" max="770" width="31.44140625" style="848" customWidth="1"/>
    <col min="771" max="771" width="11.33203125" style="848" customWidth="1"/>
    <col min="772" max="772" width="11.44140625" style="848" customWidth="1"/>
    <col min="773" max="773" width="11.33203125" style="848" customWidth="1"/>
    <col min="774" max="774" width="11" style="848" customWidth="1"/>
    <col min="775" max="775" width="11.44140625" style="848" customWidth="1"/>
    <col min="776" max="1024" width="9.33203125" style="848"/>
    <col min="1025" max="1025" width="5.44140625" style="848" customWidth="1"/>
    <col min="1026" max="1026" width="31.44140625" style="848" customWidth="1"/>
    <col min="1027" max="1027" width="11.33203125" style="848" customWidth="1"/>
    <col min="1028" max="1028" width="11.44140625" style="848" customWidth="1"/>
    <col min="1029" max="1029" width="11.33203125" style="848" customWidth="1"/>
    <col min="1030" max="1030" width="11" style="848" customWidth="1"/>
    <col min="1031" max="1031" width="11.44140625" style="848" customWidth="1"/>
    <col min="1032" max="1280" width="9.33203125" style="848"/>
    <col min="1281" max="1281" width="5.44140625" style="848" customWidth="1"/>
    <col min="1282" max="1282" width="31.44140625" style="848" customWidth="1"/>
    <col min="1283" max="1283" width="11.33203125" style="848" customWidth="1"/>
    <col min="1284" max="1284" width="11.44140625" style="848" customWidth="1"/>
    <col min="1285" max="1285" width="11.33203125" style="848" customWidth="1"/>
    <col min="1286" max="1286" width="11" style="848" customWidth="1"/>
    <col min="1287" max="1287" width="11.44140625" style="848" customWidth="1"/>
    <col min="1288" max="1536" width="9.33203125" style="848"/>
    <col min="1537" max="1537" width="5.44140625" style="848" customWidth="1"/>
    <col min="1538" max="1538" width="31.44140625" style="848" customWidth="1"/>
    <col min="1539" max="1539" width="11.33203125" style="848" customWidth="1"/>
    <col min="1540" max="1540" width="11.44140625" style="848" customWidth="1"/>
    <col min="1541" max="1541" width="11.33203125" style="848" customWidth="1"/>
    <col min="1542" max="1542" width="11" style="848" customWidth="1"/>
    <col min="1543" max="1543" width="11.44140625" style="848" customWidth="1"/>
    <col min="1544" max="1792" width="9.33203125" style="848"/>
    <col min="1793" max="1793" width="5.44140625" style="848" customWidth="1"/>
    <col min="1794" max="1794" width="31.44140625" style="848" customWidth="1"/>
    <col min="1795" max="1795" width="11.33203125" style="848" customWidth="1"/>
    <col min="1796" max="1796" width="11.44140625" style="848" customWidth="1"/>
    <col min="1797" max="1797" width="11.33203125" style="848" customWidth="1"/>
    <col min="1798" max="1798" width="11" style="848" customWidth="1"/>
    <col min="1799" max="1799" width="11.44140625" style="848" customWidth="1"/>
    <col min="1800" max="2048" width="9.33203125" style="848"/>
    <col min="2049" max="2049" width="5.44140625" style="848" customWidth="1"/>
    <col min="2050" max="2050" width="31.44140625" style="848" customWidth="1"/>
    <col min="2051" max="2051" width="11.33203125" style="848" customWidth="1"/>
    <col min="2052" max="2052" width="11.44140625" style="848" customWidth="1"/>
    <col min="2053" max="2053" width="11.33203125" style="848" customWidth="1"/>
    <col min="2054" max="2054" width="11" style="848" customWidth="1"/>
    <col min="2055" max="2055" width="11.44140625" style="848" customWidth="1"/>
    <col min="2056" max="2304" width="9.33203125" style="848"/>
    <col min="2305" max="2305" width="5.44140625" style="848" customWidth="1"/>
    <col min="2306" max="2306" width="31.44140625" style="848" customWidth="1"/>
    <col min="2307" max="2307" width="11.33203125" style="848" customWidth="1"/>
    <col min="2308" max="2308" width="11.44140625" style="848" customWidth="1"/>
    <col min="2309" max="2309" width="11.33203125" style="848" customWidth="1"/>
    <col min="2310" max="2310" width="11" style="848" customWidth="1"/>
    <col min="2311" max="2311" width="11.44140625" style="848" customWidth="1"/>
    <col min="2312" max="2560" width="9.33203125" style="848"/>
    <col min="2561" max="2561" width="5.44140625" style="848" customWidth="1"/>
    <col min="2562" max="2562" width="31.44140625" style="848" customWidth="1"/>
    <col min="2563" max="2563" width="11.33203125" style="848" customWidth="1"/>
    <col min="2564" max="2564" width="11.44140625" style="848" customWidth="1"/>
    <col min="2565" max="2565" width="11.33203125" style="848" customWidth="1"/>
    <col min="2566" max="2566" width="11" style="848" customWidth="1"/>
    <col min="2567" max="2567" width="11.44140625" style="848" customWidth="1"/>
    <col min="2568" max="2816" width="9.33203125" style="848"/>
    <col min="2817" max="2817" width="5.44140625" style="848" customWidth="1"/>
    <col min="2818" max="2818" width="31.44140625" style="848" customWidth="1"/>
    <col min="2819" max="2819" width="11.33203125" style="848" customWidth="1"/>
    <col min="2820" max="2820" width="11.44140625" style="848" customWidth="1"/>
    <col min="2821" max="2821" width="11.33203125" style="848" customWidth="1"/>
    <col min="2822" max="2822" width="11" style="848" customWidth="1"/>
    <col min="2823" max="2823" width="11.44140625" style="848" customWidth="1"/>
    <col min="2824" max="3072" width="9.33203125" style="848"/>
    <col min="3073" max="3073" width="5.44140625" style="848" customWidth="1"/>
    <col min="3074" max="3074" width="31.44140625" style="848" customWidth="1"/>
    <col min="3075" max="3075" width="11.33203125" style="848" customWidth="1"/>
    <col min="3076" max="3076" width="11.44140625" style="848" customWidth="1"/>
    <col min="3077" max="3077" width="11.33203125" style="848" customWidth="1"/>
    <col min="3078" max="3078" width="11" style="848" customWidth="1"/>
    <col min="3079" max="3079" width="11.44140625" style="848" customWidth="1"/>
    <col min="3080" max="3328" width="9.33203125" style="848"/>
    <col min="3329" max="3329" width="5.44140625" style="848" customWidth="1"/>
    <col min="3330" max="3330" width="31.44140625" style="848" customWidth="1"/>
    <col min="3331" max="3331" width="11.33203125" style="848" customWidth="1"/>
    <col min="3332" max="3332" width="11.44140625" style="848" customWidth="1"/>
    <col min="3333" max="3333" width="11.33203125" style="848" customWidth="1"/>
    <col min="3334" max="3334" width="11" style="848" customWidth="1"/>
    <col min="3335" max="3335" width="11.44140625" style="848" customWidth="1"/>
    <col min="3336" max="3584" width="9.33203125" style="848"/>
    <col min="3585" max="3585" width="5.44140625" style="848" customWidth="1"/>
    <col min="3586" max="3586" width="31.44140625" style="848" customWidth="1"/>
    <col min="3587" max="3587" width="11.33203125" style="848" customWidth="1"/>
    <col min="3588" max="3588" width="11.44140625" style="848" customWidth="1"/>
    <col min="3589" max="3589" width="11.33203125" style="848" customWidth="1"/>
    <col min="3590" max="3590" width="11" style="848" customWidth="1"/>
    <col min="3591" max="3591" width="11.44140625" style="848" customWidth="1"/>
    <col min="3592" max="3840" width="9.33203125" style="848"/>
    <col min="3841" max="3841" width="5.44140625" style="848" customWidth="1"/>
    <col min="3842" max="3842" width="31.44140625" style="848" customWidth="1"/>
    <col min="3843" max="3843" width="11.33203125" style="848" customWidth="1"/>
    <col min="3844" max="3844" width="11.44140625" style="848" customWidth="1"/>
    <col min="3845" max="3845" width="11.33203125" style="848" customWidth="1"/>
    <col min="3846" max="3846" width="11" style="848" customWidth="1"/>
    <col min="3847" max="3847" width="11.44140625" style="848" customWidth="1"/>
    <col min="3848" max="4096" width="9.33203125" style="848"/>
    <col min="4097" max="4097" width="5.44140625" style="848" customWidth="1"/>
    <col min="4098" max="4098" width="31.44140625" style="848" customWidth="1"/>
    <col min="4099" max="4099" width="11.33203125" style="848" customWidth="1"/>
    <col min="4100" max="4100" width="11.44140625" style="848" customWidth="1"/>
    <col min="4101" max="4101" width="11.33203125" style="848" customWidth="1"/>
    <col min="4102" max="4102" width="11" style="848" customWidth="1"/>
    <col min="4103" max="4103" width="11.44140625" style="848" customWidth="1"/>
    <col min="4104" max="4352" width="9.33203125" style="848"/>
    <col min="4353" max="4353" width="5.44140625" style="848" customWidth="1"/>
    <col min="4354" max="4354" width="31.44140625" style="848" customWidth="1"/>
    <col min="4355" max="4355" width="11.33203125" style="848" customWidth="1"/>
    <col min="4356" max="4356" width="11.44140625" style="848" customWidth="1"/>
    <col min="4357" max="4357" width="11.33203125" style="848" customWidth="1"/>
    <col min="4358" max="4358" width="11" style="848" customWidth="1"/>
    <col min="4359" max="4359" width="11.44140625" style="848" customWidth="1"/>
    <col min="4360" max="4608" width="9.33203125" style="848"/>
    <col min="4609" max="4609" width="5.44140625" style="848" customWidth="1"/>
    <col min="4610" max="4610" width="31.44140625" style="848" customWidth="1"/>
    <col min="4611" max="4611" width="11.33203125" style="848" customWidth="1"/>
    <col min="4612" max="4612" width="11.44140625" style="848" customWidth="1"/>
    <col min="4613" max="4613" width="11.33203125" style="848" customWidth="1"/>
    <col min="4614" max="4614" width="11" style="848" customWidth="1"/>
    <col min="4615" max="4615" width="11.44140625" style="848" customWidth="1"/>
    <col min="4616" max="4864" width="9.33203125" style="848"/>
    <col min="4865" max="4865" width="5.44140625" style="848" customWidth="1"/>
    <col min="4866" max="4866" width="31.44140625" style="848" customWidth="1"/>
    <col min="4867" max="4867" width="11.33203125" style="848" customWidth="1"/>
    <col min="4868" max="4868" width="11.44140625" style="848" customWidth="1"/>
    <col min="4869" max="4869" width="11.33203125" style="848" customWidth="1"/>
    <col min="4870" max="4870" width="11" style="848" customWidth="1"/>
    <col min="4871" max="4871" width="11.44140625" style="848" customWidth="1"/>
    <col min="4872" max="5120" width="9.33203125" style="848"/>
    <col min="5121" max="5121" width="5.44140625" style="848" customWidth="1"/>
    <col min="5122" max="5122" width="31.44140625" style="848" customWidth="1"/>
    <col min="5123" max="5123" width="11.33203125" style="848" customWidth="1"/>
    <col min="5124" max="5124" width="11.44140625" style="848" customWidth="1"/>
    <col min="5125" max="5125" width="11.33203125" style="848" customWidth="1"/>
    <col min="5126" max="5126" width="11" style="848" customWidth="1"/>
    <col min="5127" max="5127" width="11.44140625" style="848" customWidth="1"/>
    <col min="5128" max="5376" width="9.33203125" style="848"/>
    <col min="5377" max="5377" width="5.44140625" style="848" customWidth="1"/>
    <col min="5378" max="5378" width="31.44140625" style="848" customWidth="1"/>
    <col min="5379" max="5379" width="11.33203125" style="848" customWidth="1"/>
    <col min="5380" max="5380" width="11.44140625" style="848" customWidth="1"/>
    <col min="5381" max="5381" width="11.33203125" style="848" customWidth="1"/>
    <col min="5382" max="5382" width="11" style="848" customWidth="1"/>
    <col min="5383" max="5383" width="11.44140625" style="848" customWidth="1"/>
    <col min="5384" max="5632" width="9.33203125" style="848"/>
    <col min="5633" max="5633" width="5.44140625" style="848" customWidth="1"/>
    <col min="5634" max="5634" width="31.44140625" style="848" customWidth="1"/>
    <col min="5635" max="5635" width="11.33203125" style="848" customWidth="1"/>
    <col min="5636" max="5636" width="11.44140625" style="848" customWidth="1"/>
    <col min="5637" max="5637" width="11.33203125" style="848" customWidth="1"/>
    <col min="5638" max="5638" width="11" style="848" customWidth="1"/>
    <col min="5639" max="5639" width="11.44140625" style="848" customWidth="1"/>
    <col min="5640" max="5888" width="9.33203125" style="848"/>
    <col min="5889" max="5889" width="5.44140625" style="848" customWidth="1"/>
    <col min="5890" max="5890" width="31.44140625" style="848" customWidth="1"/>
    <col min="5891" max="5891" width="11.33203125" style="848" customWidth="1"/>
    <col min="5892" max="5892" width="11.44140625" style="848" customWidth="1"/>
    <col min="5893" max="5893" width="11.33203125" style="848" customWidth="1"/>
    <col min="5894" max="5894" width="11" style="848" customWidth="1"/>
    <col min="5895" max="5895" width="11.44140625" style="848" customWidth="1"/>
    <col min="5896" max="6144" width="9.33203125" style="848"/>
    <col min="6145" max="6145" width="5.44140625" style="848" customWidth="1"/>
    <col min="6146" max="6146" width="31.44140625" style="848" customWidth="1"/>
    <col min="6147" max="6147" width="11.33203125" style="848" customWidth="1"/>
    <col min="6148" max="6148" width="11.44140625" style="848" customWidth="1"/>
    <col min="6149" max="6149" width="11.33203125" style="848" customWidth="1"/>
    <col min="6150" max="6150" width="11" style="848" customWidth="1"/>
    <col min="6151" max="6151" width="11.44140625" style="848" customWidth="1"/>
    <col min="6152" max="6400" width="9.33203125" style="848"/>
    <col min="6401" max="6401" width="5.44140625" style="848" customWidth="1"/>
    <col min="6402" max="6402" width="31.44140625" style="848" customWidth="1"/>
    <col min="6403" max="6403" width="11.33203125" style="848" customWidth="1"/>
    <col min="6404" max="6404" width="11.44140625" style="848" customWidth="1"/>
    <col min="6405" max="6405" width="11.33203125" style="848" customWidth="1"/>
    <col min="6406" max="6406" width="11" style="848" customWidth="1"/>
    <col min="6407" max="6407" width="11.44140625" style="848" customWidth="1"/>
    <col min="6408" max="6656" width="9.33203125" style="848"/>
    <col min="6657" max="6657" width="5.44140625" style="848" customWidth="1"/>
    <col min="6658" max="6658" width="31.44140625" style="848" customWidth="1"/>
    <col min="6659" max="6659" width="11.33203125" style="848" customWidth="1"/>
    <col min="6660" max="6660" width="11.44140625" style="848" customWidth="1"/>
    <col min="6661" max="6661" width="11.33203125" style="848" customWidth="1"/>
    <col min="6662" max="6662" width="11" style="848" customWidth="1"/>
    <col min="6663" max="6663" width="11.44140625" style="848" customWidth="1"/>
    <col min="6664" max="6912" width="9.33203125" style="848"/>
    <col min="6913" max="6913" width="5.44140625" style="848" customWidth="1"/>
    <col min="6914" max="6914" width="31.44140625" style="848" customWidth="1"/>
    <col min="6915" max="6915" width="11.33203125" style="848" customWidth="1"/>
    <col min="6916" max="6916" width="11.44140625" style="848" customWidth="1"/>
    <col min="6917" max="6917" width="11.33203125" style="848" customWidth="1"/>
    <col min="6918" max="6918" width="11" style="848" customWidth="1"/>
    <col min="6919" max="6919" width="11.44140625" style="848" customWidth="1"/>
    <col min="6920" max="7168" width="9.33203125" style="848"/>
    <col min="7169" max="7169" width="5.44140625" style="848" customWidth="1"/>
    <col min="7170" max="7170" width="31.44140625" style="848" customWidth="1"/>
    <col min="7171" max="7171" width="11.33203125" style="848" customWidth="1"/>
    <col min="7172" max="7172" width="11.44140625" style="848" customWidth="1"/>
    <col min="7173" max="7173" width="11.33203125" style="848" customWidth="1"/>
    <col min="7174" max="7174" width="11" style="848" customWidth="1"/>
    <col min="7175" max="7175" width="11.44140625" style="848" customWidth="1"/>
    <col min="7176" max="7424" width="9.33203125" style="848"/>
    <col min="7425" max="7425" width="5.44140625" style="848" customWidth="1"/>
    <col min="7426" max="7426" width="31.44140625" style="848" customWidth="1"/>
    <col min="7427" max="7427" width="11.33203125" style="848" customWidth="1"/>
    <col min="7428" max="7428" width="11.44140625" style="848" customWidth="1"/>
    <col min="7429" max="7429" width="11.33203125" style="848" customWidth="1"/>
    <col min="7430" max="7430" width="11" style="848" customWidth="1"/>
    <col min="7431" max="7431" width="11.44140625" style="848" customWidth="1"/>
    <col min="7432" max="7680" width="9.33203125" style="848"/>
    <col min="7681" max="7681" width="5.44140625" style="848" customWidth="1"/>
    <col min="7682" max="7682" width="31.44140625" style="848" customWidth="1"/>
    <col min="7683" max="7683" width="11.33203125" style="848" customWidth="1"/>
    <col min="7684" max="7684" width="11.44140625" style="848" customWidth="1"/>
    <col min="7685" max="7685" width="11.33203125" style="848" customWidth="1"/>
    <col min="7686" max="7686" width="11" style="848" customWidth="1"/>
    <col min="7687" max="7687" width="11.44140625" style="848" customWidth="1"/>
    <col min="7688" max="7936" width="9.33203125" style="848"/>
    <col min="7937" max="7937" width="5.44140625" style="848" customWidth="1"/>
    <col min="7938" max="7938" width="31.44140625" style="848" customWidth="1"/>
    <col min="7939" max="7939" width="11.33203125" style="848" customWidth="1"/>
    <col min="7940" max="7940" width="11.44140625" style="848" customWidth="1"/>
    <col min="7941" max="7941" width="11.33203125" style="848" customWidth="1"/>
    <col min="7942" max="7942" width="11" style="848" customWidth="1"/>
    <col min="7943" max="7943" width="11.44140625" style="848" customWidth="1"/>
    <col min="7944" max="8192" width="9.33203125" style="848"/>
    <col min="8193" max="8193" width="5.44140625" style="848" customWidth="1"/>
    <col min="8194" max="8194" width="31.44140625" style="848" customWidth="1"/>
    <col min="8195" max="8195" width="11.33203125" style="848" customWidth="1"/>
    <col min="8196" max="8196" width="11.44140625" style="848" customWidth="1"/>
    <col min="8197" max="8197" width="11.33203125" style="848" customWidth="1"/>
    <col min="8198" max="8198" width="11" style="848" customWidth="1"/>
    <col min="8199" max="8199" width="11.44140625" style="848" customWidth="1"/>
    <col min="8200" max="8448" width="9.33203125" style="848"/>
    <col min="8449" max="8449" width="5.44140625" style="848" customWidth="1"/>
    <col min="8450" max="8450" width="31.44140625" style="848" customWidth="1"/>
    <col min="8451" max="8451" width="11.33203125" style="848" customWidth="1"/>
    <col min="8452" max="8452" width="11.44140625" style="848" customWidth="1"/>
    <col min="8453" max="8453" width="11.33203125" style="848" customWidth="1"/>
    <col min="8454" max="8454" width="11" style="848" customWidth="1"/>
    <col min="8455" max="8455" width="11.44140625" style="848" customWidth="1"/>
    <col min="8456" max="8704" width="9.33203125" style="848"/>
    <col min="8705" max="8705" width="5.44140625" style="848" customWidth="1"/>
    <col min="8706" max="8706" width="31.44140625" style="848" customWidth="1"/>
    <col min="8707" max="8707" width="11.33203125" style="848" customWidth="1"/>
    <col min="8708" max="8708" width="11.44140625" style="848" customWidth="1"/>
    <col min="8709" max="8709" width="11.33203125" style="848" customWidth="1"/>
    <col min="8710" max="8710" width="11" style="848" customWidth="1"/>
    <col min="8711" max="8711" width="11.44140625" style="848" customWidth="1"/>
    <col min="8712" max="8960" width="9.33203125" style="848"/>
    <col min="8961" max="8961" width="5.44140625" style="848" customWidth="1"/>
    <col min="8962" max="8962" width="31.44140625" style="848" customWidth="1"/>
    <col min="8963" max="8963" width="11.33203125" style="848" customWidth="1"/>
    <col min="8964" max="8964" width="11.44140625" style="848" customWidth="1"/>
    <col min="8965" max="8965" width="11.33203125" style="848" customWidth="1"/>
    <col min="8966" max="8966" width="11" style="848" customWidth="1"/>
    <col min="8967" max="8967" width="11.44140625" style="848" customWidth="1"/>
    <col min="8968" max="9216" width="9.33203125" style="848"/>
    <col min="9217" max="9217" width="5.44140625" style="848" customWidth="1"/>
    <col min="9218" max="9218" width="31.44140625" style="848" customWidth="1"/>
    <col min="9219" max="9219" width="11.33203125" style="848" customWidth="1"/>
    <col min="9220" max="9220" width="11.44140625" style="848" customWidth="1"/>
    <col min="9221" max="9221" width="11.33203125" style="848" customWidth="1"/>
    <col min="9222" max="9222" width="11" style="848" customWidth="1"/>
    <col min="9223" max="9223" width="11.44140625" style="848" customWidth="1"/>
    <col min="9224" max="9472" width="9.33203125" style="848"/>
    <col min="9473" max="9473" width="5.44140625" style="848" customWidth="1"/>
    <col min="9474" max="9474" width="31.44140625" style="848" customWidth="1"/>
    <col min="9475" max="9475" width="11.33203125" style="848" customWidth="1"/>
    <col min="9476" max="9476" width="11.44140625" style="848" customWidth="1"/>
    <col min="9477" max="9477" width="11.33203125" style="848" customWidth="1"/>
    <col min="9478" max="9478" width="11" style="848" customWidth="1"/>
    <col min="9479" max="9479" width="11.44140625" style="848" customWidth="1"/>
    <col min="9480" max="9728" width="9.33203125" style="848"/>
    <col min="9729" max="9729" width="5.44140625" style="848" customWidth="1"/>
    <col min="9730" max="9730" width="31.44140625" style="848" customWidth="1"/>
    <col min="9731" max="9731" width="11.33203125" style="848" customWidth="1"/>
    <col min="9732" max="9732" width="11.44140625" style="848" customWidth="1"/>
    <col min="9733" max="9733" width="11.33203125" style="848" customWidth="1"/>
    <col min="9734" max="9734" width="11" style="848" customWidth="1"/>
    <col min="9735" max="9735" width="11.44140625" style="848" customWidth="1"/>
    <col min="9736" max="9984" width="9.33203125" style="848"/>
    <col min="9985" max="9985" width="5.44140625" style="848" customWidth="1"/>
    <col min="9986" max="9986" width="31.44140625" style="848" customWidth="1"/>
    <col min="9987" max="9987" width="11.33203125" style="848" customWidth="1"/>
    <col min="9988" max="9988" width="11.44140625" style="848" customWidth="1"/>
    <col min="9989" max="9989" width="11.33203125" style="848" customWidth="1"/>
    <col min="9990" max="9990" width="11" style="848" customWidth="1"/>
    <col min="9991" max="9991" width="11.44140625" style="848" customWidth="1"/>
    <col min="9992" max="10240" width="9.33203125" style="848"/>
    <col min="10241" max="10241" width="5.44140625" style="848" customWidth="1"/>
    <col min="10242" max="10242" width="31.44140625" style="848" customWidth="1"/>
    <col min="10243" max="10243" width="11.33203125" style="848" customWidth="1"/>
    <col min="10244" max="10244" width="11.44140625" style="848" customWidth="1"/>
    <col min="10245" max="10245" width="11.33203125" style="848" customWidth="1"/>
    <col min="10246" max="10246" width="11" style="848" customWidth="1"/>
    <col min="10247" max="10247" width="11.44140625" style="848" customWidth="1"/>
    <col min="10248" max="10496" width="9.33203125" style="848"/>
    <col min="10497" max="10497" width="5.44140625" style="848" customWidth="1"/>
    <col min="10498" max="10498" width="31.44140625" style="848" customWidth="1"/>
    <col min="10499" max="10499" width="11.33203125" style="848" customWidth="1"/>
    <col min="10500" max="10500" width="11.44140625" style="848" customWidth="1"/>
    <col min="10501" max="10501" width="11.33203125" style="848" customWidth="1"/>
    <col min="10502" max="10502" width="11" style="848" customWidth="1"/>
    <col min="10503" max="10503" width="11.44140625" style="848" customWidth="1"/>
    <col min="10504" max="10752" width="9.33203125" style="848"/>
    <col min="10753" max="10753" width="5.44140625" style="848" customWidth="1"/>
    <col min="10754" max="10754" width="31.44140625" style="848" customWidth="1"/>
    <col min="10755" max="10755" width="11.33203125" style="848" customWidth="1"/>
    <col min="10756" max="10756" width="11.44140625" style="848" customWidth="1"/>
    <col min="10757" max="10757" width="11.33203125" style="848" customWidth="1"/>
    <col min="10758" max="10758" width="11" style="848" customWidth="1"/>
    <col min="10759" max="10759" width="11.44140625" style="848" customWidth="1"/>
    <col min="10760" max="11008" width="9.33203125" style="848"/>
    <col min="11009" max="11009" width="5.44140625" style="848" customWidth="1"/>
    <col min="11010" max="11010" width="31.44140625" style="848" customWidth="1"/>
    <col min="11011" max="11011" width="11.33203125" style="848" customWidth="1"/>
    <col min="11012" max="11012" width="11.44140625" style="848" customWidth="1"/>
    <col min="11013" max="11013" width="11.33203125" style="848" customWidth="1"/>
    <col min="11014" max="11014" width="11" style="848" customWidth="1"/>
    <col min="11015" max="11015" width="11.44140625" style="848" customWidth="1"/>
    <col min="11016" max="11264" width="9.33203125" style="848"/>
    <col min="11265" max="11265" width="5.44140625" style="848" customWidth="1"/>
    <col min="11266" max="11266" width="31.44140625" style="848" customWidth="1"/>
    <col min="11267" max="11267" width="11.33203125" style="848" customWidth="1"/>
    <col min="11268" max="11268" width="11.44140625" style="848" customWidth="1"/>
    <col min="11269" max="11269" width="11.33203125" style="848" customWidth="1"/>
    <col min="11270" max="11270" width="11" style="848" customWidth="1"/>
    <col min="11271" max="11271" width="11.44140625" style="848" customWidth="1"/>
    <col min="11272" max="11520" width="9.33203125" style="848"/>
    <col min="11521" max="11521" width="5.44140625" style="848" customWidth="1"/>
    <col min="11522" max="11522" width="31.44140625" style="848" customWidth="1"/>
    <col min="11523" max="11523" width="11.33203125" style="848" customWidth="1"/>
    <col min="11524" max="11524" width="11.44140625" style="848" customWidth="1"/>
    <col min="11525" max="11525" width="11.33203125" style="848" customWidth="1"/>
    <col min="11526" max="11526" width="11" style="848" customWidth="1"/>
    <col min="11527" max="11527" width="11.44140625" style="848" customWidth="1"/>
    <col min="11528" max="11776" width="9.33203125" style="848"/>
    <col min="11777" max="11777" width="5.44140625" style="848" customWidth="1"/>
    <col min="11778" max="11778" width="31.44140625" style="848" customWidth="1"/>
    <col min="11779" max="11779" width="11.33203125" style="848" customWidth="1"/>
    <col min="11780" max="11780" width="11.44140625" style="848" customWidth="1"/>
    <col min="11781" max="11781" width="11.33203125" style="848" customWidth="1"/>
    <col min="11782" max="11782" width="11" style="848" customWidth="1"/>
    <col min="11783" max="11783" width="11.44140625" style="848" customWidth="1"/>
    <col min="11784" max="12032" width="9.33203125" style="848"/>
    <col min="12033" max="12033" width="5.44140625" style="848" customWidth="1"/>
    <col min="12034" max="12034" width="31.44140625" style="848" customWidth="1"/>
    <col min="12035" max="12035" width="11.33203125" style="848" customWidth="1"/>
    <col min="12036" max="12036" width="11.44140625" style="848" customWidth="1"/>
    <col min="12037" max="12037" width="11.33203125" style="848" customWidth="1"/>
    <col min="12038" max="12038" width="11" style="848" customWidth="1"/>
    <col min="12039" max="12039" width="11.44140625" style="848" customWidth="1"/>
    <col min="12040" max="12288" width="9.33203125" style="848"/>
    <col min="12289" max="12289" width="5.44140625" style="848" customWidth="1"/>
    <col min="12290" max="12290" width="31.44140625" style="848" customWidth="1"/>
    <col min="12291" max="12291" width="11.33203125" style="848" customWidth="1"/>
    <col min="12292" max="12292" width="11.44140625" style="848" customWidth="1"/>
    <col min="12293" max="12293" width="11.33203125" style="848" customWidth="1"/>
    <col min="12294" max="12294" width="11" style="848" customWidth="1"/>
    <col min="12295" max="12295" width="11.44140625" style="848" customWidth="1"/>
    <col min="12296" max="12544" width="9.33203125" style="848"/>
    <col min="12545" max="12545" width="5.44140625" style="848" customWidth="1"/>
    <col min="12546" max="12546" width="31.44140625" style="848" customWidth="1"/>
    <col min="12547" max="12547" width="11.33203125" style="848" customWidth="1"/>
    <col min="12548" max="12548" width="11.44140625" style="848" customWidth="1"/>
    <col min="12549" max="12549" width="11.33203125" style="848" customWidth="1"/>
    <col min="12550" max="12550" width="11" style="848" customWidth="1"/>
    <col min="12551" max="12551" width="11.44140625" style="848" customWidth="1"/>
    <col min="12552" max="12800" width="9.33203125" style="848"/>
    <col min="12801" max="12801" width="5.44140625" style="848" customWidth="1"/>
    <col min="12802" max="12802" width="31.44140625" style="848" customWidth="1"/>
    <col min="12803" max="12803" width="11.33203125" style="848" customWidth="1"/>
    <col min="12804" max="12804" width="11.44140625" style="848" customWidth="1"/>
    <col min="12805" max="12805" width="11.33203125" style="848" customWidth="1"/>
    <col min="12806" max="12806" width="11" style="848" customWidth="1"/>
    <col min="12807" max="12807" width="11.44140625" style="848" customWidth="1"/>
    <col min="12808" max="13056" width="9.33203125" style="848"/>
    <col min="13057" max="13057" width="5.44140625" style="848" customWidth="1"/>
    <col min="13058" max="13058" width="31.44140625" style="848" customWidth="1"/>
    <col min="13059" max="13059" width="11.33203125" style="848" customWidth="1"/>
    <col min="13060" max="13060" width="11.44140625" style="848" customWidth="1"/>
    <col min="13061" max="13061" width="11.33203125" style="848" customWidth="1"/>
    <col min="13062" max="13062" width="11" style="848" customWidth="1"/>
    <col min="13063" max="13063" width="11.44140625" style="848" customWidth="1"/>
    <col min="13064" max="13312" width="9.33203125" style="848"/>
    <col min="13313" max="13313" width="5.44140625" style="848" customWidth="1"/>
    <col min="13314" max="13314" width="31.44140625" style="848" customWidth="1"/>
    <col min="13315" max="13315" width="11.33203125" style="848" customWidth="1"/>
    <col min="13316" max="13316" width="11.44140625" style="848" customWidth="1"/>
    <col min="13317" max="13317" width="11.33203125" style="848" customWidth="1"/>
    <col min="13318" max="13318" width="11" style="848" customWidth="1"/>
    <col min="13319" max="13319" width="11.44140625" style="848" customWidth="1"/>
    <col min="13320" max="13568" width="9.33203125" style="848"/>
    <col min="13569" max="13569" width="5.44140625" style="848" customWidth="1"/>
    <col min="13570" max="13570" width="31.44140625" style="848" customWidth="1"/>
    <col min="13571" max="13571" width="11.33203125" style="848" customWidth="1"/>
    <col min="13572" max="13572" width="11.44140625" style="848" customWidth="1"/>
    <col min="13573" max="13573" width="11.33203125" style="848" customWidth="1"/>
    <col min="13574" max="13574" width="11" style="848" customWidth="1"/>
    <col min="13575" max="13575" width="11.44140625" style="848" customWidth="1"/>
    <col min="13576" max="13824" width="9.33203125" style="848"/>
    <col min="13825" max="13825" width="5.44140625" style="848" customWidth="1"/>
    <col min="13826" max="13826" width="31.44140625" style="848" customWidth="1"/>
    <col min="13827" max="13827" width="11.33203125" style="848" customWidth="1"/>
    <col min="13828" max="13828" width="11.44140625" style="848" customWidth="1"/>
    <col min="13829" max="13829" width="11.33203125" style="848" customWidth="1"/>
    <col min="13830" max="13830" width="11" style="848" customWidth="1"/>
    <col min="13831" max="13831" width="11.44140625" style="848" customWidth="1"/>
    <col min="13832" max="14080" width="9.33203125" style="848"/>
    <col min="14081" max="14081" width="5.44140625" style="848" customWidth="1"/>
    <col min="14082" max="14082" width="31.44140625" style="848" customWidth="1"/>
    <col min="14083" max="14083" width="11.33203125" style="848" customWidth="1"/>
    <col min="14084" max="14084" width="11.44140625" style="848" customWidth="1"/>
    <col min="14085" max="14085" width="11.33203125" style="848" customWidth="1"/>
    <col min="14086" max="14086" width="11" style="848" customWidth="1"/>
    <col min="14087" max="14087" width="11.44140625" style="848" customWidth="1"/>
    <col min="14088" max="14336" width="9.33203125" style="848"/>
    <col min="14337" max="14337" width="5.44140625" style="848" customWidth="1"/>
    <col min="14338" max="14338" width="31.44140625" style="848" customWidth="1"/>
    <col min="14339" max="14339" width="11.33203125" style="848" customWidth="1"/>
    <col min="14340" max="14340" width="11.44140625" style="848" customWidth="1"/>
    <col min="14341" max="14341" width="11.33203125" style="848" customWidth="1"/>
    <col min="14342" max="14342" width="11" style="848" customWidth="1"/>
    <col min="14343" max="14343" width="11.44140625" style="848" customWidth="1"/>
    <col min="14344" max="14592" width="9.33203125" style="848"/>
    <col min="14593" max="14593" width="5.44140625" style="848" customWidth="1"/>
    <col min="14594" max="14594" width="31.44140625" style="848" customWidth="1"/>
    <col min="14595" max="14595" width="11.33203125" style="848" customWidth="1"/>
    <col min="14596" max="14596" width="11.44140625" style="848" customWidth="1"/>
    <col min="14597" max="14597" width="11.33203125" style="848" customWidth="1"/>
    <col min="14598" max="14598" width="11" style="848" customWidth="1"/>
    <col min="14599" max="14599" width="11.44140625" style="848" customWidth="1"/>
    <col min="14600" max="14848" width="9.33203125" style="848"/>
    <col min="14849" max="14849" width="5.44140625" style="848" customWidth="1"/>
    <col min="14850" max="14850" width="31.44140625" style="848" customWidth="1"/>
    <col min="14851" max="14851" width="11.33203125" style="848" customWidth="1"/>
    <col min="14852" max="14852" width="11.44140625" style="848" customWidth="1"/>
    <col min="14853" max="14853" width="11.33203125" style="848" customWidth="1"/>
    <col min="14854" max="14854" width="11" style="848" customWidth="1"/>
    <col min="14855" max="14855" width="11.44140625" style="848" customWidth="1"/>
    <col min="14856" max="15104" width="9.33203125" style="848"/>
    <col min="15105" max="15105" width="5.44140625" style="848" customWidth="1"/>
    <col min="15106" max="15106" width="31.44140625" style="848" customWidth="1"/>
    <col min="15107" max="15107" width="11.33203125" style="848" customWidth="1"/>
    <col min="15108" max="15108" width="11.44140625" style="848" customWidth="1"/>
    <col min="15109" max="15109" width="11.33203125" style="848" customWidth="1"/>
    <col min="15110" max="15110" width="11" style="848" customWidth="1"/>
    <col min="15111" max="15111" width="11.44140625" style="848" customWidth="1"/>
    <col min="15112" max="15360" width="9.33203125" style="848"/>
    <col min="15361" max="15361" width="5.44140625" style="848" customWidth="1"/>
    <col min="15362" max="15362" width="31.44140625" style="848" customWidth="1"/>
    <col min="15363" max="15363" width="11.33203125" style="848" customWidth="1"/>
    <col min="15364" max="15364" width="11.44140625" style="848" customWidth="1"/>
    <col min="15365" max="15365" width="11.33203125" style="848" customWidth="1"/>
    <col min="15366" max="15366" width="11" style="848" customWidth="1"/>
    <col min="15367" max="15367" width="11.44140625" style="848" customWidth="1"/>
    <col min="15368" max="15616" width="9.33203125" style="848"/>
    <col min="15617" max="15617" width="5.44140625" style="848" customWidth="1"/>
    <col min="15618" max="15618" width="31.44140625" style="848" customWidth="1"/>
    <col min="15619" max="15619" width="11.33203125" style="848" customWidth="1"/>
    <col min="15620" max="15620" width="11.44140625" style="848" customWidth="1"/>
    <col min="15621" max="15621" width="11.33203125" style="848" customWidth="1"/>
    <col min="15622" max="15622" width="11" style="848" customWidth="1"/>
    <col min="15623" max="15623" width="11.44140625" style="848" customWidth="1"/>
    <col min="15624" max="15872" width="9.33203125" style="848"/>
    <col min="15873" max="15873" width="5.44140625" style="848" customWidth="1"/>
    <col min="15874" max="15874" width="31.44140625" style="848" customWidth="1"/>
    <col min="15875" max="15875" width="11.33203125" style="848" customWidth="1"/>
    <col min="15876" max="15876" width="11.44140625" style="848" customWidth="1"/>
    <col min="15877" max="15877" width="11.33203125" style="848" customWidth="1"/>
    <col min="15878" max="15878" width="11" style="848" customWidth="1"/>
    <col min="15879" max="15879" width="11.44140625" style="848" customWidth="1"/>
    <col min="15880" max="16128" width="9.33203125" style="848"/>
    <col min="16129" max="16129" width="5.44140625" style="848" customWidth="1"/>
    <col min="16130" max="16130" width="31.44140625" style="848" customWidth="1"/>
    <col min="16131" max="16131" width="11.33203125" style="848" customWidth="1"/>
    <col min="16132" max="16132" width="11.44140625" style="848" customWidth="1"/>
    <col min="16133" max="16133" width="11.33203125" style="848" customWidth="1"/>
    <col min="16134" max="16134" width="11" style="848" customWidth="1"/>
    <col min="16135" max="16135" width="11.44140625" style="848" customWidth="1"/>
    <col min="16136" max="16384" width="9.33203125" style="848"/>
  </cols>
  <sheetData>
    <row r="1" spans="1:7" ht="15.6">
      <c r="B1" s="1570" t="s">
        <v>520</v>
      </c>
      <c r="C1" s="1570"/>
      <c r="D1" s="1570"/>
      <c r="E1" s="1570"/>
      <c r="F1" s="1570"/>
      <c r="G1" s="1570"/>
    </row>
    <row r="2" spans="1:7" ht="15.6">
      <c r="B2" s="863"/>
      <c r="C2" s="863"/>
      <c r="D2" s="863"/>
      <c r="E2" s="863"/>
      <c r="F2" s="863"/>
      <c r="G2" s="863"/>
    </row>
    <row r="3" spans="1:7" s="866" customFormat="1" ht="16.2">
      <c r="A3" s="864" t="s">
        <v>270</v>
      </c>
      <c r="B3" s="865"/>
      <c r="C3" s="1571" t="s">
        <v>415</v>
      </c>
      <c r="D3" s="1571"/>
      <c r="E3" s="1571"/>
      <c r="F3" s="1571"/>
      <c r="G3" s="1571"/>
    </row>
    <row r="4" spans="1:7" s="866" customFormat="1" ht="15.6"/>
    <row r="5" spans="1:7" s="866" customFormat="1" ht="16.2">
      <c r="A5" s="864" t="s">
        <v>271</v>
      </c>
      <c r="B5" s="865"/>
      <c r="C5" s="1571" t="s">
        <v>521</v>
      </c>
      <c r="D5" s="1571"/>
      <c r="E5" s="1571"/>
      <c r="F5" s="1571"/>
      <c r="G5" s="865"/>
    </row>
    <row r="6" spans="1:7" s="867" customFormat="1"/>
    <row r="7" spans="1:7" s="869" customFormat="1" ht="15" customHeight="1">
      <c r="A7" s="868" t="s">
        <v>522</v>
      </c>
    </row>
    <row r="8" spans="1:7" s="869" customFormat="1" ht="14.4" thickBot="1">
      <c r="A8" s="868" t="s">
        <v>523</v>
      </c>
    </row>
    <row r="9" spans="1:7" s="872" customFormat="1" ht="34.799999999999997" thickBot="1">
      <c r="A9" s="62" t="s">
        <v>59</v>
      </c>
      <c r="B9" s="870" t="s">
        <v>274</v>
      </c>
      <c r="C9" s="870" t="s">
        <v>275</v>
      </c>
      <c r="D9" s="870" t="s">
        <v>276</v>
      </c>
      <c r="E9" s="870" t="s">
        <v>277</v>
      </c>
      <c r="F9" s="870" t="s">
        <v>278</v>
      </c>
      <c r="G9" s="871" t="s">
        <v>96</v>
      </c>
    </row>
    <row r="10" spans="1:7">
      <c r="A10" s="873" t="s">
        <v>61</v>
      </c>
      <c r="B10" s="874" t="s">
        <v>279</v>
      </c>
      <c r="C10" s="101"/>
      <c r="D10" s="101"/>
      <c r="E10" s="101"/>
      <c r="F10" s="101"/>
      <c r="G10" s="875">
        <f>SUM(C10:F10)</f>
        <v>0</v>
      </c>
    </row>
    <row r="11" spans="1:7" ht="20.399999999999999">
      <c r="A11" s="876" t="s">
        <v>62</v>
      </c>
      <c r="B11" s="877" t="s">
        <v>280</v>
      </c>
      <c r="C11" s="102"/>
      <c r="D11" s="102"/>
      <c r="E11" s="102"/>
      <c r="F11" s="102"/>
      <c r="G11" s="878">
        <f>SUM(C11:F11)</f>
        <v>0</v>
      </c>
    </row>
    <row r="12" spans="1:7">
      <c r="A12" s="876" t="s">
        <v>63</v>
      </c>
      <c r="B12" s="877" t="s">
        <v>281</v>
      </c>
      <c r="C12" s="102"/>
      <c r="D12" s="102"/>
      <c r="E12" s="102"/>
      <c r="F12" s="102"/>
      <c r="G12" s="878">
        <f>SUM(C12:F12)</f>
        <v>0</v>
      </c>
    </row>
    <row r="13" spans="1:7">
      <c r="A13" s="876" t="s">
        <v>64</v>
      </c>
      <c r="B13" s="877" t="s">
        <v>282</v>
      </c>
      <c r="C13" s="102"/>
      <c r="D13" s="102"/>
      <c r="E13" s="102"/>
      <c r="F13" s="102"/>
      <c r="G13" s="878">
        <f>SUM(C13:F13)</f>
        <v>0</v>
      </c>
    </row>
    <row r="14" spans="1:7" ht="20.399999999999999">
      <c r="A14" s="876" t="s">
        <v>65</v>
      </c>
      <c r="B14" s="877" t="s">
        <v>283</v>
      </c>
      <c r="C14" s="102"/>
      <c r="D14" s="102"/>
      <c r="E14" s="102"/>
      <c r="F14" s="102"/>
      <c r="G14" s="878">
        <f>SUM(C14:F14)</f>
        <v>0</v>
      </c>
    </row>
    <row r="15" spans="1:7" ht="13.8" thickBot="1">
      <c r="A15" s="879" t="s">
        <v>66</v>
      </c>
      <c r="B15" s="880" t="s">
        <v>284</v>
      </c>
      <c r="C15" s="103">
        <v>576</v>
      </c>
      <c r="D15" s="103"/>
      <c r="E15" s="103"/>
      <c r="F15" s="103"/>
      <c r="G15" s="881">
        <v>576</v>
      </c>
    </row>
    <row r="16" spans="1:7" s="886" customFormat="1" ht="13.8" thickBot="1">
      <c r="A16" s="882" t="s">
        <v>67</v>
      </c>
      <c r="B16" s="883" t="s">
        <v>96</v>
      </c>
      <c r="C16" s="884">
        <v>576</v>
      </c>
      <c r="D16" s="884"/>
      <c r="E16" s="884"/>
      <c r="F16" s="884"/>
      <c r="G16" s="885">
        <v>576</v>
      </c>
    </row>
    <row r="17" spans="1:7" s="867" customFormat="1"/>
    <row r="18" spans="1:7" s="867" customFormat="1"/>
    <row r="19" spans="1:7" s="867" customFormat="1">
      <c r="A19" s="1535" t="s">
        <v>1087</v>
      </c>
    </row>
    <row r="20" spans="1:7" s="867" customFormat="1" ht="15.6">
      <c r="A20" s="866"/>
    </row>
    <row r="21" spans="1:7" s="867" customFormat="1"/>
    <row r="24" spans="1:7" ht="13.8">
      <c r="D24" s="105"/>
      <c r="E24" s="105"/>
    </row>
    <row r="25" spans="1:7" ht="13.8">
      <c r="D25" s="105"/>
      <c r="E25" s="105"/>
    </row>
    <row r="26" spans="1:7" ht="13.8">
      <c r="D26" s="105"/>
      <c r="E26" s="105"/>
    </row>
    <row r="27" spans="1:7" ht="16.2">
      <c r="A27" s="1572"/>
      <c r="B27" s="1572"/>
      <c r="C27" s="1572"/>
      <c r="D27" s="1572"/>
      <c r="E27" s="1572"/>
      <c r="F27" s="1572"/>
      <c r="G27" s="1572"/>
    </row>
    <row r="28" spans="1:7" ht="13.8">
      <c r="D28" s="105"/>
      <c r="E28" s="105"/>
    </row>
    <row r="29" spans="1:7" ht="13.8">
      <c r="D29" s="105"/>
      <c r="E29" s="105"/>
    </row>
    <row r="30" spans="1:7" ht="16.2">
      <c r="A30" s="1572"/>
      <c r="B30" s="1572"/>
      <c r="C30" s="1572"/>
      <c r="D30" s="1572"/>
      <c r="E30" s="1572"/>
      <c r="F30" s="1572"/>
      <c r="G30" s="1572"/>
    </row>
  </sheetData>
  <mergeCells count="5">
    <mergeCell ref="B1:G1"/>
    <mergeCell ref="C3:G3"/>
    <mergeCell ref="C5:F5"/>
    <mergeCell ref="A27:G27"/>
    <mergeCell ref="A30:G30"/>
  </mergeCells>
  <pageMargins left="0.7" right="0.7" top="0.75" bottom="0.75" header="0.3" footer="0.3"/>
  <pageSetup paperSize="9" orientation="portrait" r:id="rId1"/>
  <headerFooter>
    <oddHeader>&amp;R&amp;"Times New Roman CE,Félkövér dőlt"13. melléklet az 5/2014. (V. 23.) önnkormányzati rendelethez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G320"/>
  <sheetViews>
    <sheetView topLeftCell="A7" workbookViewId="0">
      <selection activeCell="I21" sqref="I21"/>
    </sheetView>
  </sheetViews>
  <sheetFormatPr defaultRowHeight="13.2"/>
  <cols>
    <col min="1" max="1" width="63.109375" style="848" customWidth="1"/>
    <col min="2" max="2" width="7.6640625" style="848" customWidth="1"/>
    <col min="3" max="3" width="10.44140625" style="1011" customWidth="1"/>
    <col min="4" max="4" width="12.44140625" style="1011" customWidth="1"/>
    <col min="5" max="5" width="10.77734375" style="1011" customWidth="1"/>
    <col min="6" max="256" width="9.33203125" style="848"/>
    <col min="257" max="257" width="63.109375" style="848" customWidth="1"/>
    <col min="258" max="258" width="7.6640625" style="848" customWidth="1"/>
    <col min="259" max="259" width="10.44140625" style="848" customWidth="1"/>
    <col min="260" max="260" width="12.44140625" style="848" customWidth="1"/>
    <col min="261" max="261" width="10.77734375" style="848" customWidth="1"/>
    <col min="262" max="512" width="9.33203125" style="848"/>
    <col min="513" max="513" width="63.109375" style="848" customWidth="1"/>
    <col min="514" max="514" width="7.6640625" style="848" customWidth="1"/>
    <col min="515" max="515" width="10.44140625" style="848" customWidth="1"/>
    <col min="516" max="516" width="12.44140625" style="848" customWidth="1"/>
    <col min="517" max="517" width="10.77734375" style="848" customWidth="1"/>
    <col min="518" max="768" width="9.33203125" style="848"/>
    <col min="769" max="769" width="63.109375" style="848" customWidth="1"/>
    <col min="770" max="770" width="7.6640625" style="848" customWidth="1"/>
    <col min="771" max="771" width="10.44140625" style="848" customWidth="1"/>
    <col min="772" max="772" width="12.44140625" style="848" customWidth="1"/>
    <col min="773" max="773" width="10.77734375" style="848" customWidth="1"/>
    <col min="774" max="1024" width="9.33203125" style="848"/>
    <col min="1025" max="1025" width="63.109375" style="848" customWidth="1"/>
    <col min="1026" max="1026" width="7.6640625" style="848" customWidth="1"/>
    <col min="1027" max="1027" width="10.44140625" style="848" customWidth="1"/>
    <col min="1028" max="1028" width="12.44140625" style="848" customWidth="1"/>
    <col min="1029" max="1029" width="10.77734375" style="848" customWidth="1"/>
    <col min="1030" max="1280" width="9.33203125" style="848"/>
    <col min="1281" max="1281" width="63.109375" style="848" customWidth="1"/>
    <col min="1282" max="1282" width="7.6640625" style="848" customWidth="1"/>
    <col min="1283" max="1283" width="10.44140625" style="848" customWidth="1"/>
    <col min="1284" max="1284" width="12.44140625" style="848" customWidth="1"/>
    <col min="1285" max="1285" width="10.77734375" style="848" customWidth="1"/>
    <col min="1286" max="1536" width="9.33203125" style="848"/>
    <col min="1537" max="1537" width="63.109375" style="848" customWidth="1"/>
    <col min="1538" max="1538" width="7.6640625" style="848" customWidth="1"/>
    <col min="1539" max="1539" width="10.44140625" style="848" customWidth="1"/>
    <col min="1540" max="1540" width="12.44140625" style="848" customWidth="1"/>
    <col min="1541" max="1541" width="10.77734375" style="848" customWidth="1"/>
    <col min="1542" max="1792" width="9.33203125" style="848"/>
    <col min="1793" max="1793" width="63.109375" style="848" customWidth="1"/>
    <col min="1794" max="1794" width="7.6640625" style="848" customWidth="1"/>
    <col min="1795" max="1795" width="10.44140625" style="848" customWidth="1"/>
    <col min="1796" max="1796" width="12.44140625" style="848" customWidth="1"/>
    <col min="1797" max="1797" width="10.77734375" style="848" customWidth="1"/>
    <col min="1798" max="2048" width="9.33203125" style="848"/>
    <col min="2049" max="2049" width="63.109375" style="848" customWidth="1"/>
    <col min="2050" max="2050" width="7.6640625" style="848" customWidth="1"/>
    <col min="2051" max="2051" width="10.44140625" style="848" customWidth="1"/>
    <col min="2052" max="2052" width="12.44140625" style="848" customWidth="1"/>
    <col min="2053" max="2053" width="10.77734375" style="848" customWidth="1"/>
    <col min="2054" max="2304" width="9.33203125" style="848"/>
    <col min="2305" max="2305" width="63.109375" style="848" customWidth="1"/>
    <col min="2306" max="2306" width="7.6640625" style="848" customWidth="1"/>
    <col min="2307" max="2307" width="10.44140625" style="848" customWidth="1"/>
    <col min="2308" max="2308" width="12.44140625" style="848" customWidth="1"/>
    <col min="2309" max="2309" width="10.77734375" style="848" customWidth="1"/>
    <col min="2310" max="2560" width="9.33203125" style="848"/>
    <col min="2561" max="2561" width="63.109375" style="848" customWidth="1"/>
    <col min="2562" max="2562" width="7.6640625" style="848" customWidth="1"/>
    <col min="2563" max="2563" width="10.44140625" style="848" customWidth="1"/>
    <col min="2564" max="2564" width="12.44140625" style="848" customWidth="1"/>
    <col min="2565" max="2565" width="10.77734375" style="848" customWidth="1"/>
    <col min="2566" max="2816" width="9.33203125" style="848"/>
    <col min="2817" max="2817" width="63.109375" style="848" customWidth="1"/>
    <col min="2818" max="2818" width="7.6640625" style="848" customWidth="1"/>
    <col min="2819" max="2819" width="10.44140625" style="848" customWidth="1"/>
    <col min="2820" max="2820" width="12.44140625" style="848" customWidth="1"/>
    <col min="2821" max="2821" width="10.77734375" style="848" customWidth="1"/>
    <col min="2822" max="3072" width="9.33203125" style="848"/>
    <col min="3073" max="3073" width="63.109375" style="848" customWidth="1"/>
    <col min="3074" max="3074" width="7.6640625" style="848" customWidth="1"/>
    <col min="3075" max="3075" width="10.44140625" style="848" customWidth="1"/>
    <col min="3076" max="3076" width="12.44140625" style="848" customWidth="1"/>
    <col min="3077" max="3077" width="10.77734375" style="848" customWidth="1"/>
    <col min="3078" max="3328" width="9.33203125" style="848"/>
    <col min="3329" max="3329" width="63.109375" style="848" customWidth="1"/>
    <col min="3330" max="3330" width="7.6640625" style="848" customWidth="1"/>
    <col min="3331" max="3331" width="10.44140625" style="848" customWidth="1"/>
    <col min="3332" max="3332" width="12.44140625" style="848" customWidth="1"/>
    <col min="3333" max="3333" width="10.77734375" style="848" customWidth="1"/>
    <col min="3334" max="3584" width="9.33203125" style="848"/>
    <col min="3585" max="3585" width="63.109375" style="848" customWidth="1"/>
    <col min="3586" max="3586" width="7.6640625" style="848" customWidth="1"/>
    <col min="3587" max="3587" width="10.44140625" style="848" customWidth="1"/>
    <col min="3588" max="3588" width="12.44140625" style="848" customWidth="1"/>
    <col min="3589" max="3589" width="10.77734375" style="848" customWidth="1"/>
    <col min="3590" max="3840" width="9.33203125" style="848"/>
    <col min="3841" max="3841" width="63.109375" style="848" customWidth="1"/>
    <col min="3842" max="3842" width="7.6640625" style="848" customWidth="1"/>
    <col min="3843" max="3843" width="10.44140625" style="848" customWidth="1"/>
    <col min="3844" max="3844" width="12.44140625" style="848" customWidth="1"/>
    <col min="3845" max="3845" width="10.77734375" style="848" customWidth="1"/>
    <col min="3846" max="4096" width="9.33203125" style="848"/>
    <col min="4097" max="4097" width="63.109375" style="848" customWidth="1"/>
    <col min="4098" max="4098" width="7.6640625" style="848" customWidth="1"/>
    <col min="4099" max="4099" width="10.44140625" style="848" customWidth="1"/>
    <col min="4100" max="4100" width="12.44140625" style="848" customWidth="1"/>
    <col min="4101" max="4101" width="10.77734375" style="848" customWidth="1"/>
    <col min="4102" max="4352" width="9.33203125" style="848"/>
    <col min="4353" max="4353" width="63.109375" style="848" customWidth="1"/>
    <col min="4354" max="4354" width="7.6640625" style="848" customWidth="1"/>
    <col min="4355" max="4355" width="10.44140625" style="848" customWidth="1"/>
    <col min="4356" max="4356" width="12.44140625" style="848" customWidth="1"/>
    <col min="4357" max="4357" width="10.77734375" style="848" customWidth="1"/>
    <col min="4358" max="4608" width="9.33203125" style="848"/>
    <col min="4609" max="4609" width="63.109375" style="848" customWidth="1"/>
    <col min="4610" max="4610" width="7.6640625" style="848" customWidth="1"/>
    <col min="4611" max="4611" width="10.44140625" style="848" customWidth="1"/>
    <col min="4612" max="4612" width="12.44140625" style="848" customWidth="1"/>
    <col min="4613" max="4613" width="10.77734375" style="848" customWidth="1"/>
    <col min="4614" max="4864" width="9.33203125" style="848"/>
    <col min="4865" max="4865" width="63.109375" style="848" customWidth="1"/>
    <col min="4866" max="4866" width="7.6640625" style="848" customWidth="1"/>
    <col min="4867" max="4867" width="10.44140625" style="848" customWidth="1"/>
    <col min="4868" max="4868" width="12.44140625" style="848" customWidth="1"/>
    <col min="4869" max="4869" width="10.77734375" style="848" customWidth="1"/>
    <col min="4870" max="5120" width="9.33203125" style="848"/>
    <col min="5121" max="5121" width="63.109375" style="848" customWidth="1"/>
    <col min="5122" max="5122" width="7.6640625" style="848" customWidth="1"/>
    <col min="5123" max="5123" width="10.44140625" style="848" customWidth="1"/>
    <col min="5124" max="5124" width="12.44140625" style="848" customWidth="1"/>
    <col min="5125" max="5125" width="10.77734375" style="848" customWidth="1"/>
    <col min="5126" max="5376" width="9.33203125" style="848"/>
    <col min="5377" max="5377" width="63.109375" style="848" customWidth="1"/>
    <col min="5378" max="5378" width="7.6640625" style="848" customWidth="1"/>
    <col min="5379" max="5379" width="10.44140625" style="848" customWidth="1"/>
    <col min="5380" max="5380" width="12.44140625" style="848" customWidth="1"/>
    <col min="5381" max="5381" width="10.77734375" style="848" customWidth="1"/>
    <col min="5382" max="5632" width="9.33203125" style="848"/>
    <col min="5633" max="5633" width="63.109375" style="848" customWidth="1"/>
    <col min="5634" max="5634" width="7.6640625" style="848" customWidth="1"/>
    <col min="5635" max="5635" width="10.44140625" style="848" customWidth="1"/>
    <col min="5636" max="5636" width="12.44140625" style="848" customWidth="1"/>
    <col min="5637" max="5637" width="10.77734375" style="848" customWidth="1"/>
    <col min="5638" max="5888" width="9.33203125" style="848"/>
    <col min="5889" max="5889" width="63.109375" style="848" customWidth="1"/>
    <col min="5890" max="5890" width="7.6640625" style="848" customWidth="1"/>
    <col min="5891" max="5891" width="10.44140625" style="848" customWidth="1"/>
    <col min="5892" max="5892" width="12.44140625" style="848" customWidth="1"/>
    <col min="5893" max="5893" width="10.77734375" style="848" customWidth="1"/>
    <col min="5894" max="6144" width="9.33203125" style="848"/>
    <col min="6145" max="6145" width="63.109375" style="848" customWidth="1"/>
    <col min="6146" max="6146" width="7.6640625" style="848" customWidth="1"/>
    <col min="6147" max="6147" width="10.44140625" style="848" customWidth="1"/>
    <col min="6148" max="6148" width="12.44140625" style="848" customWidth="1"/>
    <col min="6149" max="6149" width="10.77734375" style="848" customWidth="1"/>
    <col min="6150" max="6400" width="9.33203125" style="848"/>
    <col min="6401" max="6401" width="63.109375" style="848" customWidth="1"/>
    <col min="6402" max="6402" width="7.6640625" style="848" customWidth="1"/>
    <col min="6403" max="6403" width="10.44140625" style="848" customWidth="1"/>
    <col min="6404" max="6404" width="12.44140625" style="848" customWidth="1"/>
    <col min="6405" max="6405" width="10.77734375" style="848" customWidth="1"/>
    <col min="6406" max="6656" width="9.33203125" style="848"/>
    <col min="6657" max="6657" width="63.109375" style="848" customWidth="1"/>
    <col min="6658" max="6658" width="7.6640625" style="848" customWidth="1"/>
    <col min="6659" max="6659" width="10.44140625" style="848" customWidth="1"/>
    <col min="6660" max="6660" width="12.44140625" style="848" customWidth="1"/>
    <col min="6661" max="6661" width="10.77734375" style="848" customWidth="1"/>
    <col min="6662" max="6912" width="9.33203125" style="848"/>
    <col min="6913" max="6913" width="63.109375" style="848" customWidth="1"/>
    <col min="6914" max="6914" width="7.6640625" style="848" customWidth="1"/>
    <col min="6915" max="6915" width="10.44140625" style="848" customWidth="1"/>
    <col min="6916" max="6916" width="12.44140625" style="848" customWidth="1"/>
    <col min="6917" max="6917" width="10.77734375" style="848" customWidth="1"/>
    <col min="6918" max="7168" width="9.33203125" style="848"/>
    <col min="7169" max="7169" width="63.109375" style="848" customWidth="1"/>
    <col min="7170" max="7170" width="7.6640625" style="848" customWidth="1"/>
    <col min="7171" max="7171" width="10.44140625" style="848" customWidth="1"/>
    <col min="7172" max="7172" width="12.44140625" style="848" customWidth="1"/>
    <col min="7173" max="7173" width="10.77734375" style="848" customWidth="1"/>
    <col min="7174" max="7424" width="9.33203125" style="848"/>
    <col min="7425" max="7425" width="63.109375" style="848" customWidth="1"/>
    <col min="7426" max="7426" width="7.6640625" style="848" customWidth="1"/>
    <col min="7427" max="7427" width="10.44140625" style="848" customWidth="1"/>
    <col min="7428" max="7428" width="12.44140625" style="848" customWidth="1"/>
    <col min="7429" max="7429" width="10.77734375" style="848" customWidth="1"/>
    <col min="7430" max="7680" width="9.33203125" style="848"/>
    <col min="7681" max="7681" width="63.109375" style="848" customWidth="1"/>
    <col min="7682" max="7682" width="7.6640625" style="848" customWidth="1"/>
    <col min="7683" max="7683" width="10.44140625" style="848" customWidth="1"/>
    <col min="7684" max="7684" width="12.44140625" style="848" customWidth="1"/>
    <col min="7685" max="7685" width="10.77734375" style="848" customWidth="1"/>
    <col min="7686" max="7936" width="9.33203125" style="848"/>
    <col min="7937" max="7937" width="63.109375" style="848" customWidth="1"/>
    <col min="7938" max="7938" width="7.6640625" style="848" customWidth="1"/>
    <col min="7939" max="7939" width="10.44140625" style="848" customWidth="1"/>
    <col min="7940" max="7940" width="12.44140625" style="848" customWidth="1"/>
    <col min="7941" max="7941" width="10.77734375" style="848" customWidth="1"/>
    <col min="7942" max="8192" width="9.33203125" style="848"/>
    <col min="8193" max="8193" width="63.109375" style="848" customWidth="1"/>
    <col min="8194" max="8194" width="7.6640625" style="848" customWidth="1"/>
    <col min="8195" max="8195" width="10.44140625" style="848" customWidth="1"/>
    <col min="8196" max="8196" width="12.44140625" style="848" customWidth="1"/>
    <col min="8197" max="8197" width="10.77734375" style="848" customWidth="1"/>
    <col min="8198" max="8448" width="9.33203125" style="848"/>
    <col min="8449" max="8449" width="63.109375" style="848" customWidth="1"/>
    <col min="8450" max="8450" width="7.6640625" style="848" customWidth="1"/>
    <col min="8451" max="8451" width="10.44140625" style="848" customWidth="1"/>
    <col min="8452" max="8452" width="12.44140625" style="848" customWidth="1"/>
    <col min="8453" max="8453" width="10.77734375" style="848" customWidth="1"/>
    <col min="8454" max="8704" width="9.33203125" style="848"/>
    <col min="8705" max="8705" width="63.109375" style="848" customWidth="1"/>
    <col min="8706" max="8706" width="7.6640625" style="848" customWidth="1"/>
    <col min="8707" max="8707" width="10.44140625" style="848" customWidth="1"/>
    <col min="8708" max="8708" width="12.44140625" style="848" customWidth="1"/>
    <col min="8709" max="8709" width="10.77734375" style="848" customWidth="1"/>
    <col min="8710" max="8960" width="9.33203125" style="848"/>
    <col min="8961" max="8961" width="63.109375" style="848" customWidth="1"/>
    <col min="8962" max="8962" width="7.6640625" style="848" customWidth="1"/>
    <col min="8963" max="8963" width="10.44140625" style="848" customWidth="1"/>
    <col min="8964" max="8964" width="12.44140625" style="848" customWidth="1"/>
    <col min="8965" max="8965" width="10.77734375" style="848" customWidth="1"/>
    <col min="8966" max="9216" width="9.33203125" style="848"/>
    <col min="9217" max="9217" width="63.109375" style="848" customWidth="1"/>
    <col min="9218" max="9218" width="7.6640625" style="848" customWidth="1"/>
    <col min="9219" max="9219" width="10.44140625" style="848" customWidth="1"/>
    <col min="9220" max="9220" width="12.44140625" style="848" customWidth="1"/>
    <col min="9221" max="9221" width="10.77734375" style="848" customWidth="1"/>
    <col min="9222" max="9472" width="9.33203125" style="848"/>
    <col min="9473" max="9473" width="63.109375" style="848" customWidth="1"/>
    <col min="9474" max="9474" width="7.6640625" style="848" customWidth="1"/>
    <col min="9475" max="9475" width="10.44140625" style="848" customWidth="1"/>
    <col min="9476" max="9476" width="12.44140625" style="848" customWidth="1"/>
    <col min="9477" max="9477" width="10.77734375" style="848" customWidth="1"/>
    <col min="9478" max="9728" width="9.33203125" style="848"/>
    <col min="9729" max="9729" width="63.109375" style="848" customWidth="1"/>
    <col min="9730" max="9730" width="7.6640625" style="848" customWidth="1"/>
    <col min="9731" max="9731" width="10.44140625" style="848" customWidth="1"/>
    <col min="9732" max="9732" width="12.44140625" style="848" customWidth="1"/>
    <col min="9733" max="9733" width="10.77734375" style="848" customWidth="1"/>
    <col min="9734" max="9984" width="9.33203125" style="848"/>
    <col min="9985" max="9985" width="63.109375" style="848" customWidth="1"/>
    <col min="9986" max="9986" width="7.6640625" style="848" customWidth="1"/>
    <col min="9987" max="9987" width="10.44140625" style="848" customWidth="1"/>
    <col min="9988" max="9988" width="12.44140625" style="848" customWidth="1"/>
    <col min="9989" max="9989" width="10.77734375" style="848" customWidth="1"/>
    <col min="9990" max="10240" width="9.33203125" style="848"/>
    <col min="10241" max="10241" width="63.109375" style="848" customWidth="1"/>
    <col min="10242" max="10242" width="7.6640625" style="848" customWidth="1"/>
    <col min="10243" max="10243" width="10.44140625" style="848" customWidth="1"/>
    <col min="10244" max="10244" width="12.44140625" style="848" customWidth="1"/>
    <col min="10245" max="10245" width="10.77734375" style="848" customWidth="1"/>
    <col min="10246" max="10496" width="9.33203125" style="848"/>
    <col min="10497" max="10497" width="63.109375" style="848" customWidth="1"/>
    <col min="10498" max="10498" width="7.6640625" style="848" customWidth="1"/>
    <col min="10499" max="10499" width="10.44140625" style="848" customWidth="1"/>
    <col min="10500" max="10500" width="12.44140625" style="848" customWidth="1"/>
    <col min="10501" max="10501" width="10.77734375" style="848" customWidth="1"/>
    <col min="10502" max="10752" width="9.33203125" style="848"/>
    <col min="10753" max="10753" width="63.109375" style="848" customWidth="1"/>
    <col min="10754" max="10754" width="7.6640625" style="848" customWidth="1"/>
    <col min="10755" max="10755" width="10.44140625" style="848" customWidth="1"/>
    <col min="10756" max="10756" width="12.44140625" style="848" customWidth="1"/>
    <col min="10757" max="10757" width="10.77734375" style="848" customWidth="1"/>
    <col min="10758" max="11008" width="9.33203125" style="848"/>
    <col min="11009" max="11009" width="63.109375" style="848" customWidth="1"/>
    <col min="11010" max="11010" width="7.6640625" style="848" customWidth="1"/>
    <col min="11011" max="11011" width="10.44140625" style="848" customWidth="1"/>
    <col min="11012" max="11012" width="12.44140625" style="848" customWidth="1"/>
    <col min="11013" max="11013" width="10.77734375" style="848" customWidth="1"/>
    <col min="11014" max="11264" width="9.33203125" style="848"/>
    <col min="11265" max="11265" width="63.109375" style="848" customWidth="1"/>
    <col min="11266" max="11266" width="7.6640625" style="848" customWidth="1"/>
    <col min="11267" max="11267" width="10.44140625" style="848" customWidth="1"/>
    <col min="11268" max="11268" width="12.44140625" style="848" customWidth="1"/>
    <col min="11269" max="11269" width="10.77734375" style="848" customWidth="1"/>
    <col min="11270" max="11520" width="9.33203125" style="848"/>
    <col min="11521" max="11521" width="63.109375" style="848" customWidth="1"/>
    <col min="11522" max="11522" width="7.6640625" style="848" customWidth="1"/>
    <col min="11523" max="11523" width="10.44140625" style="848" customWidth="1"/>
    <col min="11524" max="11524" width="12.44140625" style="848" customWidth="1"/>
    <col min="11525" max="11525" width="10.77734375" style="848" customWidth="1"/>
    <col min="11526" max="11776" width="9.33203125" style="848"/>
    <col min="11777" max="11777" width="63.109375" style="848" customWidth="1"/>
    <col min="11778" max="11778" width="7.6640625" style="848" customWidth="1"/>
    <col min="11779" max="11779" width="10.44140625" style="848" customWidth="1"/>
    <col min="11780" max="11780" width="12.44140625" style="848" customWidth="1"/>
    <col min="11781" max="11781" width="10.77734375" style="848" customWidth="1"/>
    <col min="11782" max="12032" width="9.33203125" style="848"/>
    <col min="12033" max="12033" width="63.109375" style="848" customWidth="1"/>
    <col min="12034" max="12034" width="7.6640625" style="848" customWidth="1"/>
    <col min="12035" max="12035" width="10.44140625" style="848" customWidth="1"/>
    <col min="12036" max="12036" width="12.44140625" style="848" customWidth="1"/>
    <col min="12037" max="12037" width="10.77734375" style="848" customWidth="1"/>
    <col min="12038" max="12288" width="9.33203125" style="848"/>
    <col min="12289" max="12289" width="63.109375" style="848" customWidth="1"/>
    <col min="12290" max="12290" width="7.6640625" style="848" customWidth="1"/>
    <col min="12291" max="12291" width="10.44140625" style="848" customWidth="1"/>
    <col min="12292" max="12292" width="12.44140625" style="848" customWidth="1"/>
    <col min="12293" max="12293" width="10.77734375" style="848" customWidth="1"/>
    <col min="12294" max="12544" width="9.33203125" style="848"/>
    <col min="12545" max="12545" width="63.109375" style="848" customWidth="1"/>
    <col min="12546" max="12546" width="7.6640625" style="848" customWidth="1"/>
    <col min="12547" max="12547" width="10.44140625" style="848" customWidth="1"/>
    <col min="12548" max="12548" width="12.44140625" style="848" customWidth="1"/>
    <col min="12549" max="12549" width="10.77734375" style="848" customWidth="1"/>
    <col min="12550" max="12800" width="9.33203125" style="848"/>
    <col min="12801" max="12801" width="63.109375" style="848" customWidth="1"/>
    <col min="12802" max="12802" width="7.6640625" style="848" customWidth="1"/>
    <col min="12803" max="12803" width="10.44140625" style="848" customWidth="1"/>
    <col min="12804" max="12804" width="12.44140625" style="848" customWidth="1"/>
    <col min="12805" max="12805" width="10.77734375" style="848" customWidth="1"/>
    <col min="12806" max="13056" width="9.33203125" style="848"/>
    <col min="13057" max="13057" width="63.109375" style="848" customWidth="1"/>
    <col min="13058" max="13058" width="7.6640625" style="848" customWidth="1"/>
    <col min="13059" max="13059" width="10.44140625" style="848" customWidth="1"/>
    <col min="13060" max="13060" width="12.44140625" style="848" customWidth="1"/>
    <col min="13061" max="13061" width="10.77734375" style="848" customWidth="1"/>
    <col min="13062" max="13312" width="9.33203125" style="848"/>
    <col min="13313" max="13313" width="63.109375" style="848" customWidth="1"/>
    <col min="13314" max="13314" width="7.6640625" style="848" customWidth="1"/>
    <col min="13315" max="13315" width="10.44140625" style="848" customWidth="1"/>
    <col min="13316" max="13316" width="12.44140625" style="848" customWidth="1"/>
    <col min="13317" max="13317" width="10.77734375" style="848" customWidth="1"/>
    <col min="13318" max="13568" width="9.33203125" style="848"/>
    <col min="13569" max="13569" width="63.109375" style="848" customWidth="1"/>
    <col min="13570" max="13570" width="7.6640625" style="848" customWidth="1"/>
    <col min="13571" max="13571" width="10.44140625" style="848" customWidth="1"/>
    <col min="13572" max="13572" width="12.44140625" style="848" customWidth="1"/>
    <col min="13573" max="13573" width="10.77734375" style="848" customWidth="1"/>
    <col min="13574" max="13824" width="9.33203125" style="848"/>
    <col min="13825" max="13825" width="63.109375" style="848" customWidth="1"/>
    <col min="13826" max="13826" width="7.6640625" style="848" customWidth="1"/>
    <col min="13827" max="13827" width="10.44140625" style="848" customWidth="1"/>
    <col min="13828" max="13828" width="12.44140625" style="848" customWidth="1"/>
    <col min="13829" max="13829" width="10.77734375" style="848" customWidth="1"/>
    <col min="13830" max="14080" width="9.33203125" style="848"/>
    <col min="14081" max="14081" width="63.109375" style="848" customWidth="1"/>
    <col min="14082" max="14082" width="7.6640625" style="848" customWidth="1"/>
    <col min="14083" max="14083" width="10.44140625" style="848" customWidth="1"/>
    <col min="14084" max="14084" width="12.44140625" style="848" customWidth="1"/>
    <col min="14085" max="14085" width="10.77734375" style="848" customWidth="1"/>
    <col min="14086" max="14336" width="9.33203125" style="848"/>
    <col min="14337" max="14337" width="63.109375" style="848" customWidth="1"/>
    <col min="14338" max="14338" width="7.6640625" style="848" customWidth="1"/>
    <col min="14339" max="14339" width="10.44140625" style="848" customWidth="1"/>
    <col min="14340" max="14340" width="12.44140625" style="848" customWidth="1"/>
    <col min="14341" max="14341" width="10.77734375" style="848" customWidth="1"/>
    <col min="14342" max="14592" width="9.33203125" style="848"/>
    <col min="14593" max="14593" width="63.109375" style="848" customWidth="1"/>
    <col min="14594" max="14594" width="7.6640625" style="848" customWidth="1"/>
    <col min="14595" max="14595" width="10.44140625" style="848" customWidth="1"/>
    <col min="14596" max="14596" width="12.44140625" style="848" customWidth="1"/>
    <col min="14597" max="14597" width="10.77734375" style="848" customWidth="1"/>
    <col min="14598" max="14848" width="9.33203125" style="848"/>
    <col min="14849" max="14849" width="63.109375" style="848" customWidth="1"/>
    <col min="14850" max="14850" width="7.6640625" style="848" customWidth="1"/>
    <col min="14851" max="14851" width="10.44140625" style="848" customWidth="1"/>
    <col min="14852" max="14852" width="12.44140625" style="848" customWidth="1"/>
    <col min="14853" max="14853" width="10.77734375" style="848" customWidth="1"/>
    <col min="14854" max="15104" width="9.33203125" style="848"/>
    <col min="15105" max="15105" width="63.109375" style="848" customWidth="1"/>
    <col min="15106" max="15106" width="7.6640625" style="848" customWidth="1"/>
    <col min="15107" max="15107" width="10.44140625" style="848" customWidth="1"/>
    <col min="15108" max="15108" width="12.44140625" style="848" customWidth="1"/>
    <col min="15109" max="15109" width="10.77734375" style="848" customWidth="1"/>
    <col min="15110" max="15360" width="9.33203125" style="848"/>
    <col min="15361" max="15361" width="63.109375" style="848" customWidth="1"/>
    <col min="15362" max="15362" width="7.6640625" style="848" customWidth="1"/>
    <col min="15363" max="15363" width="10.44140625" style="848" customWidth="1"/>
    <col min="15364" max="15364" width="12.44140625" style="848" customWidth="1"/>
    <col min="15365" max="15365" width="10.77734375" style="848" customWidth="1"/>
    <col min="15366" max="15616" width="9.33203125" style="848"/>
    <col min="15617" max="15617" width="63.109375" style="848" customWidth="1"/>
    <col min="15618" max="15618" width="7.6640625" style="848" customWidth="1"/>
    <col min="15619" max="15619" width="10.44140625" style="848" customWidth="1"/>
    <col min="15620" max="15620" width="12.44140625" style="848" customWidth="1"/>
    <col min="15621" max="15621" width="10.77734375" style="848" customWidth="1"/>
    <col min="15622" max="15872" width="9.33203125" style="848"/>
    <col min="15873" max="15873" width="63.109375" style="848" customWidth="1"/>
    <col min="15874" max="15874" width="7.6640625" style="848" customWidth="1"/>
    <col min="15875" max="15875" width="10.44140625" style="848" customWidth="1"/>
    <col min="15876" max="15876" width="12.44140625" style="848" customWidth="1"/>
    <col min="15877" max="15877" width="10.77734375" style="848" customWidth="1"/>
    <col min="15878" max="16128" width="9.33203125" style="848"/>
    <col min="16129" max="16129" width="63.109375" style="848" customWidth="1"/>
    <col min="16130" max="16130" width="7.6640625" style="848" customWidth="1"/>
    <col min="16131" max="16131" width="10.44140625" style="848" customWidth="1"/>
    <col min="16132" max="16132" width="12.44140625" style="848" customWidth="1"/>
    <col min="16133" max="16133" width="10.77734375" style="848" customWidth="1"/>
    <col min="16134" max="16384" width="9.33203125" style="848"/>
  </cols>
  <sheetData>
    <row r="1" spans="1:6" ht="2.25" customHeight="1">
      <c r="A1" s="1574"/>
      <c r="B1" s="1574"/>
      <c r="C1" s="1574"/>
      <c r="D1" s="1574"/>
      <c r="E1" s="1574"/>
      <c r="F1" s="887"/>
    </row>
    <row r="2" spans="1:6" ht="16.2">
      <c r="A2" s="1575" t="s">
        <v>524</v>
      </c>
      <c r="B2" s="1576"/>
      <c r="C2" s="1576"/>
      <c r="D2" s="1576"/>
      <c r="E2" s="1576"/>
      <c r="F2" s="1577"/>
    </row>
    <row r="3" spans="1:6" ht="15.6">
      <c r="A3" s="1578" t="s">
        <v>525</v>
      </c>
      <c r="B3" s="1578"/>
      <c r="C3" s="1578"/>
      <c r="D3" s="1578"/>
      <c r="E3" s="1578"/>
      <c r="F3" s="1577"/>
    </row>
    <row r="4" spans="1:6" ht="15.6">
      <c r="A4" s="1578" t="s">
        <v>871</v>
      </c>
      <c r="B4" s="1578"/>
      <c r="C4" s="1578"/>
      <c r="D4" s="1578"/>
      <c r="E4" s="1578"/>
      <c r="F4" s="1577"/>
    </row>
    <row r="5" spans="1:6" ht="15" customHeight="1" thickBot="1">
      <c r="A5" s="888"/>
      <c r="B5" s="888"/>
      <c r="C5" s="1573" t="s">
        <v>526</v>
      </c>
      <c r="D5" s="1573"/>
      <c r="E5" s="1573"/>
      <c r="F5" s="887"/>
    </row>
    <row r="6" spans="1:6" ht="24.75" customHeight="1" thickTop="1">
      <c r="A6" s="1579" t="s">
        <v>527</v>
      </c>
      <c r="B6" s="1582" t="s">
        <v>502</v>
      </c>
      <c r="C6" s="1585" t="s">
        <v>528</v>
      </c>
      <c r="D6" s="1585" t="s">
        <v>529</v>
      </c>
      <c r="E6" s="1587" t="s">
        <v>530</v>
      </c>
      <c r="F6" s="887"/>
    </row>
    <row r="7" spans="1:6" ht="15" thickBot="1">
      <c r="A7" s="1580"/>
      <c r="B7" s="1583"/>
      <c r="C7" s="1586"/>
      <c r="D7" s="1586"/>
      <c r="E7" s="1588"/>
      <c r="F7" s="887"/>
    </row>
    <row r="8" spans="1:6" ht="15" thickBot="1">
      <c r="A8" s="1581"/>
      <c r="B8" s="1584"/>
      <c r="C8" s="1589" t="s">
        <v>531</v>
      </c>
      <c r="D8" s="1590"/>
      <c r="E8" s="1591"/>
      <c r="F8" s="887"/>
    </row>
    <row r="9" spans="1:6" ht="15.6" thickTop="1" thickBot="1">
      <c r="A9" s="889">
        <v>1</v>
      </c>
      <c r="B9" s="890">
        <v>2</v>
      </c>
      <c r="C9" s="891">
        <v>3</v>
      </c>
      <c r="D9" s="891">
        <v>4</v>
      </c>
      <c r="E9" s="892">
        <v>5</v>
      </c>
      <c r="F9" s="887"/>
    </row>
    <row r="10" spans="1:6" ht="15" thickBot="1">
      <c r="A10" s="893" t="s">
        <v>532</v>
      </c>
      <c r="B10" s="894">
        <v>1</v>
      </c>
      <c r="C10" s="895">
        <v>7668</v>
      </c>
      <c r="D10" s="895"/>
      <c r="E10" s="896"/>
      <c r="F10" s="887"/>
    </row>
    <row r="11" spans="1:6" ht="15.6" thickTop="1" thickBot="1">
      <c r="A11" s="897" t="s">
        <v>533</v>
      </c>
      <c r="B11" s="898">
        <v>2</v>
      </c>
      <c r="C11" s="899">
        <v>7668</v>
      </c>
      <c r="D11" s="899"/>
      <c r="E11" s="900"/>
      <c r="F11" s="887"/>
    </row>
    <row r="12" spans="1:6" ht="15" thickBot="1">
      <c r="A12" s="901" t="s">
        <v>534</v>
      </c>
      <c r="B12" s="898">
        <v>3</v>
      </c>
      <c r="C12" s="899"/>
      <c r="D12" s="899"/>
      <c r="E12" s="902"/>
      <c r="F12" s="887"/>
    </row>
    <row r="13" spans="1:6" ht="15" thickBot="1">
      <c r="A13" s="903" t="s">
        <v>535</v>
      </c>
      <c r="B13" s="898">
        <v>4</v>
      </c>
      <c r="C13" s="899"/>
      <c r="D13" s="899"/>
      <c r="E13" s="902"/>
      <c r="F13" s="887"/>
    </row>
    <row r="14" spans="1:6" ht="15" thickBot="1">
      <c r="A14" s="903" t="s">
        <v>536</v>
      </c>
      <c r="B14" s="898">
        <v>5</v>
      </c>
      <c r="C14" s="899"/>
      <c r="D14" s="904"/>
      <c r="E14" s="902"/>
      <c r="F14" s="887"/>
    </row>
    <row r="15" spans="1:6" ht="15" thickBot="1">
      <c r="A15" s="903" t="s">
        <v>537</v>
      </c>
      <c r="B15" s="898">
        <v>6</v>
      </c>
      <c r="C15" s="899"/>
      <c r="D15" s="904"/>
      <c r="E15" s="902"/>
      <c r="F15" s="887"/>
    </row>
    <row r="16" spans="1:6" ht="15" thickBot="1">
      <c r="A16" s="901" t="s">
        <v>538</v>
      </c>
      <c r="B16" s="898">
        <v>7</v>
      </c>
      <c r="C16" s="899">
        <v>7668</v>
      </c>
      <c r="D16" s="902"/>
      <c r="E16" s="902"/>
      <c r="F16" s="887"/>
    </row>
    <row r="17" spans="1:6" ht="15" thickBot="1">
      <c r="A17" s="903" t="s">
        <v>539</v>
      </c>
      <c r="B17" s="898">
        <v>8</v>
      </c>
      <c r="C17" s="899"/>
      <c r="D17" s="899"/>
      <c r="E17" s="902"/>
      <c r="F17" s="887"/>
    </row>
    <row r="18" spans="1:6" ht="15" thickBot="1">
      <c r="A18" s="903" t="s">
        <v>540</v>
      </c>
      <c r="B18" s="898">
        <v>9</v>
      </c>
      <c r="C18" s="899">
        <v>7668</v>
      </c>
      <c r="D18" s="904"/>
      <c r="E18" s="902"/>
      <c r="F18" s="887"/>
    </row>
    <row r="19" spans="1:6" ht="15" thickBot="1">
      <c r="A19" s="903" t="s">
        <v>541</v>
      </c>
      <c r="B19" s="898">
        <v>10</v>
      </c>
      <c r="C19" s="899"/>
      <c r="D19" s="904"/>
      <c r="E19" s="902"/>
      <c r="F19" s="887"/>
    </row>
    <row r="20" spans="1:6" ht="15" thickBot="1">
      <c r="A20" s="905" t="s">
        <v>542</v>
      </c>
      <c r="B20" s="898">
        <v>11</v>
      </c>
      <c r="C20" s="899"/>
      <c r="D20" s="899"/>
      <c r="E20" s="902"/>
      <c r="F20" s="887"/>
    </row>
    <row r="21" spans="1:6" ht="15" thickBot="1">
      <c r="A21" s="903" t="s">
        <v>543</v>
      </c>
      <c r="B21" s="898">
        <v>12</v>
      </c>
      <c r="C21" s="899"/>
      <c r="D21" s="899"/>
      <c r="E21" s="902"/>
      <c r="F21" s="887"/>
    </row>
    <row r="22" spans="1:6" ht="15" thickBot="1">
      <c r="A22" s="903" t="s">
        <v>544</v>
      </c>
      <c r="B22" s="898">
        <v>13</v>
      </c>
      <c r="C22" s="899"/>
      <c r="D22" s="904"/>
      <c r="E22" s="902"/>
      <c r="F22" s="887"/>
    </row>
    <row r="23" spans="1:6" ht="15" thickBot="1">
      <c r="A23" s="903" t="s">
        <v>545</v>
      </c>
      <c r="B23" s="898">
        <v>14</v>
      </c>
      <c r="C23" s="899"/>
      <c r="D23" s="904"/>
      <c r="E23" s="902"/>
      <c r="F23" s="887"/>
    </row>
    <row r="24" spans="1:6" ht="15" thickBot="1">
      <c r="A24" s="897" t="s">
        <v>546</v>
      </c>
      <c r="B24" s="898">
        <v>15</v>
      </c>
      <c r="C24" s="899"/>
      <c r="D24" s="899"/>
      <c r="E24" s="902"/>
      <c r="F24" s="887"/>
    </row>
    <row r="25" spans="1:6" ht="15" thickBot="1">
      <c r="A25" s="906" t="s">
        <v>547</v>
      </c>
      <c r="B25" s="894">
        <v>16</v>
      </c>
      <c r="C25" s="907"/>
      <c r="D25" s="908"/>
      <c r="E25" s="909"/>
      <c r="F25" s="887"/>
    </row>
    <row r="26" spans="1:6" ht="15.6" thickTop="1" thickBot="1">
      <c r="A26" s="893" t="s">
        <v>548</v>
      </c>
      <c r="B26" s="894">
        <v>17</v>
      </c>
      <c r="C26" s="895">
        <v>1226815</v>
      </c>
      <c r="D26" s="895">
        <v>1015867</v>
      </c>
      <c r="E26" s="896">
        <v>1015867</v>
      </c>
      <c r="F26" s="887"/>
    </row>
    <row r="27" spans="1:6" ht="15.6" thickTop="1" thickBot="1">
      <c r="A27" s="893" t="s">
        <v>549</v>
      </c>
      <c r="B27" s="894">
        <v>18</v>
      </c>
      <c r="C27" s="895">
        <v>1187979</v>
      </c>
      <c r="D27" s="895">
        <v>1015394</v>
      </c>
      <c r="E27" s="896">
        <v>1015394</v>
      </c>
      <c r="F27" s="887"/>
    </row>
    <row r="28" spans="1:6" ht="15.6" thickTop="1" thickBot="1">
      <c r="A28" s="897" t="s">
        <v>550</v>
      </c>
      <c r="B28" s="898">
        <v>19</v>
      </c>
      <c r="C28" s="910">
        <v>991293</v>
      </c>
      <c r="D28" s="910">
        <v>818681</v>
      </c>
      <c r="E28" s="911">
        <v>818681</v>
      </c>
      <c r="F28" s="887"/>
    </row>
    <row r="29" spans="1:6">
      <c r="A29" s="912" t="s">
        <v>818</v>
      </c>
      <c r="B29" s="913">
        <v>20</v>
      </c>
      <c r="C29" s="914"/>
      <c r="D29" s="914"/>
      <c r="E29" s="915"/>
      <c r="F29" s="1592"/>
    </row>
    <row r="30" spans="1:6" ht="13.8" thickBot="1">
      <c r="A30" s="901" t="s">
        <v>551</v>
      </c>
      <c r="B30" s="916"/>
      <c r="C30" s="917">
        <v>573808</v>
      </c>
      <c r="D30" s="917">
        <v>454292</v>
      </c>
      <c r="E30" s="918">
        <v>454292</v>
      </c>
      <c r="F30" s="1592"/>
    </row>
    <row r="31" spans="1:6" ht="15" thickBot="1">
      <c r="A31" s="919" t="s">
        <v>552</v>
      </c>
      <c r="B31" s="898">
        <v>21</v>
      </c>
      <c r="C31" s="899">
        <v>542310</v>
      </c>
      <c r="D31" s="899">
        <v>425629</v>
      </c>
      <c r="E31" s="920">
        <v>425629</v>
      </c>
      <c r="F31" s="887"/>
    </row>
    <row r="32" spans="1:6" ht="15" thickBot="1">
      <c r="A32" s="919" t="s">
        <v>553</v>
      </c>
      <c r="B32" s="898">
        <v>22</v>
      </c>
      <c r="C32" s="899">
        <v>510812</v>
      </c>
      <c r="D32" s="899">
        <v>396966</v>
      </c>
      <c r="E32" s="920">
        <v>396966</v>
      </c>
      <c r="F32" s="887"/>
    </row>
    <row r="33" spans="1:6" ht="15" thickBot="1">
      <c r="A33" s="919" t="s">
        <v>554</v>
      </c>
      <c r="B33" s="898">
        <v>23</v>
      </c>
      <c r="C33" s="899"/>
      <c r="D33" s="921"/>
      <c r="E33" s="920"/>
      <c r="F33" s="887"/>
    </row>
    <row r="34" spans="1:6" ht="15" thickBot="1">
      <c r="A34" s="919" t="s">
        <v>555</v>
      </c>
      <c r="B34" s="898">
        <v>24</v>
      </c>
      <c r="C34" s="899"/>
      <c r="D34" s="904"/>
      <c r="E34" s="920"/>
      <c r="F34" s="887"/>
    </row>
    <row r="35" spans="1:6" ht="15" thickBot="1">
      <c r="A35" s="919" t="s">
        <v>556</v>
      </c>
      <c r="B35" s="898">
        <v>25</v>
      </c>
      <c r="C35" s="899">
        <v>31498</v>
      </c>
      <c r="D35" s="899">
        <v>28663</v>
      </c>
      <c r="E35" s="920">
        <v>28663</v>
      </c>
      <c r="F35" s="887"/>
    </row>
    <row r="36" spans="1:6" ht="15" thickBot="1">
      <c r="A36" s="919" t="s">
        <v>557</v>
      </c>
      <c r="B36" s="898">
        <v>26</v>
      </c>
      <c r="C36" s="899">
        <v>31498</v>
      </c>
      <c r="D36" s="899">
        <v>28663</v>
      </c>
      <c r="E36" s="920">
        <v>28663</v>
      </c>
      <c r="F36" s="887"/>
    </row>
    <row r="37" spans="1:6" ht="15" thickBot="1">
      <c r="A37" s="919" t="s">
        <v>558</v>
      </c>
      <c r="B37" s="898">
        <v>27</v>
      </c>
      <c r="C37" s="899"/>
      <c r="D37" s="921"/>
      <c r="E37" s="920"/>
      <c r="F37" s="887"/>
    </row>
    <row r="38" spans="1:6" ht="15" thickBot="1">
      <c r="A38" s="919" t="s">
        <v>559</v>
      </c>
      <c r="B38" s="898">
        <v>28</v>
      </c>
      <c r="C38" s="899"/>
      <c r="D38" s="904"/>
      <c r="E38" s="920"/>
      <c r="F38" s="887"/>
    </row>
    <row r="39" spans="1:6" ht="15" thickBot="1">
      <c r="A39" s="919" t="s">
        <v>560</v>
      </c>
      <c r="B39" s="898">
        <v>29</v>
      </c>
      <c r="C39" s="899" t="s">
        <v>561</v>
      </c>
      <c r="D39" s="899" t="s">
        <v>561</v>
      </c>
      <c r="E39" s="920" t="s">
        <v>561</v>
      </c>
      <c r="F39" s="887"/>
    </row>
    <row r="40" spans="1:6" ht="15" thickBot="1">
      <c r="A40" s="919" t="s">
        <v>562</v>
      </c>
      <c r="B40" s="898">
        <v>30</v>
      </c>
      <c r="C40" s="899"/>
      <c r="D40" s="899"/>
      <c r="E40" s="920"/>
      <c r="F40" s="887"/>
    </row>
    <row r="41" spans="1:6" ht="15" thickBot="1">
      <c r="A41" s="919" t="s">
        <v>563</v>
      </c>
      <c r="B41" s="898">
        <v>31</v>
      </c>
      <c r="C41" s="899"/>
      <c r="D41" s="921"/>
      <c r="E41" s="920"/>
      <c r="F41" s="887"/>
    </row>
    <row r="42" spans="1:6" ht="15" thickBot="1">
      <c r="A42" s="919" t="s">
        <v>564</v>
      </c>
      <c r="B42" s="898">
        <v>32</v>
      </c>
      <c r="C42" s="899"/>
      <c r="D42" s="904"/>
      <c r="E42" s="920"/>
      <c r="F42" s="887"/>
    </row>
    <row r="43" spans="1:6" ht="15" thickBot="1">
      <c r="A43" s="919" t="s">
        <v>565</v>
      </c>
      <c r="B43" s="898">
        <v>33</v>
      </c>
      <c r="C43" s="899" t="s">
        <v>561</v>
      </c>
      <c r="D43" s="899" t="s">
        <v>561</v>
      </c>
      <c r="E43" s="920" t="s">
        <v>561</v>
      </c>
      <c r="F43" s="887"/>
    </row>
    <row r="44" spans="1:6" ht="15" thickBot="1">
      <c r="A44" s="919" t="s">
        <v>566</v>
      </c>
      <c r="B44" s="898">
        <v>34</v>
      </c>
      <c r="C44" s="899"/>
      <c r="D44" s="899"/>
      <c r="E44" s="920"/>
      <c r="F44" s="887"/>
    </row>
    <row r="45" spans="1:6" ht="15" thickBot="1">
      <c r="A45" s="919" t="s">
        <v>567</v>
      </c>
      <c r="B45" s="898">
        <v>35</v>
      </c>
      <c r="C45" s="899"/>
      <c r="D45" s="921"/>
      <c r="E45" s="920"/>
      <c r="F45" s="887"/>
    </row>
    <row r="46" spans="1:6" ht="15" thickBot="1">
      <c r="A46" s="919" t="s">
        <v>568</v>
      </c>
      <c r="B46" s="898">
        <v>36</v>
      </c>
      <c r="C46" s="899"/>
      <c r="D46" s="904"/>
      <c r="E46" s="920"/>
      <c r="F46" s="887"/>
    </row>
    <row r="47" spans="1:6" ht="15" thickBot="1">
      <c r="A47" s="919" t="s">
        <v>569</v>
      </c>
      <c r="B47" s="898">
        <v>37</v>
      </c>
      <c r="C47" s="899"/>
      <c r="D47" s="899"/>
      <c r="E47" s="920"/>
      <c r="F47" s="887"/>
    </row>
    <row r="48" spans="1:6" ht="15" thickBot="1">
      <c r="A48" s="922" t="s">
        <v>570</v>
      </c>
      <c r="B48" s="923">
        <v>38</v>
      </c>
      <c r="C48" s="924"/>
      <c r="D48" s="899"/>
      <c r="E48" s="920"/>
      <c r="F48" s="887"/>
    </row>
    <row r="49" spans="1:7" ht="15.6" thickTop="1" thickBot="1">
      <c r="A49" s="925" t="s">
        <v>819</v>
      </c>
      <c r="B49" s="926">
        <v>39</v>
      </c>
      <c r="C49" s="927"/>
      <c r="D49" s="924"/>
      <c r="E49" s="907"/>
      <c r="F49" s="928"/>
      <c r="G49" s="929"/>
    </row>
    <row r="50" spans="1:7" ht="15.6" thickTop="1" thickBot="1">
      <c r="A50" s="930" t="s">
        <v>571</v>
      </c>
      <c r="B50" s="931">
        <v>40</v>
      </c>
      <c r="C50" s="907"/>
      <c r="D50" s="907"/>
      <c r="E50" s="932"/>
      <c r="F50" s="887"/>
    </row>
    <row r="51" spans="1:7" ht="15" thickBot="1">
      <c r="A51" s="933" t="s">
        <v>572</v>
      </c>
      <c r="B51" s="934">
        <v>41</v>
      </c>
      <c r="C51" s="924"/>
      <c r="D51" s="904"/>
      <c r="E51" s="932"/>
      <c r="F51" s="887"/>
    </row>
    <row r="52" spans="1:7" ht="15" thickBot="1">
      <c r="A52" s="912" t="s">
        <v>573</v>
      </c>
      <c r="B52" s="923">
        <v>42</v>
      </c>
      <c r="C52" s="907"/>
      <c r="D52" s="904"/>
      <c r="E52" s="935"/>
      <c r="F52" s="887"/>
    </row>
    <row r="53" spans="1:7" ht="15.6" thickTop="1" thickBot="1">
      <c r="A53" s="936" t="s">
        <v>574</v>
      </c>
      <c r="B53" s="931">
        <v>43</v>
      </c>
      <c r="C53" s="907"/>
      <c r="D53" s="907"/>
      <c r="E53" s="932"/>
      <c r="F53" s="887"/>
    </row>
    <row r="54" spans="1:7" ht="15" thickBot="1">
      <c r="A54" s="937" t="s">
        <v>820</v>
      </c>
      <c r="B54" s="923">
        <v>44</v>
      </c>
      <c r="C54" s="907"/>
      <c r="D54" s="907"/>
      <c r="E54" s="932"/>
      <c r="F54" s="928"/>
      <c r="G54" s="929"/>
    </row>
    <row r="55" spans="1:7" ht="15" thickBot="1">
      <c r="A55" s="938" t="s">
        <v>575</v>
      </c>
      <c r="B55" s="923">
        <v>45</v>
      </c>
      <c r="C55" s="907"/>
      <c r="D55" s="907"/>
      <c r="E55" s="935"/>
      <c r="F55" s="887"/>
    </row>
    <row r="56" spans="1:7" ht="15" thickBot="1">
      <c r="A56" s="938" t="s">
        <v>576</v>
      </c>
      <c r="B56" s="923">
        <v>46</v>
      </c>
      <c r="C56" s="932"/>
      <c r="D56" s="939"/>
      <c r="E56" s="932"/>
      <c r="F56" s="887"/>
    </row>
    <row r="57" spans="1:7" ht="15" thickBot="1">
      <c r="A57" s="940" t="s">
        <v>577</v>
      </c>
      <c r="B57" s="923">
        <v>47</v>
      </c>
      <c r="C57" s="907"/>
      <c r="D57" s="904"/>
      <c r="E57" s="932"/>
      <c r="F57" s="887"/>
    </row>
    <row r="58" spans="1:7" ht="15.6" thickTop="1" thickBot="1">
      <c r="A58" s="941" t="s">
        <v>578</v>
      </c>
      <c r="B58" s="923">
        <v>48</v>
      </c>
      <c r="C58" s="924"/>
      <c r="D58" s="924"/>
      <c r="E58" s="935"/>
      <c r="F58" s="887"/>
    </row>
    <row r="59" spans="1:7" ht="13.8" thickTop="1">
      <c r="A59" s="942" t="s">
        <v>579</v>
      </c>
      <c r="B59" s="943">
        <v>49</v>
      </c>
      <c r="C59" s="914">
        <v>474517</v>
      </c>
      <c r="D59" s="914">
        <v>428696</v>
      </c>
      <c r="E59" s="915">
        <v>428696</v>
      </c>
      <c r="F59" s="1592"/>
    </row>
    <row r="60" spans="1:7" ht="13.8" thickBot="1">
      <c r="A60" s="919" t="s">
        <v>580</v>
      </c>
      <c r="B60" s="916"/>
      <c r="C60" s="917"/>
      <c r="D60" s="917"/>
      <c r="E60" s="918"/>
      <c r="F60" s="1592"/>
    </row>
    <row r="61" spans="1:7" ht="15" thickBot="1">
      <c r="A61" s="919" t="s">
        <v>581</v>
      </c>
      <c r="B61" s="898">
        <v>50</v>
      </c>
      <c r="C61" s="899"/>
      <c r="D61" s="899"/>
      <c r="E61" s="920"/>
      <c r="F61" s="887"/>
    </row>
    <row r="62" spans="1:7" ht="15" thickBot="1">
      <c r="A62" s="919" t="s">
        <v>582</v>
      </c>
      <c r="B62" s="898">
        <v>51</v>
      </c>
      <c r="C62" s="899"/>
      <c r="D62" s="899"/>
      <c r="E62" s="920"/>
      <c r="F62" s="887"/>
    </row>
    <row r="63" spans="1:7" ht="15" thickBot="1">
      <c r="A63" s="919" t="s">
        <v>583</v>
      </c>
      <c r="B63" s="898">
        <v>52</v>
      </c>
      <c r="C63" s="899"/>
      <c r="D63" s="921"/>
      <c r="E63" s="920"/>
      <c r="F63" s="887"/>
    </row>
    <row r="64" spans="1:7" ht="15" thickBot="1">
      <c r="A64" s="912" t="s">
        <v>584</v>
      </c>
      <c r="B64" s="923">
        <v>53</v>
      </c>
      <c r="C64" s="924"/>
      <c r="D64" s="904"/>
      <c r="E64" s="935"/>
      <c r="F64" s="887"/>
    </row>
    <row r="65" spans="1:6" ht="15" thickBot="1">
      <c r="A65" s="912"/>
      <c r="B65" s="923"/>
      <c r="C65" s="924"/>
      <c r="D65" s="924"/>
      <c r="E65" s="935"/>
      <c r="F65" s="887"/>
    </row>
    <row r="66" spans="1:6" ht="15" thickTop="1">
      <c r="A66" s="1593" t="s">
        <v>527</v>
      </c>
      <c r="B66" s="1596" t="s">
        <v>502</v>
      </c>
      <c r="C66" s="1585" t="s">
        <v>528</v>
      </c>
      <c r="D66" s="1585" t="s">
        <v>585</v>
      </c>
      <c r="E66" s="1587" t="s">
        <v>530</v>
      </c>
      <c r="F66" s="887"/>
    </row>
    <row r="67" spans="1:6" ht="15" thickBot="1">
      <c r="A67" s="1594"/>
      <c r="B67" s="1597"/>
      <c r="C67" s="1586"/>
      <c r="D67" s="1586"/>
      <c r="E67" s="1588"/>
      <c r="F67" s="887"/>
    </row>
    <row r="68" spans="1:6" ht="15" thickBot="1">
      <c r="A68" s="1595"/>
      <c r="B68" s="1598"/>
      <c r="C68" s="1589" t="s">
        <v>531</v>
      </c>
      <c r="D68" s="1590"/>
      <c r="E68" s="1591"/>
      <c r="F68" s="887"/>
    </row>
    <row r="69" spans="1:6" ht="15.6" thickTop="1" thickBot="1">
      <c r="A69" s="944">
        <v>1</v>
      </c>
      <c r="B69" s="945">
        <v>2</v>
      </c>
      <c r="C69" s="946">
        <v>3</v>
      </c>
      <c r="D69" s="946">
        <v>4</v>
      </c>
      <c r="E69" s="947">
        <v>5</v>
      </c>
      <c r="F69" s="887"/>
    </row>
    <row r="70" spans="1:6" ht="15.6" thickTop="1" thickBot="1">
      <c r="A70" s="919" t="s">
        <v>586</v>
      </c>
      <c r="B70" s="898">
        <v>54</v>
      </c>
      <c r="C70" s="899"/>
      <c r="D70" s="899"/>
      <c r="E70" s="920"/>
      <c r="F70" s="887"/>
    </row>
    <row r="71" spans="1:6" ht="15" thickBot="1">
      <c r="A71" s="919" t="s">
        <v>587</v>
      </c>
      <c r="B71" s="898">
        <v>55</v>
      </c>
      <c r="C71" s="899"/>
      <c r="D71" s="899"/>
      <c r="E71" s="920"/>
      <c r="F71" s="887"/>
    </row>
    <row r="72" spans="1:6" ht="15" thickBot="1">
      <c r="A72" s="948" t="s">
        <v>588</v>
      </c>
      <c r="B72" s="894">
        <v>56</v>
      </c>
      <c r="C72" s="908"/>
      <c r="D72" s="949"/>
      <c r="E72" s="950"/>
      <c r="F72" s="887"/>
    </row>
    <row r="73" spans="1:6" ht="15.6" thickTop="1" thickBot="1">
      <c r="A73" s="912" t="s">
        <v>589</v>
      </c>
      <c r="B73" s="923">
        <v>57</v>
      </c>
      <c r="C73" s="924"/>
      <c r="D73" s="951"/>
      <c r="E73" s="935"/>
      <c r="F73" s="887"/>
    </row>
    <row r="74" spans="1:6" ht="15" thickBot="1">
      <c r="A74" s="937" t="s">
        <v>590</v>
      </c>
      <c r="B74" s="923">
        <v>58</v>
      </c>
      <c r="C74" s="907"/>
      <c r="D74" s="907"/>
      <c r="E74" s="935"/>
      <c r="F74" s="887"/>
    </row>
    <row r="75" spans="1:6" ht="15" thickBot="1">
      <c r="A75" s="952" t="s">
        <v>591</v>
      </c>
      <c r="B75" s="854">
        <v>59</v>
      </c>
      <c r="C75" s="953" t="s">
        <v>561</v>
      </c>
      <c r="D75" s="953" t="s">
        <v>561</v>
      </c>
      <c r="E75" s="954" t="s">
        <v>561</v>
      </c>
      <c r="F75" s="887"/>
    </row>
    <row r="76" spans="1:6" ht="15" thickBot="1">
      <c r="A76" s="955" t="s">
        <v>592</v>
      </c>
      <c r="B76" s="854">
        <v>60</v>
      </c>
      <c r="C76" s="953"/>
      <c r="D76" s="953"/>
      <c r="E76" s="954"/>
      <c r="F76" s="887"/>
    </row>
    <row r="77" spans="1:6" ht="15" thickBot="1">
      <c r="A77" s="955" t="s">
        <v>593</v>
      </c>
      <c r="B77" s="854">
        <v>61</v>
      </c>
      <c r="C77" s="953"/>
      <c r="D77" s="956"/>
      <c r="E77" s="954"/>
      <c r="F77" s="887"/>
    </row>
    <row r="78" spans="1:6" ht="15" thickBot="1">
      <c r="A78" s="952" t="s">
        <v>594</v>
      </c>
      <c r="B78" s="854">
        <v>62</v>
      </c>
      <c r="C78" s="953" t="s">
        <v>561</v>
      </c>
      <c r="D78" s="953" t="s">
        <v>561</v>
      </c>
      <c r="E78" s="954" t="s">
        <v>561</v>
      </c>
      <c r="F78" s="887"/>
    </row>
    <row r="79" spans="1:6" ht="15" thickBot="1">
      <c r="A79" s="955" t="s">
        <v>595</v>
      </c>
      <c r="B79" s="854">
        <v>63</v>
      </c>
      <c r="C79" s="953"/>
      <c r="D79" s="953"/>
      <c r="E79" s="954"/>
      <c r="F79" s="887"/>
    </row>
    <row r="80" spans="1:6" ht="15" thickBot="1">
      <c r="A80" s="955" t="s">
        <v>596</v>
      </c>
      <c r="B80" s="854">
        <v>64</v>
      </c>
      <c r="C80" s="953"/>
      <c r="D80" s="956"/>
      <c r="E80" s="954"/>
      <c r="F80" s="887"/>
    </row>
    <row r="81" spans="1:6" ht="15" thickBot="1">
      <c r="A81" s="952" t="s">
        <v>597</v>
      </c>
      <c r="B81" s="854">
        <v>65</v>
      </c>
      <c r="C81" s="953">
        <v>282728</v>
      </c>
      <c r="D81" s="953">
        <v>258820</v>
      </c>
      <c r="E81" s="954" t="s">
        <v>561</v>
      </c>
      <c r="F81" s="887"/>
    </row>
    <row r="82" spans="1:6" ht="15" thickBot="1">
      <c r="A82" s="955" t="s">
        <v>598</v>
      </c>
      <c r="B82" s="854">
        <v>66</v>
      </c>
      <c r="C82" s="953">
        <v>282728</v>
      </c>
      <c r="D82" s="953">
        <v>258820</v>
      </c>
      <c r="E82" s="954"/>
      <c r="F82" s="887"/>
    </row>
    <row r="83" spans="1:6" ht="15" thickBot="1">
      <c r="A83" s="955" t="s">
        <v>599</v>
      </c>
      <c r="B83" s="854">
        <v>67</v>
      </c>
      <c r="C83" s="953"/>
      <c r="D83" s="956"/>
      <c r="E83" s="954"/>
      <c r="F83" s="887"/>
    </row>
    <row r="84" spans="1:6" ht="15" thickBot="1">
      <c r="A84" s="955" t="s">
        <v>600</v>
      </c>
      <c r="B84" s="854">
        <v>68</v>
      </c>
      <c r="C84" s="953"/>
      <c r="D84" s="956"/>
      <c r="E84" s="954"/>
      <c r="F84" s="887"/>
    </row>
    <row r="85" spans="1:6" ht="15" thickBot="1">
      <c r="A85" s="952" t="s">
        <v>601</v>
      </c>
      <c r="B85" s="854">
        <v>69</v>
      </c>
      <c r="C85" s="953">
        <v>90644</v>
      </c>
      <c r="D85" s="953">
        <v>76470</v>
      </c>
      <c r="E85" s="954" t="s">
        <v>561</v>
      </c>
      <c r="F85" s="887"/>
    </row>
    <row r="86" spans="1:6" ht="15" thickBot="1">
      <c r="A86" s="955" t="s">
        <v>602</v>
      </c>
      <c r="B86" s="854">
        <v>70</v>
      </c>
      <c r="C86" s="953">
        <v>90644</v>
      </c>
      <c r="D86" s="953">
        <v>76470</v>
      </c>
      <c r="E86" s="954"/>
      <c r="F86" s="887"/>
    </row>
    <row r="87" spans="1:6" ht="15" thickBot="1">
      <c r="A87" s="955" t="s">
        <v>603</v>
      </c>
      <c r="B87" s="854">
        <v>71</v>
      </c>
      <c r="C87" s="953"/>
      <c r="D87" s="956"/>
      <c r="E87" s="954"/>
      <c r="F87" s="887"/>
    </row>
    <row r="88" spans="1:6" ht="15" thickBot="1">
      <c r="A88" s="955" t="s">
        <v>604</v>
      </c>
      <c r="B88" s="854">
        <v>72</v>
      </c>
      <c r="C88" s="953"/>
      <c r="D88" s="956"/>
      <c r="E88" s="954"/>
      <c r="F88" s="887"/>
    </row>
    <row r="89" spans="1:6" ht="15" thickBot="1">
      <c r="A89" s="952" t="s">
        <v>605</v>
      </c>
      <c r="B89" s="854">
        <v>73</v>
      </c>
      <c r="C89" s="957" t="s">
        <v>561</v>
      </c>
      <c r="D89" s="958" t="s">
        <v>561</v>
      </c>
      <c r="E89" s="954" t="s">
        <v>561</v>
      </c>
      <c r="F89" s="887"/>
    </row>
    <row r="90" spans="1:6" ht="15" thickBot="1">
      <c r="A90" s="955" t="s">
        <v>606</v>
      </c>
      <c r="B90" s="959">
        <v>74</v>
      </c>
      <c r="C90" s="958"/>
      <c r="D90" s="958"/>
      <c r="E90" s="954"/>
      <c r="F90" s="887"/>
    </row>
    <row r="91" spans="1:6" ht="15" thickBot="1">
      <c r="A91" s="955" t="s">
        <v>607</v>
      </c>
      <c r="B91" s="854">
        <v>75</v>
      </c>
      <c r="C91" s="953"/>
      <c r="D91" s="956"/>
      <c r="E91" s="960"/>
      <c r="F91" s="887"/>
    </row>
    <row r="92" spans="1:6" ht="15" thickBot="1">
      <c r="A92" s="952" t="s">
        <v>608</v>
      </c>
      <c r="B92" s="854">
        <v>76</v>
      </c>
      <c r="C92" s="953">
        <v>101145</v>
      </c>
      <c r="D92" s="953">
        <v>85735</v>
      </c>
      <c r="E92" s="960">
        <v>85735</v>
      </c>
      <c r="F92" s="887"/>
    </row>
    <row r="93" spans="1:6" ht="15" thickBot="1">
      <c r="A93" s="955" t="s">
        <v>609</v>
      </c>
      <c r="B93" s="854">
        <v>77</v>
      </c>
      <c r="C93" s="953">
        <v>93895</v>
      </c>
      <c r="D93" s="953">
        <v>85735</v>
      </c>
      <c r="E93" s="960">
        <v>85735</v>
      </c>
      <c r="F93" s="887"/>
    </row>
    <row r="94" spans="1:6" ht="15" thickBot="1">
      <c r="A94" s="955" t="s">
        <v>610</v>
      </c>
      <c r="B94" s="854">
        <v>78</v>
      </c>
      <c r="C94" s="953">
        <v>7250</v>
      </c>
      <c r="D94" s="956"/>
      <c r="E94" s="960">
        <v>7250</v>
      </c>
      <c r="F94" s="887"/>
    </row>
    <row r="95" spans="1:6" ht="15" thickBot="1">
      <c r="A95" s="955" t="s">
        <v>611</v>
      </c>
      <c r="B95" s="854">
        <v>79</v>
      </c>
      <c r="C95" s="953"/>
      <c r="D95" s="956"/>
      <c r="E95" s="960"/>
      <c r="F95" s="887"/>
    </row>
    <row r="96" spans="1:6" ht="15" thickBot="1">
      <c r="A96" s="952" t="s">
        <v>612</v>
      </c>
      <c r="B96" s="854">
        <v>80</v>
      </c>
      <c r="C96" s="953" t="s">
        <v>561</v>
      </c>
      <c r="D96" s="953" t="s">
        <v>561</v>
      </c>
      <c r="E96" s="960" t="s">
        <v>561</v>
      </c>
      <c r="F96" s="887"/>
    </row>
    <row r="97" spans="1:6" ht="15" thickBot="1">
      <c r="A97" s="955" t="s">
        <v>613</v>
      </c>
      <c r="B97" s="854">
        <v>81</v>
      </c>
      <c r="C97" s="953"/>
      <c r="D97" s="953"/>
      <c r="E97" s="960"/>
      <c r="F97" s="887"/>
    </row>
    <row r="98" spans="1:6" ht="15" thickBot="1">
      <c r="A98" s="955" t="s">
        <v>614</v>
      </c>
      <c r="B98" s="854">
        <v>82</v>
      </c>
      <c r="C98" s="953"/>
      <c r="D98" s="961"/>
      <c r="E98" s="960"/>
      <c r="F98" s="887"/>
    </row>
    <row r="99" spans="1:6" ht="15" thickBot="1">
      <c r="A99" s="952" t="s">
        <v>615</v>
      </c>
      <c r="B99" s="854">
        <v>83</v>
      </c>
      <c r="C99" s="953" t="s">
        <v>561</v>
      </c>
      <c r="D99" s="953" t="s">
        <v>561</v>
      </c>
      <c r="E99" s="960" t="s">
        <v>561</v>
      </c>
      <c r="F99" s="887"/>
    </row>
    <row r="100" spans="1:6" ht="15" thickBot="1">
      <c r="A100" s="955" t="s">
        <v>616</v>
      </c>
      <c r="B100" s="854">
        <v>84</v>
      </c>
      <c r="C100" s="953"/>
      <c r="D100" s="953"/>
      <c r="E100" s="960"/>
      <c r="F100" s="887"/>
    </row>
    <row r="101" spans="1:6" ht="15" thickBot="1">
      <c r="A101" s="955" t="s">
        <v>617</v>
      </c>
      <c r="B101" s="854">
        <v>85</v>
      </c>
      <c r="C101" s="953"/>
      <c r="D101" s="961"/>
      <c r="E101" s="960"/>
      <c r="F101" s="887"/>
    </row>
    <row r="102" spans="1:6" ht="15" thickBot="1">
      <c r="A102" s="952" t="s">
        <v>618</v>
      </c>
      <c r="B102" s="854">
        <v>86</v>
      </c>
      <c r="C102" s="953">
        <v>2717</v>
      </c>
      <c r="D102" s="953">
        <v>2717</v>
      </c>
      <c r="E102" s="960">
        <v>2717</v>
      </c>
      <c r="F102" s="887"/>
    </row>
    <row r="103" spans="1:6" ht="15" thickBot="1">
      <c r="A103" s="955" t="s">
        <v>619</v>
      </c>
      <c r="B103" s="854">
        <v>87</v>
      </c>
      <c r="C103" s="953">
        <v>2717</v>
      </c>
      <c r="D103" s="953">
        <v>2717</v>
      </c>
      <c r="E103" s="960">
        <v>2717</v>
      </c>
      <c r="F103" s="887"/>
    </row>
    <row r="104" spans="1:6" ht="15" thickBot="1">
      <c r="A104" s="955" t="s">
        <v>620</v>
      </c>
      <c r="B104" s="854">
        <v>88</v>
      </c>
      <c r="C104" s="953"/>
      <c r="D104" s="961"/>
      <c r="E104" s="960"/>
      <c r="F104" s="887"/>
    </row>
    <row r="105" spans="1:6" ht="15" thickBot="1">
      <c r="A105" s="955" t="s">
        <v>621</v>
      </c>
      <c r="B105" s="854">
        <v>89</v>
      </c>
      <c r="C105" s="953"/>
      <c r="D105" s="956"/>
      <c r="E105" s="960"/>
      <c r="F105" s="887"/>
    </row>
    <row r="106" spans="1:6" ht="15" thickBot="1">
      <c r="A106" s="952" t="s">
        <v>622</v>
      </c>
      <c r="B106" s="854">
        <v>90</v>
      </c>
      <c r="C106" s="953">
        <v>4954</v>
      </c>
      <c r="D106" s="953">
        <v>4954</v>
      </c>
      <c r="E106" s="960">
        <v>4954</v>
      </c>
      <c r="F106" s="887"/>
    </row>
    <row r="107" spans="1:6" ht="15" thickBot="1">
      <c r="A107" s="962" t="s">
        <v>821</v>
      </c>
      <c r="B107" s="854">
        <v>91</v>
      </c>
      <c r="C107" s="963">
        <v>131983</v>
      </c>
      <c r="D107" s="963">
        <v>131983</v>
      </c>
      <c r="E107" s="964">
        <v>131983</v>
      </c>
      <c r="F107" s="887"/>
    </row>
    <row r="108" spans="1:6" ht="15" thickBot="1">
      <c r="A108" s="952" t="s">
        <v>623</v>
      </c>
      <c r="B108" s="854">
        <v>92</v>
      </c>
      <c r="C108" s="953">
        <v>105416</v>
      </c>
      <c r="D108" s="958">
        <v>105416</v>
      </c>
      <c r="E108" s="960">
        <v>105416</v>
      </c>
      <c r="F108" s="887"/>
    </row>
    <row r="109" spans="1:6" ht="15" thickBot="1">
      <c r="A109" s="955" t="s">
        <v>624</v>
      </c>
      <c r="B109" s="854">
        <v>93</v>
      </c>
      <c r="C109" s="965">
        <v>105416</v>
      </c>
      <c r="D109" s="953">
        <v>105416</v>
      </c>
      <c r="E109" s="960">
        <v>105416</v>
      </c>
      <c r="F109" s="887"/>
    </row>
    <row r="110" spans="1:6" ht="15" thickBot="1">
      <c r="A110" s="955" t="s">
        <v>625</v>
      </c>
      <c r="B110" s="959">
        <v>94</v>
      </c>
      <c r="C110" s="958"/>
      <c r="D110" s="966"/>
      <c r="E110" s="960"/>
      <c r="F110" s="887"/>
    </row>
    <row r="111" spans="1:6" ht="15" thickBot="1">
      <c r="A111" s="955" t="s">
        <v>626</v>
      </c>
      <c r="B111" s="854">
        <v>95</v>
      </c>
      <c r="C111" s="953"/>
      <c r="D111" s="956"/>
      <c r="E111" s="960"/>
      <c r="F111" s="887"/>
    </row>
    <row r="112" spans="1:6" ht="15" thickBot="1">
      <c r="A112" s="952" t="s">
        <v>627</v>
      </c>
      <c r="B112" s="854">
        <v>96</v>
      </c>
      <c r="C112" s="953"/>
      <c r="D112" s="958"/>
      <c r="E112" s="960"/>
      <c r="F112" s="887"/>
    </row>
    <row r="113" spans="1:6" ht="15" thickBot="1">
      <c r="A113" s="955" t="s">
        <v>628</v>
      </c>
      <c r="B113" s="854">
        <v>97</v>
      </c>
      <c r="C113" s="953"/>
      <c r="D113" s="953"/>
      <c r="E113" s="960"/>
      <c r="F113" s="887"/>
    </row>
    <row r="114" spans="1:6" ht="15" thickBot="1">
      <c r="A114" s="955" t="s">
        <v>629</v>
      </c>
      <c r="B114" s="854">
        <v>98</v>
      </c>
      <c r="C114" s="953"/>
      <c r="D114" s="956"/>
      <c r="E114" s="960"/>
      <c r="F114" s="887"/>
    </row>
    <row r="115" spans="1:6" ht="15" thickBot="1">
      <c r="A115" s="955" t="s">
        <v>630</v>
      </c>
      <c r="B115" s="854">
        <v>99</v>
      </c>
      <c r="C115" s="953"/>
      <c r="D115" s="956"/>
      <c r="E115" s="960"/>
      <c r="F115" s="887"/>
    </row>
    <row r="116" spans="1:6" ht="15" thickBot="1">
      <c r="A116" s="952" t="s">
        <v>631</v>
      </c>
      <c r="B116" s="854">
        <v>100</v>
      </c>
      <c r="C116" s="953" t="s">
        <v>561</v>
      </c>
      <c r="D116" s="958" t="s">
        <v>561</v>
      </c>
      <c r="E116" s="960" t="s">
        <v>561</v>
      </c>
      <c r="F116" s="887"/>
    </row>
    <row r="117" spans="1:6" ht="15" thickBot="1">
      <c r="A117" s="955" t="s">
        <v>632</v>
      </c>
      <c r="B117" s="854">
        <v>101</v>
      </c>
      <c r="C117" s="958"/>
      <c r="D117" s="953"/>
      <c r="E117" s="954"/>
      <c r="F117" s="887"/>
    </row>
    <row r="118" spans="1:6" ht="15" thickBot="1">
      <c r="A118" s="955" t="s">
        <v>633</v>
      </c>
      <c r="B118" s="854">
        <v>102</v>
      </c>
      <c r="C118" s="953"/>
      <c r="D118" s="953"/>
      <c r="E118" s="960"/>
      <c r="F118" s="887"/>
    </row>
    <row r="119" spans="1:6" ht="15" thickBot="1">
      <c r="A119" s="955" t="s">
        <v>634</v>
      </c>
      <c r="B119" s="854">
        <v>103</v>
      </c>
      <c r="C119" s="953"/>
      <c r="D119" s="953"/>
      <c r="E119" s="960"/>
      <c r="F119" s="887"/>
    </row>
    <row r="120" spans="1:6" ht="15" thickBot="1">
      <c r="A120" s="952" t="s">
        <v>635</v>
      </c>
      <c r="B120" s="854">
        <v>104</v>
      </c>
      <c r="C120" s="953">
        <v>26567</v>
      </c>
      <c r="D120" s="953">
        <v>26567</v>
      </c>
      <c r="E120" s="960">
        <v>26567</v>
      </c>
      <c r="F120" s="887"/>
    </row>
    <row r="121" spans="1:6" ht="15" thickBot="1">
      <c r="A121" s="962" t="s">
        <v>636</v>
      </c>
      <c r="B121" s="854">
        <v>105</v>
      </c>
      <c r="C121" s="963"/>
      <c r="D121" s="963"/>
      <c r="E121" s="964"/>
      <c r="F121" s="887"/>
    </row>
    <row r="122" spans="1:6" ht="15" thickBot="1">
      <c r="A122" s="962" t="s">
        <v>637</v>
      </c>
      <c r="B122" s="854">
        <v>106</v>
      </c>
      <c r="C122" s="963"/>
      <c r="D122" s="967"/>
      <c r="E122" s="964"/>
      <c r="F122" s="887"/>
    </row>
    <row r="123" spans="1:6" ht="15" thickBot="1">
      <c r="A123" s="962" t="s">
        <v>638</v>
      </c>
      <c r="B123" s="854">
        <v>107</v>
      </c>
      <c r="C123" s="968">
        <v>37726</v>
      </c>
      <c r="D123" s="968">
        <v>15739</v>
      </c>
      <c r="E123" s="969">
        <v>15739</v>
      </c>
      <c r="F123" s="887"/>
    </row>
    <row r="124" spans="1:6" ht="15" thickBot="1">
      <c r="A124" s="962" t="s">
        <v>639</v>
      </c>
      <c r="B124" s="854">
        <v>108</v>
      </c>
      <c r="C124" s="963"/>
      <c r="D124" s="963"/>
      <c r="E124" s="964"/>
      <c r="F124" s="887"/>
    </row>
    <row r="125" spans="1:6" ht="20.25" customHeight="1" thickBot="1">
      <c r="A125" s="970" t="s">
        <v>640</v>
      </c>
      <c r="B125" s="854">
        <v>109</v>
      </c>
      <c r="C125" s="953"/>
      <c r="D125" s="958"/>
      <c r="E125" s="960"/>
      <c r="F125" s="887"/>
    </row>
    <row r="126" spans="1:6" ht="31.5" customHeight="1" thickBot="1">
      <c r="A126" s="952" t="s">
        <v>641</v>
      </c>
      <c r="B126" s="854">
        <v>110</v>
      </c>
      <c r="C126" s="953" t="s">
        <v>561</v>
      </c>
      <c r="D126" s="958" t="s">
        <v>561</v>
      </c>
      <c r="E126" s="960"/>
      <c r="F126" s="887"/>
    </row>
    <row r="127" spans="1:6" ht="15" thickTop="1">
      <c r="A127" s="1593" t="s">
        <v>527</v>
      </c>
      <c r="B127" s="1596" t="s">
        <v>502</v>
      </c>
      <c r="C127" s="1585" t="s">
        <v>528</v>
      </c>
      <c r="D127" s="1599" t="s">
        <v>585</v>
      </c>
      <c r="E127" s="1587" t="s">
        <v>530</v>
      </c>
      <c r="F127" s="887"/>
    </row>
    <row r="128" spans="1:6" ht="15" thickBot="1">
      <c r="A128" s="1594"/>
      <c r="B128" s="1597"/>
      <c r="C128" s="1586"/>
      <c r="D128" s="1586"/>
      <c r="E128" s="1588"/>
      <c r="F128" s="887"/>
    </row>
    <row r="129" spans="1:6" ht="15" thickBot="1">
      <c r="A129" s="1595"/>
      <c r="B129" s="1598"/>
      <c r="C129" s="1589" t="s">
        <v>531</v>
      </c>
      <c r="D129" s="1590"/>
      <c r="E129" s="1591"/>
      <c r="F129" s="887"/>
    </row>
    <row r="130" spans="1:6" ht="15.6" thickTop="1" thickBot="1">
      <c r="A130" s="944">
        <v>1</v>
      </c>
      <c r="B130" s="945">
        <v>2</v>
      </c>
      <c r="C130" s="946">
        <v>3</v>
      </c>
      <c r="D130" s="971">
        <v>4</v>
      </c>
      <c r="E130" s="947">
        <v>5</v>
      </c>
      <c r="F130" s="887"/>
    </row>
    <row r="131" spans="1:6" ht="15.6" thickTop="1" thickBot="1">
      <c r="A131" s="955" t="s">
        <v>642</v>
      </c>
      <c r="B131" s="854">
        <v>111</v>
      </c>
      <c r="C131" s="953"/>
      <c r="D131" s="958"/>
      <c r="E131" s="960"/>
      <c r="F131" s="887"/>
    </row>
    <row r="132" spans="1:6" ht="15" thickBot="1">
      <c r="A132" s="955" t="s">
        <v>643</v>
      </c>
      <c r="B132" s="854">
        <v>112</v>
      </c>
      <c r="C132" s="953"/>
      <c r="D132" s="961"/>
      <c r="E132" s="960"/>
      <c r="F132" s="887"/>
    </row>
    <row r="133" spans="1:6" ht="15" thickBot="1">
      <c r="A133" s="952" t="s">
        <v>644</v>
      </c>
      <c r="B133" s="854">
        <v>113</v>
      </c>
      <c r="C133" s="953"/>
      <c r="D133" s="958"/>
      <c r="E133" s="960"/>
      <c r="F133" s="887"/>
    </row>
    <row r="134" spans="1:6" ht="30" customHeight="1" thickBot="1">
      <c r="A134" s="970" t="s">
        <v>645</v>
      </c>
      <c r="B134" s="854">
        <v>114</v>
      </c>
      <c r="C134" s="953"/>
      <c r="D134" s="972"/>
      <c r="E134" s="960"/>
      <c r="F134" s="887"/>
    </row>
    <row r="135" spans="1:6" ht="30" customHeight="1" thickBot="1">
      <c r="A135" s="952" t="s">
        <v>646</v>
      </c>
      <c r="B135" s="854">
        <v>115</v>
      </c>
      <c r="C135" s="953"/>
      <c r="D135" s="972"/>
      <c r="E135" s="960"/>
      <c r="F135" s="887"/>
    </row>
    <row r="136" spans="1:6" ht="15" thickBot="1">
      <c r="A136" s="955" t="s">
        <v>647</v>
      </c>
      <c r="B136" s="854">
        <v>116</v>
      </c>
      <c r="C136" s="953"/>
      <c r="D136" s="972"/>
      <c r="E136" s="960"/>
      <c r="F136" s="887"/>
    </row>
    <row r="137" spans="1:6" ht="15" thickBot="1">
      <c r="A137" s="955" t="s">
        <v>648</v>
      </c>
      <c r="B137" s="854">
        <v>117</v>
      </c>
      <c r="C137" s="953"/>
      <c r="D137" s="973"/>
      <c r="E137" s="960"/>
      <c r="F137" s="887"/>
    </row>
    <row r="138" spans="1:6" ht="15" thickBot="1">
      <c r="A138" s="974" t="s">
        <v>649</v>
      </c>
      <c r="B138" s="975">
        <v>118</v>
      </c>
      <c r="C138" s="958"/>
      <c r="D138" s="973"/>
      <c r="E138" s="958"/>
      <c r="F138" s="887"/>
    </row>
    <row r="139" spans="1:6" ht="15.6" thickTop="1" thickBot="1">
      <c r="A139" s="976" t="s">
        <v>650</v>
      </c>
      <c r="B139" s="859">
        <v>119</v>
      </c>
      <c r="C139" s="977"/>
      <c r="D139" s="958"/>
      <c r="E139" s="978"/>
      <c r="F139" s="887"/>
    </row>
    <row r="140" spans="1:6" ht="15.6" thickTop="1" thickBot="1">
      <c r="A140" s="979" t="s">
        <v>651</v>
      </c>
      <c r="B140" s="854">
        <v>120</v>
      </c>
      <c r="C140" s="963">
        <v>37726</v>
      </c>
      <c r="D140" s="963">
        <v>15739</v>
      </c>
      <c r="E140" s="980"/>
      <c r="F140" s="887"/>
    </row>
    <row r="141" spans="1:6" ht="15" thickBot="1">
      <c r="A141" s="981" t="s">
        <v>652</v>
      </c>
      <c r="B141" s="854">
        <v>121</v>
      </c>
      <c r="C141" s="953">
        <v>37726</v>
      </c>
      <c r="D141" s="953">
        <v>15739</v>
      </c>
      <c r="E141" s="954"/>
      <c r="F141" s="887"/>
    </row>
    <row r="142" spans="1:6" ht="25.5" customHeight="1" thickBot="1">
      <c r="A142" s="857" t="s">
        <v>653</v>
      </c>
      <c r="B142" s="854">
        <v>122</v>
      </c>
      <c r="C142" s="953">
        <v>26035</v>
      </c>
      <c r="D142" s="953">
        <v>15739</v>
      </c>
      <c r="E142" s="954"/>
      <c r="F142" s="887"/>
    </row>
    <row r="143" spans="1:6" ht="15" thickBot="1">
      <c r="A143" s="955" t="s">
        <v>654</v>
      </c>
      <c r="B143" s="854">
        <v>123</v>
      </c>
      <c r="C143" s="953">
        <v>11691</v>
      </c>
      <c r="D143" s="956"/>
      <c r="E143" s="954"/>
      <c r="F143" s="887"/>
    </row>
    <row r="144" spans="1:6" ht="15" thickBot="1">
      <c r="A144" s="955" t="s">
        <v>655</v>
      </c>
      <c r="B144" s="854">
        <v>124</v>
      </c>
      <c r="C144" s="953"/>
      <c r="D144" s="956"/>
      <c r="E144" s="954"/>
      <c r="F144" s="887"/>
    </row>
    <row r="145" spans="1:6" ht="15" thickBot="1">
      <c r="A145" s="981" t="s">
        <v>656</v>
      </c>
      <c r="B145" s="854">
        <v>125</v>
      </c>
      <c r="C145" s="953"/>
      <c r="D145" s="953"/>
      <c r="E145" s="954"/>
      <c r="F145" s="887"/>
    </row>
    <row r="146" spans="1:6" ht="15" thickBot="1">
      <c r="A146" s="962" t="s">
        <v>657</v>
      </c>
      <c r="B146" s="854">
        <v>126</v>
      </c>
      <c r="C146" s="963"/>
      <c r="D146" s="963"/>
      <c r="E146" s="980"/>
      <c r="F146" s="887"/>
    </row>
    <row r="147" spans="1:6" ht="15" thickBot="1">
      <c r="A147" s="962" t="s">
        <v>658</v>
      </c>
      <c r="B147" s="854">
        <v>127</v>
      </c>
      <c r="C147" s="963"/>
      <c r="D147" s="963"/>
      <c r="E147" s="980"/>
      <c r="F147" s="887"/>
    </row>
    <row r="148" spans="1:6" ht="15" thickBot="1">
      <c r="A148" s="962" t="s">
        <v>659</v>
      </c>
      <c r="B148" s="854">
        <v>128</v>
      </c>
      <c r="C148" s="963"/>
      <c r="D148" s="963"/>
      <c r="E148" s="980"/>
      <c r="F148" s="887"/>
    </row>
    <row r="149" spans="1:6" ht="15" thickBot="1">
      <c r="A149" s="962" t="s">
        <v>660</v>
      </c>
      <c r="B149" s="854">
        <v>129</v>
      </c>
      <c r="C149" s="968">
        <v>714</v>
      </c>
      <c r="D149" s="968">
        <v>500</v>
      </c>
      <c r="E149" s="982"/>
      <c r="F149" s="887"/>
    </row>
    <row r="150" spans="1:6" ht="15" thickBot="1">
      <c r="A150" s="962" t="s">
        <v>661</v>
      </c>
      <c r="B150" s="854">
        <v>130</v>
      </c>
      <c r="C150" s="963">
        <v>714</v>
      </c>
      <c r="D150" s="963">
        <v>500</v>
      </c>
      <c r="E150" s="954"/>
      <c r="F150" s="887"/>
    </row>
    <row r="151" spans="1:6" ht="15" thickBot="1">
      <c r="A151" s="970" t="s">
        <v>662</v>
      </c>
      <c r="B151" s="854">
        <v>131</v>
      </c>
      <c r="C151" s="953" t="s">
        <v>561</v>
      </c>
      <c r="D151" s="953" t="s">
        <v>561</v>
      </c>
      <c r="E151" s="954"/>
      <c r="F151" s="887"/>
    </row>
    <row r="152" spans="1:6" ht="15" thickBot="1">
      <c r="A152" s="952" t="s">
        <v>663</v>
      </c>
      <c r="B152" s="854">
        <v>132</v>
      </c>
      <c r="C152" s="953" t="s">
        <v>561</v>
      </c>
      <c r="D152" s="965" t="s">
        <v>561</v>
      </c>
      <c r="E152" s="954"/>
      <c r="F152" s="887"/>
    </row>
    <row r="153" spans="1:6" ht="15" thickBot="1">
      <c r="A153" s="955" t="s">
        <v>664</v>
      </c>
      <c r="B153" s="854">
        <v>133</v>
      </c>
      <c r="C153" s="957"/>
      <c r="D153" s="958"/>
      <c r="E153" s="954"/>
      <c r="F153" s="887"/>
    </row>
    <row r="154" spans="1:6" ht="15" thickBot="1">
      <c r="A154" s="955" t="s">
        <v>665</v>
      </c>
      <c r="B154" s="959">
        <v>134</v>
      </c>
      <c r="C154" s="958"/>
      <c r="D154" s="956"/>
      <c r="E154" s="954"/>
      <c r="F154" s="887"/>
    </row>
    <row r="155" spans="1:6" ht="15" thickBot="1">
      <c r="A155" s="952" t="s">
        <v>666</v>
      </c>
      <c r="B155" s="854">
        <v>135</v>
      </c>
      <c r="C155" s="953"/>
      <c r="D155" s="953"/>
      <c r="E155" s="960"/>
      <c r="F155" s="887"/>
    </row>
    <row r="156" spans="1:6" ht="15" thickBot="1">
      <c r="A156" s="970" t="s">
        <v>667</v>
      </c>
      <c r="B156" s="854">
        <v>136</v>
      </c>
      <c r="C156" s="953" t="s">
        <v>561</v>
      </c>
      <c r="D156" s="953" t="s">
        <v>561</v>
      </c>
      <c r="E156" s="960"/>
      <c r="F156" s="887"/>
    </row>
    <row r="157" spans="1:6" ht="30.75" customHeight="1" thickBot="1">
      <c r="A157" s="952" t="s">
        <v>668</v>
      </c>
      <c r="B157" s="854">
        <v>137</v>
      </c>
      <c r="C157" s="953"/>
      <c r="D157" s="953" t="s">
        <v>561</v>
      </c>
      <c r="E157" s="960"/>
      <c r="F157" s="887"/>
    </row>
    <row r="158" spans="1:6" ht="29.25" customHeight="1" thickBot="1">
      <c r="A158" s="955" t="s">
        <v>669</v>
      </c>
      <c r="B158" s="854">
        <v>138</v>
      </c>
      <c r="C158" s="953"/>
      <c r="D158" s="953"/>
      <c r="E158" s="960"/>
      <c r="F158" s="887"/>
    </row>
    <row r="159" spans="1:6" ht="15" thickBot="1">
      <c r="A159" s="955" t="s">
        <v>670</v>
      </c>
      <c r="B159" s="854">
        <v>139</v>
      </c>
      <c r="C159" s="953"/>
      <c r="D159" s="956"/>
      <c r="E159" s="960"/>
      <c r="F159" s="887"/>
    </row>
    <row r="160" spans="1:6" ht="15" thickBot="1">
      <c r="A160" s="955" t="s">
        <v>671</v>
      </c>
      <c r="B160" s="854">
        <v>140</v>
      </c>
      <c r="C160" s="953"/>
      <c r="D160" s="956"/>
      <c r="E160" s="960"/>
      <c r="F160" s="887"/>
    </row>
    <row r="161" spans="1:6" ht="15" thickBot="1">
      <c r="A161" s="857" t="s">
        <v>672</v>
      </c>
      <c r="B161" s="854">
        <v>141</v>
      </c>
      <c r="C161" s="953"/>
      <c r="D161" s="953"/>
      <c r="E161" s="960"/>
      <c r="F161" s="887"/>
    </row>
    <row r="162" spans="1:6" ht="15" thickBot="1">
      <c r="A162" s="962" t="s">
        <v>673</v>
      </c>
      <c r="B162" s="854">
        <v>142</v>
      </c>
      <c r="C162" s="963">
        <v>714</v>
      </c>
      <c r="D162" s="983">
        <v>500</v>
      </c>
      <c r="E162" s="964"/>
      <c r="F162" s="887"/>
    </row>
    <row r="163" spans="1:6" ht="15" thickBot="1">
      <c r="A163" s="952" t="s">
        <v>674</v>
      </c>
      <c r="B163" s="854">
        <v>143</v>
      </c>
      <c r="C163" s="953">
        <v>714</v>
      </c>
      <c r="D163" s="953">
        <v>500</v>
      </c>
      <c r="E163" s="960"/>
      <c r="F163" s="887"/>
    </row>
    <row r="164" spans="1:6" ht="15" thickBot="1">
      <c r="A164" s="955" t="s">
        <v>675</v>
      </c>
      <c r="B164" s="854">
        <v>144</v>
      </c>
      <c r="C164" s="953">
        <v>500</v>
      </c>
      <c r="D164" s="953">
        <v>500</v>
      </c>
      <c r="E164" s="960"/>
      <c r="F164" s="887"/>
    </row>
    <row r="165" spans="1:6" ht="15" thickBot="1">
      <c r="A165" s="955" t="s">
        <v>676</v>
      </c>
      <c r="B165" s="854">
        <v>145</v>
      </c>
      <c r="C165" s="953">
        <v>214</v>
      </c>
      <c r="D165" s="961"/>
      <c r="E165" s="960"/>
      <c r="F165" s="887"/>
    </row>
    <row r="166" spans="1:6" ht="15" thickBot="1">
      <c r="A166" s="952" t="s">
        <v>677</v>
      </c>
      <c r="B166" s="854">
        <v>146</v>
      </c>
      <c r="C166" s="953"/>
      <c r="D166" s="953"/>
      <c r="E166" s="960"/>
      <c r="F166" s="887"/>
    </row>
    <row r="167" spans="1:6" ht="15" thickBot="1">
      <c r="A167" s="962" t="s">
        <v>678</v>
      </c>
      <c r="B167" s="854">
        <v>147</v>
      </c>
      <c r="C167" s="963"/>
      <c r="D167" s="963"/>
      <c r="E167" s="964"/>
      <c r="F167" s="887"/>
    </row>
    <row r="168" spans="1:6" ht="15" thickBot="1">
      <c r="A168" s="962" t="s">
        <v>679</v>
      </c>
      <c r="B168" s="854">
        <v>148</v>
      </c>
      <c r="C168" s="963"/>
      <c r="D168" s="967"/>
      <c r="E168" s="964"/>
      <c r="F168" s="887"/>
    </row>
    <row r="169" spans="1:6" ht="15" thickBot="1">
      <c r="A169" s="962" t="s">
        <v>680</v>
      </c>
      <c r="B169" s="854">
        <v>149</v>
      </c>
      <c r="C169" s="963" t="s">
        <v>561</v>
      </c>
      <c r="D169" s="963" t="s">
        <v>561</v>
      </c>
      <c r="E169" s="964"/>
      <c r="F169" s="887"/>
    </row>
    <row r="170" spans="1:6" ht="15" thickBot="1">
      <c r="A170" s="962" t="s">
        <v>681</v>
      </c>
      <c r="B170" s="854">
        <v>150</v>
      </c>
      <c r="C170" s="963" t="s">
        <v>561</v>
      </c>
      <c r="D170" s="963" t="s">
        <v>561</v>
      </c>
      <c r="E170" s="964"/>
      <c r="F170" s="887"/>
    </row>
    <row r="171" spans="1:6" ht="15" thickBot="1">
      <c r="A171" s="981" t="s">
        <v>682</v>
      </c>
      <c r="B171" s="854">
        <v>151</v>
      </c>
      <c r="C171" s="953" t="s">
        <v>561</v>
      </c>
      <c r="D171" s="958" t="s">
        <v>561</v>
      </c>
      <c r="E171" s="960"/>
      <c r="F171" s="887"/>
    </row>
    <row r="172" spans="1:6" ht="15" thickBot="1">
      <c r="A172" s="955" t="s">
        <v>683</v>
      </c>
      <c r="B172" s="854">
        <v>152</v>
      </c>
      <c r="C172" s="953"/>
      <c r="D172" s="953"/>
      <c r="E172" s="960"/>
      <c r="F172" s="887"/>
    </row>
    <row r="173" spans="1:6" ht="15" thickBot="1">
      <c r="A173" s="955" t="s">
        <v>684</v>
      </c>
      <c r="B173" s="854">
        <v>153</v>
      </c>
      <c r="C173" s="953"/>
      <c r="D173" s="956"/>
      <c r="E173" s="960"/>
      <c r="F173" s="887"/>
    </row>
    <row r="174" spans="1:6" ht="15" thickBot="1">
      <c r="A174" s="981" t="s">
        <v>685</v>
      </c>
      <c r="B174" s="854">
        <v>154</v>
      </c>
      <c r="C174" s="953"/>
      <c r="D174" s="958"/>
      <c r="E174" s="960"/>
      <c r="F174" s="887"/>
    </row>
    <row r="175" spans="1:6" ht="15" thickBot="1">
      <c r="A175" s="962" t="s">
        <v>686</v>
      </c>
      <c r="B175" s="854">
        <v>155</v>
      </c>
      <c r="C175" s="963"/>
      <c r="D175" s="963"/>
      <c r="E175" s="964"/>
      <c r="F175" s="887"/>
    </row>
    <row r="176" spans="1:6" ht="15" thickBot="1">
      <c r="A176" s="984" t="s">
        <v>687</v>
      </c>
      <c r="B176" s="859">
        <v>156</v>
      </c>
      <c r="C176" s="985"/>
      <c r="D176" s="985"/>
      <c r="E176" s="986"/>
      <c r="F176" s="887"/>
    </row>
    <row r="177" spans="1:6" ht="15.6" thickTop="1" thickBot="1">
      <c r="A177" s="987" t="s">
        <v>688</v>
      </c>
      <c r="B177" s="859">
        <v>157</v>
      </c>
      <c r="C177" s="977"/>
      <c r="D177" s="972"/>
      <c r="E177" s="978"/>
      <c r="F177" s="887"/>
    </row>
    <row r="178" spans="1:6" ht="15.6" thickTop="1" thickBot="1">
      <c r="A178" s="962" t="s">
        <v>689</v>
      </c>
      <c r="B178" s="854">
        <v>158</v>
      </c>
      <c r="C178" s="977"/>
      <c r="D178" s="972"/>
      <c r="E178" s="978"/>
      <c r="F178" s="887"/>
    </row>
    <row r="179" spans="1:6" ht="15" thickTop="1">
      <c r="A179" s="1593" t="s">
        <v>527</v>
      </c>
      <c r="B179" s="1596" t="s">
        <v>502</v>
      </c>
      <c r="C179" s="1585" t="s">
        <v>528</v>
      </c>
      <c r="D179" s="1585" t="s">
        <v>585</v>
      </c>
      <c r="E179" s="1587" t="s">
        <v>530</v>
      </c>
      <c r="F179" s="887"/>
    </row>
    <row r="180" spans="1:6" ht="15" thickBot="1">
      <c r="A180" s="1594"/>
      <c r="B180" s="1597"/>
      <c r="C180" s="1586"/>
      <c r="D180" s="1586"/>
      <c r="E180" s="1588"/>
      <c r="F180" s="887"/>
    </row>
    <row r="181" spans="1:6" ht="15" thickBot="1">
      <c r="A181" s="1595"/>
      <c r="B181" s="1598"/>
      <c r="C181" s="1589" t="s">
        <v>531</v>
      </c>
      <c r="D181" s="1590"/>
      <c r="E181" s="1591"/>
      <c r="F181" s="887"/>
    </row>
    <row r="182" spans="1:6" ht="15.6" thickTop="1" thickBot="1">
      <c r="A182" s="944">
        <v>1</v>
      </c>
      <c r="B182" s="945">
        <v>2</v>
      </c>
      <c r="C182" s="946">
        <v>3</v>
      </c>
      <c r="D182" s="946">
        <v>4</v>
      </c>
      <c r="E182" s="947">
        <v>5</v>
      </c>
      <c r="F182" s="887"/>
    </row>
    <row r="183" spans="1:6" ht="15.6" thickTop="1" thickBot="1">
      <c r="A183" s="962" t="s">
        <v>690</v>
      </c>
      <c r="B183" s="854">
        <v>159</v>
      </c>
      <c r="C183" s="977">
        <v>3400</v>
      </c>
      <c r="D183" s="972">
        <v>3400</v>
      </c>
      <c r="E183" s="978"/>
      <c r="F183" s="887"/>
    </row>
    <row r="184" spans="1:6" ht="15" thickBot="1">
      <c r="A184" s="952" t="s">
        <v>691</v>
      </c>
      <c r="B184" s="854">
        <v>160</v>
      </c>
      <c r="C184" s="977">
        <v>3400</v>
      </c>
      <c r="D184" s="972">
        <v>3400</v>
      </c>
      <c r="E184" s="978"/>
      <c r="F184" s="887"/>
    </row>
    <row r="185" spans="1:6" ht="15" thickBot="1">
      <c r="A185" s="962" t="s">
        <v>692</v>
      </c>
      <c r="B185" s="854">
        <v>161</v>
      </c>
      <c r="C185" s="963"/>
      <c r="D185" s="963"/>
      <c r="E185" s="964"/>
      <c r="F185" s="887"/>
    </row>
    <row r="186" spans="1:6" ht="15" thickBot="1">
      <c r="A186" s="962" t="s">
        <v>693</v>
      </c>
      <c r="B186" s="854">
        <v>162</v>
      </c>
      <c r="C186" s="963"/>
      <c r="D186" s="967" t="s">
        <v>561</v>
      </c>
      <c r="E186" s="964"/>
      <c r="F186" s="887"/>
    </row>
    <row r="187" spans="1:6" ht="15" thickBot="1">
      <c r="A187" s="952" t="s">
        <v>694</v>
      </c>
      <c r="B187" s="854">
        <v>163</v>
      </c>
      <c r="C187" s="953"/>
      <c r="D187" s="953"/>
      <c r="E187" s="960"/>
      <c r="F187" s="887"/>
    </row>
    <row r="188" spans="1:6" ht="15" thickBot="1">
      <c r="A188" s="952" t="s">
        <v>695</v>
      </c>
      <c r="B188" s="854">
        <v>164</v>
      </c>
      <c r="C188" s="953"/>
      <c r="D188" s="953"/>
      <c r="E188" s="960"/>
      <c r="F188" s="887"/>
    </row>
    <row r="189" spans="1:6" ht="15" thickBot="1">
      <c r="A189" s="952" t="s">
        <v>696</v>
      </c>
      <c r="B189" s="854">
        <v>165</v>
      </c>
      <c r="C189" s="953"/>
      <c r="D189" s="961"/>
      <c r="E189" s="960"/>
      <c r="F189" s="887"/>
    </row>
    <row r="190" spans="1:6" ht="15" thickBot="1">
      <c r="A190" s="952" t="s">
        <v>697</v>
      </c>
      <c r="B190" s="854">
        <v>166</v>
      </c>
      <c r="C190" s="953"/>
      <c r="D190" s="961"/>
      <c r="E190" s="960"/>
      <c r="F190" s="887"/>
    </row>
    <row r="191" spans="1:6" ht="15" thickBot="1">
      <c r="A191" s="984" t="s">
        <v>698</v>
      </c>
      <c r="B191" s="859">
        <v>167</v>
      </c>
      <c r="C191" s="985"/>
      <c r="D191" s="988"/>
      <c r="E191" s="986"/>
      <c r="F191" s="887"/>
    </row>
    <row r="192" spans="1:6" ht="15.6" thickTop="1" thickBot="1">
      <c r="A192" s="987" t="s">
        <v>699</v>
      </c>
      <c r="B192" s="859">
        <v>168</v>
      </c>
      <c r="C192" s="989">
        <v>230468</v>
      </c>
      <c r="D192" s="990">
        <v>130262</v>
      </c>
      <c r="E192" s="991">
        <v>130262</v>
      </c>
      <c r="F192" s="887"/>
    </row>
    <row r="193" spans="1:7" ht="13.8" thickTop="1">
      <c r="A193" s="992" t="s">
        <v>700</v>
      </c>
      <c r="B193" s="1600">
        <v>169</v>
      </c>
      <c r="C193" s="1602">
        <v>230468</v>
      </c>
      <c r="D193" s="1604">
        <v>130262</v>
      </c>
      <c r="E193" s="1605">
        <v>130262</v>
      </c>
      <c r="F193" s="1592"/>
    </row>
    <row r="194" spans="1:7" ht="13.8" thickBot="1">
      <c r="A194" s="962" t="s">
        <v>701</v>
      </c>
      <c r="B194" s="1601"/>
      <c r="C194" s="1603"/>
      <c r="D194" s="1603"/>
      <c r="E194" s="1606"/>
      <c r="F194" s="1592"/>
    </row>
    <row r="195" spans="1:7" ht="39" customHeight="1" thickBot="1">
      <c r="A195" s="993" t="s">
        <v>702</v>
      </c>
      <c r="B195" s="854">
        <v>170</v>
      </c>
      <c r="C195" s="953"/>
      <c r="D195" s="972"/>
      <c r="E195" s="960"/>
      <c r="F195" s="928"/>
      <c r="G195" s="929"/>
    </row>
    <row r="196" spans="1:7" ht="29.25" customHeight="1" thickBot="1">
      <c r="A196" s="857" t="s">
        <v>703</v>
      </c>
      <c r="B196" s="854">
        <v>171</v>
      </c>
      <c r="C196" s="953"/>
      <c r="D196" s="958"/>
      <c r="E196" s="960"/>
      <c r="F196" s="887"/>
    </row>
    <row r="197" spans="1:7" ht="42.75" customHeight="1" thickBot="1">
      <c r="A197" s="857" t="s">
        <v>704</v>
      </c>
      <c r="B197" s="854">
        <v>172</v>
      </c>
      <c r="C197" s="953"/>
      <c r="D197" s="958"/>
      <c r="E197" s="960"/>
      <c r="F197" s="887"/>
    </row>
    <row r="198" spans="1:7" ht="44.25" customHeight="1" thickBot="1">
      <c r="A198" s="994" t="s">
        <v>705</v>
      </c>
      <c r="B198" s="859">
        <v>173</v>
      </c>
      <c r="C198" s="977"/>
      <c r="D198" s="995"/>
      <c r="E198" s="996"/>
      <c r="F198" s="887"/>
    </row>
    <row r="199" spans="1:7" ht="45.75" customHeight="1" thickTop="1" thickBot="1">
      <c r="A199" s="857" t="s">
        <v>822</v>
      </c>
      <c r="B199" s="854">
        <v>174</v>
      </c>
      <c r="C199" s="953">
        <v>230468</v>
      </c>
      <c r="D199" s="953">
        <v>130262</v>
      </c>
      <c r="E199" s="956" t="s">
        <v>561</v>
      </c>
      <c r="F199" s="928"/>
      <c r="G199" s="929"/>
    </row>
    <row r="200" spans="1:7" ht="36" customHeight="1" thickBot="1">
      <c r="A200" s="857" t="s">
        <v>706</v>
      </c>
      <c r="B200" s="854">
        <v>175</v>
      </c>
      <c r="C200" s="953">
        <v>230468</v>
      </c>
      <c r="D200" s="953">
        <v>130262</v>
      </c>
      <c r="E200" s="956"/>
      <c r="F200" s="887"/>
    </row>
    <row r="201" spans="1:7" ht="33" customHeight="1" thickBot="1">
      <c r="A201" s="955" t="s">
        <v>707</v>
      </c>
      <c r="B201" s="854">
        <v>176</v>
      </c>
      <c r="C201" s="953"/>
      <c r="D201" s="956"/>
      <c r="E201" s="954"/>
      <c r="F201" s="887"/>
    </row>
    <row r="202" spans="1:7" ht="33" customHeight="1" thickBot="1">
      <c r="A202" s="955" t="s">
        <v>708</v>
      </c>
      <c r="B202" s="854">
        <v>177</v>
      </c>
      <c r="C202" s="953"/>
      <c r="D202" s="956"/>
      <c r="E202" s="954"/>
      <c r="F202" s="887"/>
    </row>
    <row r="203" spans="1:7" ht="33" customHeight="1" thickBot="1">
      <c r="A203" s="955" t="s">
        <v>709</v>
      </c>
      <c r="B203" s="854">
        <v>178</v>
      </c>
      <c r="C203" s="953"/>
      <c r="D203" s="953"/>
      <c r="E203" s="954"/>
      <c r="F203" s="887"/>
    </row>
    <row r="204" spans="1:7" ht="29.25" customHeight="1" thickBot="1">
      <c r="A204" s="962" t="s">
        <v>710</v>
      </c>
      <c r="B204" s="854">
        <v>179</v>
      </c>
      <c r="C204" s="953"/>
      <c r="D204" s="953"/>
      <c r="E204" s="954"/>
      <c r="F204" s="887"/>
    </row>
    <row r="205" spans="1:7" ht="28.5" customHeight="1" thickBot="1">
      <c r="A205" s="857" t="s">
        <v>711</v>
      </c>
      <c r="B205" s="854">
        <v>180</v>
      </c>
      <c r="C205" s="953" t="s">
        <v>561</v>
      </c>
      <c r="D205" s="953" t="s">
        <v>561</v>
      </c>
      <c r="E205" s="954"/>
      <c r="F205" s="887"/>
    </row>
    <row r="206" spans="1:7" ht="15" thickBot="1">
      <c r="A206" s="981" t="s">
        <v>712</v>
      </c>
      <c r="B206" s="854">
        <v>181</v>
      </c>
      <c r="C206" s="953"/>
      <c r="D206" s="953"/>
      <c r="E206" s="954"/>
      <c r="F206" s="887"/>
    </row>
    <row r="207" spans="1:7" ht="15" thickBot="1">
      <c r="A207" s="981" t="s">
        <v>713</v>
      </c>
      <c r="B207" s="854">
        <v>182</v>
      </c>
      <c r="C207" s="953"/>
      <c r="D207" s="956"/>
      <c r="E207" s="954"/>
      <c r="F207" s="887"/>
    </row>
    <row r="208" spans="1:7" ht="15" thickBot="1">
      <c r="A208" s="857" t="s">
        <v>714</v>
      </c>
      <c r="B208" s="854">
        <v>183</v>
      </c>
      <c r="C208" s="953"/>
      <c r="D208" s="953"/>
      <c r="E208" s="954"/>
      <c r="F208" s="887"/>
    </row>
    <row r="209" spans="1:6" ht="15" thickBot="1">
      <c r="A209" s="857" t="s">
        <v>715</v>
      </c>
      <c r="B209" s="854">
        <v>184</v>
      </c>
      <c r="C209" s="953"/>
      <c r="D209" s="953"/>
      <c r="E209" s="954"/>
      <c r="F209" s="887"/>
    </row>
    <row r="210" spans="1:6" ht="21.75" customHeight="1" thickBot="1">
      <c r="A210" s="955" t="s">
        <v>716</v>
      </c>
      <c r="B210" s="854">
        <v>185</v>
      </c>
      <c r="C210" s="953"/>
      <c r="D210" s="956"/>
      <c r="E210" s="954"/>
      <c r="F210" s="887"/>
    </row>
    <row r="211" spans="1:6" ht="22.5" customHeight="1" thickBot="1">
      <c r="A211" s="993" t="s">
        <v>717</v>
      </c>
      <c r="B211" s="854">
        <v>186</v>
      </c>
      <c r="C211" s="953" t="s">
        <v>561</v>
      </c>
      <c r="D211" s="953" t="s">
        <v>561</v>
      </c>
      <c r="E211" s="954"/>
      <c r="F211" s="887"/>
    </row>
    <row r="212" spans="1:6" ht="32.25" customHeight="1" thickBot="1">
      <c r="A212" s="857" t="s">
        <v>718</v>
      </c>
      <c r="B212" s="854">
        <v>187</v>
      </c>
      <c r="C212" s="953" t="s">
        <v>561</v>
      </c>
      <c r="D212" s="953" t="s">
        <v>561</v>
      </c>
      <c r="E212" s="954"/>
      <c r="F212" s="887"/>
    </row>
    <row r="213" spans="1:6" ht="15" thickBot="1">
      <c r="A213" s="955" t="s">
        <v>719</v>
      </c>
      <c r="B213" s="854">
        <v>188</v>
      </c>
      <c r="C213" s="953"/>
      <c r="D213" s="958"/>
      <c r="E213" s="954"/>
      <c r="F213" s="887"/>
    </row>
    <row r="214" spans="1:6" ht="15" thickBot="1">
      <c r="A214" s="994" t="s">
        <v>720</v>
      </c>
      <c r="B214" s="859">
        <v>189</v>
      </c>
      <c r="C214" s="958"/>
      <c r="D214" s="956"/>
      <c r="E214" s="997"/>
      <c r="F214" s="887"/>
    </row>
    <row r="215" spans="1:6" ht="36.75" customHeight="1" thickTop="1" thickBot="1">
      <c r="A215" s="987" t="s">
        <v>721</v>
      </c>
      <c r="B215" s="859">
        <v>190</v>
      </c>
      <c r="C215" s="985" t="s">
        <v>561</v>
      </c>
      <c r="D215" s="985" t="s">
        <v>561</v>
      </c>
      <c r="E215" s="986" t="s">
        <v>561</v>
      </c>
      <c r="F215" s="887"/>
    </row>
    <row r="216" spans="1:6" ht="29.25" customHeight="1" thickTop="1" thickBot="1">
      <c r="A216" s="993" t="s">
        <v>722</v>
      </c>
      <c r="B216" s="854">
        <v>191</v>
      </c>
      <c r="C216" s="953" t="s">
        <v>561</v>
      </c>
      <c r="D216" s="953" t="s">
        <v>561</v>
      </c>
      <c r="E216" s="960" t="s">
        <v>561</v>
      </c>
      <c r="F216" s="887"/>
    </row>
    <row r="217" spans="1:6" ht="23.25" customHeight="1" thickBot="1">
      <c r="A217" s="857" t="s">
        <v>723</v>
      </c>
      <c r="B217" s="854">
        <v>192</v>
      </c>
      <c r="C217" s="953"/>
      <c r="D217" s="953"/>
      <c r="E217" s="960"/>
      <c r="F217" s="887"/>
    </row>
    <row r="218" spans="1:6" ht="22.5" customHeight="1" thickBot="1">
      <c r="A218" s="955" t="s">
        <v>724</v>
      </c>
      <c r="B218" s="854">
        <v>193</v>
      </c>
      <c r="C218" s="953"/>
      <c r="D218" s="956"/>
      <c r="E218" s="960"/>
      <c r="F218" s="887"/>
    </row>
    <row r="219" spans="1:6" ht="15" thickBot="1">
      <c r="A219" s="962" t="s">
        <v>725</v>
      </c>
      <c r="B219" s="854">
        <v>194</v>
      </c>
      <c r="C219" s="953" t="s">
        <v>561</v>
      </c>
      <c r="D219" s="953" t="s">
        <v>561</v>
      </c>
      <c r="E219" s="960"/>
      <c r="F219" s="887"/>
    </row>
    <row r="220" spans="1:6" ht="15" thickBot="1">
      <c r="A220" s="955" t="s">
        <v>726</v>
      </c>
      <c r="B220" s="854">
        <v>195</v>
      </c>
      <c r="C220" s="953"/>
      <c r="D220" s="953"/>
      <c r="E220" s="960"/>
      <c r="F220" s="887"/>
    </row>
    <row r="221" spans="1:6" ht="15" thickBot="1">
      <c r="A221" s="955" t="s">
        <v>727</v>
      </c>
      <c r="B221" s="854">
        <v>196</v>
      </c>
      <c r="C221" s="953"/>
      <c r="D221" s="961"/>
      <c r="E221" s="960"/>
      <c r="F221" s="887"/>
    </row>
    <row r="222" spans="1:6" ht="15" thickBot="1">
      <c r="A222" s="962" t="s">
        <v>728</v>
      </c>
      <c r="B222" s="854">
        <v>197</v>
      </c>
      <c r="C222" s="953" t="s">
        <v>561</v>
      </c>
      <c r="D222" s="953" t="s">
        <v>561</v>
      </c>
      <c r="E222" s="960"/>
      <c r="F222" s="887"/>
    </row>
    <row r="223" spans="1:6" ht="15" thickBot="1">
      <c r="A223" s="955" t="s">
        <v>729</v>
      </c>
      <c r="B223" s="854">
        <v>198</v>
      </c>
      <c r="C223" s="953"/>
      <c r="D223" s="953"/>
      <c r="E223" s="960"/>
      <c r="F223" s="887"/>
    </row>
    <row r="224" spans="1:6" ht="18.75" customHeight="1" thickBot="1">
      <c r="A224" s="955" t="s">
        <v>730</v>
      </c>
      <c r="B224" s="854">
        <v>199</v>
      </c>
      <c r="C224" s="953"/>
      <c r="D224" s="961"/>
      <c r="E224" s="960"/>
      <c r="F224" s="887"/>
    </row>
    <row r="225" spans="1:6" ht="15" thickBot="1">
      <c r="A225" s="962" t="s">
        <v>731</v>
      </c>
      <c r="B225" s="854">
        <v>200</v>
      </c>
      <c r="C225" s="953" t="s">
        <v>561</v>
      </c>
      <c r="D225" s="953" t="s">
        <v>561</v>
      </c>
      <c r="E225" s="960"/>
      <c r="F225" s="887"/>
    </row>
    <row r="226" spans="1:6" ht="15" thickTop="1">
      <c r="A226" s="1593" t="s">
        <v>527</v>
      </c>
      <c r="B226" s="1596"/>
      <c r="C226" s="1585" t="s">
        <v>528</v>
      </c>
      <c r="D226" s="1585" t="s">
        <v>585</v>
      </c>
      <c r="E226" s="1587" t="s">
        <v>530</v>
      </c>
      <c r="F226" s="887"/>
    </row>
    <row r="227" spans="1:6" ht="15" thickBot="1">
      <c r="A227" s="1594"/>
      <c r="B227" s="1597"/>
      <c r="C227" s="1586"/>
      <c r="D227" s="1586"/>
      <c r="E227" s="1588"/>
      <c r="F227" s="887"/>
    </row>
    <row r="228" spans="1:6" ht="15" thickBot="1">
      <c r="A228" s="1595"/>
      <c r="B228" s="1598"/>
      <c r="C228" s="1589" t="s">
        <v>531</v>
      </c>
      <c r="D228" s="1590"/>
      <c r="E228" s="1591"/>
      <c r="F228" s="887"/>
    </row>
    <row r="229" spans="1:6" ht="15.6" thickTop="1" thickBot="1">
      <c r="A229" s="944">
        <v>1</v>
      </c>
      <c r="B229" s="945">
        <v>2</v>
      </c>
      <c r="C229" s="946">
        <v>3</v>
      </c>
      <c r="D229" s="946">
        <v>4</v>
      </c>
      <c r="E229" s="947">
        <v>5</v>
      </c>
      <c r="F229" s="887"/>
    </row>
    <row r="230" spans="1:6" ht="15.6" thickTop="1" thickBot="1">
      <c r="A230" s="857" t="s">
        <v>732</v>
      </c>
      <c r="B230" s="854">
        <v>201</v>
      </c>
      <c r="C230" s="953"/>
      <c r="D230" s="953"/>
      <c r="E230" s="960"/>
      <c r="F230" s="887"/>
    </row>
    <row r="231" spans="1:6" ht="15" thickBot="1">
      <c r="A231" s="994" t="s">
        <v>733</v>
      </c>
      <c r="B231" s="859">
        <v>202</v>
      </c>
      <c r="C231" s="977"/>
      <c r="D231" s="995"/>
      <c r="E231" s="978"/>
      <c r="F231" s="887"/>
    </row>
    <row r="232" spans="1:6" ht="15.6" thickTop="1" thickBot="1">
      <c r="A232" s="998" t="s">
        <v>734</v>
      </c>
      <c r="B232" s="854">
        <v>203</v>
      </c>
      <c r="C232" s="968">
        <v>1464951</v>
      </c>
      <c r="D232" s="968">
        <v>1146129</v>
      </c>
      <c r="E232" s="969">
        <v>1146129</v>
      </c>
      <c r="F232" s="887"/>
    </row>
    <row r="233" spans="1:6" ht="15" thickBot="1">
      <c r="A233" s="987" t="s">
        <v>735</v>
      </c>
      <c r="B233" s="859">
        <v>204</v>
      </c>
      <c r="C233" s="977">
        <v>602</v>
      </c>
      <c r="D233" s="1066">
        <v>602</v>
      </c>
      <c r="E233" s="991">
        <v>602</v>
      </c>
      <c r="F233" s="887"/>
    </row>
    <row r="234" spans="1:6" ht="15.6" thickTop="1" thickBot="1">
      <c r="A234" s="962" t="s">
        <v>736</v>
      </c>
      <c r="B234" s="854">
        <v>205</v>
      </c>
      <c r="C234" s="1065">
        <v>602</v>
      </c>
      <c r="D234" s="1067">
        <v>602</v>
      </c>
      <c r="E234" s="964">
        <v>602</v>
      </c>
      <c r="F234" s="887"/>
    </row>
    <row r="235" spans="1:6" ht="15" thickBot="1">
      <c r="A235" s="952" t="s">
        <v>737</v>
      </c>
      <c r="B235" s="854">
        <v>206</v>
      </c>
      <c r="C235" s="953">
        <v>602</v>
      </c>
      <c r="D235" s="953">
        <v>602</v>
      </c>
      <c r="E235" s="960">
        <v>602</v>
      </c>
      <c r="F235" s="887"/>
    </row>
    <row r="236" spans="1:6" ht="15" thickBot="1">
      <c r="A236" s="952" t="s">
        <v>738</v>
      </c>
      <c r="B236" s="854">
        <v>207</v>
      </c>
      <c r="C236" s="953"/>
      <c r="D236" s="953"/>
      <c r="E236" s="960"/>
      <c r="F236" s="887"/>
    </row>
    <row r="237" spans="1:6" ht="15" thickBot="1">
      <c r="A237" s="952" t="s">
        <v>739</v>
      </c>
      <c r="B237" s="854">
        <v>208</v>
      </c>
      <c r="C237" s="953"/>
      <c r="D237" s="961"/>
      <c r="E237" s="960"/>
      <c r="F237" s="887"/>
    </row>
    <row r="238" spans="1:6" ht="15" thickBot="1">
      <c r="A238" s="952" t="s">
        <v>740</v>
      </c>
      <c r="B238" s="854">
        <v>209</v>
      </c>
      <c r="C238" s="953"/>
      <c r="D238" s="953"/>
      <c r="E238" s="960"/>
      <c r="F238" s="887"/>
    </row>
    <row r="239" spans="1:6" ht="15" thickBot="1">
      <c r="A239" s="952" t="s">
        <v>741</v>
      </c>
      <c r="B239" s="854">
        <v>210</v>
      </c>
      <c r="C239" s="953"/>
      <c r="D239" s="953"/>
      <c r="E239" s="960"/>
      <c r="F239" s="887"/>
    </row>
    <row r="240" spans="1:6" ht="15" thickBot="1">
      <c r="A240" s="952" t="s">
        <v>742</v>
      </c>
      <c r="B240" s="854">
        <v>211</v>
      </c>
      <c r="C240" s="953"/>
      <c r="D240" s="961"/>
      <c r="E240" s="960"/>
      <c r="F240" s="887"/>
    </row>
    <row r="241" spans="1:6" ht="15" thickBot="1">
      <c r="A241" s="952" t="s">
        <v>743</v>
      </c>
      <c r="B241" s="854">
        <v>212</v>
      </c>
      <c r="C241" s="961"/>
      <c r="D241" s="953"/>
      <c r="E241" s="954"/>
      <c r="F241" s="887"/>
    </row>
    <row r="242" spans="1:6" ht="15" thickBot="1">
      <c r="A242" s="962" t="s">
        <v>744</v>
      </c>
      <c r="B242" s="854">
        <v>213</v>
      </c>
      <c r="C242" s="963"/>
      <c r="D242" s="963" t="s">
        <v>561</v>
      </c>
      <c r="E242" s="964" t="s">
        <v>561</v>
      </c>
      <c r="F242" s="887"/>
    </row>
    <row r="243" spans="1:6" ht="15" thickBot="1">
      <c r="A243" s="952" t="s">
        <v>745</v>
      </c>
      <c r="B243" s="854">
        <v>214</v>
      </c>
      <c r="C243" s="953"/>
      <c r="D243" s="953"/>
      <c r="E243" s="960"/>
      <c r="F243" s="887"/>
    </row>
    <row r="244" spans="1:6" ht="15" thickBot="1">
      <c r="A244" s="952" t="s">
        <v>746</v>
      </c>
      <c r="B244" s="854">
        <v>215</v>
      </c>
      <c r="C244" s="953"/>
      <c r="D244" s="953"/>
      <c r="E244" s="960"/>
      <c r="F244" s="887"/>
    </row>
    <row r="245" spans="1:6" ht="15" thickBot="1">
      <c r="A245" s="952" t="s">
        <v>747</v>
      </c>
      <c r="B245" s="854">
        <v>216</v>
      </c>
      <c r="C245" s="953"/>
      <c r="D245" s="961"/>
      <c r="E245" s="960"/>
      <c r="F245" s="887"/>
    </row>
    <row r="246" spans="1:6" ht="15" thickBot="1">
      <c r="A246" s="952" t="s">
        <v>748</v>
      </c>
      <c r="B246" s="854">
        <v>217</v>
      </c>
      <c r="C246" s="953"/>
      <c r="D246" s="953"/>
      <c r="E246" s="960"/>
      <c r="F246" s="887"/>
    </row>
    <row r="247" spans="1:6" ht="15" thickBot="1">
      <c r="A247" s="952" t="s">
        <v>749</v>
      </c>
      <c r="B247" s="854">
        <v>218</v>
      </c>
      <c r="C247" s="953"/>
      <c r="D247" s="953" t="s">
        <v>561</v>
      </c>
      <c r="E247" s="960" t="s">
        <v>561</v>
      </c>
      <c r="F247" s="887"/>
    </row>
    <row r="248" spans="1:6" ht="15" thickBot="1">
      <c r="A248" s="994" t="s">
        <v>750</v>
      </c>
      <c r="B248" s="859">
        <v>219</v>
      </c>
      <c r="C248" s="977"/>
      <c r="D248" s="995"/>
      <c r="E248" s="978"/>
      <c r="F248" s="887"/>
    </row>
    <row r="249" spans="1:6" ht="15.6" thickTop="1" thickBot="1">
      <c r="A249" s="955" t="s">
        <v>751</v>
      </c>
      <c r="B249" s="854">
        <v>220</v>
      </c>
      <c r="C249" s="953"/>
      <c r="D249" s="953"/>
      <c r="E249" s="954"/>
      <c r="F249" s="887"/>
    </row>
    <row r="250" spans="1:6" ht="15" thickBot="1">
      <c r="A250" s="955" t="s">
        <v>752</v>
      </c>
      <c r="B250" s="854">
        <v>221</v>
      </c>
      <c r="C250" s="953"/>
      <c r="D250" s="953"/>
      <c r="E250" s="954"/>
      <c r="F250" s="887"/>
    </row>
    <row r="251" spans="1:6" ht="15" thickBot="1">
      <c r="A251" s="955" t="s">
        <v>753</v>
      </c>
      <c r="B251" s="854">
        <v>222</v>
      </c>
      <c r="C251" s="953"/>
      <c r="D251" s="953"/>
      <c r="E251" s="954"/>
      <c r="F251" s="887"/>
    </row>
    <row r="252" spans="1:6" ht="15" thickBot="1">
      <c r="A252" s="962" t="s">
        <v>754</v>
      </c>
      <c r="B252" s="854">
        <v>223</v>
      </c>
      <c r="C252" s="963"/>
      <c r="D252" s="963" t="s">
        <v>561</v>
      </c>
      <c r="E252" s="980"/>
      <c r="F252" s="887"/>
    </row>
    <row r="253" spans="1:6" ht="15" thickBot="1">
      <c r="A253" s="952" t="s">
        <v>755</v>
      </c>
      <c r="B253" s="854">
        <v>224</v>
      </c>
      <c r="C253" s="953"/>
      <c r="D253" s="953"/>
      <c r="E253" s="954"/>
      <c r="F253" s="887"/>
    </row>
    <row r="254" spans="1:6" ht="15" thickBot="1">
      <c r="A254" s="952" t="s">
        <v>756</v>
      </c>
      <c r="B254" s="854">
        <v>225</v>
      </c>
      <c r="C254" s="953"/>
      <c r="D254" s="953"/>
      <c r="E254" s="954"/>
      <c r="F254" s="887"/>
    </row>
    <row r="255" spans="1:6" ht="15" thickBot="1">
      <c r="A255" s="999" t="s">
        <v>757</v>
      </c>
      <c r="B255" s="859">
        <v>226</v>
      </c>
      <c r="C255" s="977"/>
      <c r="D255" s="977"/>
      <c r="E255" s="997"/>
      <c r="F255" s="887"/>
    </row>
    <row r="256" spans="1:6" ht="15.6" thickTop="1" thickBot="1">
      <c r="A256" s="987" t="s">
        <v>758</v>
      </c>
      <c r="B256" s="859">
        <v>227</v>
      </c>
      <c r="C256" s="977">
        <v>9755</v>
      </c>
      <c r="D256" s="989">
        <v>9755</v>
      </c>
      <c r="E256" s="997"/>
      <c r="F256" s="887"/>
    </row>
    <row r="257" spans="1:6" ht="15.6" thickTop="1" thickBot="1">
      <c r="A257" s="962" t="s">
        <v>759</v>
      </c>
      <c r="B257" s="854">
        <v>228</v>
      </c>
      <c r="C257" s="963"/>
      <c r="D257" s="963"/>
      <c r="E257" s="980"/>
      <c r="F257" s="887"/>
    </row>
    <row r="258" spans="1:6" ht="15" thickBot="1">
      <c r="A258" s="962" t="s">
        <v>760</v>
      </c>
      <c r="B258" s="854">
        <v>229</v>
      </c>
      <c r="C258" s="963"/>
      <c r="D258" s="963"/>
      <c r="E258" s="980"/>
      <c r="F258" s="887"/>
    </row>
    <row r="259" spans="1:6" ht="15" thickBot="1">
      <c r="A259" s="952" t="s">
        <v>761</v>
      </c>
      <c r="B259" s="854">
        <v>230</v>
      </c>
      <c r="C259" s="953">
        <v>8944</v>
      </c>
      <c r="D259" s="953">
        <v>8944</v>
      </c>
      <c r="E259" s="954"/>
      <c r="F259" s="887"/>
    </row>
    <row r="260" spans="1:6" ht="15" thickBot="1">
      <c r="A260" s="952" t="s">
        <v>762</v>
      </c>
      <c r="B260" s="854">
        <v>231</v>
      </c>
      <c r="C260" s="953"/>
      <c r="D260" s="953"/>
      <c r="E260" s="954"/>
      <c r="F260" s="887"/>
    </row>
    <row r="261" spans="1:6" ht="15" thickBot="1">
      <c r="A261" s="952" t="s">
        <v>763</v>
      </c>
      <c r="B261" s="854">
        <v>232</v>
      </c>
      <c r="C261" s="953"/>
      <c r="D261" s="958"/>
      <c r="E261" s="954"/>
      <c r="F261" s="887"/>
    </row>
    <row r="262" spans="1:6" ht="15" thickBot="1">
      <c r="A262" s="952" t="s">
        <v>764</v>
      </c>
      <c r="B262" s="854">
        <v>233</v>
      </c>
      <c r="C262" s="953">
        <v>811</v>
      </c>
      <c r="D262" s="953">
        <v>811</v>
      </c>
      <c r="E262" s="954"/>
      <c r="F262" s="887"/>
    </row>
    <row r="263" spans="1:6" ht="15" thickBot="1">
      <c r="A263" s="962" t="s">
        <v>765</v>
      </c>
      <c r="B263" s="854">
        <v>234</v>
      </c>
      <c r="C263" s="963"/>
      <c r="D263" s="963" t="s">
        <v>561</v>
      </c>
      <c r="E263" s="964"/>
      <c r="F263" s="887"/>
    </row>
    <row r="264" spans="1:6" ht="15" thickBot="1">
      <c r="A264" s="952" t="s">
        <v>766</v>
      </c>
      <c r="B264" s="854">
        <v>235</v>
      </c>
      <c r="C264" s="953"/>
      <c r="D264" s="953" t="s">
        <v>561</v>
      </c>
      <c r="E264" s="960"/>
      <c r="F264" s="887"/>
    </row>
    <row r="265" spans="1:6" ht="15" thickBot="1">
      <c r="A265" s="955" t="s">
        <v>767</v>
      </c>
      <c r="B265" s="854">
        <v>236</v>
      </c>
      <c r="C265" s="953"/>
      <c r="D265" s="953"/>
      <c r="E265" s="960"/>
      <c r="F265" s="887"/>
    </row>
    <row r="266" spans="1:6" ht="15" thickBot="1">
      <c r="A266" s="955" t="s">
        <v>768</v>
      </c>
      <c r="B266" s="854">
        <v>237</v>
      </c>
      <c r="C266" s="953"/>
      <c r="D266" s="953"/>
      <c r="E266" s="960"/>
      <c r="F266" s="887"/>
    </row>
    <row r="267" spans="1:6" ht="15" thickBot="1">
      <c r="A267" s="955" t="s">
        <v>769</v>
      </c>
      <c r="B267" s="854">
        <v>238</v>
      </c>
      <c r="C267" s="953"/>
      <c r="D267" s="953"/>
      <c r="E267" s="960"/>
      <c r="F267" s="887"/>
    </row>
    <row r="268" spans="1:6" ht="15" thickBot="1">
      <c r="A268" s="955" t="s">
        <v>770</v>
      </c>
      <c r="B268" s="854">
        <v>239</v>
      </c>
      <c r="C268" s="953"/>
      <c r="D268" s="953"/>
      <c r="E268" s="960"/>
      <c r="F268" s="887"/>
    </row>
    <row r="269" spans="1:6" ht="15" thickBot="1">
      <c r="A269" s="955" t="s">
        <v>771</v>
      </c>
      <c r="B269" s="854">
        <v>240</v>
      </c>
      <c r="C269" s="953"/>
      <c r="D269" s="958"/>
      <c r="E269" s="960"/>
      <c r="F269" s="887"/>
    </row>
    <row r="270" spans="1:6" ht="15" thickBot="1">
      <c r="A270" s="952" t="s">
        <v>772</v>
      </c>
      <c r="B270" s="854">
        <v>241</v>
      </c>
      <c r="C270" s="953"/>
      <c r="D270" s="953" t="s">
        <v>561</v>
      </c>
      <c r="E270" s="960"/>
      <c r="F270" s="887"/>
    </row>
    <row r="271" spans="1:6" ht="15" thickBot="1">
      <c r="A271" s="955" t="s">
        <v>773</v>
      </c>
      <c r="B271" s="854">
        <v>242</v>
      </c>
      <c r="C271" s="953"/>
      <c r="D271" s="953"/>
      <c r="E271" s="960"/>
      <c r="F271" s="887"/>
    </row>
    <row r="272" spans="1:6" ht="15" thickBot="1">
      <c r="A272" s="955" t="s">
        <v>774</v>
      </c>
      <c r="B272" s="854">
        <v>243</v>
      </c>
      <c r="C272" s="953"/>
      <c r="D272" s="958"/>
      <c r="E272" s="960"/>
      <c r="F272" s="887"/>
    </row>
    <row r="273" spans="1:6" ht="15" thickBot="1">
      <c r="A273" s="955" t="s">
        <v>775</v>
      </c>
      <c r="B273" s="854">
        <v>244</v>
      </c>
      <c r="C273" s="953"/>
      <c r="D273" s="953"/>
      <c r="E273" s="960"/>
      <c r="F273" s="887"/>
    </row>
    <row r="274" spans="1:6" ht="15" thickBot="1">
      <c r="A274" s="955" t="s">
        <v>776</v>
      </c>
      <c r="B274" s="854">
        <v>245</v>
      </c>
      <c r="C274" s="953"/>
      <c r="D274" s="953"/>
      <c r="E274" s="960"/>
      <c r="F274" s="887"/>
    </row>
    <row r="275" spans="1:6" ht="15" thickBot="1">
      <c r="A275" s="955" t="s">
        <v>777</v>
      </c>
      <c r="B275" s="854">
        <v>246</v>
      </c>
      <c r="C275" s="953"/>
      <c r="D275" s="958"/>
      <c r="E275" s="960"/>
      <c r="F275" s="887"/>
    </row>
    <row r="276" spans="1:6" ht="15" thickBot="1">
      <c r="A276" s="962" t="s">
        <v>778</v>
      </c>
      <c r="B276" s="854">
        <v>247</v>
      </c>
      <c r="C276" s="963"/>
      <c r="D276" s="963"/>
      <c r="E276" s="964"/>
      <c r="F276" s="887"/>
    </row>
    <row r="277" spans="1:6" ht="15" thickBot="1">
      <c r="A277" s="962" t="s">
        <v>779</v>
      </c>
      <c r="B277" s="854">
        <v>248</v>
      </c>
      <c r="C277" s="963"/>
      <c r="D277" s="963"/>
      <c r="E277" s="964"/>
      <c r="F277" s="887"/>
    </row>
    <row r="278" spans="1:6" ht="15" thickBot="1">
      <c r="A278" s="962" t="s">
        <v>780</v>
      </c>
      <c r="B278" s="854">
        <v>249</v>
      </c>
      <c r="C278" s="963"/>
      <c r="D278" s="983" t="s">
        <v>561</v>
      </c>
      <c r="E278" s="964"/>
      <c r="F278" s="887"/>
    </row>
    <row r="279" spans="1:6" ht="15" thickTop="1">
      <c r="A279" s="1593" t="s">
        <v>527</v>
      </c>
      <c r="B279" s="1596" t="s">
        <v>502</v>
      </c>
      <c r="C279" s="1585" t="s">
        <v>528</v>
      </c>
      <c r="D279" s="1599" t="s">
        <v>585</v>
      </c>
      <c r="E279" s="1587" t="s">
        <v>530</v>
      </c>
      <c r="F279" s="887"/>
    </row>
    <row r="280" spans="1:6" ht="15" thickBot="1">
      <c r="A280" s="1594"/>
      <c r="B280" s="1597"/>
      <c r="C280" s="1586"/>
      <c r="D280" s="1586"/>
      <c r="E280" s="1588"/>
      <c r="F280" s="887"/>
    </row>
    <row r="281" spans="1:6" ht="15" thickBot="1">
      <c r="A281" s="1595"/>
      <c r="B281" s="1598"/>
      <c r="C281" s="1589" t="s">
        <v>531</v>
      </c>
      <c r="D281" s="1590"/>
      <c r="E281" s="1591"/>
      <c r="F281" s="887"/>
    </row>
    <row r="282" spans="1:6" ht="15.6" thickTop="1" thickBot="1">
      <c r="A282" s="944">
        <v>1</v>
      </c>
      <c r="B282" s="945">
        <v>2</v>
      </c>
      <c r="C282" s="946">
        <v>3</v>
      </c>
      <c r="D282" s="946">
        <v>4</v>
      </c>
      <c r="E282" s="947">
        <v>5</v>
      </c>
      <c r="F282" s="887"/>
    </row>
    <row r="283" spans="1:6" ht="15.6" thickTop="1" thickBot="1">
      <c r="A283" s="952" t="s">
        <v>781</v>
      </c>
      <c r="B283" s="854">
        <v>250</v>
      </c>
      <c r="C283" s="953"/>
      <c r="D283" s="953"/>
      <c r="E283" s="960"/>
      <c r="F283" s="887"/>
    </row>
    <row r="284" spans="1:6" ht="15" thickBot="1">
      <c r="A284" s="999" t="s">
        <v>782</v>
      </c>
      <c r="B284" s="859">
        <v>251</v>
      </c>
      <c r="C284" s="977"/>
      <c r="D284" s="977"/>
      <c r="E284" s="978"/>
      <c r="F284" s="887"/>
    </row>
    <row r="285" spans="1:6" ht="15.6" thickTop="1" thickBot="1">
      <c r="A285" s="987" t="s">
        <v>783</v>
      </c>
      <c r="B285" s="859">
        <v>252</v>
      </c>
      <c r="C285" s="977"/>
      <c r="D285" s="1000" t="s">
        <v>561</v>
      </c>
      <c r="E285" s="978"/>
      <c r="F285" s="887"/>
    </row>
    <row r="286" spans="1:6" ht="15.6" thickTop="1" thickBot="1">
      <c r="A286" s="962" t="s">
        <v>784</v>
      </c>
      <c r="B286" s="854">
        <v>253</v>
      </c>
      <c r="C286" s="963"/>
      <c r="D286" s="963"/>
      <c r="E286" s="964"/>
      <c r="F286" s="887"/>
    </row>
    <row r="287" spans="1:6" ht="15" thickBot="1">
      <c r="A287" s="962" t="s">
        <v>785</v>
      </c>
      <c r="B287" s="854">
        <v>254</v>
      </c>
      <c r="C287" s="963"/>
      <c r="D287" s="963"/>
      <c r="E287" s="964"/>
      <c r="F287" s="887"/>
    </row>
    <row r="288" spans="1:6" ht="15" thickBot="1">
      <c r="A288" s="962" t="s">
        <v>786</v>
      </c>
      <c r="B288" s="854">
        <v>255</v>
      </c>
      <c r="C288" s="963"/>
      <c r="D288" s="983"/>
      <c r="E288" s="964"/>
      <c r="F288" s="887"/>
    </row>
    <row r="289" spans="1:6" ht="15" thickBot="1">
      <c r="A289" s="962" t="s">
        <v>787</v>
      </c>
      <c r="B289" s="854">
        <v>256</v>
      </c>
      <c r="C289" s="967"/>
      <c r="D289" s="963"/>
      <c r="E289" s="980"/>
      <c r="F289" s="887"/>
    </row>
    <row r="290" spans="1:6" ht="15" thickBot="1">
      <c r="A290" s="984" t="s">
        <v>788</v>
      </c>
      <c r="B290" s="859">
        <v>257</v>
      </c>
      <c r="C290" s="985"/>
      <c r="D290" s="985"/>
      <c r="E290" s="986"/>
      <c r="F290" s="887"/>
    </row>
    <row r="291" spans="1:6" ht="15.6" thickTop="1" thickBot="1">
      <c r="A291" s="987" t="s">
        <v>789</v>
      </c>
      <c r="B291" s="859">
        <v>258</v>
      </c>
      <c r="C291" s="977">
        <v>99484</v>
      </c>
      <c r="D291" s="989">
        <v>99484</v>
      </c>
      <c r="E291" s="978">
        <v>99484</v>
      </c>
      <c r="F291" s="887"/>
    </row>
    <row r="292" spans="1:6" ht="15.6" thickTop="1" thickBot="1">
      <c r="A292" s="962" t="s">
        <v>790</v>
      </c>
      <c r="B292" s="854">
        <v>259</v>
      </c>
      <c r="C292" s="963">
        <v>98</v>
      </c>
      <c r="D292" s="963">
        <v>98</v>
      </c>
      <c r="E292" s="964">
        <v>98</v>
      </c>
      <c r="F292" s="887"/>
    </row>
    <row r="293" spans="1:6" ht="15" thickBot="1">
      <c r="A293" s="970" t="s">
        <v>791</v>
      </c>
      <c r="B293" s="854">
        <v>260</v>
      </c>
      <c r="C293" s="953">
        <v>98</v>
      </c>
      <c r="D293" s="958">
        <v>98</v>
      </c>
      <c r="E293" s="960">
        <v>98</v>
      </c>
      <c r="F293" s="887"/>
    </row>
    <row r="294" spans="1:6" ht="15" thickBot="1">
      <c r="A294" s="952" t="s">
        <v>792</v>
      </c>
      <c r="B294" s="854">
        <v>261</v>
      </c>
      <c r="C294" s="953"/>
      <c r="D294" s="953"/>
      <c r="E294" s="960"/>
      <c r="F294" s="887"/>
    </row>
    <row r="295" spans="1:6" ht="15" thickBot="1">
      <c r="A295" s="952" t="s">
        <v>793</v>
      </c>
      <c r="B295" s="854">
        <v>262</v>
      </c>
      <c r="C295" s="953"/>
      <c r="D295" s="953"/>
      <c r="E295" s="960"/>
      <c r="F295" s="887"/>
    </row>
    <row r="296" spans="1:6" ht="15" thickBot="1">
      <c r="A296" s="970" t="s">
        <v>794</v>
      </c>
      <c r="B296" s="854">
        <v>263</v>
      </c>
      <c r="C296" s="953"/>
      <c r="D296" s="953"/>
      <c r="E296" s="960"/>
      <c r="F296" s="887"/>
    </row>
    <row r="297" spans="1:6" ht="15" thickBot="1">
      <c r="A297" s="970" t="s">
        <v>795</v>
      </c>
      <c r="B297" s="854">
        <v>264</v>
      </c>
      <c r="C297" s="953"/>
      <c r="D297" s="953"/>
      <c r="E297" s="960"/>
      <c r="F297" s="887"/>
    </row>
    <row r="298" spans="1:6" ht="15" thickBot="1">
      <c r="A298" s="1001" t="s">
        <v>796</v>
      </c>
      <c r="B298" s="859">
        <v>265</v>
      </c>
      <c r="C298" s="977"/>
      <c r="D298" s="977"/>
      <c r="E298" s="978"/>
      <c r="F298" s="887"/>
    </row>
    <row r="299" spans="1:6" ht="15.6" thickTop="1" thickBot="1">
      <c r="A299" s="992" t="s">
        <v>797</v>
      </c>
      <c r="B299" s="1002">
        <v>266</v>
      </c>
      <c r="C299" s="1003">
        <v>99386</v>
      </c>
      <c r="D299" s="1003">
        <v>99386</v>
      </c>
      <c r="E299" s="1004">
        <v>99386</v>
      </c>
      <c r="F299" s="887"/>
    </row>
    <row r="300" spans="1:6" ht="15" thickBot="1">
      <c r="A300" s="1005" t="s">
        <v>798</v>
      </c>
      <c r="B300" s="1006">
        <v>267</v>
      </c>
      <c r="C300" s="1007">
        <v>99386</v>
      </c>
      <c r="D300" s="1007">
        <v>99386</v>
      </c>
      <c r="E300" s="958">
        <v>99386</v>
      </c>
      <c r="F300" s="887"/>
    </row>
    <row r="301" spans="1:6" ht="15" thickBot="1">
      <c r="A301" s="1008" t="s">
        <v>799</v>
      </c>
      <c r="B301" s="854">
        <v>268</v>
      </c>
      <c r="C301" s="953"/>
      <c r="D301" s="953"/>
      <c r="E301" s="972"/>
      <c r="F301" s="887"/>
    </row>
    <row r="302" spans="1:6" ht="15" thickBot="1">
      <c r="A302" s="1008" t="s">
        <v>800</v>
      </c>
      <c r="B302" s="854">
        <v>269</v>
      </c>
      <c r="C302" s="953"/>
      <c r="D302" s="953"/>
      <c r="E302" s="1009"/>
      <c r="F302" s="887"/>
    </row>
    <row r="303" spans="1:6" ht="15" thickBot="1">
      <c r="A303" s="1008" t="s">
        <v>801</v>
      </c>
      <c r="B303" s="854">
        <v>270</v>
      </c>
      <c r="C303" s="953"/>
      <c r="D303" s="953"/>
      <c r="E303" s="1010"/>
      <c r="F303" s="887"/>
    </row>
    <row r="304" spans="1:6" ht="15" thickBot="1">
      <c r="A304" s="1008" t="s">
        <v>802</v>
      </c>
      <c r="B304" s="854">
        <v>271</v>
      </c>
      <c r="C304" s="953"/>
      <c r="D304" s="953"/>
      <c r="E304" s="1009"/>
      <c r="F304" s="887"/>
    </row>
    <row r="305" spans="1:6" ht="15" thickBot="1">
      <c r="A305" s="1008" t="s">
        <v>803</v>
      </c>
      <c r="B305" s="854">
        <v>272</v>
      </c>
      <c r="C305" s="953"/>
      <c r="D305" s="953"/>
      <c r="E305" s="1010"/>
      <c r="F305" s="887"/>
    </row>
    <row r="306" spans="1:6" ht="15" thickBot="1">
      <c r="A306" s="1008" t="s">
        <v>804</v>
      </c>
      <c r="B306" s="854">
        <v>273</v>
      </c>
      <c r="C306" s="953"/>
      <c r="D306" s="953"/>
      <c r="E306" s="1010"/>
      <c r="F306" s="887"/>
    </row>
    <row r="307" spans="1:6" ht="15" thickBot="1">
      <c r="A307" s="1008" t="s">
        <v>805</v>
      </c>
      <c r="B307" s="854">
        <v>274</v>
      </c>
      <c r="C307" s="953"/>
      <c r="D307" s="953"/>
      <c r="E307" s="1010"/>
      <c r="F307" s="887"/>
    </row>
    <row r="308" spans="1:6" ht="15" thickBot="1">
      <c r="A308" s="984" t="s">
        <v>806</v>
      </c>
      <c r="B308" s="859">
        <v>275</v>
      </c>
      <c r="C308" s="985"/>
      <c r="D308" s="985" t="s">
        <v>561</v>
      </c>
      <c r="E308" s="986"/>
      <c r="F308" s="887"/>
    </row>
    <row r="309" spans="1:6" ht="15.6" thickTop="1" thickBot="1">
      <c r="A309" s="970" t="s">
        <v>807</v>
      </c>
      <c r="B309" s="854">
        <v>276</v>
      </c>
      <c r="C309" s="953"/>
      <c r="D309" s="953"/>
      <c r="E309" s="954"/>
      <c r="F309" s="887"/>
    </row>
    <row r="310" spans="1:6" ht="15" thickBot="1">
      <c r="A310" s="970" t="s">
        <v>808</v>
      </c>
      <c r="B310" s="854">
        <v>277</v>
      </c>
      <c r="C310" s="953"/>
      <c r="D310" s="953"/>
      <c r="E310" s="954"/>
      <c r="F310" s="887"/>
    </row>
    <row r="311" spans="1:6" ht="15" thickBot="1">
      <c r="A311" s="970" t="s">
        <v>809</v>
      </c>
      <c r="B311" s="854">
        <v>278</v>
      </c>
      <c r="C311" s="953"/>
      <c r="D311" s="958"/>
      <c r="E311" s="954"/>
      <c r="F311" s="887"/>
    </row>
    <row r="312" spans="1:6" ht="15" thickBot="1">
      <c r="A312" s="970" t="s">
        <v>810</v>
      </c>
      <c r="B312" s="854">
        <v>279</v>
      </c>
      <c r="C312" s="961"/>
      <c r="D312" s="953"/>
      <c r="E312" s="954"/>
      <c r="F312" s="887"/>
    </row>
    <row r="313" spans="1:6" ht="15" thickBot="1">
      <c r="A313" s="970" t="s">
        <v>811</v>
      </c>
      <c r="B313" s="854">
        <v>280</v>
      </c>
      <c r="C313" s="953"/>
      <c r="D313" s="953"/>
      <c r="E313" s="960"/>
      <c r="F313" s="887"/>
    </row>
    <row r="314" spans="1:6" ht="15" thickBot="1">
      <c r="A314" s="970" t="s">
        <v>812</v>
      </c>
      <c r="B314" s="854">
        <v>281</v>
      </c>
      <c r="C314" s="953"/>
      <c r="D314" s="953"/>
      <c r="E314" s="960"/>
      <c r="F314" s="887"/>
    </row>
    <row r="315" spans="1:6" ht="15" thickBot="1">
      <c r="A315" s="979" t="s">
        <v>813</v>
      </c>
      <c r="B315" s="854">
        <v>282</v>
      </c>
      <c r="C315" s="953"/>
      <c r="D315" s="953"/>
      <c r="E315" s="960"/>
      <c r="F315" s="887"/>
    </row>
    <row r="316" spans="1:6" ht="15" thickBot="1">
      <c r="A316" s="1001" t="s">
        <v>814</v>
      </c>
      <c r="B316" s="859">
        <v>283</v>
      </c>
      <c r="C316" s="977"/>
      <c r="D316" s="977"/>
      <c r="E316" s="978"/>
      <c r="F316" s="887"/>
    </row>
    <row r="317" spans="1:6" ht="15.6" thickTop="1" thickBot="1">
      <c r="A317" s="984" t="s">
        <v>815</v>
      </c>
      <c r="B317" s="859">
        <v>284</v>
      </c>
      <c r="C317" s="985">
        <v>777</v>
      </c>
      <c r="D317" s="985">
        <v>777</v>
      </c>
      <c r="E317" s="986">
        <v>777</v>
      </c>
      <c r="F317" s="887"/>
    </row>
    <row r="318" spans="1:6" ht="15.6" thickTop="1" thickBot="1">
      <c r="A318" s="987" t="s">
        <v>816</v>
      </c>
      <c r="B318" s="859">
        <v>285</v>
      </c>
      <c r="C318" s="989">
        <v>110618</v>
      </c>
      <c r="D318" s="989">
        <v>110618</v>
      </c>
      <c r="E318" s="991">
        <v>110618</v>
      </c>
      <c r="F318" s="887"/>
    </row>
    <row r="319" spans="1:6" ht="15.6" thickTop="1" thickBot="1">
      <c r="A319" s="987" t="s">
        <v>817</v>
      </c>
      <c r="B319" s="859">
        <v>286</v>
      </c>
      <c r="C319" s="989">
        <v>1575569</v>
      </c>
      <c r="D319" s="989">
        <v>1256747</v>
      </c>
      <c r="E319" s="991">
        <v>1256747</v>
      </c>
      <c r="F319" s="887"/>
    </row>
    <row r="320" spans="1:6" ht="13.8" thickTop="1"/>
  </sheetData>
  <mergeCells count="49">
    <mergeCell ref="C228:E228"/>
    <mergeCell ref="A279:A281"/>
    <mergeCell ref="B279:B281"/>
    <mergeCell ref="C279:C280"/>
    <mergeCell ref="D279:D280"/>
    <mergeCell ref="E279:E280"/>
    <mergeCell ref="C281:E281"/>
    <mergeCell ref="A226:A228"/>
    <mergeCell ref="B226:B228"/>
    <mergeCell ref="C226:C227"/>
    <mergeCell ref="D226:D227"/>
    <mergeCell ref="E226:E227"/>
    <mergeCell ref="B193:B194"/>
    <mergeCell ref="C193:C194"/>
    <mergeCell ref="D193:D194"/>
    <mergeCell ref="E193:E194"/>
    <mergeCell ref="F193:F194"/>
    <mergeCell ref="A179:A181"/>
    <mergeCell ref="B179:B181"/>
    <mergeCell ref="C179:C180"/>
    <mergeCell ref="D179:D180"/>
    <mergeCell ref="E179:E180"/>
    <mergeCell ref="C181:E181"/>
    <mergeCell ref="A127:A129"/>
    <mergeCell ref="B127:B129"/>
    <mergeCell ref="C127:C128"/>
    <mergeCell ref="D127:D128"/>
    <mergeCell ref="E127:E128"/>
    <mergeCell ref="C129:E129"/>
    <mergeCell ref="F29:F30"/>
    <mergeCell ref="F59:F60"/>
    <mergeCell ref="A66:A68"/>
    <mergeCell ref="B66:B68"/>
    <mergeCell ref="C66:C67"/>
    <mergeCell ref="D66:D67"/>
    <mergeCell ref="E66:E67"/>
    <mergeCell ref="C68:E68"/>
    <mergeCell ref="A6:A8"/>
    <mergeCell ref="B6:B8"/>
    <mergeCell ref="C6:C7"/>
    <mergeCell ref="D6:D7"/>
    <mergeCell ref="E6:E7"/>
    <mergeCell ref="C8:E8"/>
    <mergeCell ref="C5:E5"/>
    <mergeCell ref="A1:E1"/>
    <mergeCell ref="A2:E2"/>
    <mergeCell ref="F2:F4"/>
    <mergeCell ref="A3:E3"/>
    <mergeCell ref="A4:E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F7" sqref="F7"/>
    </sheetView>
  </sheetViews>
  <sheetFormatPr defaultRowHeight="13.2"/>
  <cols>
    <col min="1" max="1" width="65.109375" style="848" customWidth="1"/>
    <col min="2" max="2" width="9.33203125" style="848"/>
    <col min="3" max="3" width="19" style="1011" customWidth="1"/>
    <col min="4" max="256" width="9.33203125" style="848"/>
    <col min="257" max="257" width="65.109375" style="848" customWidth="1"/>
    <col min="258" max="258" width="9.33203125" style="848"/>
    <col min="259" max="259" width="19" style="848" customWidth="1"/>
    <col min="260" max="512" width="9.33203125" style="848"/>
    <col min="513" max="513" width="65.109375" style="848" customWidth="1"/>
    <col min="514" max="514" width="9.33203125" style="848"/>
    <col min="515" max="515" width="19" style="848" customWidth="1"/>
    <col min="516" max="768" width="9.33203125" style="848"/>
    <col min="769" max="769" width="65.109375" style="848" customWidth="1"/>
    <col min="770" max="770" width="9.33203125" style="848"/>
    <col min="771" max="771" width="19" style="848" customWidth="1"/>
    <col min="772" max="1024" width="9.33203125" style="848"/>
    <col min="1025" max="1025" width="65.109375" style="848" customWidth="1"/>
    <col min="1026" max="1026" width="9.33203125" style="848"/>
    <col min="1027" max="1027" width="19" style="848" customWidth="1"/>
    <col min="1028" max="1280" width="9.33203125" style="848"/>
    <col min="1281" max="1281" width="65.109375" style="848" customWidth="1"/>
    <col min="1282" max="1282" width="9.33203125" style="848"/>
    <col min="1283" max="1283" width="19" style="848" customWidth="1"/>
    <col min="1284" max="1536" width="9.33203125" style="848"/>
    <col min="1537" max="1537" width="65.109375" style="848" customWidth="1"/>
    <col min="1538" max="1538" width="9.33203125" style="848"/>
    <col min="1539" max="1539" width="19" style="848" customWidth="1"/>
    <col min="1540" max="1792" width="9.33203125" style="848"/>
    <col min="1793" max="1793" width="65.109375" style="848" customWidth="1"/>
    <col min="1794" max="1794" width="9.33203125" style="848"/>
    <col min="1795" max="1795" width="19" style="848" customWidth="1"/>
    <col min="1796" max="2048" width="9.33203125" style="848"/>
    <col min="2049" max="2049" width="65.109375" style="848" customWidth="1"/>
    <col min="2050" max="2050" width="9.33203125" style="848"/>
    <col min="2051" max="2051" width="19" style="848" customWidth="1"/>
    <col min="2052" max="2304" width="9.33203125" style="848"/>
    <col min="2305" max="2305" width="65.109375" style="848" customWidth="1"/>
    <col min="2306" max="2306" width="9.33203125" style="848"/>
    <col min="2307" max="2307" width="19" style="848" customWidth="1"/>
    <col min="2308" max="2560" width="9.33203125" style="848"/>
    <col min="2561" max="2561" width="65.109375" style="848" customWidth="1"/>
    <col min="2562" max="2562" width="9.33203125" style="848"/>
    <col min="2563" max="2563" width="19" style="848" customWidth="1"/>
    <col min="2564" max="2816" width="9.33203125" style="848"/>
    <col min="2817" max="2817" width="65.109375" style="848" customWidth="1"/>
    <col min="2818" max="2818" width="9.33203125" style="848"/>
    <col min="2819" max="2819" width="19" style="848" customWidth="1"/>
    <col min="2820" max="3072" width="9.33203125" style="848"/>
    <col min="3073" max="3073" width="65.109375" style="848" customWidth="1"/>
    <col min="3074" max="3074" width="9.33203125" style="848"/>
    <col min="3075" max="3075" width="19" style="848" customWidth="1"/>
    <col min="3076" max="3328" width="9.33203125" style="848"/>
    <col min="3329" max="3329" width="65.109375" style="848" customWidth="1"/>
    <col min="3330" max="3330" width="9.33203125" style="848"/>
    <col min="3331" max="3331" width="19" style="848" customWidth="1"/>
    <col min="3332" max="3584" width="9.33203125" style="848"/>
    <col min="3585" max="3585" width="65.109375" style="848" customWidth="1"/>
    <col min="3586" max="3586" width="9.33203125" style="848"/>
    <col min="3587" max="3587" width="19" style="848" customWidth="1"/>
    <col min="3588" max="3840" width="9.33203125" style="848"/>
    <col min="3841" max="3841" width="65.109375" style="848" customWidth="1"/>
    <col min="3842" max="3842" width="9.33203125" style="848"/>
    <col min="3843" max="3843" width="19" style="848" customWidth="1"/>
    <col min="3844" max="4096" width="9.33203125" style="848"/>
    <col min="4097" max="4097" width="65.109375" style="848" customWidth="1"/>
    <col min="4098" max="4098" width="9.33203125" style="848"/>
    <col min="4099" max="4099" width="19" style="848" customWidth="1"/>
    <col min="4100" max="4352" width="9.33203125" style="848"/>
    <col min="4353" max="4353" width="65.109375" style="848" customWidth="1"/>
    <col min="4354" max="4354" width="9.33203125" style="848"/>
    <col min="4355" max="4355" width="19" style="848" customWidth="1"/>
    <col min="4356" max="4608" width="9.33203125" style="848"/>
    <col min="4609" max="4609" width="65.109375" style="848" customWidth="1"/>
    <col min="4610" max="4610" width="9.33203125" style="848"/>
    <col min="4611" max="4611" width="19" style="848" customWidth="1"/>
    <col min="4612" max="4864" width="9.33203125" style="848"/>
    <col min="4865" max="4865" width="65.109375" style="848" customWidth="1"/>
    <col min="4866" max="4866" width="9.33203125" style="848"/>
    <col min="4867" max="4867" width="19" style="848" customWidth="1"/>
    <col min="4868" max="5120" width="9.33203125" style="848"/>
    <col min="5121" max="5121" width="65.109375" style="848" customWidth="1"/>
    <col min="5122" max="5122" width="9.33203125" style="848"/>
    <col min="5123" max="5123" width="19" style="848" customWidth="1"/>
    <col min="5124" max="5376" width="9.33203125" style="848"/>
    <col min="5377" max="5377" width="65.109375" style="848" customWidth="1"/>
    <col min="5378" max="5378" width="9.33203125" style="848"/>
    <col min="5379" max="5379" width="19" style="848" customWidth="1"/>
    <col min="5380" max="5632" width="9.33203125" style="848"/>
    <col min="5633" max="5633" width="65.109375" style="848" customWidth="1"/>
    <col min="5634" max="5634" width="9.33203125" style="848"/>
    <col min="5635" max="5635" width="19" style="848" customWidth="1"/>
    <col min="5636" max="5888" width="9.33203125" style="848"/>
    <col min="5889" max="5889" width="65.109375" style="848" customWidth="1"/>
    <col min="5890" max="5890" width="9.33203125" style="848"/>
    <col min="5891" max="5891" width="19" style="848" customWidth="1"/>
    <col min="5892" max="6144" width="9.33203125" style="848"/>
    <col min="6145" max="6145" width="65.109375" style="848" customWidth="1"/>
    <col min="6146" max="6146" width="9.33203125" style="848"/>
    <col min="6147" max="6147" width="19" style="848" customWidth="1"/>
    <col min="6148" max="6400" width="9.33203125" style="848"/>
    <col min="6401" max="6401" width="65.109375" style="848" customWidth="1"/>
    <col min="6402" max="6402" width="9.33203125" style="848"/>
    <col min="6403" max="6403" width="19" style="848" customWidth="1"/>
    <col min="6404" max="6656" width="9.33203125" style="848"/>
    <col min="6657" max="6657" width="65.109375" style="848" customWidth="1"/>
    <col min="6658" max="6658" width="9.33203125" style="848"/>
    <col min="6659" max="6659" width="19" style="848" customWidth="1"/>
    <col min="6660" max="6912" width="9.33203125" style="848"/>
    <col min="6913" max="6913" width="65.109375" style="848" customWidth="1"/>
    <col min="6914" max="6914" width="9.33203125" style="848"/>
    <col min="6915" max="6915" width="19" style="848" customWidth="1"/>
    <col min="6916" max="7168" width="9.33203125" style="848"/>
    <col min="7169" max="7169" width="65.109375" style="848" customWidth="1"/>
    <col min="7170" max="7170" width="9.33203125" style="848"/>
    <col min="7171" max="7171" width="19" style="848" customWidth="1"/>
    <col min="7172" max="7424" width="9.33203125" style="848"/>
    <col min="7425" max="7425" width="65.109375" style="848" customWidth="1"/>
    <col min="7426" max="7426" width="9.33203125" style="848"/>
    <col min="7427" max="7427" width="19" style="848" customWidth="1"/>
    <col min="7428" max="7680" width="9.33203125" style="848"/>
    <col min="7681" max="7681" width="65.109375" style="848" customWidth="1"/>
    <col min="7682" max="7682" width="9.33203125" style="848"/>
    <col min="7683" max="7683" width="19" style="848" customWidth="1"/>
    <col min="7684" max="7936" width="9.33203125" style="848"/>
    <col min="7937" max="7937" width="65.109375" style="848" customWidth="1"/>
    <col min="7938" max="7938" width="9.33203125" style="848"/>
    <col min="7939" max="7939" width="19" style="848" customWidth="1"/>
    <col min="7940" max="8192" width="9.33203125" style="848"/>
    <col min="8193" max="8193" width="65.109375" style="848" customWidth="1"/>
    <col min="8194" max="8194" width="9.33203125" style="848"/>
    <col min="8195" max="8195" width="19" style="848" customWidth="1"/>
    <col min="8196" max="8448" width="9.33203125" style="848"/>
    <col min="8449" max="8449" width="65.109375" style="848" customWidth="1"/>
    <col min="8450" max="8450" width="9.33203125" style="848"/>
    <col min="8451" max="8451" width="19" style="848" customWidth="1"/>
    <col min="8452" max="8704" width="9.33203125" style="848"/>
    <col min="8705" max="8705" width="65.109375" style="848" customWidth="1"/>
    <col min="8706" max="8706" width="9.33203125" style="848"/>
    <col min="8707" max="8707" width="19" style="848" customWidth="1"/>
    <col min="8708" max="8960" width="9.33203125" style="848"/>
    <col min="8961" max="8961" width="65.109375" style="848" customWidth="1"/>
    <col min="8962" max="8962" width="9.33203125" style="848"/>
    <col min="8963" max="8963" width="19" style="848" customWidth="1"/>
    <col min="8964" max="9216" width="9.33203125" style="848"/>
    <col min="9217" max="9217" width="65.109375" style="848" customWidth="1"/>
    <col min="9218" max="9218" width="9.33203125" style="848"/>
    <col min="9219" max="9219" width="19" style="848" customWidth="1"/>
    <col min="9220" max="9472" width="9.33203125" style="848"/>
    <col min="9473" max="9473" width="65.109375" style="848" customWidth="1"/>
    <col min="9474" max="9474" width="9.33203125" style="848"/>
    <col min="9475" max="9475" width="19" style="848" customWidth="1"/>
    <col min="9476" max="9728" width="9.33203125" style="848"/>
    <col min="9729" max="9729" width="65.109375" style="848" customWidth="1"/>
    <col min="9730" max="9730" width="9.33203125" style="848"/>
    <col min="9731" max="9731" width="19" style="848" customWidth="1"/>
    <col min="9732" max="9984" width="9.33203125" style="848"/>
    <col min="9985" max="9985" width="65.109375" style="848" customWidth="1"/>
    <col min="9986" max="9986" width="9.33203125" style="848"/>
    <col min="9987" max="9987" width="19" style="848" customWidth="1"/>
    <col min="9988" max="10240" width="9.33203125" style="848"/>
    <col min="10241" max="10241" width="65.109375" style="848" customWidth="1"/>
    <col min="10242" max="10242" width="9.33203125" style="848"/>
    <col min="10243" max="10243" width="19" style="848" customWidth="1"/>
    <col min="10244" max="10496" width="9.33203125" style="848"/>
    <col min="10497" max="10497" width="65.109375" style="848" customWidth="1"/>
    <col min="10498" max="10498" width="9.33203125" style="848"/>
    <col min="10499" max="10499" width="19" style="848" customWidth="1"/>
    <col min="10500" max="10752" width="9.33203125" style="848"/>
    <col min="10753" max="10753" width="65.109375" style="848" customWidth="1"/>
    <col min="10754" max="10754" width="9.33203125" style="848"/>
    <col min="10755" max="10755" width="19" style="848" customWidth="1"/>
    <col min="10756" max="11008" width="9.33203125" style="848"/>
    <col min="11009" max="11009" width="65.109375" style="848" customWidth="1"/>
    <col min="11010" max="11010" width="9.33203125" style="848"/>
    <col min="11011" max="11011" width="19" style="848" customWidth="1"/>
    <col min="11012" max="11264" width="9.33203125" style="848"/>
    <col min="11265" max="11265" width="65.109375" style="848" customWidth="1"/>
    <col min="11266" max="11266" width="9.33203125" style="848"/>
    <col min="11267" max="11267" width="19" style="848" customWidth="1"/>
    <col min="11268" max="11520" width="9.33203125" style="848"/>
    <col min="11521" max="11521" width="65.109375" style="848" customWidth="1"/>
    <col min="11522" max="11522" width="9.33203125" style="848"/>
    <col min="11523" max="11523" width="19" style="848" customWidth="1"/>
    <col min="11524" max="11776" width="9.33203125" style="848"/>
    <col min="11777" max="11777" width="65.109375" style="848" customWidth="1"/>
    <col min="11778" max="11778" width="9.33203125" style="848"/>
    <col min="11779" max="11779" width="19" style="848" customWidth="1"/>
    <col min="11780" max="12032" width="9.33203125" style="848"/>
    <col min="12033" max="12033" width="65.109375" style="848" customWidth="1"/>
    <col min="12034" max="12034" width="9.33203125" style="848"/>
    <col min="12035" max="12035" width="19" style="848" customWidth="1"/>
    <col min="12036" max="12288" width="9.33203125" style="848"/>
    <col min="12289" max="12289" width="65.109375" style="848" customWidth="1"/>
    <col min="12290" max="12290" width="9.33203125" style="848"/>
    <col min="12291" max="12291" width="19" style="848" customWidth="1"/>
    <col min="12292" max="12544" width="9.33203125" style="848"/>
    <col min="12545" max="12545" width="65.109375" style="848" customWidth="1"/>
    <col min="12546" max="12546" width="9.33203125" style="848"/>
    <col min="12547" max="12547" width="19" style="848" customWidth="1"/>
    <col min="12548" max="12800" width="9.33203125" style="848"/>
    <col min="12801" max="12801" width="65.109375" style="848" customWidth="1"/>
    <col min="12802" max="12802" width="9.33203125" style="848"/>
    <col min="12803" max="12803" width="19" style="848" customWidth="1"/>
    <col min="12804" max="13056" width="9.33203125" style="848"/>
    <col min="13057" max="13057" width="65.109375" style="848" customWidth="1"/>
    <col min="13058" max="13058" width="9.33203125" style="848"/>
    <col min="13059" max="13059" width="19" style="848" customWidth="1"/>
    <col min="13060" max="13312" width="9.33203125" style="848"/>
    <col min="13313" max="13313" width="65.109375" style="848" customWidth="1"/>
    <col min="13314" max="13314" width="9.33203125" style="848"/>
    <col min="13315" max="13315" width="19" style="848" customWidth="1"/>
    <col min="13316" max="13568" width="9.33203125" style="848"/>
    <col min="13569" max="13569" width="65.109375" style="848" customWidth="1"/>
    <col min="13570" max="13570" width="9.33203125" style="848"/>
    <col min="13571" max="13571" width="19" style="848" customWidth="1"/>
    <col min="13572" max="13824" width="9.33203125" style="848"/>
    <col min="13825" max="13825" width="65.109375" style="848" customWidth="1"/>
    <col min="13826" max="13826" width="9.33203125" style="848"/>
    <col min="13827" max="13827" width="19" style="848" customWidth="1"/>
    <col min="13828" max="14080" width="9.33203125" style="848"/>
    <col min="14081" max="14081" width="65.109375" style="848" customWidth="1"/>
    <col min="14082" max="14082" width="9.33203125" style="848"/>
    <col min="14083" max="14083" width="19" style="848" customWidth="1"/>
    <col min="14084" max="14336" width="9.33203125" style="848"/>
    <col min="14337" max="14337" width="65.109375" style="848" customWidth="1"/>
    <col min="14338" max="14338" width="9.33203125" style="848"/>
    <col min="14339" max="14339" width="19" style="848" customWidth="1"/>
    <col min="14340" max="14592" width="9.33203125" style="848"/>
    <col min="14593" max="14593" width="65.109375" style="848" customWidth="1"/>
    <col min="14594" max="14594" width="9.33203125" style="848"/>
    <col min="14595" max="14595" width="19" style="848" customWidth="1"/>
    <col min="14596" max="14848" width="9.33203125" style="848"/>
    <col min="14849" max="14849" width="65.109375" style="848" customWidth="1"/>
    <col min="14850" max="14850" width="9.33203125" style="848"/>
    <col min="14851" max="14851" width="19" style="848" customWidth="1"/>
    <col min="14852" max="15104" width="9.33203125" style="848"/>
    <col min="15105" max="15105" width="65.109375" style="848" customWidth="1"/>
    <col min="15106" max="15106" width="9.33203125" style="848"/>
    <col min="15107" max="15107" width="19" style="848" customWidth="1"/>
    <col min="15108" max="15360" width="9.33203125" style="848"/>
    <col min="15361" max="15361" width="65.109375" style="848" customWidth="1"/>
    <col min="15362" max="15362" width="9.33203125" style="848"/>
    <col min="15363" max="15363" width="19" style="848" customWidth="1"/>
    <col min="15364" max="15616" width="9.33203125" style="848"/>
    <col min="15617" max="15617" width="65.109375" style="848" customWidth="1"/>
    <col min="15618" max="15618" width="9.33203125" style="848"/>
    <col min="15619" max="15619" width="19" style="848" customWidth="1"/>
    <col min="15620" max="15872" width="9.33203125" style="848"/>
    <col min="15873" max="15873" width="65.109375" style="848" customWidth="1"/>
    <col min="15874" max="15874" width="9.33203125" style="848"/>
    <col min="15875" max="15875" width="19" style="848" customWidth="1"/>
    <col min="15876" max="16128" width="9.33203125" style="848"/>
    <col min="16129" max="16129" width="65.109375" style="848" customWidth="1"/>
    <col min="16130" max="16130" width="9.33203125" style="848"/>
    <col min="16131" max="16131" width="19" style="848" customWidth="1"/>
    <col min="16132" max="16384" width="9.33203125" style="848"/>
  </cols>
  <sheetData>
    <row r="1" spans="1:6" ht="16.2">
      <c r="A1" s="1609" t="s">
        <v>913</v>
      </c>
      <c r="B1" s="1609"/>
      <c r="C1" s="1609"/>
      <c r="D1" s="887"/>
    </row>
    <row r="2" spans="1:6" ht="15.6">
      <c r="A2" s="1564" t="s">
        <v>500</v>
      </c>
      <c r="B2" s="1564"/>
      <c r="C2" s="1564"/>
      <c r="D2" s="1577"/>
    </row>
    <row r="3" spans="1:6" ht="15.6">
      <c r="A3" s="1564" t="s">
        <v>823</v>
      </c>
      <c r="B3" s="1564"/>
      <c r="C3" s="1564"/>
      <c r="D3" s="1577"/>
    </row>
    <row r="4" spans="1:6" ht="15.6">
      <c r="A4" s="1564">
        <v>2013</v>
      </c>
      <c r="B4" s="1564"/>
      <c r="C4" s="1564"/>
      <c r="D4" s="1577"/>
    </row>
    <row r="5" spans="1:6" ht="15" thickBot="1">
      <c r="A5" s="1012"/>
      <c r="B5" s="1610" t="s">
        <v>526</v>
      </c>
      <c r="C5" s="1610"/>
      <c r="D5" s="887"/>
    </row>
    <row r="6" spans="1:6" ht="15" thickTop="1">
      <c r="A6" s="1593" t="s">
        <v>824</v>
      </c>
      <c r="B6" s="1607" t="s">
        <v>502</v>
      </c>
      <c r="C6" s="1013" t="s">
        <v>825</v>
      </c>
      <c r="D6" s="887"/>
    </row>
    <row r="7" spans="1:6" ht="15" thickBot="1">
      <c r="A7" s="1595"/>
      <c r="B7" s="1608"/>
      <c r="C7" s="1014" t="s">
        <v>826</v>
      </c>
      <c r="D7" s="887"/>
    </row>
    <row r="8" spans="1:6" ht="15.6" thickTop="1" thickBot="1">
      <c r="A8" s="1015">
        <v>1</v>
      </c>
      <c r="B8" s="1016">
        <v>2</v>
      </c>
      <c r="C8" s="1017">
        <v>3</v>
      </c>
      <c r="D8" s="887"/>
      <c r="F8" s="1018"/>
    </row>
    <row r="9" spans="1:6" ht="15.6" thickTop="1" thickBot="1">
      <c r="A9" s="858" t="s">
        <v>827</v>
      </c>
      <c r="B9" s="859" t="s">
        <v>828</v>
      </c>
      <c r="C9" s="1019">
        <v>782255</v>
      </c>
      <c r="D9" s="887"/>
    </row>
    <row r="10" spans="1:6" ht="15.6" thickTop="1" thickBot="1">
      <c r="A10" s="858" t="s">
        <v>829</v>
      </c>
      <c r="B10" s="859" t="s">
        <v>830</v>
      </c>
      <c r="C10" s="1019">
        <v>368537</v>
      </c>
      <c r="D10" s="887"/>
    </row>
    <row r="11" spans="1:6" ht="15.6" thickTop="1" thickBot="1">
      <c r="A11" s="858" t="s">
        <v>831</v>
      </c>
      <c r="B11" s="859" t="s">
        <v>832</v>
      </c>
      <c r="C11" s="1019"/>
      <c r="D11" s="887"/>
    </row>
    <row r="12" spans="1:6" ht="15.6" thickTop="1" thickBot="1">
      <c r="A12" s="987" t="s">
        <v>833</v>
      </c>
      <c r="B12" s="859" t="s">
        <v>834</v>
      </c>
      <c r="C12" s="1020">
        <v>1150792</v>
      </c>
      <c r="D12" s="887"/>
    </row>
    <row r="13" spans="1:6" ht="15.6" thickTop="1" thickBot="1">
      <c r="A13" s="987" t="s">
        <v>835</v>
      </c>
      <c r="B13" s="859" t="s">
        <v>836</v>
      </c>
      <c r="C13" s="1020">
        <v>91455</v>
      </c>
      <c r="D13" s="887"/>
    </row>
    <row r="14" spans="1:6" ht="15.6" thickTop="1" thickBot="1">
      <c r="A14" s="857" t="s">
        <v>837</v>
      </c>
      <c r="B14" s="854" t="s">
        <v>838</v>
      </c>
      <c r="C14" s="1021">
        <v>41953</v>
      </c>
      <c r="D14" s="887"/>
    </row>
    <row r="15" spans="1:6" ht="15" thickBot="1">
      <c r="A15" s="858" t="s">
        <v>839</v>
      </c>
      <c r="B15" s="859" t="s">
        <v>840</v>
      </c>
      <c r="C15" s="1019">
        <v>49502</v>
      </c>
      <c r="D15" s="887"/>
    </row>
    <row r="16" spans="1:6" ht="15.6" thickTop="1" thickBot="1">
      <c r="A16" s="987" t="s">
        <v>841</v>
      </c>
      <c r="B16" s="859" t="s">
        <v>842</v>
      </c>
      <c r="C16" s="1020"/>
      <c r="D16" s="887"/>
    </row>
    <row r="17" spans="1:4" ht="15.6" thickTop="1" thickBot="1">
      <c r="A17" s="857" t="s">
        <v>843</v>
      </c>
      <c r="B17" s="854" t="s">
        <v>844</v>
      </c>
      <c r="C17" s="1021"/>
      <c r="D17" s="887"/>
    </row>
    <row r="18" spans="1:4" ht="15" thickBot="1">
      <c r="A18" s="858" t="s">
        <v>845</v>
      </c>
      <c r="B18" s="859" t="s">
        <v>70</v>
      </c>
      <c r="C18" s="1019"/>
      <c r="D18" s="887"/>
    </row>
    <row r="19" spans="1:4" ht="15.6" thickTop="1" thickBot="1">
      <c r="A19" s="987" t="s">
        <v>846</v>
      </c>
      <c r="B19" s="859" t="s">
        <v>71</v>
      </c>
      <c r="C19" s="1020">
        <v>91455</v>
      </c>
      <c r="D19" s="887"/>
    </row>
    <row r="20" spans="1:4" ht="15.6" thickTop="1" thickBot="1">
      <c r="A20" s="984" t="s">
        <v>847</v>
      </c>
      <c r="B20" s="859" t="s">
        <v>72</v>
      </c>
      <c r="C20" s="1022"/>
      <c r="D20" s="887"/>
    </row>
    <row r="21" spans="1:4" ht="15.6" thickTop="1" thickBot="1">
      <c r="A21" s="857" t="s">
        <v>848</v>
      </c>
      <c r="B21" s="854" t="s">
        <v>73</v>
      </c>
      <c r="C21" s="1021"/>
      <c r="D21" s="887"/>
    </row>
    <row r="22" spans="1:4" ht="15" thickBot="1">
      <c r="A22" s="857" t="s">
        <v>849</v>
      </c>
      <c r="B22" s="854" t="s">
        <v>74</v>
      </c>
      <c r="C22" s="1021"/>
      <c r="D22" s="887"/>
    </row>
    <row r="23" spans="1:4" ht="15" thickBot="1">
      <c r="A23" s="857" t="s">
        <v>850</v>
      </c>
      <c r="B23" s="854" t="s">
        <v>75</v>
      </c>
      <c r="C23" s="1021"/>
      <c r="D23" s="887"/>
    </row>
    <row r="24" spans="1:4" ht="15" thickBot="1">
      <c r="A24" s="858" t="s">
        <v>851</v>
      </c>
      <c r="B24" s="859" t="s">
        <v>76</v>
      </c>
      <c r="C24" s="1019"/>
      <c r="D24" s="887"/>
    </row>
    <row r="25" spans="1:4" ht="15.6" thickTop="1" thickBot="1">
      <c r="A25" s="984" t="s">
        <v>852</v>
      </c>
      <c r="B25" s="859" t="s">
        <v>77</v>
      </c>
      <c r="C25" s="1022">
        <v>5929</v>
      </c>
      <c r="D25" s="887"/>
    </row>
    <row r="26" spans="1:4" ht="15.6" thickTop="1" thickBot="1">
      <c r="A26" s="857" t="s">
        <v>853</v>
      </c>
      <c r="B26" s="854" t="s">
        <v>78</v>
      </c>
      <c r="C26" s="1021"/>
      <c r="D26" s="887"/>
    </row>
    <row r="27" spans="1:4" ht="15" thickBot="1">
      <c r="A27" s="857" t="s">
        <v>854</v>
      </c>
      <c r="B27" s="854" t="s">
        <v>79</v>
      </c>
      <c r="C27" s="1021"/>
      <c r="D27" s="887"/>
    </row>
    <row r="28" spans="1:4" ht="15" thickBot="1">
      <c r="A28" s="857" t="s">
        <v>855</v>
      </c>
      <c r="B28" s="854" t="s">
        <v>80</v>
      </c>
      <c r="C28" s="1021">
        <v>576</v>
      </c>
      <c r="D28" s="887"/>
    </row>
    <row r="29" spans="1:4" ht="15" thickBot="1">
      <c r="A29" s="857" t="s">
        <v>856</v>
      </c>
      <c r="B29" s="854" t="s">
        <v>81</v>
      </c>
      <c r="C29" s="1023">
        <v>5353</v>
      </c>
      <c r="D29" s="887"/>
    </row>
    <row r="30" spans="1:4" ht="15" thickBot="1">
      <c r="A30" s="853" t="s">
        <v>857</v>
      </c>
      <c r="B30" s="854" t="s">
        <v>82</v>
      </c>
      <c r="C30" s="1021">
        <v>5353</v>
      </c>
      <c r="D30" s="887"/>
    </row>
    <row r="31" spans="1:4" ht="15" thickBot="1">
      <c r="A31" s="853" t="s">
        <v>858</v>
      </c>
      <c r="B31" s="854" t="s">
        <v>83</v>
      </c>
      <c r="C31" s="1021"/>
      <c r="D31" s="887"/>
    </row>
    <row r="32" spans="1:4" ht="15" thickBot="1">
      <c r="A32" s="853" t="s">
        <v>859</v>
      </c>
      <c r="B32" s="854" t="s">
        <v>84</v>
      </c>
      <c r="C32" s="1021"/>
      <c r="D32" s="887"/>
    </row>
    <row r="33" spans="1:4" ht="15" thickBot="1">
      <c r="A33" s="1024" t="s">
        <v>860</v>
      </c>
      <c r="B33" s="859" t="s">
        <v>85</v>
      </c>
      <c r="C33" s="1019"/>
      <c r="D33" s="887"/>
    </row>
    <row r="34" spans="1:4" ht="15.6" thickTop="1" thickBot="1">
      <c r="A34" s="984" t="s">
        <v>861</v>
      </c>
      <c r="B34" s="859" t="s">
        <v>86</v>
      </c>
      <c r="C34" s="1025">
        <v>8571</v>
      </c>
      <c r="D34" s="887"/>
    </row>
    <row r="35" spans="1:4" ht="15.6" thickTop="1" thickBot="1">
      <c r="A35" s="998" t="s">
        <v>862</v>
      </c>
      <c r="B35" s="854" t="s">
        <v>87</v>
      </c>
      <c r="C35" s="1026">
        <v>14500</v>
      </c>
      <c r="D35" s="887"/>
    </row>
    <row r="36" spans="1:4" ht="15" thickBot="1">
      <c r="A36" s="987" t="s">
        <v>863</v>
      </c>
      <c r="B36" s="859" t="s">
        <v>88</v>
      </c>
      <c r="C36" s="1020">
        <v>1256747</v>
      </c>
      <c r="D36" s="887"/>
    </row>
    <row r="37" spans="1:4" ht="13.8" thickTop="1"/>
  </sheetData>
  <mergeCells count="8">
    <mergeCell ref="A6:A7"/>
    <mergeCell ref="B6:B7"/>
    <mergeCell ref="A1:C1"/>
    <mergeCell ref="A2:C2"/>
    <mergeCell ref="D2:D4"/>
    <mergeCell ref="A3:C3"/>
    <mergeCell ref="A4:C4"/>
    <mergeCell ref="B5:C5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:P29"/>
  <sheetViews>
    <sheetView zoomScaleNormal="100" workbookViewId="0">
      <selection activeCell="I27" sqref="I27"/>
    </sheetView>
  </sheetViews>
  <sheetFormatPr defaultRowHeight="15.6"/>
  <cols>
    <col min="1" max="1" width="9.77734375" style="1028" bestFit="1" customWidth="1"/>
    <col min="2" max="2" width="39.77734375" style="1060" bestFit="1" customWidth="1"/>
    <col min="3" max="3" width="32.6640625" style="1060" bestFit="1" customWidth="1"/>
    <col min="4" max="4" width="9" style="1060" customWidth="1"/>
    <col min="5" max="5" width="9.44140625" style="1060" customWidth="1"/>
    <col min="6" max="6" width="8.77734375" style="1060" customWidth="1"/>
    <col min="7" max="7" width="8.6640625" style="1060" customWidth="1"/>
    <col min="8" max="8" width="8.77734375" style="1060" customWidth="1"/>
    <col min="9" max="9" width="8.109375" style="1060" customWidth="1"/>
    <col min="10" max="14" width="9.44140625" style="1060" customWidth="1"/>
    <col min="15" max="15" width="12.6640625" style="1028" customWidth="1"/>
    <col min="16" max="16" width="9.77734375" style="1060" bestFit="1" customWidth="1"/>
    <col min="17" max="256" width="9.33203125" style="1060"/>
    <col min="257" max="257" width="9.77734375" style="1060" bestFit="1" customWidth="1"/>
    <col min="258" max="258" width="39.77734375" style="1060" bestFit="1" customWidth="1"/>
    <col min="259" max="259" width="32.6640625" style="1060" bestFit="1" customWidth="1"/>
    <col min="260" max="260" width="9" style="1060" customWidth="1"/>
    <col min="261" max="261" width="9.44140625" style="1060" customWidth="1"/>
    <col min="262" max="262" width="8.77734375" style="1060" customWidth="1"/>
    <col min="263" max="263" width="8.6640625" style="1060" customWidth="1"/>
    <col min="264" max="264" width="8.77734375" style="1060" customWidth="1"/>
    <col min="265" max="265" width="8.109375" style="1060" customWidth="1"/>
    <col min="266" max="270" width="9.44140625" style="1060" customWidth="1"/>
    <col min="271" max="271" width="12.6640625" style="1060" customWidth="1"/>
    <col min="272" max="272" width="9.77734375" style="1060" bestFit="1" customWidth="1"/>
    <col min="273" max="512" width="9.33203125" style="1060"/>
    <col min="513" max="513" width="9.77734375" style="1060" bestFit="1" customWidth="1"/>
    <col min="514" max="514" width="39.77734375" style="1060" bestFit="1" customWidth="1"/>
    <col min="515" max="515" width="32.6640625" style="1060" bestFit="1" customWidth="1"/>
    <col min="516" max="516" width="9" style="1060" customWidth="1"/>
    <col min="517" max="517" width="9.44140625" style="1060" customWidth="1"/>
    <col min="518" max="518" width="8.77734375" style="1060" customWidth="1"/>
    <col min="519" max="519" width="8.6640625" style="1060" customWidth="1"/>
    <col min="520" max="520" width="8.77734375" style="1060" customWidth="1"/>
    <col min="521" max="521" width="8.109375" style="1060" customWidth="1"/>
    <col min="522" max="526" width="9.44140625" style="1060" customWidth="1"/>
    <col min="527" max="527" width="12.6640625" style="1060" customWidth="1"/>
    <col min="528" max="528" width="9.77734375" style="1060" bestFit="1" customWidth="1"/>
    <col min="529" max="768" width="9.33203125" style="1060"/>
    <col min="769" max="769" width="9.77734375" style="1060" bestFit="1" customWidth="1"/>
    <col min="770" max="770" width="39.77734375" style="1060" bestFit="1" customWidth="1"/>
    <col min="771" max="771" width="32.6640625" style="1060" bestFit="1" customWidth="1"/>
    <col min="772" max="772" width="9" style="1060" customWidth="1"/>
    <col min="773" max="773" width="9.44140625" style="1060" customWidth="1"/>
    <col min="774" max="774" width="8.77734375" style="1060" customWidth="1"/>
    <col min="775" max="775" width="8.6640625" style="1060" customWidth="1"/>
    <col min="776" max="776" width="8.77734375" style="1060" customWidth="1"/>
    <col min="777" max="777" width="8.109375" style="1060" customWidth="1"/>
    <col min="778" max="782" width="9.44140625" style="1060" customWidth="1"/>
    <col min="783" max="783" width="12.6640625" style="1060" customWidth="1"/>
    <col min="784" max="784" width="9.77734375" style="1060" bestFit="1" customWidth="1"/>
    <col min="785" max="1024" width="9.33203125" style="1060"/>
    <col min="1025" max="1025" width="9.77734375" style="1060" bestFit="1" customWidth="1"/>
    <col min="1026" max="1026" width="39.77734375" style="1060" bestFit="1" customWidth="1"/>
    <col min="1027" max="1027" width="32.6640625" style="1060" bestFit="1" customWidth="1"/>
    <col min="1028" max="1028" width="9" style="1060" customWidth="1"/>
    <col min="1029" max="1029" width="9.44140625" style="1060" customWidth="1"/>
    <col min="1030" max="1030" width="8.77734375" style="1060" customWidth="1"/>
    <col min="1031" max="1031" width="8.6640625" style="1060" customWidth="1"/>
    <col min="1032" max="1032" width="8.77734375" style="1060" customWidth="1"/>
    <col min="1033" max="1033" width="8.109375" style="1060" customWidth="1"/>
    <col min="1034" max="1038" width="9.44140625" style="1060" customWidth="1"/>
    <col min="1039" max="1039" width="12.6640625" style="1060" customWidth="1"/>
    <col min="1040" max="1040" width="9.77734375" style="1060" bestFit="1" customWidth="1"/>
    <col min="1041" max="1280" width="9.33203125" style="1060"/>
    <col min="1281" max="1281" width="9.77734375" style="1060" bestFit="1" customWidth="1"/>
    <col min="1282" max="1282" width="39.77734375" style="1060" bestFit="1" customWidth="1"/>
    <col min="1283" max="1283" width="32.6640625" style="1060" bestFit="1" customWidth="1"/>
    <col min="1284" max="1284" width="9" style="1060" customWidth="1"/>
    <col min="1285" max="1285" width="9.44140625" style="1060" customWidth="1"/>
    <col min="1286" max="1286" width="8.77734375" style="1060" customWidth="1"/>
    <col min="1287" max="1287" width="8.6640625" style="1060" customWidth="1"/>
    <col min="1288" max="1288" width="8.77734375" style="1060" customWidth="1"/>
    <col min="1289" max="1289" width="8.109375" style="1060" customWidth="1"/>
    <col min="1290" max="1294" width="9.44140625" style="1060" customWidth="1"/>
    <col min="1295" max="1295" width="12.6640625" style="1060" customWidth="1"/>
    <col min="1296" max="1296" width="9.77734375" style="1060" bestFit="1" customWidth="1"/>
    <col min="1297" max="1536" width="9.33203125" style="1060"/>
    <col min="1537" max="1537" width="9.77734375" style="1060" bestFit="1" customWidth="1"/>
    <col min="1538" max="1538" width="39.77734375" style="1060" bestFit="1" customWidth="1"/>
    <col min="1539" max="1539" width="32.6640625" style="1060" bestFit="1" customWidth="1"/>
    <col min="1540" max="1540" width="9" style="1060" customWidth="1"/>
    <col min="1541" max="1541" width="9.44140625" style="1060" customWidth="1"/>
    <col min="1542" max="1542" width="8.77734375" style="1060" customWidth="1"/>
    <col min="1543" max="1543" width="8.6640625" style="1060" customWidth="1"/>
    <col min="1544" max="1544" width="8.77734375" style="1060" customWidth="1"/>
    <col min="1545" max="1545" width="8.109375" style="1060" customWidth="1"/>
    <col min="1546" max="1550" width="9.44140625" style="1060" customWidth="1"/>
    <col min="1551" max="1551" width="12.6640625" style="1060" customWidth="1"/>
    <col min="1552" max="1552" width="9.77734375" style="1060" bestFit="1" customWidth="1"/>
    <col min="1553" max="1792" width="9.33203125" style="1060"/>
    <col min="1793" max="1793" width="9.77734375" style="1060" bestFit="1" customWidth="1"/>
    <col min="1794" max="1794" width="39.77734375" style="1060" bestFit="1" customWidth="1"/>
    <col min="1795" max="1795" width="32.6640625" style="1060" bestFit="1" customWidth="1"/>
    <col min="1796" max="1796" width="9" style="1060" customWidth="1"/>
    <col min="1797" max="1797" width="9.44140625" style="1060" customWidth="1"/>
    <col min="1798" max="1798" width="8.77734375" style="1060" customWidth="1"/>
    <col min="1799" max="1799" width="8.6640625" style="1060" customWidth="1"/>
    <col min="1800" max="1800" width="8.77734375" style="1060" customWidth="1"/>
    <col min="1801" max="1801" width="8.109375" style="1060" customWidth="1"/>
    <col min="1802" max="1806" width="9.44140625" style="1060" customWidth="1"/>
    <col min="1807" max="1807" width="12.6640625" style="1060" customWidth="1"/>
    <col min="1808" max="1808" width="9.77734375" style="1060" bestFit="1" customWidth="1"/>
    <col min="1809" max="2048" width="9.33203125" style="1060"/>
    <col min="2049" max="2049" width="9.77734375" style="1060" bestFit="1" customWidth="1"/>
    <col min="2050" max="2050" width="39.77734375" style="1060" bestFit="1" customWidth="1"/>
    <col min="2051" max="2051" width="32.6640625" style="1060" bestFit="1" customWidth="1"/>
    <col min="2052" max="2052" width="9" style="1060" customWidth="1"/>
    <col min="2053" max="2053" width="9.44140625" style="1060" customWidth="1"/>
    <col min="2054" max="2054" width="8.77734375" style="1060" customWidth="1"/>
    <col min="2055" max="2055" width="8.6640625" style="1060" customWidth="1"/>
    <col min="2056" max="2056" width="8.77734375" style="1060" customWidth="1"/>
    <col min="2057" max="2057" width="8.109375" style="1060" customWidth="1"/>
    <col min="2058" max="2062" width="9.44140625" style="1060" customWidth="1"/>
    <col min="2063" max="2063" width="12.6640625" style="1060" customWidth="1"/>
    <col min="2064" max="2064" width="9.77734375" style="1060" bestFit="1" customWidth="1"/>
    <col min="2065" max="2304" width="9.33203125" style="1060"/>
    <col min="2305" max="2305" width="9.77734375" style="1060" bestFit="1" customWidth="1"/>
    <col min="2306" max="2306" width="39.77734375" style="1060" bestFit="1" customWidth="1"/>
    <col min="2307" max="2307" width="32.6640625" style="1060" bestFit="1" customWidth="1"/>
    <col min="2308" max="2308" width="9" style="1060" customWidth="1"/>
    <col min="2309" max="2309" width="9.44140625" style="1060" customWidth="1"/>
    <col min="2310" max="2310" width="8.77734375" style="1060" customWidth="1"/>
    <col min="2311" max="2311" width="8.6640625" style="1060" customWidth="1"/>
    <col min="2312" max="2312" width="8.77734375" style="1060" customWidth="1"/>
    <col min="2313" max="2313" width="8.109375" style="1060" customWidth="1"/>
    <col min="2314" max="2318" width="9.44140625" style="1060" customWidth="1"/>
    <col min="2319" max="2319" width="12.6640625" style="1060" customWidth="1"/>
    <col min="2320" max="2320" width="9.77734375" style="1060" bestFit="1" customWidth="1"/>
    <col min="2321" max="2560" width="9.33203125" style="1060"/>
    <col min="2561" max="2561" width="9.77734375" style="1060" bestFit="1" customWidth="1"/>
    <col min="2562" max="2562" width="39.77734375" style="1060" bestFit="1" customWidth="1"/>
    <col min="2563" max="2563" width="32.6640625" style="1060" bestFit="1" customWidth="1"/>
    <col min="2564" max="2564" width="9" style="1060" customWidth="1"/>
    <col min="2565" max="2565" width="9.44140625" style="1060" customWidth="1"/>
    <col min="2566" max="2566" width="8.77734375" style="1060" customWidth="1"/>
    <col min="2567" max="2567" width="8.6640625" style="1060" customWidth="1"/>
    <col min="2568" max="2568" width="8.77734375" style="1060" customWidth="1"/>
    <col min="2569" max="2569" width="8.109375" style="1060" customWidth="1"/>
    <col min="2570" max="2574" width="9.44140625" style="1060" customWidth="1"/>
    <col min="2575" max="2575" width="12.6640625" style="1060" customWidth="1"/>
    <col min="2576" max="2576" width="9.77734375" style="1060" bestFit="1" customWidth="1"/>
    <col min="2577" max="2816" width="9.33203125" style="1060"/>
    <col min="2817" max="2817" width="9.77734375" style="1060" bestFit="1" customWidth="1"/>
    <col min="2818" max="2818" width="39.77734375" style="1060" bestFit="1" customWidth="1"/>
    <col min="2819" max="2819" width="32.6640625" style="1060" bestFit="1" customWidth="1"/>
    <col min="2820" max="2820" width="9" style="1060" customWidth="1"/>
    <col min="2821" max="2821" width="9.44140625" style="1060" customWidth="1"/>
    <col min="2822" max="2822" width="8.77734375" style="1060" customWidth="1"/>
    <col min="2823" max="2823" width="8.6640625" style="1060" customWidth="1"/>
    <col min="2824" max="2824" width="8.77734375" style="1060" customWidth="1"/>
    <col min="2825" max="2825" width="8.109375" style="1060" customWidth="1"/>
    <col min="2826" max="2830" width="9.44140625" style="1060" customWidth="1"/>
    <col min="2831" max="2831" width="12.6640625" style="1060" customWidth="1"/>
    <col min="2832" max="2832" width="9.77734375" style="1060" bestFit="1" customWidth="1"/>
    <col min="2833" max="3072" width="9.33203125" style="1060"/>
    <col min="3073" max="3073" width="9.77734375" style="1060" bestFit="1" customWidth="1"/>
    <col min="3074" max="3074" width="39.77734375" style="1060" bestFit="1" customWidth="1"/>
    <col min="3075" max="3075" width="32.6640625" style="1060" bestFit="1" customWidth="1"/>
    <col min="3076" max="3076" width="9" style="1060" customWidth="1"/>
    <col min="3077" max="3077" width="9.44140625" style="1060" customWidth="1"/>
    <col min="3078" max="3078" width="8.77734375" style="1060" customWidth="1"/>
    <col min="3079" max="3079" width="8.6640625" style="1060" customWidth="1"/>
    <col min="3080" max="3080" width="8.77734375" style="1060" customWidth="1"/>
    <col min="3081" max="3081" width="8.109375" style="1060" customWidth="1"/>
    <col min="3082" max="3086" width="9.44140625" style="1060" customWidth="1"/>
    <col min="3087" max="3087" width="12.6640625" style="1060" customWidth="1"/>
    <col min="3088" max="3088" width="9.77734375" style="1060" bestFit="1" customWidth="1"/>
    <col min="3089" max="3328" width="9.33203125" style="1060"/>
    <col min="3329" max="3329" width="9.77734375" style="1060" bestFit="1" customWidth="1"/>
    <col min="3330" max="3330" width="39.77734375" style="1060" bestFit="1" customWidth="1"/>
    <col min="3331" max="3331" width="32.6640625" style="1060" bestFit="1" customWidth="1"/>
    <col min="3332" max="3332" width="9" style="1060" customWidth="1"/>
    <col min="3333" max="3333" width="9.44140625" style="1060" customWidth="1"/>
    <col min="3334" max="3334" width="8.77734375" style="1060" customWidth="1"/>
    <col min="3335" max="3335" width="8.6640625" style="1060" customWidth="1"/>
    <col min="3336" max="3336" width="8.77734375" style="1060" customWidth="1"/>
    <col min="3337" max="3337" width="8.109375" style="1060" customWidth="1"/>
    <col min="3338" max="3342" width="9.44140625" style="1060" customWidth="1"/>
    <col min="3343" max="3343" width="12.6640625" style="1060" customWidth="1"/>
    <col min="3344" max="3344" width="9.77734375" style="1060" bestFit="1" customWidth="1"/>
    <col min="3345" max="3584" width="9.33203125" style="1060"/>
    <col min="3585" max="3585" width="9.77734375" style="1060" bestFit="1" customWidth="1"/>
    <col min="3586" max="3586" width="39.77734375" style="1060" bestFit="1" customWidth="1"/>
    <col min="3587" max="3587" width="32.6640625" style="1060" bestFit="1" customWidth="1"/>
    <col min="3588" max="3588" width="9" style="1060" customWidth="1"/>
    <col min="3589" max="3589" width="9.44140625" style="1060" customWidth="1"/>
    <col min="3590" max="3590" width="8.77734375" style="1060" customWidth="1"/>
    <col min="3591" max="3591" width="8.6640625" style="1060" customWidth="1"/>
    <col min="3592" max="3592" width="8.77734375" style="1060" customWidth="1"/>
    <col min="3593" max="3593" width="8.109375" style="1060" customWidth="1"/>
    <col min="3594" max="3598" width="9.44140625" style="1060" customWidth="1"/>
    <col min="3599" max="3599" width="12.6640625" style="1060" customWidth="1"/>
    <col min="3600" max="3600" width="9.77734375" style="1060" bestFit="1" customWidth="1"/>
    <col min="3601" max="3840" width="9.33203125" style="1060"/>
    <col min="3841" max="3841" width="9.77734375" style="1060" bestFit="1" customWidth="1"/>
    <col min="3842" max="3842" width="39.77734375" style="1060" bestFit="1" customWidth="1"/>
    <col min="3843" max="3843" width="32.6640625" style="1060" bestFit="1" customWidth="1"/>
    <col min="3844" max="3844" width="9" style="1060" customWidth="1"/>
    <col min="3845" max="3845" width="9.44140625" style="1060" customWidth="1"/>
    <col min="3846" max="3846" width="8.77734375" style="1060" customWidth="1"/>
    <col min="3847" max="3847" width="8.6640625" style="1060" customWidth="1"/>
    <col min="3848" max="3848" width="8.77734375" style="1060" customWidth="1"/>
    <col min="3849" max="3849" width="8.109375" style="1060" customWidth="1"/>
    <col min="3850" max="3854" width="9.44140625" style="1060" customWidth="1"/>
    <col min="3855" max="3855" width="12.6640625" style="1060" customWidth="1"/>
    <col min="3856" max="3856" width="9.77734375" style="1060" bestFit="1" customWidth="1"/>
    <col min="3857" max="4096" width="9.33203125" style="1060"/>
    <col min="4097" max="4097" width="9.77734375" style="1060" bestFit="1" customWidth="1"/>
    <col min="4098" max="4098" width="39.77734375" style="1060" bestFit="1" customWidth="1"/>
    <col min="4099" max="4099" width="32.6640625" style="1060" bestFit="1" customWidth="1"/>
    <col min="4100" max="4100" width="9" style="1060" customWidth="1"/>
    <col min="4101" max="4101" width="9.44140625" style="1060" customWidth="1"/>
    <col min="4102" max="4102" width="8.77734375" style="1060" customWidth="1"/>
    <col min="4103" max="4103" width="8.6640625" style="1060" customWidth="1"/>
    <col min="4104" max="4104" width="8.77734375" style="1060" customWidth="1"/>
    <col min="4105" max="4105" width="8.109375" style="1060" customWidth="1"/>
    <col min="4106" max="4110" width="9.44140625" style="1060" customWidth="1"/>
    <col min="4111" max="4111" width="12.6640625" style="1060" customWidth="1"/>
    <col min="4112" max="4112" width="9.77734375" style="1060" bestFit="1" customWidth="1"/>
    <col min="4113" max="4352" width="9.33203125" style="1060"/>
    <col min="4353" max="4353" width="9.77734375" style="1060" bestFit="1" customWidth="1"/>
    <col min="4354" max="4354" width="39.77734375" style="1060" bestFit="1" customWidth="1"/>
    <col min="4355" max="4355" width="32.6640625" style="1060" bestFit="1" customWidth="1"/>
    <col min="4356" max="4356" width="9" style="1060" customWidth="1"/>
    <col min="4357" max="4357" width="9.44140625" style="1060" customWidth="1"/>
    <col min="4358" max="4358" width="8.77734375" style="1060" customWidth="1"/>
    <col min="4359" max="4359" width="8.6640625" style="1060" customWidth="1"/>
    <col min="4360" max="4360" width="8.77734375" style="1060" customWidth="1"/>
    <col min="4361" max="4361" width="8.109375" style="1060" customWidth="1"/>
    <col min="4362" max="4366" width="9.44140625" style="1060" customWidth="1"/>
    <col min="4367" max="4367" width="12.6640625" style="1060" customWidth="1"/>
    <col min="4368" max="4368" width="9.77734375" style="1060" bestFit="1" customWidth="1"/>
    <col min="4369" max="4608" width="9.33203125" style="1060"/>
    <col min="4609" max="4609" width="9.77734375" style="1060" bestFit="1" customWidth="1"/>
    <col min="4610" max="4610" width="39.77734375" style="1060" bestFit="1" customWidth="1"/>
    <col min="4611" max="4611" width="32.6640625" style="1060" bestFit="1" customWidth="1"/>
    <col min="4612" max="4612" width="9" style="1060" customWidth="1"/>
    <col min="4613" max="4613" width="9.44140625" style="1060" customWidth="1"/>
    <col min="4614" max="4614" width="8.77734375" style="1060" customWidth="1"/>
    <col min="4615" max="4615" width="8.6640625" style="1060" customWidth="1"/>
    <col min="4616" max="4616" width="8.77734375" style="1060" customWidth="1"/>
    <col min="4617" max="4617" width="8.109375" style="1060" customWidth="1"/>
    <col min="4618" max="4622" width="9.44140625" style="1060" customWidth="1"/>
    <col min="4623" max="4623" width="12.6640625" style="1060" customWidth="1"/>
    <col min="4624" max="4624" width="9.77734375" style="1060" bestFit="1" customWidth="1"/>
    <col min="4625" max="4864" width="9.33203125" style="1060"/>
    <col min="4865" max="4865" width="9.77734375" style="1060" bestFit="1" customWidth="1"/>
    <col min="4866" max="4866" width="39.77734375" style="1060" bestFit="1" customWidth="1"/>
    <col min="4867" max="4867" width="32.6640625" style="1060" bestFit="1" customWidth="1"/>
    <col min="4868" max="4868" width="9" style="1060" customWidth="1"/>
    <col min="4869" max="4869" width="9.44140625" style="1060" customWidth="1"/>
    <col min="4870" max="4870" width="8.77734375" style="1060" customWidth="1"/>
    <col min="4871" max="4871" width="8.6640625" style="1060" customWidth="1"/>
    <col min="4872" max="4872" width="8.77734375" style="1060" customWidth="1"/>
    <col min="4873" max="4873" width="8.109375" style="1060" customWidth="1"/>
    <col min="4874" max="4878" width="9.44140625" style="1060" customWidth="1"/>
    <col min="4879" max="4879" width="12.6640625" style="1060" customWidth="1"/>
    <col min="4880" max="4880" width="9.77734375" style="1060" bestFit="1" customWidth="1"/>
    <col min="4881" max="5120" width="9.33203125" style="1060"/>
    <col min="5121" max="5121" width="9.77734375" style="1060" bestFit="1" customWidth="1"/>
    <col min="5122" max="5122" width="39.77734375" style="1060" bestFit="1" customWidth="1"/>
    <col min="5123" max="5123" width="32.6640625" style="1060" bestFit="1" customWidth="1"/>
    <col min="5124" max="5124" width="9" style="1060" customWidth="1"/>
    <col min="5125" max="5125" width="9.44140625" style="1060" customWidth="1"/>
    <col min="5126" max="5126" width="8.77734375" style="1060" customWidth="1"/>
    <col min="5127" max="5127" width="8.6640625" style="1060" customWidth="1"/>
    <col min="5128" max="5128" width="8.77734375" style="1060" customWidth="1"/>
    <col min="5129" max="5129" width="8.109375" style="1060" customWidth="1"/>
    <col min="5130" max="5134" width="9.44140625" style="1060" customWidth="1"/>
    <col min="5135" max="5135" width="12.6640625" style="1060" customWidth="1"/>
    <col min="5136" max="5136" width="9.77734375" style="1060" bestFit="1" customWidth="1"/>
    <col min="5137" max="5376" width="9.33203125" style="1060"/>
    <col min="5377" max="5377" width="9.77734375" style="1060" bestFit="1" customWidth="1"/>
    <col min="5378" max="5378" width="39.77734375" style="1060" bestFit="1" customWidth="1"/>
    <col min="5379" max="5379" width="32.6640625" style="1060" bestFit="1" customWidth="1"/>
    <col min="5380" max="5380" width="9" style="1060" customWidth="1"/>
    <col min="5381" max="5381" width="9.44140625" style="1060" customWidth="1"/>
    <col min="5382" max="5382" width="8.77734375" style="1060" customWidth="1"/>
    <col min="5383" max="5383" width="8.6640625" style="1060" customWidth="1"/>
    <col min="5384" max="5384" width="8.77734375" style="1060" customWidth="1"/>
    <col min="5385" max="5385" width="8.109375" style="1060" customWidth="1"/>
    <col min="5386" max="5390" width="9.44140625" style="1060" customWidth="1"/>
    <col min="5391" max="5391" width="12.6640625" style="1060" customWidth="1"/>
    <col min="5392" max="5392" width="9.77734375" style="1060" bestFit="1" customWidth="1"/>
    <col min="5393" max="5632" width="9.33203125" style="1060"/>
    <col min="5633" max="5633" width="9.77734375" style="1060" bestFit="1" customWidth="1"/>
    <col min="5634" max="5634" width="39.77734375" style="1060" bestFit="1" customWidth="1"/>
    <col min="5635" max="5635" width="32.6640625" style="1060" bestFit="1" customWidth="1"/>
    <col min="5636" max="5636" width="9" style="1060" customWidth="1"/>
    <col min="5637" max="5637" width="9.44140625" style="1060" customWidth="1"/>
    <col min="5638" max="5638" width="8.77734375" style="1060" customWidth="1"/>
    <col min="5639" max="5639" width="8.6640625" style="1060" customWidth="1"/>
    <col min="5640" max="5640" width="8.77734375" style="1060" customWidth="1"/>
    <col min="5641" max="5641" width="8.109375" style="1060" customWidth="1"/>
    <col min="5642" max="5646" width="9.44140625" style="1060" customWidth="1"/>
    <col min="5647" max="5647" width="12.6640625" style="1060" customWidth="1"/>
    <col min="5648" max="5648" width="9.77734375" style="1060" bestFit="1" customWidth="1"/>
    <col min="5649" max="5888" width="9.33203125" style="1060"/>
    <col min="5889" max="5889" width="9.77734375" style="1060" bestFit="1" customWidth="1"/>
    <col min="5890" max="5890" width="39.77734375" style="1060" bestFit="1" customWidth="1"/>
    <col min="5891" max="5891" width="32.6640625" style="1060" bestFit="1" customWidth="1"/>
    <col min="5892" max="5892" width="9" style="1060" customWidth="1"/>
    <col min="5893" max="5893" width="9.44140625" style="1060" customWidth="1"/>
    <col min="5894" max="5894" width="8.77734375" style="1060" customWidth="1"/>
    <col min="5895" max="5895" width="8.6640625" style="1060" customWidth="1"/>
    <col min="5896" max="5896" width="8.77734375" style="1060" customWidth="1"/>
    <col min="5897" max="5897" width="8.109375" style="1060" customWidth="1"/>
    <col min="5898" max="5902" width="9.44140625" style="1060" customWidth="1"/>
    <col min="5903" max="5903" width="12.6640625" style="1060" customWidth="1"/>
    <col min="5904" max="5904" width="9.77734375" style="1060" bestFit="1" customWidth="1"/>
    <col min="5905" max="6144" width="9.33203125" style="1060"/>
    <col min="6145" max="6145" width="9.77734375" style="1060" bestFit="1" customWidth="1"/>
    <col min="6146" max="6146" width="39.77734375" style="1060" bestFit="1" customWidth="1"/>
    <col min="6147" max="6147" width="32.6640625" style="1060" bestFit="1" customWidth="1"/>
    <col min="6148" max="6148" width="9" style="1060" customWidth="1"/>
    <col min="6149" max="6149" width="9.44140625" style="1060" customWidth="1"/>
    <col min="6150" max="6150" width="8.77734375" style="1060" customWidth="1"/>
    <col min="6151" max="6151" width="8.6640625" style="1060" customWidth="1"/>
    <col min="6152" max="6152" width="8.77734375" style="1060" customWidth="1"/>
    <col min="6153" max="6153" width="8.109375" style="1060" customWidth="1"/>
    <col min="6154" max="6158" width="9.44140625" style="1060" customWidth="1"/>
    <col min="6159" max="6159" width="12.6640625" style="1060" customWidth="1"/>
    <col min="6160" max="6160" width="9.77734375" style="1060" bestFit="1" customWidth="1"/>
    <col min="6161" max="6400" width="9.33203125" style="1060"/>
    <col min="6401" max="6401" width="9.77734375" style="1060" bestFit="1" customWidth="1"/>
    <col min="6402" max="6402" width="39.77734375" style="1060" bestFit="1" customWidth="1"/>
    <col min="6403" max="6403" width="32.6640625" style="1060" bestFit="1" customWidth="1"/>
    <col min="6404" max="6404" width="9" style="1060" customWidth="1"/>
    <col min="6405" max="6405" width="9.44140625" style="1060" customWidth="1"/>
    <col min="6406" max="6406" width="8.77734375" style="1060" customWidth="1"/>
    <col min="6407" max="6407" width="8.6640625" style="1060" customWidth="1"/>
    <col min="6408" max="6408" width="8.77734375" style="1060" customWidth="1"/>
    <col min="6409" max="6409" width="8.109375" style="1060" customWidth="1"/>
    <col min="6410" max="6414" width="9.44140625" style="1060" customWidth="1"/>
    <col min="6415" max="6415" width="12.6640625" style="1060" customWidth="1"/>
    <col min="6416" max="6416" width="9.77734375" style="1060" bestFit="1" customWidth="1"/>
    <col min="6417" max="6656" width="9.33203125" style="1060"/>
    <col min="6657" max="6657" width="9.77734375" style="1060" bestFit="1" customWidth="1"/>
    <col min="6658" max="6658" width="39.77734375" style="1060" bestFit="1" customWidth="1"/>
    <col min="6659" max="6659" width="32.6640625" style="1060" bestFit="1" customWidth="1"/>
    <col min="6660" max="6660" width="9" style="1060" customWidth="1"/>
    <col min="6661" max="6661" width="9.44140625" style="1060" customWidth="1"/>
    <col min="6662" max="6662" width="8.77734375" style="1060" customWidth="1"/>
    <col min="6663" max="6663" width="8.6640625" style="1060" customWidth="1"/>
    <col min="6664" max="6664" width="8.77734375" style="1060" customWidth="1"/>
    <col min="6665" max="6665" width="8.109375" style="1060" customWidth="1"/>
    <col min="6666" max="6670" width="9.44140625" style="1060" customWidth="1"/>
    <col min="6671" max="6671" width="12.6640625" style="1060" customWidth="1"/>
    <col min="6672" max="6672" width="9.77734375" style="1060" bestFit="1" customWidth="1"/>
    <col min="6673" max="6912" width="9.33203125" style="1060"/>
    <col min="6913" max="6913" width="9.77734375" style="1060" bestFit="1" customWidth="1"/>
    <col min="6914" max="6914" width="39.77734375" style="1060" bestFit="1" customWidth="1"/>
    <col min="6915" max="6915" width="32.6640625" style="1060" bestFit="1" customWidth="1"/>
    <col min="6916" max="6916" width="9" style="1060" customWidth="1"/>
    <col min="6917" max="6917" width="9.44140625" style="1060" customWidth="1"/>
    <col min="6918" max="6918" width="8.77734375" style="1060" customWidth="1"/>
    <col min="6919" max="6919" width="8.6640625" style="1060" customWidth="1"/>
    <col min="6920" max="6920" width="8.77734375" style="1060" customWidth="1"/>
    <col min="6921" max="6921" width="8.109375" style="1060" customWidth="1"/>
    <col min="6922" max="6926" width="9.44140625" style="1060" customWidth="1"/>
    <col min="6927" max="6927" width="12.6640625" style="1060" customWidth="1"/>
    <col min="6928" max="6928" width="9.77734375" style="1060" bestFit="1" customWidth="1"/>
    <col min="6929" max="7168" width="9.33203125" style="1060"/>
    <col min="7169" max="7169" width="9.77734375" style="1060" bestFit="1" customWidth="1"/>
    <col min="7170" max="7170" width="39.77734375" style="1060" bestFit="1" customWidth="1"/>
    <col min="7171" max="7171" width="32.6640625" style="1060" bestFit="1" customWidth="1"/>
    <col min="7172" max="7172" width="9" style="1060" customWidth="1"/>
    <col min="7173" max="7173" width="9.44140625" style="1060" customWidth="1"/>
    <col min="7174" max="7174" width="8.77734375" style="1060" customWidth="1"/>
    <col min="7175" max="7175" width="8.6640625" style="1060" customWidth="1"/>
    <col min="7176" max="7176" width="8.77734375" style="1060" customWidth="1"/>
    <col min="7177" max="7177" width="8.109375" style="1060" customWidth="1"/>
    <col min="7178" max="7182" width="9.44140625" style="1060" customWidth="1"/>
    <col min="7183" max="7183" width="12.6640625" style="1060" customWidth="1"/>
    <col min="7184" max="7184" width="9.77734375" style="1060" bestFit="1" customWidth="1"/>
    <col min="7185" max="7424" width="9.33203125" style="1060"/>
    <col min="7425" max="7425" width="9.77734375" style="1060" bestFit="1" customWidth="1"/>
    <col min="7426" max="7426" width="39.77734375" style="1060" bestFit="1" customWidth="1"/>
    <col min="7427" max="7427" width="32.6640625" style="1060" bestFit="1" customWidth="1"/>
    <col min="7428" max="7428" width="9" style="1060" customWidth="1"/>
    <col min="7429" max="7429" width="9.44140625" style="1060" customWidth="1"/>
    <col min="7430" max="7430" width="8.77734375" style="1060" customWidth="1"/>
    <col min="7431" max="7431" width="8.6640625" style="1060" customWidth="1"/>
    <col min="7432" max="7432" width="8.77734375" style="1060" customWidth="1"/>
    <col min="7433" max="7433" width="8.109375" style="1060" customWidth="1"/>
    <col min="7434" max="7438" width="9.44140625" style="1060" customWidth="1"/>
    <col min="7439" max="7439" width="12.6640625" style="1060" customWidth="1"/>
    <col min="7440" max="7440" width="9.77734375" style="1060" bestFit="1" customWidth="1"/>
    <col min="7441" max="7680" width="9.33203125" style="1060"/>
    <col min="7681" max="7681" width="9.77734375" style="1060" bestFit="1" customWidth="1"/>
    <col min="7682" max="7682" width="39.77734375" style="1060" bestFit="1" customWidth="1"/>
    <col min="7683" max="7683" width="32.6640625" style="1060" bestFit="1" customWidth="1"/>
    <col min="7684" max="7684" width="9" style="1060" customWidth="1"/>
    <col min="7685" max="7685" width="9.44140625" style="1060" customWidth="1"/>
    <col min="7686" max="7686" width="8.77734375" style="1060" customWidth="1"/>
    <col min="7687" max="7687" width="8.6640625" style="1060" customWidth="1"/>
    <col min="7688" max="7688" width="8.77734375" style="1060" customWidth="1"/>
    <col min="7689" max="7689" width="8.109375" style="1060" customWidth="1"/>
    <col min="7690" max="7694" width="9.44140625" style="1060" customWidth="1"/>
    <col min="7695" max="7695" width="12.6640625" style="1060" customWidth="1"/>
    <col min="7696" max="7696" width="9.77734375" style="1060" bestFit="1" customWidth="1"/>
    <col min="7697" max="7936" width="9.33203125" style="1060"/>
    <col min="7937" max="7937" width="9.77734375" style="1060" bestFit="1" customWidth="1"/>
    <col min="7938" max="7938" width="39.77734375" style="1060" bestFit="1" customWidth="1"/>
    <col min="7939" max="7939" width="32.6640625" style="1060" bestFit="1" customWidth="1"/>
    <col min="7940" max="7940" width="9" style="1060" customWidth="1"/>
    <col min="7941" max="7941" width="9.44140625" style="1060" customWidth="1"/>
    <col min="7942" max="7942" width="8.77734375" style="1060" customWidth="1"/>
    <col min="7943" max="7943" width="8.6640625" style="1060" customWidth="1"/>
    <col min="7944" max="7944" width="8.77734375" style="1060" customWidth="1"/>
    <col min="7945" max="7945" width="8.109375" style="1060" customWidth="1"/>
    <col min="7946" max="7950" width="9.44140625" style="1060" customWidth="1"/>
    <col min="7951" max="7951" width="12.6640625" style="1060" customWidth="1"/>
    <col min="7952" max="7952" width="9.77734375" style="1060" bestFit="1" customWidth="1"/>
    <col min="7953" max="8192" width="9.33203125" style="1060"/>
    <col min="8193" max="8193" width="9.77734375" style="1060" bestFit="1" customWidth="1"/>
    <col min="8194" max="8194" width="39.77734375" style="1060" bestFit="1" customWidth="1"/>
    <col min="8195" max="8195" width="32.6640625" style="1060" bestFit="1" customWidth="1"/>
    <col min="8196" max="8196" width="9" style="1060" customWidth="1"/>
    <col min="8197" max="8197" width="9.44140625" style="1060" customWidth="1"/>
    <col min="8198" max="8198" width="8.77734375" style="1060" customWidth="1"/>
    <col min="8199" max="8199" width="8.6640625" style="1060" customWidth="1"/>
    <col min="8200" max="8200" width="8.77734375" style="1060" customWidth="1"/>
    <col min="8201" max="8201" width="8.109375" style="1060" customWidth="1"/>
    <col min="8202" max="8206" width="9.44140625" style="1060" customWidth="1"/>
    <col min="8207" max="8207" width="12.6640625" style="1060" customWidth="1"/>
    <col min="8208" max="8208" width="9.77734375" style="1060" bestFit="1" customWidth="1"/>
    <col min="8209" max="8448" width="9.33203125" style="1060"/>
    <col min="8449" max="8449" width="9.77734375" style="1060" bestFit="1" customWidth="1"/>
    <col min="8450" max="8450" width="39.77734375" style="1060" bestFit="1" customWidth="1"/>
    <col min="8451" max="8451" width="32.6640625" style="1060" bestFit="1" customWidth="1"/>
    <col min="8452" max="8452" width="9" style="1060" customWidth="1"/>
    <col min="8453" max="8453" width="9.44140625" style="1060" customWidth="1"/>
    <col min="8454" max="8454" width="8.77734375" style="1060" customWidth="1"/>
    <col min="8455" max="8455" width="8.6640625" style="1060" customWidth="1"/>
    <col min="8456" max="8456" width="8.77734375" style="1060" customWidth="1"/>
    <col min="8457" max="8457" width="8.109375" style="1060" customWidth="1"/>
    <col min="8458" max="8462" width="9.44140625" style="1060" customWidth="1"/>
    <col min="8463" max="8463" width="12.6640625" style="1060" customWidth="1"/>
    <col min="8464" max="8464" width="9.77734375" style="1060" bestFit="1" customWidth="1"/>
    <col min="8465" max="8704" width="9.33203125" style="1060"/>
    <col min="8705" max="8705" width="9.77734375" style="1060" bestFit="1" customWidth="1"/>
    <col min="8706" max="8706" width="39.77734375" style="1060" bestFit="1" customWidth="1"/>
    <col min="8707" max="8707" width="32.6640625" style="1060" bestFit="1" customWidth="1"/>
    <col min="8708" max="8708" width="9" style="1060" customWidth="1"/>
    <col min="8709" max="8709" width="9.44140625" style="1060" customWidth="1"/>
    <col min="8710" max="8710" width="8.77734375" style="1060" customWidth="1"/>
    <col min="8711" max="8711" width="8.6640625" style="1060" customWidth="1"/>
    <col min="8712" max="8712" width="8.77734375" style="1060" customWidth="1"/>
    <col min="8713" max="8713" width="8.109375" style="1060" customWidth="1"/>
    <col min="8714" max="8718" width="9.44140625" style="1060" customWidth="1"/>
    <col min="8719" max="8719" width="12.6640625" style="1060" customWidth="1"/>
    <col min="8720" max="8720" width="9.77734375" style="1060" bestFit="1" customWidth="1"/>
    <col min="8721" max="8960" width="9.33203125" style="1060"/>
    <col min="8961" max="8961" width="9.77734375" style="1060" bestFit="1" customWidth="1"/>
    <col min="8962" max="8962" width="39.77734375" style="1060" bestFit="1" customWidth="1"/>
    <col min="8963" max="8963" width="32.6640625" style="1060" bestFit="1" customWidth="1"/>
    <col min="8964" max="8964" width="9" style="1060" customWidth="1"/>
    <col min="8965" max="8965" width="9.44140625" style="1060" customWidth="1"/>
    <col min="8966" max="8966" width="8.77734375" style="1060" customWidth="1"/>
    <col min="8967" max="8967" width="8.6640625" style="1060" customWidth="1"/>
    <col min="8968" max="8968" width="8.77734375" style="1060" customWidth="1"/>
    <col min="8969" max="8969" width="8.109375" style="1060" customWidth="1"/>
    <col min="8970" max="8974" width="9.44140625" style="1060" customWidth="1"/>
    <col min="8975" max="8975" width="12.6640625" style="1060" customWidth="1"/>
    <col min="8976" max="8976" width="9.77734375" style="1060" bestFit="1" customWidth="1"/>
    <col min="8977" max="9216" width="9.33203125" style="1060"/>
    <col min="9217" max="9217" width="9.77734375" style="1060" bestFit="1" customWidth="1"/>
    <col min="9218" max="9218" width="39.77734375" style="1060" bestFit="1" customWidth="1"/>
    <col min="9219" max="9219" width="32.6640625" style="1060" bestFit="1" customWidth="1"/>
    <col min="9220" max="9220" width="9" style="1060" customWidth="1"/>
    <col min="9221" max="9221" width="9.44140625" style="1060" customWidth="1"/>
    <col min="9222" max="9222" width="8.77734375" style="1060" customWidth="1"/>
    <col min="9223" max="9223" width="8.6640625" style="1060" customWidth="1"/>
    <col min="9224" max="9224" width="8.77734375" style="1060" customWidth="1"/>
    <col min="9225" max="9225" width="8.109375" style="1060" customWidth="1"/>
    <col min="9226" max="9230" width="9.44140625" style="1060" customWidth="1"/>
    <col min="9231" max="9231" width="12.6640625" style="1060" customWidth="1"/>
    <col min="9232" max="9232" width="9.77734375" style="1060" bestFit="1" customWidth="1"/>
    <col min="9233" max="9472" width="9.33203125" style="1060"/>
    <col min="9473" max="9473" width="9.77734375" style="1060" bestFit="1" customWidth="1"/>
    <col min="9474" max="9474" width="39.77734375" style="1060" bestFit="1" customWidth="1"/>
    <col min="9475" max="9475" width="32.6640625" style="1060" bestFit="1" customWidth="1"/>
    <col min="9476" max="9476" width="9" style="1060" customWidth="1"/>
    <col min="9477" max="9477" width="9.44140625" style="1060" customWidth="1"/>
    <col min="9478" max="9478" width="8.77734375" style="1060" customWidth="1"/>
    <col min="9479" max="9479" width="8.6640625" style="1060" customWidth="1"/>
    <col min="9480" max="9480" width="8.77734375" style="1060" customWidth="1"/>
    <col min="9481" max="9481" width="8.109375" style="1060" customWidth="1"/>
    <col min="9482" max="9486" width="9.44140625" style="1060" customWidth="1"/>
    <col min="9487" max="9487" width="12.6640625" style="1060" customWidth="1"/>
    <col min="9488" max="9488" width="9.77734375" style="1060" bestFit="1" customWidth="1"/>
    <col min="9489" max="9728" width="9.33203125" style="1060"/>
    <col min="9729" max="9729" width="9.77734375" style="1060" bestFit="1" customWidth="1"/>
    <col min="9730" max="9730" width="39.77734375" style="1060" bestFit="1" customWidth="1"/>
    <col min="9731" max="9731" width="32.6640625" style="1060" bestFit="1" customWidth="1"/>
    <col min="9732" max="9732" width="9" style="1060" customWidth="1"/>
    <col min="9733" max="9733" width="9.44140625" style="1060" customWidth="1"/>
    <col min="9734" max="9734" width="8.77734375" style="1060" customWidth="1"/>
    <col min="9735" max="9735" width="8.6640625" style="1060" customWidth="1"/>
    <col min="9736" max="9736" width="8.77734375" style="1060" customWidth="1"/>
    <col min="9737" max="9737" width="8.109375" style="1060" customWidth="1"/>
    <col min="9738" max="9742" width="9.44140625" style="1060" customWidth="1"/>
    <col min="9743" max="9743" width="12.6640625" style="1060" customWidth="1"/>
    <col min="9744" max="9744" width="9.77734375" style="1060" bestFit="1" customWidth="1"/>
    <col min="9745" max="9984" width="9.33203125" style="1060"/>
    <col min="9985" max="9985" width="9.77734375" style="1060" bestFit="1" customWidth="1"/>
    <col min="9986" max="9986" width="39.77734375" style="1060" bestFit="1" customWidth="1"/>
    <col min="9987" max="9987" width="32.6640625" style="1060" bestFit="1" customWidth="1"/>
    <col min="9988" max="9988" width="9" style="1060" customWidth="1"/>
    <col min="9989" max="9989" width="9.44140625" style="1060" customWidth="1"/>
    <col min="9990" max="9990" width="8.77734375" style="1060" customWidth="1"/>
    <col min="9991" max="9991" width="8.6640625" style="1060" customWidth="1"/>
    <col min="9992" max="9992" width="8.77734375" style="1060" customWidth="1"/>
    <col min="9993" max="9993" width="8.109375" style="1060" customWidth="1"/>
    <col min="9994" max="9998" width="9.44140625" style="1060" customWidth="1"/>
    <col min="9999" max="9999" width="12.6640625" style="1060" customWidth="1"/>
    <col min="10000" max="10000" width="9.77734375" style="1060" bestFit="1" customWidth="1"/>
    <col min="10001" max="10240" width="9.33203125" style="1060"/>
    <col min="10241" max="10241" width="9.77734375" style="1060" bestFit="1" customWidth="1"/>
    <col min="10242" max="10242" width="39.77734375" style="1060" bestFit="1" customWidth="1"/>
    <col min="10243" max="10243" width="32.6640625" style="1060" bestFit="1" customWidth="1"/>
    <col min="10244" max="10244" width="9" style="1060" customWidth="1"/>
    <col min="10245" max="10245" width="9.44140625" style="1060" customWidth="1"/>
    <col min="10246" max="10246" width="8.77734375" style="1060" customWidth="1"/>
    <col min="10247" max="10247" width="8.6640625" style="1060" customWidth="1"/>
    <col min="10248" max="10248" width="8.77734375" style="1060" customWidth="1"/>
    <col min="10249" max="10249" width="8.109375" style="1060" customWidth="1"/>
    <col min="10250" max="10254" width="9.44140625" style="1060" customWidth="1"/>
    <col min="10255" max="10255" width="12.6640625" style="1060" customWidth="1"/>
    <col min="10256" max="10256" width="9.77734375" style="1060" bestFit="1" customWidth="1"/>
    <col min="10257" max="10496" width="9.33203125" style="1060"/>
    <col min="10497" max="10497" width="9.77734375" style="1060" bestFit="1" customWidth="1"/>
    <col min="10498" max="10498" width="39.77734375" style="1060" bestFit="1" customWidth="1"/>
    <col min="10499" max="10499" width="32.6640625" style="1060" bestFit="1" customWidth="1"/>
    <col min="10500" max="10500" width="9" style="1060" customWidth="1"/>
    <col min="10501" max="10501" width="9.44140625" style="1060" customWidth="1"/>
    <col min="10502" max="10502" width="8.77734375" style="1060" customWidth="1"/>
    <col min="10503" max="10503" width="8.6640625" style="1060" customWidth="1"/>
    <col min="10504" max="10504" width="8.77734375" style="1060" customWidth="1"/>
    <col min="10505" max="10505" width="8.109375" style="1060" customWidth="1"/>
    <col min="10506" max="10510" width="9.44140625" style="1060" customWidth="1"/>
    <col min="10511" max="10511" width="12.6640625" style="1060" customWidth="1"/>
    <col min="10512" max="10512" width="9.77734375" style="1060" bestFit="1" customWidth="1"/>
    <col min="10513" max="10752" width="9.33203125" style="1060"/>
    <col min="10753" max="10753" width="9.77734375" style="1060" bestFit="1" customWidth="1"/>
    <col min="10754" max="10754" width="39.77734375" style="1060" bestFit="1" customWidth="1"/>
    <col min="10755" max="10755" width="32.6640625" style="1060" bestFit="1" customWidth="1"/>
    <col min="10756" max="10756" width="9" style="1060" customWidth="1"/>
    <col min="10757" max="10757" width="9.44140625" style="1060" customWidth="1"/>
    <col min="10758" max="10758" width="8.77734375" style="1060" customWidth="1"/>
    <col min="10759" max="10759" width="8.6640625" style="1060" customWidth="1"/>
    <col min="10760" max="10760" width="8.77734375" style="1060" customWidth="1"/>
    <col min="10761" max="10761" width="8.109375" style="1060" customWidth="1"/>
    <col min="10762" max="10766" width="9.44140625" style="1060" customWidth="1"/>
    <col min="10767" max="10767" width="12.6640625" style="1060" customWidth="1"/>
    <col min="10768" max="10768" width="9.77734375" style="1060" bestFit="1" customWidth="1"/>
    <col min="10769" max="11008" width="9.33203125" style="1060"/>
    <col min="11009" max="11009" width="9.77734375" style="1060" bestFit="1" customWidth="1"/>
    <col min="11010" max="11010" width="39.77734375" style="1060" bestFit="1" customWidth="1"/>
    <col min="11011" max="11011" width="32.6640625" style="1060" bestFit="1" customWidth="1"/>
    <col min="11012" max="11012" width="9" style="1060" customWidth="1"/>
    <col min="11013" max="11013" width="9.44140625" style="1060" customWidth="1"/>
    <col min="11014" max="11014" width="8.77734375" style="1060" customWidth="1"/>
    <col min="11015" max="11015" width="8.6640625" style="1060" customWidth="1"/>
    <col min="11016" max="11016" width="8.77734375" style="1060" customWidth="1"/>
    <col min="11017" max="11017" width="8.109375" style="1060" customWidth="1"/>
    <col min="11018" max="11022" width="9.44140625" style="1060" customWidth="1"/>
    <col min="11023" max="11023" width="12.6640625" style="1060" customWidth="1"/>
    <col min="11024" max="11024" width="9.77734375" style="1060" bestFit="1" customWidth="1"/>
    <col min="11025" max="11264" width="9.33203125" style="1060"/>
    <col min="11265" max="11265" width="9.77734375" style="1060" bestFit="1" customWidth="1"/>
    <col min="11266" max="11266" width="39.77734375" style="1060" bestFit="1" customWidth="1"/>
    <col min="11267" max="11267" width="32.6640625" style="1060" bestFit="1" customWidth="1"/>
    <col min="11268" max="11268" width="9" style="1060" customWidth="1"/>
    <col min="11269" max="11269" width="9.44140625" style="1060" customWidth="1"/>
    <col min="11270" max="11270" width="8.77734375" style="1060" customWidth="1"/>
    <col min="11271" max="11271" width="8.6640625" style="1060" customWidth="1"/>
    <col min="11272" max="11272" width="8.77734375" style="1060" customWidth="1"/>
    <col min="11273" max="11273" width="8.109375" style="1060" customWidth="1"/>
    <col min="11274" max="11278" width="9.44140625" style="1060" customWidth="1"/>
    <col min="11279" max="11279" width="12.6640625" style="1060" customWidth="1"/>
    <col min="11280" max="11280" width="9.77734375" style="1060" bestFit="1" customWidth="1"/>
    <col min="11281" max="11520" width="9.33203125" style="1060"/>
    <col min="11521" max="11521" width="9.77734375" style="1060" bestFit="1" customWidth="1"/>
    <col min="11522" max="11522" width="39.77734375" style="1060" bestFit="1" customWidth="1"/>
    <col min="11523" max="11523" width="32.6640625" style="1060" bestFit="1" customWidth="1"/>
    <col min="11524" max="11524" width="9" style="1060" customWidth="1"/>
    <col min="11525" max="11525" width="9.44140625" style="1060" customWidth="1"/>
    <col min="11526" max="11526" width="8.77734375" style="1060" customWidth="1"/>
    <col min="11527" max="11527" width="8.6640625" style="1060" customWidth="1"/>
    <col min="11528" max="11528" width="8.77734375" style="1060" customWidth="1"/>
    <col min="11529" max="11529" width="8.109375" style="1060" customWidth="1"/>
    <col min="11530" max="11534" width="9.44140625" style="1060" customWidth="1"/>
    <col min="11535" max="11535" width="12.6640625" style="1060" customWidth="1"/>
    <col min="11536" max="11536" width="9.77734375" style="1060" bestFit="1" customWidth="1"/>
    <col min="11537" max="11776" width="9.33203125" style="1060"/>
    <col min="11777" max="11777" width="9.77734375" style="1060" bestFit="1" customWidth="1"/>
    <col min="11778" max="11778" width="39.77734375" style="1060" bestFit="1" customWidth="1"/>
    <col min="11779" max="11779" width="32.6640625" style="1060" bestFit="1" customWidth="1"/>
    <col min="11780" max="11780" width="9" style="1060" customWidth="1"/>
    <col min="11781" max="11781" width="9.44140625" style="1060" customWidth="1"/>
    <col min="11782" max="11782" width="8.77734375" style="1060" customWidth="1"/>
    <col min="11783" max="11783" width="8.6640625" style="1060" customWidth="1"/>
    <col min="11784" max="11784" width="8.77734375" style="1060" customWidth="1"/>
    <col min="11785" max="11785" width="8.109375" style="1060" customWidth="1"/>
    <col min="11786" max="11790" width="9.44140625" style="1060" customWidth="1"/>
    <col min="11791" max="11791" width="12.6640625" style="1060" customWidth="1"/>
    <col min="11792" max="11792" width="9.77734375" style="1060" bestFit="1" customWidth="1"/>
    <col min="11793" max="12032" width="9.33203125" style="1060"/>
    <col min="12033" max="12033" width="9.77734375" style="1060" bestFit="1" customWidth="1"/>
    <col min="12034" max="12034" width="39.77734375" style="1060" bestFit="1" customWidth="1"/>
    <col min="12035" max="12035" width="32.6640625" style="1060" bestFit="1" customWidth="1"/>
    <col min="12036" max="12036" width="9" style="1060" customWidth="1"/>
    <col min="12037" max="12037" width="9.44140625" style="1060" customWidth="1"/>
    <col min="12038" max="12038" width="8.77734375" style="1060" customWidth="1"/>
    <col min="12039" max="12039" width="8.6640625" style="1060" customWidth="1"/>
    <col min="12040" max="12040" width="8.77734375" style="1060" customWidth="1"/>
    <col min="12041" max="12041" width="8.109375" style="1060" customWidth="1"/>
    <col min="12042" max="12046" width="9.44140625" style="1060" customWidth="1"/>
    <col min="12047" max="12047" width="12.6640625" style="1060" customWidth="1"/>
    <col min="12048" max="12048" width="9.77734375" style="1060" bestFit="1" customWidth="1"/>
    <col min="12049" max="12288" width="9.33203125" style="1060"/>
    <col min="12289" max="12289" width="9.77734375" style="1060" bestFit="1" customWidth="1"/>
    <col min="12290" max="12290" width="39.77734375" style="1060" bestFit="1" customWidth="1"/>
    <col min="12291" max="12291" width="32.6640625" style="1060" bestFit="1" customWidth="1"/>
    <col min="12292" max="12292" width="9" style="1060" customWidth="1"/>
    <col min="12293" max="12293" width="9.44140625" style="1060" customWidth="1"/>
    <col min="12294" max="12294" width="8.77734375" style="1060" customWidth="1"/>
    <col min="12295" max="12295" width="8.6640625" style="1060" customWidth="1"/>
    <col min="12296" max="12296" width="8.77734375" style="1060" customWidth="1"/>
    <col min="12297" max="12297" width="8.109375" style="1060" customWidth="1"/>
    <col min="12298" max="12302" width="9.44140625" style="1060" customWidth="1"/>
    <col min="12303" max="12303" width="12.6640625" style="1060" customWidth="1"/>
    <col min="12304" max="12304" width="9.77734375" style="1060" bestFit="1" customWidth="1"/>
    <col min="12305" max="12544" width="9.33203125" style="1060"/>
    <col min="12545" max="12545" width="9.77734375" style="1060" bestFit="1" customWidth="1"/>
    <col min="12546" max="12546" width="39.77734375" style="1060" bestFit="1" customWidth="1"/>
    <col min="12547" max="12547" width="32.6640625" style="1060" bestFit="1" customWidth="1"/>
    <col min="12548" max="12548" width="9" style="1060" customWidth="1"/>
    <col min="12549" max="12549" width="9.44140625" style="1060" customWidth="1"/>
    <col min="12550" max="12550" width="8.77734375" style="1060" customWidth="1"/>
    <col min="12551" max="12551" width="8.6640625" style="1060" customWidth="1"/>
    <col min="12552" max="12552" width="8.77734375" style="1060" customWidth="1"/>
    <col min="12553" max="12553" width="8.109375" style="1060" customWidth="1"/>
    <col min="12554" max="12558" width="9.44140625" style="1060" customWidth="1"/>
    <col min="12559" max="12559" width="12.6640625" style="1060" customWidth="1"/>
    <col min="12560" max="12560" width="9.77734375" style="1060" bestFit="1" customWidth="1"/>
    <col min="12561" max="12800" width="9.33203125" style="1060"/>
    <col min="12801" max="12801" width="9.77734375" style="1060" bestFit="1" customWidth="1"/>
    <col min="12802" max="12802" width="39.77734375" style="1060" bestFit="1" customWidth="1"/>
    <col min="12803" max="12803" width="32.6640625" style="1060" bestFit="1" customWidth="1"/>
    <col min="12804" max="12804" width="9" style="1060" customWidth="1"/>
    <col min="12805" max="12805" width="9.44140625" style="1060" customWidth="1"/>
    <col min="12806" max="12806" width="8.77734375" style="1060" customWidth="1"/>
    <col min="12807" max="12807" width="8.6640625" style="1060" customWidth="1"/>
    <col min="12808" max="12808" width="8.77734375" style="1060" customWidth="1"/>
    <col min="12809" max="12809" width="8.109375" style="1060" customWidth="1"/>
    <col min="12810" max="12814" width="9.44140625" style="1060" customWidth="1"/>
    <col min="12815" max="12815" width="12.6640625" style="1060" customWidth="1"/>
    <col min="12816" max="12816" width="9.77734375" style="1060" bestFit="1" customWidth="1"/>
    <col min="12817" max="13056" width="9.33203125" style="1060"/>
    <col min="13057" max="13057" width="9.77734375" style="1060" bestFit="1" customWidth="1"/>
    <col min="13058" max="13058" width="39.77734375" style="1060" bestFit="1" customWidth="1"/>
    <col min="13059" max="13059" width="32.6640625" style="1060" bestFit="1" customWidth="1"/>
    <col min="13060" max="13060" width="9" style="1060" customWidth="1"/>
    <col min="13061" max="13061" width="9.44140625" style="1060" customWidth="1"/>
    <col min="13062" max="13062" width="8.77734375" style="1060" customWidth="1"/>
    <col min="13063" max="13063" width="8.6640625" style="1060" customWidth="1"/>
    <col min="13064" max="13064" width="8.77734375" style="1060" customWidth="1"/>
    <col min="13065" max="13065" width="8.109375" style="1060" customWidth="1"/>
    <col min="13066" max="13070" width="9.44140625" style="1060" customWidth="1"/>
    <col min="13071" max="13071" width="12.6640625" style="1060" customWidth="1"/>
    <col min="13072" max="13072" width="9.77734375" style="1060" bestFit="1" customWidth="1"/>
    <col min="13073" max="13312" width="9.33203125" style="1060"/>
    <col min="13313" max="13313" width="9.77734375" style="1060" bestFit="1" customWidth="1"/>
    <col min="13314" max="13314" width="39.77734375" style="1060" bestFit="1" customWidth="1"/>
    <col min="13315" max="13315" width="32.6640625" style="1060" bestFit="1" customWidth="1"/>
    <col min="13316" max="13316" width="9" style="1060" customWidth="1"/>
    <col min="13317" max="13317" width="9.44140625" style="1060" customWidth="1"/>
    <col min="13318" max="13318" width="8.77734375" style="1060" customWidth="1"/>
    <col min="13319" max="13319" width="8.6640625" style="1060" customWidth="1"/>
    <col min="13320" max="13320" width="8.77734375" style="1060" customWidth="1"/>
    <col min="13321" max="13321" width="8.109375" style="1060" customWidth="1"/>
    <col min="13322" max="13326" width="9.44140625" style="1060" customWidth="1"/>
    <col min="13327" max="13327" width="12.6640625" style="1060" customWidth="1"/>
    <col min="13328" max="13328" width="9.77734375" style="1060" bestFit="1" customWidth="1"/>
    <col min="13329" max="13568" width="9.33203125" style="1060"/>
    <col min="13569" max="13569" width="9.77734375" style="1060" bestFit="1" customWidth="1"/>
    <col min="13570" max="13570" width="39.77734375" style="1060" bestFit="1" customWidth="1"/>
    <col min="13571" max="13571" width="32.6640625" style="1060" bestFit="1" customWidth="1"/>
    <col min="13572" max="13572" width="9" style="1060" customWidth="1"/>
    <col min="13573" max="13573" width="9.44140625" style="1060" customWidth="1"/>
    <col min="13574" max="13574" width="8.77734375" style="1060" customWidth="1"/>
    <col min="13575" max="13575" width="8.6640625" style="1060" customWidth="1"/>
    <col min="13576" max="13576" width="8.77734375" style="1060" customWidth="1"/>
    <col min="13577" max="13577" width="8.109375" style="1060" customWidth="1"/>
    <col min="13578" max="13582" width="9.44140625" style="1060" customWidth="1"/>
    <col min="13583" max="13583" width="12.6640625" style="1060" customWidth="1"/>
    <col min="13584" max="13584" width="9.77734375" style="1060" bestFit="1" customWidth="1"/>
    <col min="13585" max="13824" width="9.33203125" style="1060"/>
    <col min="13825" max="13825" width="9.77734375" style="1060" bestFit="1" customWidth="1"/>
    <col min="13826" max="13826" width="39.77734375" style="1060" bestFit="1" customWidth="1"/>
    <col min="13827" max="13827" width="32.6640625" style="1060" bestFit="1" customWidth="1"/>
    <col min="13828" max="13828" width="9" style="1060" customWidth="1"/>
    <col min="13829" max="13829" width="9.44140625" style="1060" customWidth="1"/>
    <col min="13830" max="13830" width="8.77734375" style="1060" customWidth="1"/>
    <col min="13831" max="13831" width="8.6640625" style="1060" customWidth="1"/>
    <col min="13832" max="13832" width="8.77734375" style="1060" customWidth="1"/>
    <col min="13833" max="13833" width="8.109375" style="1060" customWidth="1"/>
    <col min="13834" max="13838" width="9.44140625" style="1060" customWidth="1"/>
    <col min="13839" max="13839" width="12.6640625" style="1060" customWidth="1"/>
    <col min="13840" max="13840" width="9.77734375" style="1060" bestFit="1" customWidth="1"/>
    <col min="13841" max="14080" width="9.33203125" style="1060"/>
    <col min="14081" max="14081" width="9.77734375" style="1060" bestFit="1" customWidth="1"/>
    <col min="14082" max="14082" width="39.77734375" style="1060" bestFit="1" customWidth="1"/>
    <col min="14083" max="14083" width="32.6640625" style="1060" bestFit="1" customWidth="1"/>
    <col min="14084" max="14084" width="9" style="1060" customWidth="1"/>
    <col min="14085" max="14085" width="9.44140625" style="1060" customWidth="1"/>
    <col min="14086" max="14086" width="8.77734375" style="1060" customWidth="1"/>
    <col min="14087" max="14087" width="8.6640625" style="1060" customWidth="1"/>
    <col min="14088" max="14088" width="8.77734375" style="1060" customWidth="1"/>
    <col min="14089" max="14089" width="8.109375" style="1060" customWidth="1"/>
    <col min="14090" max="14094" width="9.44140625" style="1060" customWidth="1"/>
    <col min="14095" max="14095" width="12.6640625" style="1060" customWidth="1"/>
    <col min="14096" max="14096" width="9.77734375" style="1060" bestFit="1" customWidth="1"/>
    <col min="14097" max="14336" width="9.33203125" style="1060"/>
    <col min="14337" max="14337" width="9.77734375" style="1060" bestFit="1" customWidth="1"/>
    <col min="14338" max="14338" width="39.77734375" style="1060" bestFit="1" customWidth="1"/>
    <col min="14339" max="14339" width="32.6640625" style="1060" bestFit="1" customWidth="1"/>
    <col min="14340" max="14340" width="9" style="1060" customWidth="1"/>
    <col min="14341" max="14341" width="9.44140625" style="1060" customWidth="1"/>
    <col min="14342" max="14342" width="8.77734375" style="1060" customWidth="1"/>
    <col min="14343" max="14343" width="8.6640625" style="1060" customWidth="1"/>
    <col min="14344" max="14344" width="8.77734375" style="1060" customWidth="1"/>
    <col min="14345" max="14345" width="8.109375" style="1060" customWidth="1"/>
    <col min="14346" max="14350" width="9.44140625" style="1060" customWidth="1"/>
    <col min="14351" max="14351" width="12.6640625" style="1060" customWidth="1"/>
    <col min="14352" max="14352" width="9.77734375" style="1060" bestFit="1" customWidth="1"/>
    <col min="14353" max="14592" width="9.33203125" style="1060"/>
    <col min="14593" max="14593" width="9.77734375" style="1060" bestFit="1" customWidth="1"/>
    <col min="14594" max="14594" width="39.77734375" style="1060" bestFit="1" customWidth="1"/>
    <col min="14595" max="14595" width="32.6640625" style="1060" bestFit="1" customWidth="1"/>
    <col min="14596" max="14596" width="9" style="1060" customWidth="1"/>
    <col min="14597" max="14597" width="9.44140625" style="1060" customWidth="1"/>
    <col min="14598" max="14598" width="8.77734375" style="1060" customWidth="1"/>
    <col min="14599" max="14599" width="8.6640625" style="1060" customWidth="1"/>
    <col min="14600" max="14600" width="8.77734375" style="1060" customWidth="1"/>
    <col min="14601" max="14601" width="8.109375" style="1060" customWidth="1"/>
    <col min="14602" max="14606" width="9.44140625" style="1060" customWidth="1"/>
    <col min="14607" max="14607" width="12.6640625" style="1060" customWidth="1"/>
    <col min="14608" max="14608" width="9.77734375" style="1060" bestFit="1" customWidth="1"/>
    <col min="14609" max="14848" width="9.33203125" style="1060"/>
    <col min="14849" max="14849" width="9.77734375" style="1060" bestFit="1" customWidth="1"/>
    <col min="14850" max="14850" width="39.77734375" style="1060" bestFit="1" customWidth="1"/>
    <col min="14851" max="14851" width="32.6640625" style="1060" bestFit="1" customWidth="1"/>
    <col min="14852" max="14852" width="9" style="1060" customWidth="1"/>
    <col min="14853" max="14853" width="9.44140625" style="1060" customWidth="1"/>
    <col min="14854" max="14854" width="8.77734375" style="1060" customWidth="1"/>
    <col min="14855" max="14855" width="8.6640625" style="1060" customWidth="1"/>
    <col min="14856" max="14856" width="8.77734375" style="1060" customWidth="1"/>
    <col min="14857" max="14857" width="8.109375" style="1060" customWidth="1"/>
    <col min="14858" max="14862" width="9.44140625" style="1060" customWidth="1"/>
    <col min="14863" max="14863" width="12.6640625" style="1060" customWidth="1"/>
    <col min="14864" max="14864" width="9.77734375" style="1060" bestFit="1" customWidth="1"/>
    <col min="14865" max="15104" width="9.33203125" style="1060"/>
    <col min="15105" max="15105" width="9.77734375" style="1060" bestFit="1" customWidth="1"/>
    <col min="15106" max="15106" width="39.77734375" style="1060" bestFit="1" customWidth="1"/>
    <col min="15107" max="15107" width="32.6640625" style="1060" bestFit="1" customWidth="1"/>
    <col min="15108" max="15108" width="9" style="1060" customWidth="1"/>
    <col min="15109" max="15109" width="9.44140625" style="1060" customWidth="1"/>
    <col min="15110" max="15110" width="8.77734375" style="1060" customWidth="1"/>
    <col min="15111" max="15111" width="8.6640625" style="1060" customWidth="1"/>
    <col min="15112" max="15112" width="8.77734375" style="1060" customWidth="1"/>
    <col min="15113" max="15113" width="8.109375" style="1060" customWidth="1"/>
    <col min="15114" max="15118" width="9.44140625" style="1060" customWidth="1"/>
    <col min="15119" max="15119" width="12.6640625" style="1060" customWidth="1"/>
    <col min="15120" max="15120" width="9.77734375" style="1060" bestFit="1" customWidth="1"/>
    <col min="15121" max="15360" width="9.33203125" style="1060"/>
    <col min="15361" max="15361" width="9.77734375" style="1060" bestFit="1" customWidth="1"/>
    <col min="15362" max="15362" width="39.77734375" style="1060" bestFit="1" customWidth="1"/>
    <col min="15363" max="15363" width="32.6640625" style="1060" bestFit="1" customWidth="1"/>
    <col min="15364" max="15364" width="9" style="1060" customWidth="1"/>
    <col min="15365" max="15365" width="9.44140625" style="1060" customWidth="1"/>
    <col min="15366" max="15366" width="8.77734375" style="1060" customWidth="1"/>
    <col min="15367" max="15367" width="8.6640625" style="1060" customWidth="1"/>
    <col min="15368" max="15368" width="8.77734375" style="1060" customWidth="1"/>
    <col min="15369" max="15369" width="8.109375" style="1060" customWidth="1"/>
    <col min="15370" max="15374" width="9.44140625" style="1060" customWidth="1"/>
    <col min="15375" max="15375" width="12.6640625" style="1060" customWidth="1"/>
    <col min="15376" max="15376" width="9.77734375" style="1060" bestFit="1" customWidth="1"/>
    <col min="15377" max="15616" width="9.33203125" style="1060"/>
    <col min="15617" max="15617" width="9.77734375" style="1060" bestFit="1" customWidth="1"/>
    <col min="15618" max="15618" width="39.77734375" style="1060" bestFit="1" customWidth="1"/>
    <col min="15619" max="15619" width="32.6640625" style="1060" bestFit="1" customWidth="1"/>
    <col min="15620" max="15620" width="9" style="1060" customWidth="1"/>
    <col min="15621" max="15621" width="9.44140625" style="1060" customWidth="1"/>
    <col min="15622" max="15622" width="8.77734375" style="1060" customWidth="1"/>
    <col min="15623" max="15623" width="8.6640625" style="1060" customWidth="1"/>
    <col min="15624" max="15624" width="8.77734375" style="1060" customWidth="1"/>
    <col min="15625" max="15625" width="8.109375" style="1060" customWidth="1"/>
    <col min="15626" max="15630" width="9.44140625" style="1060" customWidth="1"/>
    <col min="15631" max="15631" width="12.6640625" style="1060" customWidth="1"/>
    <col min="15632" max="15632" width="9.77734375" style="1060" bestFit="1" customWidth="1"/>
    <col min="15633" max="15872" width="9.33203125" style="1060"/>
    <col min="15873" max="15873" width="9.77734375" style="1060" bestFit="1" customWidth="1"/>
    <col min="15874" max="15874" width="39.77734375" style="1060" bestFit="1" customWidth="1"/>
    <col min="15875" max="15875" width="32.6640625" style="1060" bestFit="1" customWidth="1"/>
    <col min="15876" max="15876" width="9" style="1060" customWidth="1"/>
    <col min="15877" max="15877" width="9.44140625" style="1060" customWidth="1"/>
    <col min="15878" max="15878" width="8.77734375" style="1060" customWidth="1"/>
    <col min="15879" max="15879" width="8.6640625" style="1060" customWidth="1"/>
    <col min="15880" max="15880" width="8.77734375" style="1060" customWidth="1"/>
    <col min="15881" max="15881" width="8.109375" style="1060" customWidth="1"/>
    <col min="15882" max="15886" width="9.44140625" style="1060" customWidth="1"/>
    <col min="15887" max="15887" width="12.6640625" style="1060" customWidth="1"/>
    <col min="15888" max="15888" width="9.77734375" style="1060" bestFit="1" customWidth="1"/>
    <col min="15889" max="16128" width="9.33203125" style="1060"/>
    <col min="16129" max="16129" width="9.77734375" style="1060" bestFit="1" customWidth="1"/>
    <col min="16130" max="16130" width="39.77734375" style="1060" bestFit="1" customWidth="1"/>
    <col min="16131" max="16131" width="32.6640625" style="1060" bestFit="1" customWidth="1"/>
    <col min="16132" max="16132" width="9" style="1060" customWidth="1"/>
    <col min="16133" max="16133" width="9.44140625" style="1060" customWidth="1"/>
    <col min="16134" max="16134" width="8.77734375" style="1060" customWidth="1"/>
    <col min="16135" max="16135" width="8.6640625" style="1060" customWidth="1"/>
    <col min="16136" max="16136" width="8.77734375" style="1060" customWidth="1"/>
    <col min="16137" max="16137" width="8.109375" style="1060" customWidth="1"/>
    <col min="16138" max="16142" width="9.44140625" style="1060" customWidth="1"/>
    <col min="16143" max="16143" width="12.6640625" style="1060" customWidth="1"/>
    <col min="16144" max="16144" width="9.77734375" style="1060" bestFit="1" customWidth="1"/>
    <col min="16145" max="16384" width="9.33203125" style="1060"/>
  </cols>
  <sheetData>
    <row r="1" spans="1:16" s="1028" customFormat="1">
      <c r="A1" s="1611" t="s">
        <v>864</v>
      </c>
      <c r="B1" s="1611"/>
      <c r="C1" s="1611"/>
      <c r="D1" s="1027"/>
      <c r="E1" s="1027"/>
      <c r="F1" s="1027"/>
      <c r="G1" s="1027"/>
      <c r="H1" s="1027"/>
      <c r="I1" s="1027"/>
      <c r="J1" s="1027"/>
      <c r="K1" s="1027"/>
      <c r="L1" s="1027"/>
      <c r="M1" s="1027"/>
      <c r="N1" s="1027"/>
      <c r="O1" s="1027"/>
    </row>
    <row r="2" spans="1:16" s="1032" customFormat="1" ht="16.2" thickBot="1">
      <c r="A2" s="1029"/>
      <c r="B2" s="1029"/>
      <c r="C2" s="1030"/>
      <c r="D2" s="1031"/>
      <c r="E2" s="1031"/>
      <c r="F2" s="1031"/>
      <c r="G2" s="1031"/>
      <c r="H2" s="1031"/>
      <c r="I2" s="1031"/>
      <c r="J2" s="1031"/>
      <c r="K2" s="1031"/>
      <c r="L2" s="1031"/>
      <c r="M2" s="1031"/>
      <c r="N2" s="1031"/>
      <c r="O2" s="1031"/>
    </row>
    <row r="3" spans="1:16" s="1032" customFormat="1" ht="16.8" thickTop="1" thickBot="1">
      <c r="A3" s="1033" t="s">
        <v>59</v>
      </c>
      <c r="B3" s="1034" t="s">
        <v>113</v>
      </c>
      <c r="C3" s="1035" t="s">
        <v>865</v>
      </c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  <c r="O3" s="1037"/>
    </row>
    <row r="4" spans="1:16" s="1040" customFormat="1" ht="16.2" thickTop="1">
      <c r="A4" s="1038" t="s">
        <v>61</v>
      </c>
      <c r="B4" s="1039" t="s">
        <v>898</v>
      </c>
      <c r="C4" s="1612">
        <v>49086</v>
      </c>
      <c r="D4" s="1036"/>
      <c r="E4" s="1036"/>
      <c r="F4" s="1036"/>
      <c r="G4" s="1036"/>
      <c r="H4" s="1036"/>
      <c r="I4" s="1036"/>
      <c r="J4" s="1036"/>
      <c r="K4" s="1036"/>
      <c r="L4" s="1036"/>
      <c r="M4" s="1036"/>
      <c r="N4" s="1036"/>
      <c r="O4" s="1037"/>
    </row>
    <row r="5" spans="1:16" s="1040" customFormat="1" ht="16.2" thickBot="1">
      <c r="A5" s="1041"/>
      <c r="B5" s="1042" t="s">
        <v>866</v>
      </c>
      <c r="C5" s="1613"/>
      <c r="D5" s="1036"/>
      <c r="E5" s="1036"/>
      <c r="F5" s="1036"/>
      <c r="G5" s="1036"/>
      <c r="H5" s="1036"/>
      <c r="I5" s="1036"/>
      <c r="J5" s="1036"/>
      <c r="K5" s="1036"/>
      <c r="L5" s="1036"/>
      <c r="M5" s="1036"/>
      <c r="N5" s="1036"/>
      <c r="O5" s="1037"/>
    </row>
    <row r="6" spans="1:16" s="1040" customFormat="1" ht="16.2" thickBot="1">
      <c r="A6" s="1043"/>
      <c r="B6" s="1044" t="s">
        <v>869</v>
      </c>
      <c r="C6" s="1045">
        <v>48557</v>
      </c>
      <c r="D6" s="1036"/>
      <c r="E6" s="1036"/>
      <c r="F6" s="1036"/>
      <c r="G6" s="1036"/>
      <c r="H6" s="1036"/>
      <c r="I6" s="1036"/>
      <c r="J6" s="1036"/>
      <c r="K6" s="1036"/>
      <c r="L6" s="1036"/>
      <c r="M6" s="1036"/>
      <c r="N6" s="1036"/>
      <c r="O6" s="1037"/>
    </row>
    <row r="7" spans="1:16" s="1040" customFormat="1" ht="16.2" thickBot="1">
      <c r="A7" s="1043"/>
      <c r="B7" s="1046" t="s">
        <v>870</v>
      </c>
      <c r="C7" s="1045">
        <v>529</v>
      </c>
      <c r="D7" s="1036"/>
      <c r="E7" s="1036"/>
      <c r="F7" s="1036"/>
      <c r="G7" s="1036"/>
      <c r="H7" s="1036"/>
      <c r="I7" s="1036"/>
      <c r="J7" s="1036"/>
      <c r="K7" s="1036"/>
      <c r="L7" s="1036"/>
      <c r="M7" s="1036"/>
      <c r="N7" s="1036"/>
      <c r="O7" s="1037"/>
    </row>
    <row r="8" spans="1:16" s="1040" customFormat="1" ht="16.2" thickBot="1">
      <c r="A8" s="1043" t="s">
        <v>62</v>
      </c>
      <c r="B8" s="1042" t="s">
        <v>867</v>
      </c>
      <c r="C8" s="1045">
        <v>281527</v>
      </c>
      <c r="D8" s="1036"/>
      <c r="E8" s="1036"/>
      <c r="F8" s="1036"/>
      <c r="G8" s="1036"/>
      <c r="H8" s="1036"/>
      <c r="I8" s="1036"/>
      <c r="J8" s="1036"/>
      <c r="K8" s="1036"/>
      <c r="L8" s="1036"/>
      <c r="M8" s="1036"/>
      <c r="N8" s="1036"/>
      <c r="O8" s="1037"/>
    </row>
    <row r="9" spans="1:16" s="1040" customFormat="1" ht="16.2" thickBot="1">
      <c r="A9" s="1043" t="s">
        <v>63</v>
      </c>
      <c r="B9" s="1042" t="s">
        <v>868</v>
      </c>
      <c r="C9" s="1045">
        <v>231129</v>
      </c>
      <c r="D9" s="1036"/>
      <c r="E9" s="1036"/>
      <c r="F9" s="1036"/>
      <c r="G9" s="1036"/>
      <c r="H9" s="1036"/>
      <c r="I9" s="1036"/>
      <c r="J9" s="1036"/>
      <c r="K9" s="1036"/>
      <c r="L9" s="1036"/>
      <c r="M9" s="1036"/>
      <c r="N9" s="1036"/>
      <c r="O9" s="1037"/>
    </row>
    <row r="10" spans="1:16" s="1040" customFormat="1">
      <c r="A10" s="1614" t="s">
        <v>64</v>
      </c>
      <c r="B10" s="1039" t="s">
        <v>899</v>
      </c>
      <c r="C10" s="1616">
        <v>99484</v>
      </c>
      <c r="D10" s="1036"/>
      <c r="E10" s="1036"/>
      <c r="F10" s="1036"/>
      <c r="G10" s="1036"/>
      <c r="H10" s="1036"/>
      <c r="I10" s="1036"/>
      <c r="J10" s="1036"/>
      <c r="K10" s="1036"/>
      <c r="L10" s="1036"/>
      <c r="M10" s="1036"/>
      <c r="N10" s="1036"/>
      <c r="O10" s="1037"/>
    </row>
    <row r="11" spans="1:16" s="1040" customFormat="1" ht="16.2" thickBot="1">
      <c r="A11" s="1615"/>
      <c r="B11" s="1042" t="s">
        <v>866</v>
      </c>
      <c r="C11" s="1613"/>
      <c r="D11" s="1036"/>
      <c r="E11" s="1036"/>
      <c r="F11" s="1036"/>
      <c r="G11" s="1036"/>
      <c r="H11" s="1036"/>
      <c r="I11" s="1036"/>
      <c r="J11" s="1036"/>
      <c r="K11" s="1036"/>
      <c r="L11" s="1036"/>
      <c r="M11" s="1036"/>
      <c r="N11" s="1036"/>
      <c r="O11" s="1037"/>
    </row>
    <row r="12" spans="1:16" s="1040" customFormat="1" ht="16.2" thickBot="1">
      <c r="A12" s="1043"/>
      <c r="B12" s="1044" t="s">
        <v>869</v>
      </c>
      <c r="C12" s="1045">
        <v>99386</v>
      </c>
      <c r="D12" s="1036"/>
      <c r="E12" s="1036"/>
      <c r="F12" s="1036"/>
      <c r="G12" s="1036"/>
      <c r="H12" s="1036"/>
      <c r="I12" s="1036"/>
      <c r="J12" s="1036"/>
      <c r="K12" s="1036"/>
      <c r="L12" s="1036"/>
      <c r="M12" s="1036"/>
      <c r="N12" s="1036"/>
      <c r="O12" s="1037"/>
    </row>
    <row r="13" spans="1:16" s="1032" customFormat="1" ht="16.2" thickBot="1">
      <c r="A13" s="1047"/>
      <c r="B13" s="1048" t="s">
        <v>870</v>
      </c>
      <c r="C13" s="1049">
        <v>98</v>
      </c>
      <c r="D13" s="1050"/>
      <c r="E13" s="1050"/>
      <c r="F13" s="1050"/>
      <c r="G13" s="1050"/>
      <c r="H13" s="1050"/>
      <c r="I13" s="1050"/>
      <c r="J13" s="1050"/>
      <c r="K13" s="1050"/>
      <c r="L13" s="1050"/>
      <c r="M13" s="1050"/>
      <c r="N13" s="1050"/>
      <c r="O13" s="1050"/>
      <c r="P13" s="1051"/>
    </row>
    <row r="14" spans="1:16" s="1032" customFormat="1" ht="16.2" thickTop="1">
      <c r="A14" s="1052"/>
      <c r="B14" s="1617"/>
      <c r="C14" s="1617"/>
      <c r="D14" s="1617"/>
      <c r="E14" s="1617"/>
      <c r="F14" s="1617"/>
      <c r="G14" s="1617"/>
      <c r="H14" s="1617"/>
      <c r="I14" s="1617"/>
      <c r="J14" s="1617"/>
      <c r="K14" s="1617"/>
      <c r="L14" s="1617"/>
      <c r="M14" s="1617"/>
      <c r="N14" s="1617"/>
      <c r="O14" s="1617"/>
    </row>
    <row r="15" spans="1:16" s="1040" customFormat="1">
      <c r="A15" s="1052"/>
      <c r="B15" s="1053"/>
      <c r="C15" s="1036"/>
      <c r="D15" s="1036"/>
      <c r="E15" s="1036"/>
      <c r="F15" s="1036"/>
      <c r="G15" s="1036"/>
      <c r="H15" s="1036"/>
      <c r="I15" s="1036"/>
      <c r="J15" s="1036"/>
      <c r="K15" s="1036"/>
      <c r="L15" s="1036"/>
      <c r="M15" s="1036"/>
      <c r="N15" s="1036"/>
      <c r="O15" s="1037"/>
    </row>
    <row r="16" spans="1:16" s="1040" customFormat="1">
      <c r="A16" s="1052"/>
      <c r="B16" s="1053"/>
      <c r="C16" s="1036"/>
      <c r="D16" s="1036"/>
      <c r="E16" s="1036"/>
      <c r="F16" s="1036"/>
      <c r="G16" s="1036"/>
      <c r="H16" s="1036"/>
      <c r="I16" s="1036"/>
      <c r="J16" s="1036"/>
      <c r="K16" s="1036"/>
      <c r="L16" s="1036"/>
      <c r="M16" s="1036"/>
      <c r="N16" s="1036"/>
      <c r="O16" s="1037"/>
    </row>
    <row r="17" spans="1:16" s="1040" customFormat="1">
      <c r="A17" s="1052"/>
      <c r="B17" s="1053"/>
      <c r="C17" s="1036"/>
      <c r="D17" s="1036"/>
      <c r="E17" s="1036"/>
      <c r="F17" s="1036"/>
      <c r="G17" s="1036"/>
      <c r="H17" s="1036"/>
      <c r="I17" s="1036"/>
      <c r="J17" s="1036"/>
      <c r="K17" s="1036"/>
      <c r="L17" s="1036"/>
      <c r="M17" s="1036"/>
      <c r="N17" s="1036"/>
      <c r="O17" s="1037"/>
    </row>
    <row r="18" spans="1:16" s="1040" customFormat="1">
      <c r="A18" s="1052"/>
      <c r="B18" s="1053"/>
      <c r="C18" s="1036"/>
      <c r="D18" s="1036"/>
      <c r="E18" s="1036"/>
      <c r="F18" s="1036"/>
      <c r="G18" s="1036"/>
      <c r="H18" s="1036"/>
      <c r="I18" s="1036"/>
      <c r="J18" s="1036"/>
      <c r="K18" s="1036"/>
      <c r="L18" s="1036"/>
      <c r="M18" s="1036"/>
      <c r="N18" s="1036"/>
      <c r="O18" s="1037"/>
    </row>
    <row r="19" spans="1:16" s="1040" customFormat="1">
      <c r="A19" s="1052"/>
      <c r="B19" s="1053"/>
      <c r="C19" s="1036"/>
      <c r="D19" s="1036"/>
      <c r="E19" s="1036"/>
      <c r="F19" s="1036"/>
      <c r="G19" s="1036"/>
      <c r="H19" s="1036"/>
      <c r="I19" s="1036"/>
      <c r="J19" s="1036"/>
      <c r="K19" s="1036"/>
      <c r="L19" s="1036"/>
      <c r="M19" s="1036"/>
      <c r="N19" s="1036"/>
      <c r="O19" s="1037"/>
    </row>
    <row r="20" spans="1:16" s="1040" customFormat="1">
      <c r="A20" s="1052"/>
      <c r="B20" s="1053"/>
      <c r="C20" s="1036"/>
      <c r="D20" s="1036"/>
      <c r="E20" s="1036"/>
      <c r="F20" s="1036"/>
      <c r="G20" s="1036"/>
      <c r="H20" s="1036"/>
      <c r="I20" s="1036"/>
      <c r="J20" s="1036"/>
      <c r="K20" s="1036"/>
      <c r="L20" s="1036"/>
      <c r="M20" s="1036"/>
      <c r="N20" s="1036"/>
      <c r="O20" s="1037"/>
    </row>
    <row r="21" spans="1:16" s="1040" customFormat="1">
      <c r="A21" s="1052"/>
      <c r="B21" s="1053"/>
      <c r="C21" s="1036"/>
      <c r="D21" s="1036"/>
      <c r="E21" s="1036"/>
      <c r="F21" s="1036"/>
      <c r="G21" s="1036"/>
      <c r="H21" s="1036"/>
      <c r="I21" s="1036"/>
      <c r="J21" s="1036"/>
      <c r="K21" s="1036"/>
      <c r="L21" s="1036"/>
      <c r="M21" s="1036"/>
      <c r="N21" s="1036"/>
      <c r="O21" s="1037"/>
    </row>
    <row r="22" spans="1:16" s="1040" customFormat="1">
      <c r="A22" s="1052"/>
      <c r="B22" s="1053"/>
      <c r="C22" s="1036"/>
      <c r="D22" s="1036"/>
      <c r="E22" s="1036"/>
      <c r="F22" s="1036"/>
      <c r="G22" s="1036"/>
      <c r="H22" s="1036"/>
      <c r="I22" s="1036"/>
      <c r="J22" s="1036"/>
      <c r="K22" s="1036"/>
      <c r="L22" s="1036"/>
      <c r="M22" s="1036"/>
      <c r="N22" s="1036"/>
      <c r="O22" s="1037"/>
    </row>
    <row r="23" spans="1:16" s="1040" customFormat="1">
      <c r="A23" s="1052"/>
      <c r="B23" s="1053"/>
      <c r="C23" s="1036"/>
      <c r="D23" s="1036"/>
      <c r="E23" s="1036"/>
      <c r="F23" s="1036"/>
      <c r="G23" s="1036"/>
      <c r="H23" s="1036"/>
      <c r="I23" s="1036"/>
      <c r="J23" s="1036"/>
      <c r="K23" s="1036"/>
      <c r="L23" s="1036"/>
      <c r="M23" s="1036"/>
      <c r="N23" s="1036"/>
      <c r="O23" s="1037"/>
    </row>
    <row r="24" spans="1:16" s="1040" customFormat="1">
      <c r="A24" s="1052"/>
      <c r="B24" s="1053"/>
      <c r="C24" s="1036"/>
      <c r="D24" s="1036"/>
      <c r="E24" s="1036"/>
      <c r="F24" s="1036"/>
      <c r="G24" s="1036"/>
      <c r="H24" s="1036"/>
      <c r="I24" s="1036"/>
      <c r="J24" s="1036"/>
      <c r="K24" s="1036"/>
      <c r="L24" s="1036"/>
      <c r="M24" s="1036"/>
      <c r="N24" s="1036"/>
      <c r="O24" s="1037"/>
    </row>
    <row r="25" spans="1:16" s="1040" customFormat="1">
      <c r="A25" s="1052"/>
      <c r="B25" s="1053"/>
      <c r="C25" s="1036"/>
      <c r="D25" s="1036"/>
      <c r="E25" s="1036"/>
      <c r="F25" s="1036"/>
      <c r="G25" s="1036"/>
      <c r="H25" s="1036"/>
      <c r="I25" s="1036"/>
      <c r="J25" s="1036"/>
      <c r="K25" s="1036"/>
      <c r="L25" s="1036"/>
      <c r="M25" s="1036"/>
      <c r="N25" s="1036"/>
      <c r="O25" s="1037"/>
    </row>
    <row r="26" spans="1:16" s="1032" customFormat="1">
      <c r="A26" s="1054"/>
      <c r="B26" s="1055"/>
      <c r="C26" s="1050"/>
      <c r="D26" s="1050"/>
      <c r="E26" s="1050"/>
      <c r="F26" s="1050"/>
      <c r="G26" s="1050"/>
      <c r="H26" s="1050"/>
      <c r="I26" s="1050"/>
      <c r="J26" s="1050"/>
      <c r="K26" s="1050"/>
      <c r="L26" s="1050"/>
      <c r="M26" s="1050"/>
      <c r="N26" s="1050"/>
      <c r="O26" s="1050"/>
      <c r="P26" s="1051"/>
    </row>
    <row r="27" spans="1:16">
      <c r="A27" s="1056"/>
      <c r="B27" s="1057"/>
      <c r="C27" s="1058"/>
      <c r="D27" s="1058"/>
      <c r="E27" s="1058"/>
      <c r="F27" s="1058"/>
      <c r="G27" s="1058"/>
      <c r="H27" s="1058"/>
      <c r="I27" s="1058"/>
      <c r="J27" s="1058"/>
      <c r="K27" s="1058"/>
      <c r="L27" s="1058"/>
      <c r="M27" s="1058"/>
      <c r="N27" s="1058"/>
      <c r="O27" s="1058"/>
      <c r="P27" s="1059"/>
    </row>
    <row r="28" spans="1:16">
      <c r="A28" s="1061"/>
    </row>
    <row r="29" spans="1:16">
      <c r="B29" s="1062"/>
      <c r="C29" s="1063"/>
      <c r="D29" s="1063"/>
    </row>
  </sheetData>
  <mergeCells count="5">
    <mergeCell ref="A1:C1"/>
    <mergeCell ref="C4:C5"/>
    <mergeCell ref="A10:A11"/>
    <mergeCell ref="C10:C11"/>
    <mergeCell ref="B14:O14"/>
  </mergeCells>
  <pageMargins left="0.7" right="0.7" top="0.75" bottom="0.75" header="0.3" footer="0.3"/>
  <pageSetup paperSize="9" orientation="portrait" r:id="rId1"/>
  <headerFooter>
    <oddHeader xml:space="preserve">&amp;R&amp;"Times New Roman CE,Félkövér dőlt"8. számú melléklet az 5/2014. (V. 23.) önkormányzati rendelethez&amp;"Times New Roman CE,Normál"
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21"/>
  <sheetViews>
    <sheetView zoomScaleNormal="100" workbookViewId="0">
      <selection activeCell="P17" sqref="P17"/>
    </sheetView>
  </sheetViews>
  <sheetFormatPr defaultColWidth="9.33203125" defaultRowHeight="13.2"/>
  <cols>
    <col min="1" max="1" width="6.77734375" style="20" customWidth="1"/>
    <col min="2" max="2" width="44.33203125" style="19" customWidth="1"/>
    <col min="3" max="10" width="12.77734375" style="19" customWidth="1"/>
    <col min="11" max="11" width="13.77734375" style="19" customWidth="1"/>
    <col min="12" max="16384" width="9.33203125" style="19"/>
  </cols>
  <sheetData>
    <row r="1" spans="1:12" ht="27.75" customHeight="1">
      <c r="A1" s="1548" t="s">
        <v>51</v>
      </c>
      <c r="B1" s="1548"/>
      <c r="C1" s="1548"/>
      <c r="D1" s="1548"/>
      <c r="E1" s="1548"/>
      <c r="F1" s="1548"/>
      <c r="G1" s="1548"/>
      <c r="H1" s="1548"/>
      <c r="I1" s="1548"/>
      <c r="J1" s="1548"/>
      <c r="K1" s="1548"/>
    </row>
    <row r="2" spans="1:12" ht="20.25" customHeight="1" thickBot="1">
      <c r="K2" s="48" t="s">
        <v>112</v>
      </c>
    </row>
    <row r="3" spans="1:12" s="49" customFormat="1" ht="26.25" customHeight="1">
      <c r="A3" s="1625" t="s">
        <v>121</v>
      </c>
      <c r="B3" s="1620" t="s">
        <v>126</v>
      </c>
      <c r="C3" s="1625" t="s">
        <v>127</v>
      </c>
      <c r="D3" s="1625" t="s">
        <v>49</v>
      </c>
      <c r="E3" s="1622" t="s">
        <v>120</v>
      </c>
      <c r="F3" s="1623"/>
      <c r="G3" s="1623"/>
      <c r="H3" s="1623"/>
      <c r="I3" s="1623"/>
      <c r="J3" s="1624"/>
      <c r="K3" s="1620" t="s">
        <v>94</v>
      </c>
    </row>
    <row r="4" spans="1:12" s="50" customFormat="1" ht="45" customHeight="1" thickBot="1">
      <c r="A4" s="1626"/>
      <c r="B4" s="1621"/>
      <c r="C4" s="1621"/>
      <c r="D4" s="1626"/>
      <c r="E4" s="196" t="s">
        <v>198</v>
      </c>
      <c r="F4" s="1072" t="s">
        <v>873</v>
      </c>
      <c r="G4" s="1072" t="s">
        <v>874</v>
      </c>
      <c r="H4" s="196" t="s">
        <v>258</v>
      </c>
      <c r="I4" s="196" t="s">
        <v>358</v>
      </c>
      <c r="J4" s="197" t="s">
        <v>50</v>
      </c>
      <c r="K4" s="1621"/>
    </row>
    <row r="5" spans="1:12" s="51" customFormat="1" ht="12.9" customHeight="1" thickBot="1">
      <c r="A5" s="198">
        <v>1</v>
      </c>
      <c r="B5" s="199">
        <v>2</v>
      </c>
      <c r="C5" s="1094">
        <v>3</v>
      </c>
      <c r="D5" s="1080">
        <v>4</v>
      </c>
      <c r="E5" s="1092">
        <v>5</v>
      </c>
      <c r="F5" s="1093">
        <v>6</v>
      </c>
      <c r="G5" s="1093">
        <v>7</v>
      </c>
      <c r="H5" s="1094">
        <v>8</v>
      </c>
      <c r="I5" s="1094">
        <v>9</v>
      </c>
      <c r="J5" s="1095">
        <v>10</v>
      </c>
      <c r="K5" s="200" t="s">
        <v>875</v>
      </c>
    </row>
    <row r="6" spans="1:12" ht="24.75" customHeight="1" thickBot="1">
      <c r="A6" s="1073" t="s">
        <v>61</v>
      </c>
      <c r="B6" s="1117" t="s">
        <v>52</v>
      </c>
      <c r="C6" s="1118"/>
      <c r="D6" s="1074"/>
      <c r="E6" s="1089"/>
      <c r="F6" s="1119"/>
      <c r="G6" s="1119"/>
      <c r="H6" s="1119"/>
      <c r="I6" s="1119"/>
      <c r="J6" s="1120"/>
      <c r="K6" s="1121">
        <f t="shared" ref="K6:K11" si="0">SUM(D6:J6)</f>
        <v>0</v>
      </c>
    </row>
    <row r="7" spans="1:12" ht="20.100000000000001" customHeight="1">
      <c r="A7" s="1123" t="s">
        <v>62</v>
      </c>
      <c r="B7" s="1124" t="s">
        <v>122</v>
      </c>
      <c r="C7" s="1125"/>
      <c r="D7" s="1105"/>
      <c r="E7" s="1101"/>
      <c r="F7" s="1096"/>
      <c r="G7" s="1096"/>
      <c r="H7" s="1096"/>
      <c r="I7" s="1096"/>
      <c r="J7" s="1097"/>
      <c r="K7" s="1099">
        <f t="shared" si="0"/>
        <v>0</v>
      </c>
    </row>
    <row r="8" spans="1:12" ht="20.100000000000001" customHeight="1" thickBot="1">
      <c r="A8" s="1126" t="s">
        <v>63</v>
      </c>
      <c r="B8" s="1127" t="s">
        <v>122</v>
      </c>
      <c r="C8" s="1112"/>
      <c r="D8" s="1113"/>
      <c r="E8" s="1114"/>
      <c r="F8" s="1115"/>
      <c r="G8" s="1115"/>
      <c r="H8" s="1115"/>
      <c r="I8" s="1115"/>
      <c r="J8" s="1116"/>
      <c r="K8" s="1100">
        <f t="shared" si="0"/>
        <v>0</v>
      </c>
    </row>
    <row r="9" spans="1:12" ht="26.1" customHeight="1" thickBot="1">
      <c r="A9" s="201" t="s">
        <v>64</v>
      </c>
      <c r="B9" s="1102" t="s">
        <v>53</v>
      </c>
      <c r="C9" s="1129"/>
      <c r="D9" s="56"/>
      <c r="E9" s="1068"/>
      <c r="F9" s="57"/>
      <c r="G9" s="57"/>
      <c r="H9" s="57"/>
      <c r="I9" s="57"/>
      <c r="J9" s="1130"/>
      <c r="K9" s="52">
        <f t="shared" si="0"/>
        <v>0</v>
      </c>
    </row>
    <row r="10" spans="1:12" ht="20.100000000000001" customHeight="1">
      <c r="A10" s="1075" t="s">
        <v>65</v>
      </c>
      <c r="B10" s="1104" t="s">
        <v>122</v>
      </c>
      <c r="C10" s="1128"/>
      <c r="D10" s="1076"/>
      <c r="E10" s="1077"/>
      <c r="F10" s="1078"/>
      <c r="G10" s="1078"/>
      <c r="H10" s="1078"/>
      <c r="I10" s="1078"/>
      <c r="J10" s="1109"/>
      <c r="K10" s="1122">
        <f t="shared" si="0"/>
        <v>0</v>
      </c>
    </row>
    <row r="11" spans="1:12" ht="20.100000000000001" customHeight="1" thickBot="1">
      <c r="A11" s="202" t="s">
        <v>66</v>
      </c>
      <c r="B11" s="1103" t="s">
        <v>122</v>
      </c>
      <c r="C11" s="1106"/>
      <c r="D11" s="55"/>
      <c r="E11" s="1071"/>
      <c r="F11" s="16"/>
      <c r="G11" s="16"/>
      <c r="H11" s="16"/>
      <c r="I11" s="16"/>
      <c r="J11" s="372"/>
      <c r="K11" s="1107">
        <f t="shared" si="0"/>
        <v>0</v>
      </c>
    </row>
    <row r="12" spans="1:12" ht="20.100000000000001" customHeight="1">
      <c r="A12" s="1080" t="s">
        <v>67</v>
      </c>
      <c r="B12" s="1084" t="s">
        <v>267</v>
      </c>
      <c r="C12" s="1110"/>
      <c r="D12" s="1105">
        <v>6379</v>
      </c>
      <c r="E12" s="1101">
        <f>E13+E14</f>
        <v>35158</v>
      </c>
      <c r="F12" s="1096">
        <v>35158</v>
      </c>
      <c r="G12" s="1096">
        <v>20188</v>
      </c>
      <c r="H12" s="1096">
        <f t="shared" ref="H12:J12" si="1">H13+H14</f>
        <v>0</v>
      </c>
      <c r="I12" s="1096">
        <f t="shared" si="1"/>
        <v>0</v>
      </c>
      <c r="J12" s="1097">
        <f t="shared" si="1"/>
        <v>0</v>
      </c>
      <c r="K12" s="1105">
        <v>26567</v>
      </c>
    </row>
    <row r="13" spans="1:12" ht="20.100000000000001" customHeight="1">
      <c r="A13" s="1081"/>
      <c r="B13" s="1085" t="s">
        <v>456</v>
      </c>
      <c r="C13" s="1087">
        <v>2012</v>
      </c>
      <c r="D13" s="53">
        <v>6379</v>
      </c>
      <c r="E13" s="1069">
        <f>26206+7076</f>
        <v>33282</v>
      </c>
      <c r="F13" s="15">
        <v>33282</v>
      </c>
      <c r="G13" s="15">
        <v>20188</v>
      </c>
      <c r="H13" s="15"/>
      <c r="I13" s="15"/>
      <c r="J13" s="371"/>
      <c r="K13" s="1091">
        <v>26567</v>
      </c>
    </row>
    <row r="14" spans="1:12" s="296" customFormat="1" ht="20.100000000000001" customHeight="1">
      <c r="A14" s="1082"/>
      <c r="B14" s="1085" t="s">
        <v>382</v>
      </c>
      <c r="C14" s="1088">
        <v>2012</v>
      </c>
      <c r="D14" s="1090"/>
      <c r="E14" s="1086">
        <v>1876</v>
      </c>
      <c r="F14" s="1079">
        <v>1876</v>
      </c>
      <c r="G14" s="1079"/>
      <c r="H14" s="1079"/>
      <c r="I14" s="1079"/>
      <c r="J14" s="1098"/>
      <c r="K14" s="1091"/>
    </row>
    <row r="15" spans="1:12" ht="20.100000000000001" customHeight="1" thickBot="1">
      <c r="A15" s="1083" t="s">
        <v>68</v>
      </c>
      <c r="B15" s="1111" t="s">
        <v>122</v>
      </c>
      <c r="C15" s="1112"/>
      <c r="D15" s="1113"/>
      <c r="E15" s="1114"/>
      <c r="F15" s="1115"/>
      <c r="G15" s="1115"/>
      <c r="H15" s="1115"/>
      <c r="I15" s="1115"/>
      <c r="J15" s="1116"/>
      <c r="K15" s="1100"/>
    </row>
    <row r="16" spans="1:12" ht="20.100000000000001" customHeight="1" thickBot="1">
      <c r="A16" s="201" t="s">
        <v>69</v>
      </c>
      <c r="B16" s="1102" t="s">
        <v>268</v>
      </c>
      <c r="C16" s="1129"/>
      <c r="D16" s="56">
        <f>D17</f>
        <v>0</v>
      </c>
      <c r="E16" s="1068">
        <f t="shared" ref="E16:J16" si="2">E17</f>
        <v>1345</v>
      </c>
      <c r="F16" s="57">
        <v>1345</v>
      </c>
      <c r="G16" s="57"/>
      <c r="H16" s="57">
        <f t="shared" si="2"/>
        <v>0</v>
      </c>
      <c r="I16" s="57">
        <f t="shared" si="2"/>
        <v>0</v>
      </c>
      <c r="J16" s="1130">
        <f t="shared" si="2"/>
        <v>0</v>
      </c>
      <c r="K16" s="56"/>
      <c r="L16" s="54"/>
    </row>
    <row r="17" spans="1:12" ht="20.100000000000001" customHeight="1">
      <c r="A17" s="203"/>
      <c r="B17" s="307" t="s">
        <v>457</v>
      </c>
      <c r="C17" s="1108">
        <v>2012</v>
      </c>
      <c r="D17" s="1076"/>
      <c r="E17" s="1077">
        <v>1345</v>
      </c>
      <c r="F17" s="1078">
        <v>1345</v>
      </c>
      <c r="G17" s="1078"/>
      <c r="H17" s="1078"/>
      <c r="I17" s="1078"/>
      <c r="J17" s="1109"/>
      <c r="K17" s="1122"/>
      <c r="L17" s="54"/>
    </row>
    <row r="18" spans="1:12" ht="20.100000000000001" customHeight="1" thickBot="1">
      <c r="A18" s="202" t="s">
        <v>70</v>
      </c>
      <c r="B18" s="1103" t="s">
        <v>122</v>
      </c>
      <c r="C18" s="1106"/>
      <c r="D18" s="55"/>
      <c r="E18" s="1071"/>
      <c r="F18" s="16"/>
      <c r="G18" s="16"/>
      <c r="H18" s="16"/>
      <c r="I18" s="16"/>
      <c r="J18" s="372"/>
      <c r="K18" s="1107"/>
    </row>
    <row r="19" spans="1:12" ht="20.100000000000001" customHeight="1" thickBot="1">
      <c r="A19" s="201" t="s">
        <v>71</v>
      </c>
      <c r="B19" s="313" t="s">
        <v>269</v>
      </c>
      <c r="C19" s="1129"/>
      <c r="D19" s="56"/>
      <c r="E19" s="1068"/>
      <c r="F19" s="57"/>
      <c r="G19" s="57"/>
      <c r="H19" s="57"/>
      <c r="I19" s="57"/>
      <c r="J19" s="1130"/>
      <c r="K19" s="52"/>
    </row>
    <row r="20" spans="1:12" ht="20.100000000000001" customHeight="1" thickBot="1">
      <c r="A20" s="203" t="s">
        <v>72</v>
      </c>
      <c r="B20" s="1131" t="s">
        <v>122</v>
      </c>
      <c r="C20" s="1132"/>
      <c r="D20" s="58"/>
      <c r="E20" s="1070"/>
      <c r="F20" s="59"/>
      <c r="G20" s="59"/>
      <c r="H20" s="59"/>
      <c r="I20" s="59"/>
      <c r="J20" s="1133"/>
      <c r="K20" s="1134"/>
    </row>
    <row r="21" spans="1:12" ht="20.100000000000001" customHeight="1" thickBot="1">
      <c r="A21" s="1618" t="s">
        <v>181</v>
      </c>
      <c r="B21" s="1619"/>
      <c r="C21" s="1135"/>
      <c r="D21" s="52">
        <f t="shared" ref="D21:J21" si="3">D6+D9+D12+D16+D19</f>
        <v>6379</v>
      </c>
      <c r="E21" s="1136">
        <f t="shared" si="3"/>
        <v>36503</v>
      </c>
      <c r="F21" s="1137">
        <v>36503</v>
      </c>
      <c r="G21" s="1137">
        <v>20188</v>
      </c>
      <c r="H21" s="1137">
        <f t="shared" si="3"/>
        <v>0</v>
      </c>
      <c r="I21" s="1137">
        <f t="shared" si="3"/>
        <v>0</v>
      </c>
      <c r="J21" s="1138">
        <f t="shared" si="3"/>
        <v>0</v>
      </c>
      <c r="K21" s="52">
        <v>26567</v>
      </c>
    </row>
  </sheetData>
  <mergeCells count="8">
    <mergeCell ref="A1:K1"/>
    <mergeCell ref="A21:B21"/>
    <mergeCell ref="K3:K4"/>
    <mergeCell ref="E3:J3"/>
    <mergeCell ref="A3:A4"/>
    <mergeCell ref="B3:B4"/>
    <mergeCell ref="C3:C4"/>
    <mergeCell ref="D3:D4"/>
  </mergeCells>
  <phoneticPr fontId="0" type="noConversion"/>
  <printOptions horizontalCentered="1"/>
  <pageMargins left="0.25" right="0.25" top="0.75" bottom="0.75" header="0.3" footer="0.3"/>
  <pageSetup paperSize="9" scale="95" orientation="landscape" verticalDpi="300" r:id="rId1"/>
  <headerFooter alignWithMargins="0">
    <oddHeader xml:space="preserve">&amp;R&amp;"Times New Roman CE,Félkövér dőlt"14. melléklet az 5/2014. (V. 23.)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104"/>
  <sheetViews>
    <sheetView zoomScale="115" zoomScaleNormal="100" workbookViewId="0">
      <selection activeCell="K11" sqref="K11"/>
    </sheetView>
  </sheetViews>
  <sheetFormatPr defaultColWidth="9.33203125" defaultRowHeight="13.2"/>
  <cols>
    <col min="1" max="1" width="4.77734375" style="289" customWidth="1"/>
    <col min="2" max="2" width="6" style="290" customWidth="1"/>
    <col min="3" max="3" width="57.77734375" style="290" customWidth="1"/>
    <col min="4" max="5" width="12.109375" style="291" customWidth="1"/>
    <col min="6" max="6" width="11.33203125" style="291" customWidth="1"/>
    <col min="7" max="7" width="9.77734375" style="291" customWidth="1"/>
    <col min="8" max="8" width="8.33203125" style="291" customWidth="1"/>
    <col min="9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F1" s="175"/>
      <c r="G1" s="175"/>
      <c r="H1" s="175" t="s">
        <v>903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237" t="s">
        <v>97</v>
      </c>
    </row>
    <row r="3" spans="1:8" s="74" customFormat="1" ht="16.2" thickBot="1">
      <c r="A3" s="330" t="s">
        <v>259</v>
      </c>
      <c r="B3" s="536"/>
      <c r="C3" s="537" t="s">
        <v>427</v>
      </c>
      <c r="D3" s="538"/>
      <c r="E3" s="538"/>
      <c r="F3" s="238"/>
      <c r="G3" s="238"/>
      <c r="H3" s="238">
        <v>1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33" customHeight="1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740</v>
      </c>
      <c r="E46" s="210">
        <v>740</v>
      </c>
      <c r="F46" s="210">
        <v>740</v>
      </c>
      <c r="G46" s="210">
        <v>4550</v>
      </c>
      <c r="H46" s="327">
        <f>SUM(G46/F46)</f>
        <v>6.1486486486486482</v>
      </c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>
        <v>740</v>
      </c>
      <c r="E48" s="208">
        <v>740</v>
      </c>
      <c r="F48" s="208">
        <v>740</v>
      </c>
      <c r="G48" s="208">
        <v>4550</v>
      </c>
      <c r="H48" s="339">
        <f>SUM(G48/F48)</f>
        <v>6.1486486486486482</v>
      </c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>
        <v>0</v>
      </c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740</v>
      </c>
      <c r="E55" s="246">
        <v>740</v>
      </c>
      <c r="F55" s="246">
        <v>740</v>
      </c>
      <c r="G55" s="246">
        <v>4550</v>
      </c>
      <c r="H55" s="359">
        <f>SUM(G55/F55)</f>
        <v>6.1486486486486482</v>
      </c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>
        <v>0</v>
      </c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740</v>
      </c>
      <c r="E59" s="210">
        <v>740</v>
      </c>
      <c r="F59" s="541">
        <v>740</v>
      </c>
      <c r="G59" s="541">
        <v>4550</v>
      </c>
      <c r="H59" s="542">
        <f>SUM(G59/F59)</f>
        <v>6.1486486486486482</v>
      </c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558"/>
      <c r="B62" s="559"/>
      <c r="C62" s="560" t="s">
        <v>106</v>
      </c>
      <c r="D62" s="56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311">
        <f>SUM(D64:D69)</f>
        <v>0</v>
      </c>
      <c r="E63" s="205"/>
      <c r="F63" s="550"/>
      <c r="G63" s="550"/>
      <c r="H63" s="338"/>
    </row>
    <row r="64" spans="1:8" ht="12" customHeight="1">
      <c r="A64" s="164"/>
      <c r="B64" s="92" t="s">
        <v>148</v>
      </c>
      <c r="C64" s="706" t="s">
        <v>92</v>
      </c>
      <c r="D64" s="691"/>
      <c r="E64" s="1162"/>
      <c r="F64" s="553"/>
      <c r="G64" s="553"/>
      <c r="H64" s="581"/>
    </row>
    <row r="65" spans="1:8" ht="12" customHeight="1">
      <c r="A65" s="165"/>
      <c r="B65" s="90" t="s">
        <v>149</v>
      </c>
      <c r="C65" s="217" t="s">
        <v>238</v>
      </c>
      <c r="D65" s="308"/>
      <c r="E65" s="66"/>
      <c r="F65" s="546"/>
      <c r="G65" s="546"/>
      <c r="H65" s="339"/>
    </row>
    <row r="66" spans="1:8" ht="12" customHeight="1">
      <c r="A66" s="165"/>
      <c r="B66" s="90" t="s">
        <v>150</v>
      </c>
      <c r="C66" s="217" t="s">
        <v>179</v>
      </c>
      <c r="D66" s="692"/>
      <c r="E66" s="546"/>
      <c r="F66" s="66"/>
      <c r="G66" s="66"/>
      <c r="H66" s="337"/>
    </row>
    <row r="67" spans="1:8" ht="12" customHeight="1">
      <c r="A67" s="165"/>
      <c r="B67" s="90" t="s">
        <v>151</v>
      </c>
      <c r="C67" s="217" t="s">
        <v>417</v>
      </c>
      <c r="D67" s="692"/>
      <c r="E67" s="546"/>
      <c r="F67" s="546"/>
      <c r="G67" s="546"/>
      <c r="H67" s="339"/>
    </row>
    <row r="68" spans="1:8" ht="12" customHeight="1">
      <c r="A68" s="165"/>
      <c r="B68" s="90" t="s">
        <v>182</v>
      </c>
      <c r="C68" s="217" t="s">
        <v>239</v>
      </c>
      <c r="D68" s="692"/>
      <c r="E68" s="546"/>
      <c r="F68" s="546"/>
      <c r="G68" s="546"/>
      <c r="H68" s="339"/>
    </row>
    <row r="69" spans="1:8" ht="12" customHeight="1">
      <c r="A69" s="165"/>
      <c r="B69" s="90" t="s">
        <v>408</v>
      </c>
      <c r="C69" s="217" t="s">
        <v>240</v>
      </c>
      <c r="D69" s="692"/>
      <c r="E69" s="546"/>
      <c r="F69" s="546"/>
      <c r="G69" s="546"/>
      <c r="H69" s="339"/>
    </row>
    <row r="70" spans="1:8" ht="12" customHeight="1">
      <c r="A70" s="165"/>
      <c r="B70" s="90" t="s">
        <v>418</v>
      </c>
      <c r="C70" s="217" t="s">
        <v>251</v>
      </c>
      <c r="D70" s="308"/>
      <c r="E70" s="66"/>
      <c r="F70" s="546"/>
      <c r="G70" s="546"/>
      <c r="H70" s="339"/>
    </row>
    <row r="71" spans="1:8" ht="12" customHeight="1">
      <c r="A71" s="165"/>
      <c r="B71" s="90" t="s">
        <v>419</v>
      </c>
      <c r="C71" s="218" t="s">
        <v>12</v>
      </c>
      <c r="D71" s="692"/>
      <c r="E71" s="546"/>
      <c r="F71" s="66"/>
      <c r="G71" s="66"/>
      <c r="H71" s="337"/>
    </row>
    <row r="72" spans="1:8" ht="12" customHeight="1">
      <c r="A72" s="165"/>
      <c r="B72" s="90" t="s">
        <v>420</v>
      </c>
      <c r="C72" s="231" t="s">
        <v>371</v>
      </c>
      <c r="D72" s="692"/>
      <c r="E72" s="546"/>
      <c r="F72" s="546"/>
      <c r="G72" s="546"/>
      <c r="H72" s="339"/>
    </row>
    <row r="73" spans="1:8" ht="12" customHeight="1">
      <c r="A73" s="165"/>
      <c r="B73" s="90" t="s">
        <v>421</v>
      </c>
      <c r="C73" s="231" t="s">
        <v>13</v>
      </c>
      <c r="D73" s="692"/>
      <c r="E73" s="546"/>
      <c r="F73" s="546"/>
      <c r="G73" s="546"/>
      <c r="H73" s="339"/>
    </row>
    <row r="74" spans="1:8" ht="12" customHeight="1">
      <c r="A74" s="165"/>
      <c r="B74" s="90" t="s">
        <v>422</v>
      </c>
      <c r="C74" s="231" t="s">
        <v>372</v>
      </c>
      <c r="D74" s="692"/>
      <c r="E74" s="546"/>
      <c r="F74" s="546"/>
      <c r="G74" s="546"/>
      <c r="H74" s="339"/>
    </row>
    <row r="75" spans="1:8" ht="12" customHeight="1">
      <c r="A75" s="165"/>
      <c r="B75" s="90" t="s">
        <v>423</v>
      </c>
      <c r="C75" s="219" t="s">
        <v>14</v>
      </c>
      <c r="D75" s="692"/>
      <c r="E75" s="546"/>
      <c r="F75" s="546"/>
      <c r="G75" s="546"/>
      <c r="H75" s="339"/>
    </row>
    <row r="76" spans="1:8" ht="12" customHeight="1">
      <c r="A76" s="165"/>
      <c r="B76" s="90" t="s">
        <v>424</v>
      </c>
      <c r="C76" s="220" t="s">
        <v>15</v>
      </c>
      <c r="D76" s="692"/>
      <c r="E76" s="546"/>
      <c r="F76" s="546"/>
      <c r="G76" s="546"/>
      <c r="H76" s="339"/>
    </row>
    <row r="77" spans="1:8" ht="12" customHeight="1" thickBot="1">
      <c r="A77" s="166"/>
      <c r="B77" s="96" t="s">
        <v>425</v>
      </c>
      <c r="C77" s="705" t="s">
        <v>16</v>
      </c>
      <c r="D77" s="693"/>
      <c r="E77" s="547"/>
      <c r="F77" s="547"/>
      <c r="G77" s="547"/>
      <c r="H77" s="341"/>
    </row>
    <row r="78" spans="1:8" ht="12.75" customHeight="1" thickBot="1">
      <c r="A78" s="123" t="s">
        <v>62</v>
      </c>
      <c r="B78" s="13"/>
      <c r="C78" s="222" t="s">
        <v>426</v>
      </c>
      <c r="D78" s="312">
        <f>SUM(D79:D81)</f>
        <v>0</v>
      </c>
      <c r="E78" s="205"/>
      <c r="F78" s="548"/>
      <c r="G78" s="548"/>
      <c r="H78" s="366"/>
    </row>
    <row r="79" spans="1:8" s="78" customFormat="1" ht="12" customHeight="1">
      <c r="A79" s="164"/>
      <c r="B79" s="92" t="s">
        <v>154</v>
      </c>
      <c r="C79" s="226" t="s">
        <v>17</v>
      </c>
      <c r="D79" s="670"/>
      <c r="E79" s="300"/>
      <c r="F79" s="553"/>
      <c r="G79" s="553"/>
      <c r="H79" s="581"/>
    </row>
    <row r="80" spans="1:8" ht="12" customHeight="1">
      <c r="A80" s="165"/>
      <c r="B80" s="90" t="s">
        <v>155</v>
      </c>
      <c r="C80" s="227" t="s">
        <v>242</v>
      </c>
      <c r="D80" s="308"/>
      <c r="E80" s="66"/>
      <c r="F80" s="66"/>
      <c r="G80" s="66"/>
      <c r="H80" s="337"/>
    </row>
    <row r="81" spans="1:13" ht="12" customHeight="1">
      <c r="A81" s="165"/>
      <c r="B81" s="90" t="s">
        <v>156</v>
      </c>
      <c r="C81" s="227" t="s">
        <v>329</v>
      </c>
      <c r="D81" s="308"/>
      <c r="E81" s="66"/>
      <c r="F81" s="66"/>
      <c r="G81" s="66"/>
      <c r="H81" s="337"/>
    </row>
    <row r="82" spans="1:13" ht="12" customHeight="1">
      <c r="A82" s="165"/>
      <c r="B82" s="90" t="s">
        <v>157</v>
      </c>
      <c r="C82" s="227" t="s">
        <v>18</v>
      </c>
      <c r="D82" s="308"/>
      <c r="E82" s="66"/>
      <c r="F82" s="66"/>
      <c r="G82" s="66"/>
      <c r="H82" s="337"/>
    </row>
    <row r="83" spans="1:13" ht="12" customHeight="1">
      <c r="A83" s="165"/>
      <c r="B83" s="90" t="s">
        <v>158</v>
      </c>
      <c r="C83" s="231" t="s">
        <v>23</v>
      </c>
      <c r="D83" s="308"/>
      <c r="E83" s="66"/>
      <c r="F83" s="66"/>
      <c r="G83" s="66"/>
      <c r="H83" s="337"/>
    </row>
    <row r="84" spans="1:13" ht="12" customHeight="1">
      <c r="A84" s="165"/>
      <c r="B84" s="90" t="s">
        <v>164</v>
      </c>
      <c r="C84" s="231" t="s">
        <v>22</v>
      </c>
      <c r="D84" s="308"/>
      <c r="E84" s="66"/>
      <c r="F84" s="66"/>
      <c r="G84" s="66"/>
      <c r="H84" s="337"/>
    </row>
    <row r="85" spans="1:13" ht="12" customHeight="1">
      <c r="A85" s="165"/>
      <c r="B85" s="90" t="s">
        <v>166</v>
      </c>
      <c r="C85" s="231" t="s">
        <v>21</v>
      </c>
      <c r="D85" s="308"/>
      <c r="E85" s="66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231" t="s">
        <v>20</v>
      </c>
      <c r="D86" s="308"/>
      <c r="E86" s="66"/>
      <c r="F86" s="66"/>
      <c r="G86" s="66"/>
      <c r="H86" s="337"/>
    </row>
    <row r="87" spans="1:13" ht="22.5" customHeight="1">
      <c r="A87" s="165"/>
      <c r="B87" s="90" t="s">
        <v>244</v>
      </c>
      <c r="C87" s="231" t="s">
        <v>19</v>
      </c>
      <c r="D87" s="308"/>
      <c r="E87" s="66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55" t="s">
        <v>24</v>
      </c>
      <c r="D88" s="308"/>
      <c r="E88" s="66"/>
      <c r="F88" s="66"/>
      <c r="G88" s="66"/>
      <c r="H88" s="337"/>
    </row>
    <row r="89" spans="1:13" ht="12" customHeight="1" thickBot="1">
      <c r="A89" s="166"/>
      <c r="B89" s="96" t="s">
        <v>378</v>
      </c>
      <c r="C89" s="555" t="s">
        <v>379</v>
      </c>
      <c r="D89" s="671"/>
      <c r="E89" s="309"/>
      <c r="F89" s="309"/>
      <c r="G89" s="309"/>
      <c r="H89" s="354"/>
    </row>
    <row r="90" spans="1:13" ht="12" customHeight="1" thickBot="1">
      <c r="A90" s="123" t="s">
        <v>63</v>
      </c>
      <c r="B90" s="13"/>
      <c r="C90" s="704" t="s">
        <v>25</v>
      </c>
      <c r="D90" s="311">
        <f>+D91+D92</f>
        <v>0</v>
      </c>
      <c r="E90" s="311"/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703" t="s">
        <v>108</v>
      </c>
      <c r="D91" s="315"/>
      <c r="E91" s="315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707" t="s">
        <v>109</v>
      </c>
      <c r="D92" s="696"/>
      <c r="E92" s="696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204" t="s">
        <v>334</v>
      </c>
      <c r="D93" s="612"/>
      <c r="E93" s="612"/>
      <c r="F93" s="548"/>
      <c r="G93" s="548"/>
      <c r="H93" s="366"/>
    </row>
    <row r="94" spans="1:13" s="78" customFormat="1" ht="12" customHeight="1" thickBot="1">
      <c r="A94" s="596" t="s">
        <v>65</v>
      </c>
      <c r="B94" s="708"/>
      <c r="C94" s="285" t="s">
        <v>288</v>
      </c>
      <c r="D94" s="321"/>
      <c r="E94" s="321"/>
      <c r="F94" s="320"/>
      <c r="G94" s="320"/>
      <c r="H94" s="364"/>
    </row>
    <row r="95" spans="1:13" s="78" customFormat="1" ht="12" customHeight="1" thickBot="1">
      <c r="A95" s="123" t="s">
        <v>66</v>
      </c>
      <c r="B95" s="13"/>
      <c r="C95" s="204" t="s">
        <v>26</v>
      </c>
      <c r="D95" s="694">
        <f>+D63+D78+D90+D93+D94</f>
        <v>0</v>
      </c>
      <c r="E95" s="694"/>
      <c r="F95" s="212"/>
      <c r="G95" s="212"/>
      <c r="H95" s="334"/>
    </row>
    <row r="96" spans="1:13" s="78" customFormat="1" ht="12" customHeight="1" thickBot="1">
      <c r="A96" s="123" t="s">
        <v>67</v>
      </c>
      <c r="B96" s="13"/>
      <c r="C96" s="204" t="s">
        <v>29</v>
      </c>
      <c r="D96" s="311">
        <f>+D97+D98</f>
        <v>0</v>
      </c>
      <c r="E96" s="311"/>
      <c r="F96" s="554"/>
      <c r="G96" s="554"/>
      <c r="H96" s="365"/>
    </row>
    <row r="97" spans="1:8" ht="12.75" customHeight="1">
      <c r="A97" s="164"/>
      <c r="B97" s="92" t="s">
        <v>287</v>
      </c>
      <c r="C97" s="226" t="s">
        <v>28</v>
      </c>
      <c r="D97" s="695"/>
      <c r="E97" s="695"/>
      <c r="F97" s="553"/>
      <c r="G97" s="553"/>
      <c r="H97" s="581"/>
    </row>
    <row r="98" spans="1:8" ht="12" customHeight="1" thickBot="1">
      <c r="A98" s="166"/>
      <c r="B98" s="96" t="s">
        <v>143</v>
      </c>
      <c r="C98" s="350" t="s">
        <v>27</v>
      </c>
      <c r="D98" s="696"/>
      <c r="E98" s="696"/>
      <c r="F98" s="547"/>
      <c r="G98" s="547"/>
      <c r="H98" s="341"/>
    </row>
    <row r="99" spans="1:8" ht="15" customHeight="1" thickBot="1">
      <c r="A99" s="123" t="s">
        <v>68</v>
      </c>
      <c r="B99" s="151"/>
      <c r="C99" s="204" t="s">
        <v>289</v>
      </c>
      <c r="D99" s="614">
        <f>+D95+D96</f>
        <v>0</v>
      </c>
      <c r="E99" s="614"/>
      <c r="F99" s="548"/>
      <c r="G99" s="548"/>
      <c r="H99" s="366"/>
    </row>
    <row r="100" spans="1:8" ht="13.8" thickBot="1">
      <c r="A100" s="700"/>
      <c r="B100" s="701"/>
      <c r="C100" s="701"/>
      <c r="D100" s="698"/>
      <c r="E100" s="698"/>
      <c r="F100" s="549"/>
      <c r="G100" s="549"/>
      <c r="H100" s="340"/>
    </row>
    <row r="101" spans="1:8" ht="15" customHeight="1" thickBot="1">
      <c r="A101" s="170" t="s">
        <v>264</v>
      </c>
      <c r="B101" s="171"/>
      <c r="C101" s="172"/>
      <c r="D101" s="615">
        <v>0</v>
      </c>
      <c r="E101" s="615"/>
      <c r="F101" s="550"/>
      <c r="G101" s="550"/>
      <c r="H101" s="338"/>
    </row>
    <row r="102" spans="1:8" ht="14.25" customHeight="1" thickBot="1">
      <c r="A102" s="620" t="s">
        <v>265</v>
      </c>
      <c r="B102" s="621"/>
      <c r="C102" s="622"/>
      <c r="D102" s="623">
        <v>0</v>
      </c>
      <c r="E102" s="623"/>
      <c r="F102" s="709"/>
      <c r="G102" s="709"/>
      <c r="H102" s="710"/>
    </row>
    <row r="103" spans="1:8">
      <c r="F103" s="543"/>
      <c r="G103" s="543"/>
      <c r="H103" s="543"/>
    </row>
    <row r="104" spans="1:8">
      <c r="F104" s="543"/>
      <c r="G104" s="543"/>
      <c r="H104" s="543"/>
    </row>
  </sheetData>
  <sheetProtection formatCells="0"/>
  <mergeCells count="2">
    <mergeCell ref="A2:B2"/>
    <mergeCell ref="A5:B5"/>
  </mergeCells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>
  <dimension ref="A1:F32"/>
  <sheetViews>
    <sheetView topLeftCell="B1" zoomScaleNormal="100" workbookViewId="0">
      <selection activeCell="I10" sqref="I10"/>
    </sheetView>
  </sheetViews>
  <sheetFormatPr defaultColWidth="9.33203125" defaultRowHeight="13.2"/>
  <cols>
    <col min="1" max="1" width="5.77734375" style="73" customWidth="1"/>
    <col min="2" max="2" width="51.33203125" style="3" customWidth="1"/>
    <col min="3" max="3" width="13.77734375" style="3" customWidth="1"/>
    <col min="4" max="4" width="14.109375" style="3" customWidth="1"/>
    <col min="5" max="5" width="9.33203125" style="3" customWidth="1"/>
    <col min="6" max="6" width="7.44140625" style="3" customWidth="1"/>
    <col min="7" max="16384" width="9.33203125" style="3"/>
  </cols>
  <sheetData>
    <row r="1" spans="1:6" ht="31.5" customHeight="1">
      <c r="B1" s="1628" t="s">
        <v>54</v>
      </c>
      <c r="C1" s="1628"/>
      <c r="D1" s="1628"/>
    </row>
    <row r="2" spans="1:6" s="61" customFormat="1" ht="16.2" thickBot="1">
      <c r="A2" s="60"/>
      <c r="B2" s="278"/>
      <c r="D2" s="21"/>
      <c r="E2" s="21"/>
      <c r="F2" s="21" t="s">
        <v>112</v>
      </c>
    </row>
    <row r="3" spans="1:6" s="63" customFormat="1" ht="48" customHeight="1" thickBot="1">
      <c r="A3" s="62" t="s">
        <v>59</v>
      </c>
      <c r="B3" s="113" t="s">
        <v>60</v>
      </c>
      <c r="C3" s="113" t="s">
        <v>123</v>
      </c>
      <c r="D3" s="114" t="s">
        <v>124</v>
      </c>
      <c r="E3" s="114" t="s">
        <v>894</v>
      </c>
      <c r="F3" s="114" t="s">
        <v>895</v>
      </c>
    </row>
    <row r="4" spans="1:6" s="63" customFormat="1" ht="14.1" customHeight="1" thickBot="1">
      <c r="A4" s="17">
        <v>1</v>
      </c>
      <c r="B4" s="116">
        <v>2</v>
      </c>
      <c r="C4" s="116">
        <v>3</v>
      </c>
      <c r="D4" s="117">
        <v>4</v>
      </c>
      <c r="E4" s="117">
        <v>5</v>
      </c>
      <c r="F4" s="117">
        <v>6</v>
      </c>
    </row>
    <row r="5" spans="1:6" ht="18" customHeight="1">
      <c r="A5" s="86" t="s">
        <v>61</v>
      </c>
      <c r="B5" s="118" t="s">
        <v>196</v>
      </c>
      <c r="C5" s="84">
        <f>4417+4002+836</f>
        <v>9255</v>
      </c>
      <c r="D5" s="64">
        <v>100</v>
      </c>
      <c r="E5" s="64"/>
      <c r="F5" s="64"/>
    </row>
    <row r="6" spans="1:6" ht="18" customHeight="1">
      <c r="A6" s="65" t="s">
        <v>62</v>
      </c>
      <c r="B6" s="119" t="s">
        <v>197</v>
      </c>
      <c r="C6" s="85"/>
      <c r="D6" s="67"/>
      <c r="E6" s="67"/>
      <c r="F6" s="67"/>
    </row>
    <row r="7" spans="1:6" ht="18" customHeight="1">
      <c r="A7" s="65" t="s">
        <v>63</v>
      </c>
      <c r="B7" s="119" t="s">
        <v>167</v>
      </c>
      <c r="C7" s="85"/>
      <c r="D7" s="67"/>
      <c r="E7" s="67"/>
      <c r="F7" s="67"/>
    </row>
    <row r="8" spans="1:6" ht="18" customHeight="1">
      <c r="A8" s="65" t="s">
        <v>64</v>
      </c>
      <c r="B8" s="119" t="s">
        <v>168</v>
      </c>
      <c r="C8" s="85"/>
      <c r="D8" s="67"/>
      <c r="E8" s="67"/>
      <c r="F8" s="67"/>
    </row>
    <row r="9" spans="1:6" ht="18" customHeight="1">
      <c r="A9" s="65" t="s">
        <v>65</v>
      </c>
      <c r="B9" s="119" t="s">
        <v>188</v>
      </c>
      <c r="C9" s="85">
        <v>33800</v>
      </c>
      <c r="D9" s="67"/>
      <c r="E9" s="67"/>
      <c r="F9" s="67"/>
    </row>
    <row r="10" spans="1:6" ht="18" customHeight="1">
      <c r="A10" s="65" t="s">
        <v>66</v>
      </c>
      <c r="B10" s="119" t="s">
        <v>189</v>
      </c>
      <c r="C10" s="85"/>
      <c r="D10" s="67"/>
      <c r="E10" s="67"/>
      <c r="F10" s="67"/>
    </row>
    <row r="11" spans="1:6" ht="18" customHeight="1">
      <c r="A11" s="65" t="s">
        <v>67</v>
      </c>
      <c r="B11" s="120" t="s">
        <v>190</v>
      </c>
      <c r="C11" s="85"/>
      <c r="D11" s="67"/>
      <c r="E11" s="67"/>
      <c r="F11" s="67"/>
    </row>
    <row r="12" spans="1:6" ht="18" customHeight="1">
      <c r="A12" s="65" t="s">
        <v>68</v>
      </c>
      <c r="B12" s="120" t="s">
        <v>191</v>
      </c>
      <c r="C12" s="85"/>
      <c r="D12" s="67"/>
      <c r="E12" s="67"/>
      <c r="F12" s="67"/>
    </row>
    <row r="13" spans="1:6" ht="18" customHeight="1">
      <c r="A13" s="65" t="s">
        <v>69</v>
      </c>
      <c r="B13" s="120" t="s">
        <v>192</v>
      </c>
      <c r="C13" s="85">
        <v>5500</v>
      </c>
      <c r="D13" s="67"/>
      <c r="E13" s="67"/>
      <c r="F13" s="67"/>
    </row>
    <row r="14" spans="1:6" ht="18" customHeight="1">
      <c r="A14" s="65" t="s">
        <v>70</v>
      </c>
      <c r="B14" s="120" t="s">
        <v>193</v>
      </c>
      <c r="C14" s="85"/>
      <c r="D14" s="67"/>
      <c r="E14" s="67"/>
      <c r="F14" s="67"/>
    </row>
    <row r="15" spans="1:6" ht="18" customHeight="1">
      <c r="A15" s="65" t="s">
        <v>71</v>
      </c>
      <c r="B15" s="120" t="s">
        <v>194</v>
      </c>
      <c r="C15" s="85"/>
      <c r="D15" s="67"/>
      <c r="E15" s="67"/>
      <c r="F15" s="67"/>
    </row>
    <row r="16" spans="1:6" ht="22.5" customHeight="1">
      <c r="A16" s="65" t="s">
        <v>72</v>
      </c>
      <c r="B16" s="120" t="s">
        <v>195</v>
      </c>
      <c r="C16" s="85">
        <v>28000</v>
      </c>
      <c r="D16" s="67"/>
      <c r="E16" s="67"/>
      <c r="F16" s="67"/>
    </row>
    <row r="17" spans="1:6" ht="18" customHeight="1">
      <c r="A17" s="65" t="s">
        <v>73</v>
      </c>
      <c r="B17" s="119" t="s">
        <v>169</v>
      </c>
      <c r="C17" s="85">
        <v>6000</v>
      </c>
      <c r="D17" s="67" t="s">
        <v>470</v>
      </c>
      <c r="E17" s="67"/>
      <c r="F17" s="67"/>
    </row>
    <row r="18" spans="1:6" ht="18" customHeight="1">
      <c r="A18" s="65" t="s">
        <v>74</v>
      </c>
      <c r="B18" s="119" t="s">
        <v>56</v>
      </c>
      <c r="C18" s="85"/>
      <c r="D18" s="67"/>
      <c r="E18" s="67"/>
      <c r="F18" s="67"/>
    </row>
    <row r="19" spans="1:6" ht="18" customHeight="1">
      <c r="A19" s="65" t="s">
        <v>75</v>
      </c>
      <c r="B19" s="119" t="s">
        <v>55</v>
      </c>
      <c r="C19" s="85"/>
      <c r="D19" s="67"/>
      <c r="E19" s="67"/>
      <c r="F19" s="67"/>
    </row>
    <row r="20" spans="1:6" ht="18" customHeight="1">
      <c r="A20" s="65" t="s">
        <v>76</v>
      </c>
      <c r="B20" s="119" t="s">
        <v>170</v>
      </c>
      <c r="C20" s="85"/>
      <c r="D20" s="67"/>
      <c r="E20" s="67"/>
      <c r="F20" s="67"/>
    </row>
    <row r="21" spans="1:6" ht="18" customHeight="1">
      <c r="A21" s="65" t="s">
        <v>77</v>
      </c>
      <c r="B21" s="119" t="s">
        <v>171</v>
      </c>
      <c r="C21" s="85"/>
      <c r="D21" s="67"/>
      <c r="E21" s="67"/>
      <c r="F21" s="67"/>
    </row>
    <row r="22" spans="1:6" ht="18" customHeight="1">
      <c r="A22" s="65" t="s">
        <v>78</v>
      </c>
      <c r="B22" s="82" t="s">
        <v>458</v>
      </c>
      <c r="C22" s="66">
        <v>300</v>
      </c>
      <c r="D22" s="67"/>
      <c r="E22" s="67"/>
      <c r="F22" s="67"/>
    </row>
    <row r="23" spans="1:6" ht="18" customHeight="1">
      <c r="A23" s="65" t="s">
        <v>79</v>
      </c>
      <c r="B23" s="68" t="s">
        <v>459</v>
      </c>
      <c r="C23" s="66">
        <v>500</v>
      </c>
      <c r="D23" s="67">
        <v>20</v>
      </c>
      <c r="E23" s="67"/>
      <c r="F23" s="67"/>
    </row>
    <row r="24" spans="1:6" ht="18" customHeight="1">
      <c r="A24" s="65" t="s">
        <v>80</v>
      </c>
      <c r="B24" s="68"/>
      <c r="C24" s="66"/>
      <c r="D24" s="67"/>
      <c r="E24" s="67"/>
      <c r="F24" s="67"/>
    </row>
    <row r="25" spans="1:6" ht="18" customHeight="1">
      <c r="A25" s="65" t="s">
        <v>81</v>
      </c>
      <c r="B25" s="68"/>
      <c r="C25" s="66"/>
      <c r="D25" s="67"/>
      <c r="E25" s="67"/>
      <c r="F25" s="67"/>
    </row>
    <row r="26" spans="1:6" ht="18" customHeight="1">
      <c r="A26" s="65" t="s">
        <v>82</v>
      </c>
      <c r="B26" s="68"/>
      <c r="C26" s="66"/>
      <c r="D26" s="67"/>
      <c r="E26" s="67"/>
      <c r="F26" s="67"/>
    </row>
    <row r="27" spans="1:6" ht="18" customHeight="1">
      <c r="A27" s="65" t="s">
        <v>83</v>
      </c>
      <c r="B27" s="68"/>
      <c r="C27" s="66"/>
      <c r="D27" s="67"/>
      <c r="E27" s="67"/>
      <c r="F27" s="67"/>
    </row>
    <row r="28" spans="1:6" ht="18" customHeight="1">
      <c r="A28" s="65" t="s">
        <v>84</v>
      </c>
      <c r="B28" s="68"/>
      <c r="C28" s="66"/>
      <c r="D28" s="67"/>
      <c r="E28" s="67"/>
      <c r="F28" s="67"/>
    </row>
    <row r="29" spans="1:6" ht="18" customHeight="1">
      <c r="A29" s="65" t="s">
        <v>85</v>
      </c>
      <c r="B29" s="68"/>
      <c r="C29" s="66"/>
      <c r="D29" s="67"/>
      <c r="E29" s="67"/>
      <c r="F29" s="67"/>
    </row>
    <row r="30" spans="1:6" ht="18" customHeight="1" thickBot="1">
      <c r="A30" s="87" t="s">
        <v>86</v>
      </c>
      <c r="B30" s="69"/>
      <c r="C30" s="70"/>
      <c r="D30" s="71"/>
      <c r="E30" s="71"/>
      <c r="F30" s="71"/>
    </row>
    <row r="31" spans="1:6" ht="18" customHeight="1" thickBot="1">
      <c r="A31" s="18" t="s">
        <v>87</v>
      </c>
      <c r="B31" s="124" t="s">
        <v>96</v>
      </c>
      <c r="C31" s="125">
        <f>SUM(C5:C30)-C13-C16</f>
        <v>49855</v>
      </c>
      <c r="D31" s="126">
        <f>SUM(D5:D30)</f>
        <v>120</v>
      </c>
      <c r="E31" s="1188">
        <v>0</v>
      </c>
      <c r="F31" s="126"/>
    </row>
    <row r="32" spans="1:6" ht="8.25" customHeight="1">
      <c r="A32" s="72"/>
      <c r="B32" s="1627"/>
      <c r="C32" s="1627"/>
      <c r="D32" s="1627"/>
    </row>
  </sheetData>
  <mergeCells count="2">
    <mergeCell ref="B32:D32"/>
    <mergeCell ref="B1:D1"/>
  </mergeCells>
  <phoneticPr fontId="27" type="noConversion"/>
  <printOptions horizontalCentered="1"/>
  <pageMargins left="0.25" right="0.25" top="0.75" bottom="0.75" header="0.3" footer="0.3"/>
  <pageSetup paperSize="9" scale="95" orientation="portrait" horizontalDpi="300" verticalDpi="300" r:id="rId1"/>
  <headerFooter alignWithMargins="0">
    <oddHeader>&amp;R&amp;"Times New Roman CE,Félkövér dőlt"&amp;11 6. számú melléklet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23"/>
  <sheetViews>
    <sheetView topLeftCell="A13" workbookViewId="0">
      <selection activeCell="C27" sqref="C27"/>
    </sheetView>
  </sheetViews>
  <sheetFormatPr defaultRowHeight="13.2"/>
  <cols>
    <col min="1" max="1" width="81.6640625" customWidth="1"/>
    <col min="2" max="2" width="17.6640625" style="1142" customWidth="1"/>
    <col min="3" max="3" width="16.6640625" style="1142" customWidth="1"/>
    <col min="4" max="4" width="16.44140625" style="1142" customWidth="1"/>
  </cols>
  <sheetData>
    <row r="1" spans="1:12">
      <c r="D1" s="1153" t="s">
        <v>1080</v>
      </c>
      <c r="E1" s="1139"/>
      <c r="L1" s="1139"/>
    </row>
    <row r="2" spans="1:12">
      <c r="E2" s="1139"/>
      <c r="L2" s="1139"/>
    </row>
    <row r="3" spans="1:12">
      <c r="A3" s="1629" t="s">
        <v>876</v>
      </c>
      <c r="B3" s="1629"/>
      <c r="C3" s="1629"/>
      <c r="D3" s="1629"/>
      <c r="E3" s="1140"/>
      <c r="F3" s="1140"/>
      <c r="G3" s="1140"/>
      <c r="H3" s="1140"/>
      <c r="I3" s="1140"/>
      <c r="J3" s="1140"/>
      <c r="K3" s="1140"/>
    </row>
    <row r="5" spans="1:12" ht="13.8" thickBot="1"/>
    <row r="6" spans="1:12" ht="24" customHeight="1">
      <c r="A6" s="1144" t="s">
        <v>95</v>
      </c>
      <c r="B6" s="1145" t="s">
        <v>877</v>
      </c>
      <c r="C6" s="1146" t="s">
        <v>878</v>
      </c>
      <c r="D6" s="1147" t="s">
        <v>471</v>
      </c>
    </row>
    <row r="7" spans="1:12">
      <c r="A7" s="1148" t="s">
        <v>464</v>
      </c>
      <c r="B7" s="1143">
        <v>37431045</v>
      </c>
      <c r="C7" s="1143">
        <v>35089611</v>
      </c>
      <c r="D7" s="1149">
        <v>35089611</v>
      </c>
    </row>
    <row r="8" spans="1:12">
      <c r="A8" s="1148" t="s">
        <v>879</v>
      </c>
      <c r="B8" s="1143">
        <v>34592000</v>
      </c>
      <c r="C8" s="1143">
        <v>37223000</v>
      </c>
      <c r="D8" s="1149">
        <v>37223000</v>
      </c>
    </row>
    <row r="9" spans="1:12">
      <c r="A9" s="1148" t="s">
        <v>465</v>
      </c>
      <c r="B9" s="1143">
        <v>5400000</v>
      </c>
      <c r="C9" s="1143">
        <v>5436000</v>
      </c>
      <c r="D9" s="1149">
        <v>5436000</v>
      </c>
    </row>
    <row r="10" spans="1:12">
      <c r="A10" s="1148" t="s">
        <v>466</v>
      </c>
      <c r="B10" s="1143">
        <v>7140000</v>
      </c>
      <c r="C10" s="1143">
        <v>7140000</v>
      </c>
      <c r="D10" s="1149">
        <v>7140000</v>
      </c>
    </row>
    <row r="11" spans="1:12">
      <c r="A11" s="1148" t="s">
        <v>467</v>
      </c>
      <c r="B11" s="1143">
        <v>2480000</v>
      </c>
      <c r="C11" s="1143">
        <v>2480000</v>
      </c>
      <c r="D11" s="1149">
        <v>2480000</v>
      </c>
    </row>
    <row r="12" spans="1:12">
      <c r="A12" s="1148" t="s">
        <v>880</v>
      </c>
      <c r="B12" s="1143">
        <v>11892300</v>
      </c>
      <c r="C12" s="1143">
        <v>6326298</v>
      </c>
      <c r="D12" s="1149">
        <v>6326298</v>
      </c>
    </row>
    <row r="13" spans="1:12">
      <c r="A13" s="1148" t="s">
        <v>468</v>
      </c>
      <c r="B13" s="1143">
        <v>2827200</v>
      </c>
      <c r="C13" s="1143">
        <v>2827000</v>
      </c>
      <c r="D13" s="1149">
        <v>2827000</v>
      </c>
    </row>
    <row r="14" spans="1:12">
      <c r="A14" s="1148" t="s">
        <v>469</v>
      </c>
      <c r="B14" s="1143">
        <v>12942</v>
      </c>
      <c r="C14" s="1143">
        <v>981062</v>
      </c>
      <c r="D14" s="1149">
        <v>981062</v>
      </c>
    </row>
    <row r="15" spans="1:12">
      <c r="A15" s="1148" t="s">
        <v>882</v>
      </c>
      <c r="B15" s="1143"/>
      <c r="C15" s="1143">
        <v>755991</v>
      </c>
      <c r="D15" s="1149">
        <v>755991</v>
      </c>
    </row>
    <row r="16" spans="1:12">
      <c r="A16" s="1148" t="s">
        <v>881</v>
      </c>
      <c r="B16" s="1143"/>
      <c r="C16" s="1143">
        <v>9184008</v>
      </c>
      <c r="D16" s="1149">
        <v>9184008</v>
      </c>
    </row>
    <row r="17" spans="1:4">
      <c r="A17" s="1148" t="s">
        <v>883</v>
      </c>
      <c r="B17" s="1143"/>
      <c r="C17" s="1143">
        <v>5776000</v>
      </c>
      <c r="D17" s="1149">
        <v>5776000</v>
      </c>
    </row>
    <row r="18" spans="1:4">
      <c r="A18" s="1148" t="s">
        <v>884</v>
      </c>
      <c r="B18" s="1143"/>
      <c r="C18" s="1143">
        <v>3877461</v>
      </c>
      <c r="D18" s="1149">
        <v>3877461</v>
      </c>
    </row>
    <row r="19" spans="1:4">
      <c r="A19" s="1148"/>
      <c r="B19" s="1143"/>
      <c r="C19" s="1143"/>
      <c r="D19" s="1149"/>
    </row>
    <row r="20" spans="1:4">
      <c r="A20" s="1148"/>
      <c r="B20" s="1143"/>
      <c r="C20" s="1143"/>
      <c r="D20" s="1149"/>
    </row>
    <row r="21" spans="1:4">
      <c r="A21" s="1148"/>
      <c r="B21" s="1143"/>
      <c r="C21" s="1143"/>
      <c r="D21" s="1149"/>
    </row>
    <row r="22" spans="1:4">
      <c r="A22" s="1148"/>
      <c r="B22" s="1143"/>
      <c r="C22" s="1143"/>
      <c r="D22" s="1149"/>
    </row>
    <row r="23" spans="1:4" ht="13.8" thickBot="1">
      <c r="A23" s="1150" t="s">
        <v>94</v>
      </c>
      <c r="B23" s="1151">
        <f>SUM(B7:B22)</f>
        <v>101775487</v>
      </c>
      <c r="C23" s="1151">
        <f>SUM(C7:C22)</f>
        <v>117096431</v>
      </c>
      <c r="D23" s="1152">
        <f>SUM(D7:D19)</f>
        <v>117096431</v>
      </c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I29" sqref="I29"/>
    </sheetView>
  </sheetViews>
  <sheetFormatPr defaultRowHeight="13.2"/>
  <cols>
    <col min="1" max="1" width="7.6640625" customWidth="1"/>
    <col min="2" max="2" width="30.44140625" customWidth="1"/>
    <col min="3" max="3" width="24.6640625" customWidth="1"/>
    <col min="4" max="4" width="12.77734375" customWidth="1"/>
    <col min="5" max="5" width="12.33203125" customWidth="1"/>
    <col min="6" max="6" width="11.33203125" customWidth="1"/>
  </cols>
  <sheetData>
    <row r="1" spans="1:7" ht="13.8">
      <c r="E1" s="1199" t="s">
        <v>896</v>
      </c>
      <c r="F1" s="1200"/>
    </row>
    <row r="3" spans="1:7">
      <c r="A3" s="1629" t="s">
        <v>885</v>
      </c>
      <c r="B3" s="1629"/>
      <c r="C3" s="1629"/>
      <c r="D3" s="1629"/>
      <c r="E3" s="1629"/>
      <c r="F3" s="1629"/>
      <c r="G3" s="1629"/>
    </row>
    <row r="4" spans="1:7">
      <c r="A4" s="1629" t="s">
        <v>886</v>
      </c>
      <c r="B4" s="1629"/>
      <c r="C4" s="1629"/>
      <c r="D4" s="1629"/>
      <c r="E4" s="1629"/>
      <c r="F4" s="1629"/>
      <c r="G4" s="1140"/>
    </row>
    <row r="5" spans="1:7">
      <c r="A5" s="1064"/>
      <c r="B5" s="1064"/>
      <c r="C5" s="1064"/>
      <c r="D5" s="1064"/>
      <c r="E5" s="1064"/>
      <c r="F5" s="1064"/>
      <c r="G5" s="1140"/>
    </row>
    <row r="6" spans="1:7" ht="13.8" thickBot="1"/>
    <row r="7" spans="1:7" ht="18" customHeight="1">
      <c r="A7" s="1635" t="s">
        <v>887</v>
      </c>
      <c r="B7" s="1633" t="s">
        <v>172</v>
      </c>
      <c r="C7" s="1633" t="s">
        <v>173</v>
      </c>
      <c r="D7" s="1630" t="s">
        <v>888</v>
      </c>
      <c r="E7" s="1631"/>
      <c r="F7" s="1632"/>
      <c r="G7" s="1193"/>
    </row>
    <row r="8" spans="1:7" ht="27" customHeight="1">
      <c r="A8" s="1636"/>
      <c r="B8" s="1634"/>
      <c r="C8" s="1634"/>
      <c r="D8" s="1155" t="s">
        <v>481</v>
      </c>
      <c r="E8" s="1189" t="s">
        <v>897</v>
      </c>
      <c r="F8" s="1190" t="s">
        <v>471</v>
      </c>
      <c r="G8" s="1196" t="s">
        <v>472</v>
      </c>
    </row>
    <row r="9" spans="1:7">
      <c r="A9" s="1156">
        <v>1</v>
      </c>
      <c r="B9" s="1154" t="s">
        <v>460</v>
      </c>
      <c r="C9" s="1154" t="s">
        <v>463</v>
      </c>
      <c r="D9" s="1141">
        <v>100</v>
      </c>
      <c r="E9" s="1141">
        <v>393</v>
      </c>
      <c r="F9" s="1191">
        <v>393</v>
      </c>
      <c r="G9" s="1194">
        <v>100</v>
      </c>
    </row>
    <row r="10" spans="1:7">
      <c r="A10" s="1148">
        <v>2</v>
      </c>
      <c r="B10" s="1141" t="s">
        <v>461</v>
      </c>
      <c r="C10" s="1141" t="s">
        <v>463</v>
      </c>
      <c r="D10" s="1141">
        <v>200</v>
      </c>
      <c r="E10" s="1141">
        <v>26</v>
      </c>
      <c r="F10" s="1191">
        <v>26</v>
      </c>
      <c r="G10" s="1194">
        <v>100</v>
      </c>
    </row>
    <row r="11" spans="1:7">
      <c r="A11" s="1148">
        <v>3</v>
      </c>
      <c r="B11" s="1141" t="s">
        <v>462</v>
      </c>
      <c r="C11" s="1141" t="s">
        <v>463</v>
      </c>
      <c r="D11" s="1141">
        <v>350</v>
      </c>
      <c r="E11" s="1141">
        <v>1270</v>
      </c>
      <c r="F11" s="1191">
        <v>1270</v>
      </c>
      <c r="G11" s="1194">
        <v>100</v>
      </c>
    </row>
    <row r="12" spans="1:7">
      <c r="A12" s="1148">
        <v>4</v>
      </c>
      <c r="B12" s="1141" t="s">
        <v>889</v>
      </c>
      <c r="C12" s="1141" t="s">
        <v>463</v>
      </c>
      <c r="D12" s="1141">
        <v>2000</v>
      </c>
      <c r="E12" s="1141">
        <v>1695</v>
      </c>
      <c r="F12" s="1191">
        <v>1695</v>
      </c>
      <c r="G12" s="1194">
        <v>100</v>
      </c>
    </row>
    <row r="13" spans="1:7">
      <c r="A13" s="1148">
        <v>5</v>
      </c>
      <c r="B13" s="1141" t="s">
        <v>890</v>
      </c>
      <c r="C13" s="1141" t="s">
        <v>463</v>
      </c>
      <c r="D13" s="1141">
        <v>200</v>
      </c>
      <c r="E13" s="1141">
        <v>200</v>
      </c>
      <c r="F13" s="1191">
        <v>200</v>
      </c>
      <c r="G13" s="1194">
        <v>100</v>
      </c>
    </row>
    <row r="14" spans="1:7">
      <c r="A14" s="1148">
        <v>6</v>
      </c>
      <c r="B14" s="1141" t="s">
        <v>891</v>
      </c>
      <c r="C14" s="1141" t="s">
        <v>463</v>
      </c>
      <c r="D14" s="1141"/>
      <c r="E14" s="1141">
        <v>90</v>
      </c>
      <c r="F14" s="1191">
        <v>90</v>
      </c>
      <c r="G14" s="1194">
        <v>100</v>
      </c>
    </row>
    <row r="15" spans="1:7">
      <c r="A15" s="1186">
        <v>7</v>
      </c>
      <c r="B15" s="1187" t="s">
        <v>892</v>
      </c>
      <c r="C15" s="1187" t="s">
        <v>463</v>
      </c>
      <c r="D15" s="1187"/>
      <c r="E15" s="1187">
        <v>50</v>
      </c>
      <c r="F15" s="1192">
        <v>50</v>
      </c>
      <c r="G15" s="1194">
        <v>100</v>
      </c>
    </row>
    <row r="16" spans="1:7" ht="13.8" thickBot="1">
      <c r="A16" s="1157"/>
      <c r="B16" s="1197" t="s">
        <v>94</v>
      </c>
      <c r="C16" s="1197"/>
      <c r="D16" s="1197">
        <f>SUM(D9:D15)</f>
        <v>2850</v>
      </c>
      <c r="E16" s="1197">
        <f>SUM(E9:E15)</f>
        <v>3724</v>
      </c>
      <c r="F16" s="1198">
        <f>SUM(F9:F15)</f>
        <v>3724</v>
      </c>
      <c r="G16" s="1195"/>
    </row>
  </sheetData>
  <mergeCells count="6">
    <mergeCell ref="A3:G3"/>
    <mergeCell ref="D7:F7"/>
    <mergeCell ref="C7:C8"/>
    <mergeCell ref="B7:B8"/>
    <mergeCell ref="A7:A8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04"/>
  <sheetViews>
    <sheetView topLeftCell="A40" zoomScale="115" zoomScaleNormal="100" workbookViewId="0">
      <selection activeCell="H2" sqref="H2"/>
    </sheetView>
  </sheetViews>
  <sheetFormatPr defaultColWidth="9.33203125" defaultRowHeight="13.2"/>
  <cols>
    <col min="1" max="1" width="7.33203125" style="289" customWidth="1"/>
    <col min="2" max="2" width="6.6640625" style="290" customWidth="1"/>
    <col min="3" max="3" width="62.109375" style="290" customWidth="1"/>
    <col min="4" max="5" width="11.6640625" style="291" customWidth="1"/>
    <col min="6" max="6" width="11.109375" style="291" customWidth="1"/>
    <col min="7" max="7" width="9.77734375" style="291" customWidth="1"/>
    <col min="8" max="8" width="8.33203125" style="291" customWidth="1"/>
    <col min="9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F1" s="175"/>
      <c r="G1" s="175"/>
      <c r="H1" s="175" t="s">
        <v>1027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237" t="s">
        <v>97</v>
      </c>
    </row>
    <row r="3" spans="1:8" s="74" customFormat="1" ht="16.2" thickBot="1">
      <c r="A3" s="330" t="s">
        <v>259</v>
      </c>
      <c r="B3" s="536"/>
      <c r="C3" s="537" t="s">
        <v>428</v>
      </c>
      <c r="D3" s="538"/>
      <c r="E3" s="538"/>
      <c r="F3" s="238"/>
      <c r="G3" s="238"/>
      <c r="H3" s="238">
        <v>2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19.8" thickBot="1">
      <c r="A5" s="1554" t="s">
        <v>261</v>
      </c>
      <c r="B5" s="1555"/>
      <c r="C5" s="532" t="s">
        <v>100</v>
      </c>
      <c r="D5" s="533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0</v>
      </c>
      <c r="E8" s="210"/>
      <c r="F8" s="210"/>
      <c r="G8" s="210"/>
      <c r="H8" s="327"/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/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0</v>
      </c>
      <c r="E14" s="210"/>
      <c r="F14" s="210"/>
      <c r="G14" s="210"/>
      <c r="H14" s="327"/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/>
      <c r="E17" s="208"/>
      <c r="F17" s="208"/>
      <c r="G17" s="208"/>
      <c r="H17" s="339"/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/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/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/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/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/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/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0</v>
      </c>
      <c r="E55" s="246"/>
      <c r="F55" s="246"/>
      <c r="G55" s="246"/>
      <c r="H55" s="359"/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/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304">
        <f>+D55+D56</f>
        <v>0</v>
      </c>
      <c r="E59" s="247"/>
      <c r="F59" s="541"/>
      <c r="G59" s="541"/>
      <c r="H59" s="542"/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558"/>
      <c r="B62" s="559"/>
      <c r="C62" s="560" t="s">
        <v>106</v>
      </c>
      <c r="D62" s="561"/>
      <c r="E62" s="561"/>
      <c r="F62" s="716"/>
      <c r="G62" s="719"/>
      <c r="H62" s="724"/>
    </row>
    <row r="63" spans="1:8" s="78" customFormat="1" ht="12" customHeight="1" thickBot="1">
      <c r="A63" s="123" t="s">
        <v>61</v>
      </c>
      <c r="B63" s="13"/>
      <c r="C63" s="83" t="s">
        <v>30</v>
      </c>
      <c r="D63" s="311">
        <f>SUM(D64:D69)</f>
        <v>5842</v>
      </c>
      <c r="E63" s="205">
        <v>5842</v>
      </c>
      <c r="F63" s="251">
        <v>5842</v>
      </c>
      <c r="G63" s="611">
        <v>5768</v>
      </c>
      <c r="H63" s="674">
        <f>SUM(G63/F63)</f>
        <v>0.98733310510099281</v>
      </c>
    </row>
    <row r="64" spans="1:8" ht="12" customHeight="1">
      <c r="A64" s="164"/>
      <c r="B64" s="92" t="s">
        <v>148</v>
      </c>
      <c r="C64" s="706" t="s">
        <v>92</v>
      </c>
      <c r="D64" s="691"/>
      <c r="E64" s="1162"/>
      <c r="F64" s="1163"/>
      <c r="G64" s="720"/>
      <c r="H64" s="725"/>
    </row>
    <row r="65" spans="1:8" ht="12" customHeight="1">
      <c r="A65" s="165"/>
      <c r="B65" s="90" t="s">
        <v>149</v>
      </c>
      <c r="C65" s="217" t="s">
        <v>238</v>
      </c>
      <c r="D65" s="308"/>
      <c r="E65" s="66"/>
      <c r="F65" s="254"/>
      <c r="G65" s="692"/>
      <c r="H65" s="726"/>
    </row>
    <row r="66" spans="1:8" ht="12" customHeight="1">
      <c r="A66" s="165"/>
      <c r="B66" s="90" t="s">
        <v>150</v>
      </c>
      <c r="C66" s="217" t="s">
        <v>179</v>
      </c>
      <c r="D66" s="692">
        <v>5842</v>
      </c>
      <c r="E66" s="546">
        <v>5842</v>
      </c>
      <c r="F66" s="253">
        <v>5842</v>
      </c>
      <c r="G66" s="308">
        <v>5768</v>
      </c>
      <c r="H66" s="677">
        <f>SUM(G66/F66)</f>
        <v>0.98733310510099281</v>
      </c>
    </row>
    <row r="67" spans="1:8" ht="12" customHeight="1">
      <c r="A67" s="165"/>
      <c r="B67" s="90" t="s">
        <v>151</v>
      </c>
      <c r="C67" s="217" t="s">
        <v>417</v>
      </c>
      <c r="D67" s="692"/>
      <c r="E67" s="546"/>
      <c r="F67" s="254"/>
      <c r="G67" s="692"/>
      <c r="H67" s="726"/>
    </row>
    <row r="68" spans="1:8" ht="12" customHeight="1">
      <c r="A68" s="165"/>
      <c r="B68" s="90" t="s">
        <v>182</v>
      </c>
      <c r="C68" s="217" t="s">
        <v>239</v>
      </c>
      <c r="D68" s="692"/>
      <c r="E68" s="546"/>
      <c r="F68" s="254"/>
      <c r="G68" s="692"/>
      <c r="H68" s="726"/>
    </row>
    <row r="69" spans="1:8" ht="12" customHeight="1">
      <c r="A69" s="165"/>
      <c r="B69" s="90" t="s">
        <v>408</v>
      </c>
      <c r="C69" s="217" t="s">
        <v>240</v>
      </c>
      <c r="D69" s="692"/>
      <c r="E69" s="546"/>
      <c r="F69" s="254"/>
      <c r="G69" s="692"/>
      <c r="H69" s="726"/>
    </row>
    <row r="70" spans="1:8" ht="12" customHeight="1">
      <c r="A70" s="165"/>
      <c r="B70" s="90" t="s">
        <v>418</v>
      </c>
      <c r="C70" s="217" t="s">
        <v>251</v>
      </c>
      <c r="D70" s="308"/>
      <c r="E70" s="66"/>
      <c r="F70" s="254"/>
      <c r="G70" s="692"/>
      <c r="H70" s="726"/>
    </row>
    <row r="71" spans="1:8" ht="12" customHeight="1">
      <c r="A71" s="165"/>
      <c r="B71" s="90" t="s">
        <v>419</v>
      </c>
      <c r="C71" s="218" t="s">
        <v>12</v>
      </c>
      <c r="D71" s="692"/>
      <c r="E71" s="546"/>
      <c r="F71" s="253"/>
      <c r="G71" s="308"/>
      <c r="H71" s="677"/>
    </row>
    <row r="72" spans="1:8" ht="12" customHeight="1">
      <c r="A72" s="165"/>
      <c r="B72" s="90" t="s">
        <v>420</v>
      </c>
      <c r="C72" s="231" t="s">
        <v>371</v>
      </c>
      <c r="D72" s="692"/>
      <c r="E72" s="546"/>
      <c r="F72" s="254"/>
      <c r="G72" s="692"/>
      <c r="H72" s="726"/>
    </row>
    <row r="73" spans="1:8" ht="12" customHeight="1">
      <c r="A73" s="165"/>
      <c r="B73" s="90" t="s">
        <v>421</v>
      </c>
      <c r="C73" s="231" t="s">
        <v>13</v>
      </c>
      <c r="D73" s="692"/>
      <c r="E73" s="546"/>
      <c r="F73" s="254"/>
      <c r="G73" s="692"/>
      <c r="H73" s="726"/>
    </row>
    <row r="74" spans="1:8" ht="12" customHeight="1">
      <c r="A74" s="165"/>
      <c r="B74" s="90" t="s">
        <v>422</v>
      </c>
      <c r="C74" s="231" t="s">
        <v>372</v>
      </c>
      <c r="D74" s="692"/>
      <c r="E74" s="546"/>
      <c r="F74" s="254"/>
      <c r="G74" s="692"/>
      <c r="H74" s="726"/>
    </row>
    <row r="75" spans="1:8" ht="12" customHeight="1">
      <c r="A75" s="165"/>
      <c r="B75" s="90" t="s">
        <v>423</v>
      </c>
      <c r="C75" s="219" t="s">
        <v>14</v>
      </c>
      <c r="D75" s="692"/>
      <c r="E75" s="546"/>
      <c r="F75" s="254"/>
      <c r="G75" s="692"/>
      <c r="H75" s="726"/>
    </row>
    <row r="76" spans="1:8" ht="12" customHeight="1">
      <c r="A76" s="165"/>
      <c r="B76" s="90" t="s">
        <v>424</v>
      </c>
      <c r="C76" s="220" t="s">
        <v>15</v>
      </c>
      <c r="D76" s="692"/>
      <c r="E76" s="546"/>
      <c r="F76" s="254"/>
      <c r="G76" s="692"/>
      <c r="H76" s="726"/>
    </row>
    <row r="77" spans="1:8" ht="12" customHeight="1" thickBot="1">
      <c r="A77" s="166"/>
      <c r="B77" s="96" t="s">
        <v>425</v>
      </c>
      <c r="C77" s="705" t="s">
        <v>16</v>
      </c>
      <c r="D77" s="693"/>
      <c r="E77" s="547"/>
      <c r="F77" s="255"/>
      <c r="G77" s="693"/>
      <c r="H77" s="727"/>
    </row>
    <row r="78" spans="1:8" ht="12" customHeight="1" thickBot="1">
      <c r="A78" s="123" t="s">
        <v>62</v>
      </c>
      <c r="B78" s="13"/>
      <c r="C78" s="222" t="s">
        <v>426</v>
      </c>
      <c r="D78" s="312">
        <f>SUM(D79:D81)</f>
        <v>0</v>
      </c>
      <c r="E78" s="205">
        <v>0</v>
      </c>
      <c r="F78" s="1164"/>
      <c r="G78" s="721"/>
      <c r="H78" s="728"/>
    </row>
    <row r="79" spans="1:8" s="78" customFormat="1" ht="12" customHeight="1">
      <c r="A79" s="164"/>
      <c r="B79" s="92" t="s">
        <v>154</v>
      </c>
      <c r="C79" s="226" t="s">
        <v>17</v>
      </c>
      <c r="D79" s="315"/>
      <c r="E79" s="300"/>
      <c r="F79" s="1163"/>
      <c r="G79" s="720"/>
      <c r="H79" s="725"/>
    </row>
    <row r="80" spans="1:8" ht="12" customHeight="1">
      <c r="A80" s="165"/>
      <c r="B80" s="90" t="s">
        <v>155</v>
      </c>
      <c r="C80" s="227" t="s">
        <v>242</v>
      </c>
      <c r="D80" s="316"/>
      <c r="E80" s="66"/>
      <c r="F80" s="253"/>
      <c r="G80" s="308"/>
      <c r="H80" s="677"/>
    </row>
    <row r="81" spans="1:13" ht="12" customHeight="1">
      <c r="A81" s="165"/>
      <c r="B81" s="90" t="s">
        <v>156</v>
      </c>
      <c r="C81" s="227" t="s">
        <v>329</v>
      </c>
      <c r="D81" s="316"/>
      <c r="E81" s="66"/>
      <c r="F81" s="253"/>
      <c r="G81" s="308"/>
      <c r="H81" s="677"/>
    </row>
    <row r="82" spans="1:13" ht="12" customHeight="1">
      <c r="A82" s="165"/>
      <c r="B82" s="90" t="s">
        <v>157</v>
      </c>
      <c r="C82" s="227" t="s">
        <v>18</v>
      </c>
      <c r="D82" s="316"/>
      <c r="E82" s="66"/>
      <c r="F82" s="253"/>
      <c r="G82" s="308"/>
      <c r="H82" s="677"/>
    </row>
    <row r="83" spans="1:13" ht="12" customHeight="1">
      <c r="A83" s="165"/>
      <c r="B83" s="90" t="s">
        <v>158</v>
      </c>
      <c r="C83" s="231" t="s">
        <v>23</v>
      </c>
      <c r="D83" s="316"/>
      <c r="E83" s="66"/>
      <c r="F83" s="253"/>
      <c r="G83" s="308"/>
      <c r="H83" s="677"/>
    </row>
    <row r="84" spans="1:13" ht="12" customHeight="1">
      <c r="A84" s="165"/>
      <c r="B84" s="90" t="s">
        <v>164</v>
      </c>
      <c r="C84" s="231" t="s">
        <v>22</v>
      </c>
      <c r="D84" s="316"/>
      <c r="E84" s="66"/>
      <c r="F84" s="253"/>
      <c r="G84" s="308"/>
      <c r="H84" s="677"/>
    </row>
    <row r="85" spans="1:13" ht="12" customHeight="1">
      <c r="A85" s="165"/>
      <c r="B85" s="90" t="s">
        <v>166</v>
      </c>
      <c r="C85" s="231" t="s">
        <v>21</v>
      </c>
      <c r="D85" s="316"/>
      <c r="E85" s="66"/>
      <c r="F85" s="253"/>
      <c r="G85" s="308"/>
      <c r="H85" s="677"/>
    </row>
    <row r="86" spans="1:13" s="78" customFormat="1" ht="12" customHeight="1">
      <c r="A86" s="165"/>
      <c r="B86" s="90" t="s">
        <v>243</v>
      </c>
      <c r="C86" s="231" t="s">
        <v>20</v>
      </c>
      <c r="D86" s="316"/>
      <c r="E86" s="66"/>
      <c r="F86" s="253"/>
      <c r="G86" s="308"/>
      <c r="H86" s="677"/>
    </row>
    <row r="87" spans="1:13" ht="18.75" customHeight="1">
      <c r="A87" s="165"/>
      <c r="B87" s="90" t="s">
        <v>244</v>
      </c>
      <c r="C87" s="231" t="s">
        <v>19</v>
      </c>
      <c r="D87" s="316"/>
      <c r="E87" s="66"/>
      <c r="F87" s="253"/>
      <c r="G87" s="308"/>
      <c r="H87" s="677"/>
      <c r="M87" s="176"/>
    </row>
    <row r="88" spans="1:13" ht="21" customHeight="1">
      <c r="A88" s="165"/>
      <c r="B88" s="90" t="s">
        <v>245</v>
      </c>
      <c r="C88" s="555" t="s">
        <v>24</v>
      </c>
      <c r="D88" s="316"/>
      <c r="E88" s="66"/>
      <c r="F88" s="253"/>
      <c r="G88" s="308"/>
      <c r="H88" s="677"/>
    </row>
    <row r="89" spans="1:13" ht="12" customHeight="1" thickBot="1">
      <c r="A89" s="166"/>
      <c r="B89" s="96" t="s">
        <v>378</v>
      </c>
      <c r="C89" s="702" t="s">
        <v>379</v>
      </c>
      <c r="D89" s="671"/>
      <c r="E89" s="309"/>
      <c r="F89" s="755"/>
      <c r="G89" s="671"/>
      <c r="H89" s="678"/>
    </row>
    <row r="90" spans="1:13" ht="12" customHeight="1" thickBot="1">
      <c r="A90" s="123" t="s">
        <v>63</v>
      </c>
      <c r="B90" s="13"/>
      <c r="C90" s="704" t="s">
        <v>25</v>
      </c>
      <c r="D90" s="311">
        <f>+D91+D92</f>
        <v>0</v>
      </c>
      <c r="E90" s="205">
        <v>0</v>
      </c>
      <c r="F90" s="1165"/>
      <c r="G90" s="722"/>
      <c r="H90" s="682"/>
    </row>
    <row r="91" spans="1:13" s="78" customFormat="1" ht="12" customHeight="1" thickBot="1">
      <c r="A91" s="596"/>
      <c r="B91" s="708" t="s">
        <v>128</v>
      </c>
      <c r="C91" s="715" t="s">
        <v>108</v>
      </c>
      <c r="D91" s="318"/>
      <c r="E91" s="206"/>
      <c r="F91" s="1166"/>
      <c r="G91" s="310"/>
      <c r="H91" s="729"/>
    </row>
    <row r="92" spans="1:13" s="78" customFormat="1" ht="12" customHeight="1" thickBot="1">
      <c r="A92" s="123"/>
      <c r="B92" s="106" t="s">
        <v>129</v>
      </c>
      <c r="C92" s="713" t="s">
        <v>109</v>
      </c>
      <c r="D92" s="714"/>
      <c r="E92" s="548"/>
      <c r="F92" s="1165"/>
      <c r="G92" s="722"/>
      <c r="H92" s="682"/>
    </row>
    <row r="93" spans="1:13" s="78" customFormat="1" ht="12" customHeight="1" thickBot="1">
      <c r="A93" s="699" t="s">
        <v>64</v>
      </c>
      <c r="B93" s="712"/>
      <c r="C93" s="285" t="s">
        <v>334</v>
      </c>
      <c r="D93" s="321"/>
      <c r="E93" s="320"/>
      <c r="F93" s="1167"/>
      <c r="G93" s="666"/>
      <c r="H93" s="730"/>
    </row>
    <row r="94" spans="1:13" s="78" customFormat="1" ht="12" customHeight="1" thickBot="1">
      <c r="A94" s="123" t="s">
        <v>65</v>
      </c>
      <c r="B94" s="106"/>
      <c r="C94" s="204" t="s">
        <v>288</v>
      </c>
      <c r="D94" s="612"/>
      <c r="E94" s="212"/>
      <c r="F94" s="245"/>
      <c r="G94" s="613"/>
      <c r="H94" s="679"/>
    </row>
    <row r="95" spans="1:13" s="78" customFormat="1" ht="12" customHeight="1" thickBot="1">
      <c r="A95" s="596" t="s">
        <v>66</v>
      </c>
      <c r="B95" s="597"/>
      <c r="C95" s="285" t="s">
        <v>26</v>
      </c>
      <c r="D95" s="711">
        <f>+D63+D78+D90+D93+D94</f>
        <v>5842</v>
      </c>
      <c r="E95" s="1170">
        <v>5842</v>
      </c>
      <c r="F95" s="1168">
        <v>5842</v>
      </c>
      <c r="G95" s="616">
        <v>5768</v>
      </c>
      <c r="H95" s="731">
        <f>SUM(G95/F95)</f>
        <v>0.98733310510099281</v>
      </c>
    </row>
    <row r="96" spans="1:13" s="78" customFormat="1" ht="12" customHeight="1" thickBot="1">
      <c r="A96" s="123" t="s">
        <v>67</v>
      </c>
      <c r="B96" s="13"/>
      <c r="C96" s="204" t="s">
        <v>29</v>
      </c>
      <c r="D96" s="311">
        <f>+D97+D98</f>
        <v>0</v>
      </c>
      <c r="E96" s="205">
        <v>0</v>
      </c>
      <c r="F96" s="1169"/>
      <c r="G96" s="723"/>
      <c r="H96" s="732"/>
    </row>
    <row r="97" spans="1:8" ht="12.75" customHeight="1">
      <c r="A97" s="164"/>
      <c r="B97" s="92" t="s">
        <v>287</v>
      </c>
      <c r="C97" s="226" t="s">
        <v>28</v>
      </c>
      <c r="D97" s="695"/>
      <c r="E97" s="1162"/>
      <c r="F97" s="1163"/>
      <c r="G97" s="720"/>
      <c r="H97" s="725"/>
    </row>
    <row r="98" spans="1:8" ht="12" customHeight="1" thickBot="1">
      <c r="A98" s="166"/>
      <c r="B98" s="96" t="s">
        <v>143</v>
      </c>
      <c r="C98" s="350" t="s">
        <v>27</v>
      </c>
      <c r="D98" s="696"/>
      <c r="E98" s="547"/>
      <c r="F98" s="255"/>
      <c r="G98" s="693"/>
      <c r="H98" s="727"/>
    </row>
    <row r="99" spans="1:8" ht="15" customHeight="1" thickBot="1">
      <c r="A99" s="123" t="s">
        <v>68</v>
      </c>
      <c r="B99" s="151"/>
      <c r="C99" s="204" t="s">
        <v>289</v>
      </c>
      <c r="D99" s="614">
        <f>+D95+D96</f>
        <v>5842</v>
      </c>
      <c r="E99" s="550">
        <v>5842</v>
      </c>
      <c r="F99" s="1164">
        <v>5842</v>
      </c>
      <c r="G99" s="721">
        <v>5768</v>
      </c>
      <c r="H99" s="728">
        <f>SUM(G99/F99)</f>
        <v>0.98733310510099281</v>
      </c>
    </row>
    <row r="100" spans="1:8" ht="13.8" thickBot="1">
      <c r="A100" s="286"/>
      <c r="B100" s="287"/>
      <c r="C100" s="287"/>
      <c r="D100" s="288"/>
      <c r="E100" s="288"/>
      <c r="F100" s="666"/>
      <c r="G100" s="666"/>
      <c r="H100" s="697"/>
    </row>
    <row r="101" spans="1:8" ht="15" customHeight="1" thickBot="1">
      <c r="A101" s="170" t="s">
        <v>264</v>
      </c>
      <c r="B101" s="171"/>
      <c r="C101" s="172"/>
      <c r="D101" s="615">
        <v>0</v>
      </c>
      <c r="E101" s="615"/>
      <c r="F101" s="550"/>
      <c r="G101" s="550"/>
      <c r="H101" s="338"/>
    </row>
    <row r="102" spans="1:8" ht="14.25" customHeight="1" thickBot="1">
      <c r="A102" s="620" t="s">
        <v>265</v>
      </c>
      <c r="B102" s="621"/>
      <c r="C102" s="622"/>
      <c r="D102" s="623">
        <v>0</v>
      </c>
      <c r="E102" s="623"/>
      <c r="F102" s="709"/>
      <c r="G102" s="709"/>
      <c r="H102" s="710"/>
    </row>
    <row r="103" spans="1:8">
      <c r="F103" s="543"/>
      <c r="G103" s="543"/>
      <c r="H103" s="543"/>
    </row>
    <row r="104" spans="1:8">
      <c r="F104" s="543"/>
      <c r="G104" s="543"/>
      <c r="H104" s="543"/>
    </row>
  </sheetData>
  <sheetProtection formatCells="0"/>
  <mergeCells count="2">
    <mergeCell ref="A2:B2"/>
    <mergeCell ref="A5:B5"/>
  </mergeCells>
  <printOptions horizontalCentered="1"/>
  <pageMargins left="0.78740157480314965" right="0.24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104"/>
  <sheetViews>
    <sheetView zoomScale="115" zoomScaleNormal="100" workbookViewId="0">
      <selection activeCell="K67" sqref="K67"/>
    </sheetView>
  </sheetViews>
  <sheetFormatPr defaultColWidth="9.33203125" defaultRowHeight="13.2"/>
  <cols>
    <col min="1" max="1" width="7" style="289" customWidth="1"/>
    <col min="2" max="2" width="5.6640625" style="290" customWidth="1"/>
    <col min="3" max="3" width="56" style="290" customWidth="1"/>
    <col min="4" max="5" width="9.77734375" style="291" customWidth="1"/>
    <col min="6" max="6" width="11.109375" style="291" customWidth="1"/>
    <col min="7" max="7" width="9.77734375" style="291" customWidth="1"/>
    <col min="8" max="8" width="8.33203125" style="291" customWidth="1"/>
    <col min="9" max="16384" width="9.33203125" style="3"/>
  </cols>
  <sheetData>
    <row r="1" spans="1:8" s="1" customFormat="1" ht="16.5" customHeight="1" thickBot="1">
      <c r="A1" s="128"/>
      <c r="B1" s="129"/>
      <c r="C1" s="130"/>
      <c r="D1" s="175"/>
      <c r="E1" s="175"/>
      <c r="F1" s="175"/>
      <c r="G1" s="175"/>
      <c r="H1" s="175" t="s">
        <v>1028</v>
      </c>
    </row>
    <row r="2" spans="1:8" s="74" customFormat="1" ht="25.5" customHeight="1">
      <c r="A2" s="1550" t="s">
        <v>286</v>
      </c>
      <c r="B2" s="1551"/>
      <c r="C2" s="534" t="s">
        <v>415</v>
      </c>
      <c r="D2" s="535"/>
      <c r="E2" s="535"/>
      <c r="F2" s="237"/>
      <c r="G2" s="237"/>
      <c r="H2" s="237" t="s">
        <v>97</v>
      </c>
    </row>
    <row r="3" spans="1:8" s="74" customFormat="1" ht="16.2" thickBot="1">
      <c r="A3" s="330" t="s">
        <v>259</v>
      </c>
      <c r="B3" s="536"/>
      <c r="C3" s="537" t="s">
        <v>429</v>
      </c>
      <c r="D3" s="538"/>
      <c r="E3" s="538"/>
      <c r="F3" s="238"/>
      <c r="G3" s="238"/>
      <c r="H3" s="238">
        <v>3</v>
      </c>
    </row>
    <row r="4" spans="1:8" s="75" customFormat="1" ht="15.9" customHeight="1" thickBot="1">
      <c r="A4" s="539"/>
      <c r="B4" s="539"/>
      <c r="C4" s="539"/>
      <c r="D4" s="368"/>
      <c r="E4" s="368"/>
      <c r="F4" s="134"/>
      <c r="G4" s="134"/>
      <c r="H4" s="134" t="s">
        <v>99</v>
      </c>
    </row>
    <row r="5" spans="1:8" ht="33" customHeight="1" thickBot="1">
      <c r="A5" s="1554" t="s">
        <v>261</v>
      </c>
      <c r="B5" s="1555"/>
      <c r="C5" s="532" t="s">
        <v>100</v>
      </c>
      <c r="D5" s="540" t="s">
        <v>101</v>
      </c>
      <c r="E5" s="333" t="s">
        <v>901</v>
      </c>
      <c r="F5" s="347" t="s">
        <v>902</v>
      </c>
      <c r="G5" s="333" t="s">
        <v>483</v>
      </c>
      <c r="H5" s="347" t="s">
        <v>472</v>
      </c>
    </row>
    <row r="6" spans="1:8" s="47" customFormat="1" ht="12.9" customHeight="1" thickBot="1">
      <c r="A6" s="115">
        <v>1</v>
      </c>
      <c r="B6" s="116">
        <v>2</v>
      </c>
      <c r="C6" s="116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</row>
    <row r="7" spans="1:8" s="47" customFormat="1" ht="15.9" customHeight="1" thickBot="1">
      <c r="A7" s="137"/>
      <c r="B7" s="138"/>
      <c r="C7" s="138" t="s">
        <v>102</v>
      </c>
      <c r="D7" s="240"/>
      <c r="E7" s="301"/>
      <c r="F7" s="301"/>
      <c r="G7" s="301"/>
      <c r="H7" s="301"/>
    </row>
    <row r="8" spans="1:8" s="47" customFormat="1" ht="12" customHeight="1" thickBot="1">
      <c r="A8" s="115" t="s">
        <v>61</v>
      </c>
      <c r="B8" s="140"/>
      <c r="C8" s="204" t="s">
        <v>262</v>
      </c>
      <c r="D8" s="210">
        <f>+D9+D14</f>
        <v>1064</v>
      </c>
      <c r="E8" s="210">
        <v>1064</v>
      </c>
      <c r="F8" s="210">
        <v>1064</v>
      </c>
      <c r="G8" s="210">
        <v>978</v>
      </c>
      <c r="H8" s="327">
        <f>SUM(G8/F8)</f>
        <v>0.91917293233082709</v>
      </c>
    </row>
    <row r="9" spans="1:8" s="76" customFormat="1" ht="12" customHeight="1" thickBot="1">
      <c r="A9" s="115" t="s">
        <v>62</v>
      </c>
      <c r="B9" s="140"/>
      <c r="C9" s="225" t="s">
        <v>4</v>
      </c>
      <c r="D9" s="210">
        <f>SUM(D10:D13)</f>
        <v>0</v>
      </c>
      <c r="E9" s="210">
        <v>0</v>
      </c>
      <c r="F9" s="210"/>
      <c r="G9" s="210"/>
      <c r="H9" s="327"/>
    </row>
    <row r="10" spans="1:8" s="77" customFormat="1" ht="12" customHeight="1">
      <c r="A10" s="142"/>
      <c r="B10" s="143" t="s">
        <v>154</v>
      </c>
      <c r="C10" s="226" t="s">
        <v>104</v>
      </c>
      <c r="D10" s="208"/>
      <c r="E10" s="208"/>
      <c r="F10" s="208"/>
      <c r="G10" s="208"/>
      <c r="H10" s="339"/>
    </row>
    <row r="11" spans="1:8" s="77" customFormat="1" ht="12" customHeight="1">
      <c r="A11" s="142"/>
      <c r="B11" s="143" t="s">
        <v>155</v>
      </c>
      <c r="C11" s="227" t="s">
        <v>125</v>
      </c>
      <c r="D11" s="208"/>
      <c r="E11" s="208"/>
      <c r="F11" s="208"/>
      <c r="G11" s="208"/>
      <c r="H11" s="339"/>
    </row>
    <row r="12" spans="1:8" s="77" customFormat="1" ht="12" customHeight="1">
      <c r="A12" s="142"/>
      <c r="B12" s="143" t="s">
        <v>156</v>
      </c>
      <c r="C12" s="227" t="s">
        <v>200</v>
      </c>
      <c r="D12" s="208"/>
      <c r="E12" s="208"/>
      <c r="F12" s="208"/>
      <c r="G12" s="208"/>
      <c r="H12" s="339"/>
    </row>
    <row r="13" spans="1:8" s="77" customFormat="1" ht="12" customHeight="1" thickBot="1">
      <c r="A13" s="142"/>
      <c r="B13" s="143" t="s">
        <v>157</v>
      </c>
      <c r="C13" s="228" t="s">
        <v>201</v>
      </c>
      <c r="D13" s="208"/>
      <c r="E13" s="208"/>
      <c r="F13" s="208"/>
      <c r="G13" s="208"/>
      <c r="H13" s="339"/>
    </row>
    <row r="14" spans="1:8" s="76" customFormat="1" ht="12" customHeight="1" thickBot="1">
      <c r="A14" s="115" t="s">
        <v>63</v>
      </c>
      <c r="B14" s="140"/>
      <c r="C14" s="225" t="s">
        <v>202</v>
      </c>
      <c r="D14" s="210">
        <f>SUM(D15:D22)</f>
        <v>1064</v>
      </c>
      <c r="E14" s="210">
        <v>1064</v>
      </c>
      <c r="F14" s="210">
        <v>1064</v>
      </c>
      <c r="G14" s="210">
        <v>978</v>
      </c>
      <c r="H14" s="327">
        <f>SUM(G14/F14)</f>
        <v>0.91917293233082709</v>
      </c>
    </row>
    <row r="15" spans="1:8" s="76" customFormat="1" ht="12" customHeight="1">
      <c r="A15" s="144"/>
      <c r="B15" s="143" t="s">
        <v>128</v>
      </c>
      <c r="C15" s="226" t="s">
        <v>207</v>
      </c>
      <c r="D15" s="241"/>
      <c r="E15" s="241"/>
      <c r="F15" s="241"/>
      <c r="G15" s="241"/>
      <c r="H15" s="353"/>
    </row>
    <row r="16" spans="1:8" s="76" customFormat="1" ht="12" customHeight="1">
      <c r="A16" s="142"/>
      <c r="B16" s="143" t="s">
        <v>129</v>
      </c>
      <c r="C16" s="227" t="s">
        <v>208</v>
      </c>
      <c r="D16" s="208"/>
      <c r="E16" s="208"/>
      <c r="F16" s="208"/>
      <c r="G16" s="208"/>
      <c r="H16" s="339"/>
    </row>
    <row r="17" spans="1:8" s="76" customFormat="1" ht="12" customHeight="1">
      <c r="A17" s="142"/>
      <c r="B17" s="143" t="s">
        <v>130</v>
      </c>
      <c r="C17" s="227" t="s">
        <v>209</v>
      </c>
      <c r="D17" s="208">
        <v>1064</v>
      </c>
      <c r="E17" s="208">
        <v>1064</v>
      </c>
      <c r="F17" s="208">
        <v>1064</v>
      </c>
      <c r="G17" s="208">
        <v>978</v>
      </c>
      <c r="H17" s="339">
        <f>SUM(G17/F17)</f>
        <v>0.91917293233082709</v>
      </c>
    </row>
    <row r="18" spans="1:8" s="76" customFormat="1" ht="12" customHeight="1">
      <c r="A18" s="142"/>
      <c r="B18" s="143" t="s">
        <v>131</v>
      </c>
      <c r="C18" s="227" t="s">
        <v>210</v>
      </c>
      <c r="D18" s="208"/>
      <c r="E18" s="208"/>
      <c r="F18" s="208"/>
      <c r="G18" s="208"/>
      <c r="H18" s="339"/>
    </row>
    <row r="19" spans="1:8" s="76" customFormat="1" ht="12" customHeight="1">
      <c r="A19" s="142"/>
      <c r="B19" s="143" t="s">
        <v>203</v>
      </c>
      <c r="C19" s="227" t="s">
        <v>211</v>
      </c>
      <c r="D19" s="208"/>
      <c r="E19" s="208"/>
      <c r="F19" s="208"/>
      <c r="G19" s="208"/>
      <c r="H19" s="339"/>
    </row>
    <row r="20" spans="1:8" s="76" customFormat="1" ht="12" customHeight="1">
      <c r="A20" s="145"/>
      <c r="B20" s="143" t="s">
        <v>204</v>
      </c>
      <c r="C20" s="227" t="s">
        <v>292</v>
      </c>
      <c r="D20" s="242"/>
      <c r="E20" s="242"/>
      <c r="F20" s="242"/>
      <c r="G20" s="242"/>
      <c r="H20" s="340"/>
    </row>
    <row r="21" spans="1:8" s="77" customFormat="1" ht="12" customHeight="1">
      <c r="A21" s="142"/>
      <c r="B21" s="143" t="s">
        <v>205</v>
      </c>
      <c r="C21" s="227" t="s">
        <v>213</v>
      </c>
      <c r="D21" s="208"/>
      <c r="E21" s="208"/>
      <c r="F21" s="208"/>
      <c r="G21" s="208"/>
      <c r="H21" s="339"/>
    </row>
    <row r="22" spans="1:8" s="77" customFormat="1" ht="12" customHeight="1" thickBot="1">
      <c r="A22" s="146"/>
      <c r="B22" s="147" t="s">
        <v>206</v>
      </c>
      <c r="C22" s="228" t="s">
        <v>214</v>
      </c>
      <c r="D22" s="209"/>
      <c r="E22" s="209"/>
      <c r="F22" s="209"/>
      <c r="G22" s="209"/>
      <c r="H22" s="341"/>
    </row>
    <row r="23" spans="1:8" s="77" customFormat="1" ht="12" customHeight="1" thickBot="1">
      <c r="A23" s="115" t="s">
        <v>64</v>
      </c>
      <c r="B23" s="148"/>
      <c r="C23" s="225" t="s">
        <v>293</v>
      </c>
      <c r="D23" s="211"/>
      <c r="E23" s="211"/>
      <c r="F23" s="211"/>
      <c r="G23" s="211"/>
      <c r="H23" s="334"/>
    </row>
    <row r="24" spans="1:8" s="76" customFormat="1" ht="12" customHeight="1" thickBot="1">
      <c r="A24" s="115" t="s">
        <v>65</v>
      </c>
      <c r="B24" s="140"/>
      <c r="C24" s="225" t="s">
        <v>5</v>
      </c>
      <c r="D24" s="210">
        <f>D25</f>
        <v>0</v>
      </c>
      <c r="E24" s="210">
        <v>0</v>
      </c>
      <c r="F24" s="210"/>
      <c r="G24" s="210"/>
      <c r="H24" s="327"/>
    </row>
    <row r="25" spans="1:8" s="77" customFormat="1" ht="12" customHeight="1">
      <c r="A25" s="142"/>
      <c r="B25" s="143" t="s">
        <v>132</v>
      </c>
      <c r="C25" s="226" t="s">
        <v>6</v>
      </c>
      <c r="D25" s="67"/>
      <c r="E25" s="67"/>
      <c r="F25" s="67"/>
      <c r="G25" s="67"/>
      <c r="H25" s="337"/>
    </row>
    <row r="26" spans="1:8" s="77" customFormat="1" ht="12" customHeight="1">
      <c r="A26" s="142"/>
      <c r="B26" s="143" t="s">
        <v>133</v>
      </c>
      <c r="C26" s="227" t="s">
        <v>224</v>
      </c>
      <c r="D26" s="67"/>
      <c r="E26" s="67"/>
      <c r="F26" s="67"/>
      <c r="G26" s="67"/>
      <c r="H26" s="337"/>
    </row>
    <row r="27" spans="1:8" s="77" customFormat="1" ht="12" customHeight="1">
      <c r="A27" s="142"/>
      <c r="B27" s="143" t="s">
        <v>134</v>
      </c>
      <c r="C27" s="227" t="s">
        <v>137</v>
      </c>
      <c r="D27" s="67"/>
      <c r="E27" s="67"/>
      <c r="F27" s="67"/>
      <c r="G27" s="67"/>
      <c r="H27" s="337"/>
    </row>
    <row r="28" spans="1:8" s="77" customFormat="1" ht="12" customHeight="1">
      <c r="A28" s="142"/>
      <c r="B28" s="143" t="s">
        <v>217</v>
      </c>
      <c r="C28" s="227" t="s">
        <v>225</v>
      </c>
      <c r="D28" s="67"/>
      <c r="E28" s="67"/>
      <c r="F28" s="67"/>
      <c r="G28" s="67"/>
      <c r="H28" s="337"/>
    </row>
    <row r="29" spans="1:8" s="77" customFormat="1" ht="12" customHeight="1">
      <c r="A29" s="142"/>
      <c r="B29" s="143" t="s">
        <v>218</v>
      </c>
      <c r="C29" s="227" t="s">
        <v>226</v>
      </c>
      <c r="D29" s="67"/>
      <c r="E29" s="67"/>
      <c r="F29" s="67"/>
      <c r="G29" s="67"/>
      <c r="H29" s="337"/>
    </row>
    <row r="30" spans="1:8" s="77" customFormat="1" ht="12" customHeight="1">
      <c r="A30" s="142"/>
      <c r="B30" s="143" t="s">
        <v>219</v>
      </c>
      <c r="C30" s="227" t="s">
        <v>227</v>
      </c>
      <c r="D30" s="67"/>
      <c r="E30" s="67"/>
      <c r="F30" s="67"/>
      <c r="G30" s="67"/>
      <c r="H30" s="337"/>
    </row>
    <row r="31" spans="1:8" s="77" customFormat="1" ht="12" customHeight="1">
      <c r="A31" s="142"/>
      <c r="B31" s="143" t="s">
        <v>220</v>
      </c>
      <c r="C31" s="227" t="s">
        <v>294</v>
      </c>
      <c r="D31" s="67"/>
      <c r="E31" s="67"/>
      <c r="F31" s="67"/>
      <c r="G31" s="67"/>
      <c r="H31" s="337"/>
    </row>
    <row r="32" spans="1:8" s="77" customFormat="1" ht="12" customHeight="1" thickBot="1">
      <c r="A32" s="146"/>
      <c r="B32" s="147" t="s">
        <v>221</v>
      </c>
      <c r="C32" s="229" t="s">
        <v>263</v>
      </c>
      <c r="D32" s="243"/>
      <c r="E32" s="243"/>
      <c r="F32" s="243"/>
      <c r="G32" s="243"/>
      <c r="H32" s="354"/>
    </row>
    <row r="33" spans="1:8" s="77" customFormat="1" ht="12" customHeight="1" thickBot="1">
      <c r="A33" s="123" t="s">
        <v>66</v>
      </c>
      <c r="B33" s="83"/>
      <c r="C33" s="204" t="s">
        <v>369</v>
      </c>
      <c r="D33" s="210">
        <f>+D34+D40</f>
        <v>0</v>
      </c>
      <c r="E33" s="210">
        <v>0</v>
      </c>
      <c r="F33" s="210"/>
      <c r="G33" s="210"/>
      <c r="H33" s="327"/>
    </row>
    <row r="34" spans="1:8" s="77" customFormat="1" ht="12" customHeight="1">
      <c r="A34" s="144"/>
      <c r="B34" s="93" t="s">
        <v>135</v>
      </c>
      <c r="C34" s="279" t="s">
        <v>360</v>
      </c>
      <c r="D34" s="261">
        <f>SUM(D35:D39)</f>
        <v>0</v>
      </c>
      <c r="E34" s="261">
        <v>0</v>
      </c>
      <c r="F34" s="261"/>
      <c r="G34" s="261"/>
      <c r="H34" s="355"/>
    </row>
    <row r="35" spans="1:8" s="77" customFormat="1" ht="12" customHeight="1">
      <c r="A35" s="142"/>
      <c r="B35" s="90" t="s">
        <v>138</v>
      </c>
      <c r="C35" s="227" t="s">
        <v>295</v>
      </c>
      <c r="D35" s="208"/>
      <c r="E35" s="208"/>
      <c r="F35" s="208"/>
      <c r="G35" s="208"/>
      <c r="H35" s="339"/>
    </row>
    <row r="36" spans="1:8" s="77" customFormat="1" ht="12" customHeight="1">
      <c r="A36" s="142"/>
      <c r="B36" s="90" t="s">
        <v>139</v>
      </c>
      <c r="C36" s="227" t="s">
        <v>296</v>
      </c>
      <c r="D36" s="208"/>
      <c r="E36" s="208"/>
      <c r="F36" s="208"/>
      <c r="G36" s="208"/>
      <c r="H36" s="339"/>
    </row>
    <row r="37" spans="1:8" s="77" customFormat="1" ht="12" customHeight="1">
      <c r="A37" s="142"/>
      <c r="B37" s="90" t="s">
        <v>140</v>
      </c>
      <c r="C37" s="227" t="s">
        <v>297</v>
      </c>
      <c r="D37" s="208"/>
      <c r="E37" s="208"/>
      <c r="F37" s="208"/>
      <c r="G37" s="208"/>
      <c r="H37" s="339"/>
    </row>
    <row r="38" spans="1:8" s="77" customFormat="1" ht="12" customHeight="1">
      <c r="A38" s="142"/>
      <c r="B38" s="90" t="s">
        <v>141</v>
      </c>
      <c r="C38" s="227" t="s">
        <v>298</v>
      </c>
      <c r="D38" s="208"/>
      <c r="E38" s="208"/>
      <c r="F38" s="208"/>
      <c r="G38" s="208"/>
      <c r="H38" s="339"/>
    </row>
    <row r="39" spans="1:8" s="77" customFormat="1" ht="12" customHeight="1">
      <c r="A39" s="142"/>
      <c r="B39" s="90" t="s">
        <v>229</v>
      </c>
      <c r="C39" s="227" t="s">
        <v>361</v>
      </c>
      <c r="D39" s="208"/>
      <c r="E39" s="208"/>
      <c r="F39" s="208"/>
      <c r="G39" s="208"/>
      <c r="H39" s="339"/>
    </row>
    <row r="40" spans="1:8" s="77" customFormat="1" ht="12" customHeight="1">
      <c r="A40" s="142"/>
      <c r="B40" s="90" t="s">
        <v>136</v>
      </c>
      <c r="C40" s="230" t="s">
        <v>362</v>
      </c>
      <c r="D40" s="260">
        <f>SUM(D41:D45)</f>
        <v>0</v>
      </c>
      <c r="E40" s="260">
        <v>0</v>
      </c>
      <c r="F40" s="260"/>
      <c r="G40" s="260"/>
      <c r="H40" s="356"/>
    </row>
    <row r="41" spans="1:8" s="77" customFormat="1" ht="12" customHeight="1">
      <c r="A41" s="142"/>
      <c r="B41" s="90" t="s">
        <v>144</v>
      </c>
      <c r="C41" s="227" t="s">
        <v>295</v>
      </c>
      <c r="D41" s="208"/>
      <c r="E41" s="208"/>
      <c r="F41" s="208"/>
      <c r="G41" s="208"/>
      <c r="H41" s="339"/>
    </row>
    <row r="42" spans="1:8" s="77" customFormat="1" ht="12" customHeight="1">
      <c r="A42" s="142"/>
      <c r="B42" s="90" t="s">
        <v>145</v>
      </c>
      <c r="C42" s="227" t="s">
        <v>296</v>
      </c>
      <c r="D42" s="208"/>
      <c r="E42" s="208"/>
      <c r="F42" s="208"/>
      <c r="G42" s="208"/>
      <c r="H42" s="339"/>
    </row>
    <row r="43" spans="1:8" s="77" customFormat="1" ht="12" customHeight="1">
      <c r="A43" s="142"/>
      <c r="B43" s="90" t="s">
        <v>146</v>
      </c>
      <c r="C43" s="227" t="s">
        <v>297</v>
      </c>
      <c r="D43" s="208"/>
      <c r="E43" s="208"/>
      <c r="F43" s="208"/>
      <c r="G43" s="208"/>
      <c r="H43" s="339"/>
    </row>
    <row r="44" spans="1:8" s="77" customFormat="1" ht="12" customHeight="1">
      <c r="A44" s="142"/>
      <c r="B44" s="90" t="s">
        <v>147</v>
      </c>
      <c r="C44" s="227" t="s">
        <v>298</v>
      </c>
      <c r="D44" s="208"/>
      <c r="E44" s="208"/>
      <c r="F44" s="208"/>
      <c r="G44" s="208"/>
      <c r="H44" s="339"/>
    </row>
    <row r="45" spans="1:8" s="77" customFormat="1" ht="12" customHeight="1" thickBot="1">
      <c r="A45" s="149"/>
      <c r="B45" s="94" t="s">
        <v>230</v>
      </c>
      <c r="C45" s="228" t="s">
        <v>363</v>
      </c>
      <c r="D45" s="244"/>
      <c r="E45" s="244"/>
      <c r="F45" s="244"/>
      <c r="G45" s="244"/>
      <c r="H45" s="357"/>
    </row>
    <row r="46" spans="1:8" s="76" customFormat="1" ht="12" customHeight="1" thickBot="1">
      <c r="A46" s="123" t="s">
        <v>67</v>
      </c>
      <c r="B46" s="140"/>
      <c r="C46" s="225" t="s">
        <v>299</v>
      </c>
      <c r="D46" s="210">
        <f>+D47+D48</f>
        <v>0</v>
      </c>
      <c r="E46" s="210">
        <v>0</v>
      </c>
      <c r="F46" s="210"/>
      <c r="G46" s="210"/>
      <c r="H46" s="327"/>
    </row>
    <row r="47" spans="1:8" s="77" customFormat="1" ht="12" customHeight="1">
      <c r="A47" s="142"/>
      <c r="B47" s="90" t="s">
        <v>142</v>
      </c>
      <c r="C47" s="226" t="s">
        <v>180</v>
      </c>
      <c r="D47" s="208"/>
      <c r="E47" s="208"/>
      <c r="F47" s="208"/>
      <c r="G47" s="208"/>
      <c r="H47" s="339"/>
    </row>
    <row r="48" spans="1:8" s="77" customFormat="1" ht="12" customHeight="1" thickBot="1">
      <c r="A48" s="142"/>
      <c r="B48" s="90" t="s">
        <v>143</v>
      </c>
      <c r="C48" s="228" t="s">
        <v>8</v>
      </c>
      <c r="D48" s="208"/>
      <c r="E48" s="208"/>
      <c r="F48" s="208"/>
      <c r="G48" s="208"/>
      <c r="H48" s="339"/>
    </row>
    <row r="49" spans="1:8" s="77" customFormat="1" ht="12" customHeight="1" thickBot="1">
      <c r="A49" s="115" t="s">
        <v>68</v>
      </c>
      <c r="B49" s="140"/>
      <c r="C49" s="225" t="s">
        <v>7</v>
      </c>
      <c r="D49" s="210">
        <f>+D50+D51+D53+D52</f>
        <v>0</v>
      </c>
      <c r="E49" s="210">
        <v>0</v>
      </c>
      <c r="F49" s="210"/>
      <c r="G49" s="210"/>
      <c r="H49" s="327"/>
    </row>
    <row r="50" spans="1:8" s="77" customFormat="1" ht="12" customHeight="1">
      <c r="A50" s="150"/>
      <c r="B50" s="90" t="s">
        <v>234</v>
      </c>
      <c r="C50" s="226" t="s">
        <v>232</v>
      </c>
      <c r="D50" s="207"/>
      <c r="E50" s="207"/>
      <c r="F50" s="207"/>
      <c r="G50" s="207"/>
      <c r="H50" s="358"/>
    </row>
    <row r="51" spans="1:8" s="77" customFormat="1" ht="12" customHeight="1">
      <c r="A51" s="150"/>
      <c r="B51" s="90" t="s">
        <v>235</v>
      </c>
      <c r="C51" s="227" t="s">
        <v>233</v>
      </c>
      <c r="D51" s="207"/>
      <c r="E51" s="207"/>
      <c r="F51" s="207"/>
      <c r="G51" s="207"/>
      <c r="H51" s="358"/>
    </row>
    <row r="52" spans="1:8" s="77" customFormat="1" ht="12" customHeight="1">
      <c r="A52" s="150"/>
      <c r="B52" s="90" t="s">
        <v>348</v>
      </c>
      <c r="C52" s="229" t="s">
        <v>374</v>
      </c>
      <c r="D52" s="207"/>
      <c r="E52" s="207"/>
      <c r="F52" s="207"/>
      <c r="G52" s="207"/>
      <c r="H52" s="358"/>
    </row>
    <row r="53" spans="1:8" s="77" customFormat="1" ht="12" customHeight="1" thickBot="1">
      <c r="A53" s="142"/>
      <c r="B53" s="90" t="s">
        <v>373</v>
      </c>
      <c r="C53" s="229" t="s">
        <v>301</v>
      </c>
      <c r="D53" s="208"/>
      <c r="E53" s="208"/>
      <c r="F53" s="208"/>
      <c r="G53" s="208"/>
      <c r="H53" s="339"/>
    </row>
    <row r="54" spans="1:8" s="77" customFormat="1" ht="12" customHeight="1" thickBot="1">
      <c r="A54" s="123" t="s">
        <v>69</v>
      </c>
      <c r="B54" s="151"/>
      <c r="C54" s="204" t="s">
        <v>302</v>
      </c>
      <c r="D54" s="245"/>
      <c r="E54" s="245"/>
      <c r="F54" s="245"/>
      <c r="G54" s="245"/>
      <c r="H54" s="328"/>
    </row>
    <row r="55" spans="1:8" s="76" customFormat="1" ht="12" customHeight="1" thickBot="1">
      <c r="A55" s="152" t="s">
        <v>70</v>
      </c>
      <c r="B55" s="153"/>
      <c r="C55" s="204" t="s">
        <v>370</v>
      </c>
      <c r="D55" s="246">
        <f>+D9+D14+D23+D24+D33+D46+D49+D54</f>
        <v>1064</v>
      </c>
      <c r="E55" s="246">
        <v>1064</v>
      </c>
      <c r="F55" s="246">
        <v>1064</v>
      </c>
      <c r="G55" s="246">
        <v>978</v>
      </c>
      <c r="H55" s="359">
        <f>SUM(G55/F55)</f>
        <v>0.91917293233082709</v>
      </c>
    </row>
    <row r="56" spans="1:8" s="76" customFormat="1" ht="12" customHeight="1" thickBot="1">
      <c r="A56" s="115" t="s">
        <v>71</v>
      </c>
      <c r="B56" s="95"/>
      <c r="C56" s="204" t="s">
        <v>304</v>
      </c>
      <c r="D56" s="247">
        <f>+D57+D58</f>
        <v>0</v>
      </c>
      <c r="E56" s="247">
        <v>0</v>
      </c>
      <c r="F56" s="247"/>
      <c r="G56" s="247"/>
      <c r="H56" s="326"/>
    </row>
    <row r="57" spans="1:8" s="76" customFormat="1" ht="12" customHeight="1">
      <c r="A57" s="144"/>
      <c r="B57" s="93" t="s">
        <v>183</v>
      </c>
      <c r="C57" s="280" t="s">
        <v>9</v>
      </c>
      <c r="D57" s="248"/>
      <c r="E57" s="248"/>
      <c r="F57" s="248"/>
      <c r="G57" s="248"/>
      <c r="H57" s="360"/>
    </row>
    <row r="58" spans="1:8" s="76" customFormat="1" ht="12" customHeight="1" thickBot="1">
      <c r="A58" s="149"/>
      <c r="B58" s="94" t="s">
        <v>184</v>
      </c>
      <c r="C58" s="281" t="s">
        <v>10</v>
      </c>
      <c r="D58" s="71"/>
      <c r="E58" s="71"/>
      <c r="F58" s="71"/>
      <c r="G58" s="71"/>
      <c r="H58" s="344"/>
    </row>
    <row r="59" spans="1:8" s="77" customFormat="1" ht="12" customHeight="1" thickBot="1">
      <c r="A59" s="154" t="s">
        <v>72</v>
      </c>
      <c r="B59" s="282"/>
      <c r="C59" s="283" t="s">
        <v>11</v>
      </c>
      <c r="D59" s="210">
        <f>+D55+D56</f>
        <v>1064</v>
      </c>
      <c r="E59" s="210">
        <v>1064</v>
      </c>
      <c r="F59" s="211">
        <v>1064</v>
      </c>
      <c r="G59" s="211">
        <v>978</v>
      </c>
      <c r="H59" s="334">
        <f>SUM(G59/F59)</f>
        <v>0.91917293233082709</v>
      </c>
    </row>
    <row r="60" spans="1:8" s="77" customFormat="1" ht="15" customHeight="1">
      <c r="A60" s="157"/>
      <c r="B60" s="157"/>
      <c r="C60" s="158"/>
      <c r="D60" s="249"/>
      <c r="E60" s="249"/>
      <c r="F60" s="310"/>
      <c r="G60" s="310"/>
      <c r="H60" s="314"/>
    </row>
    <row r="61" spans="1:8" ht="13.8" thickBot="1">
      <c r="A61" s="159"/>
      <c r="B61" s="160"/>
      <c r="C61" s="160"/>
      <c r="D61" s="250"/>
      <c r="E61" s="250"/>
      <c r="F61" s="249"/>
      <c r="G61" s="249"/>
      <c r="H61" s="345"/>
    </row>
    <row r="62" spans="1:8" s="47" customFormat="1" ht="16.5" customHeight="1" thickBot="1">
      <c r="A62" s="558"/>
      <c r="B62" s="559"/>
      <c r="C62" s="560" t="s">
        <v>106</v>
      </c>
      <c r="D62" s="561"/>
      <c r="E62" s="561"/>
      <c r="F62" s="544"/>
      <c r="G62" s="544"/>
      <c r="H62" s="545"/>
    </row>
    <row r="63" spans="1:8" s="78" customFormat="1" ht="12" customHeight="1" thickBot="1">
      <c r="A63" s="123" t="s">
        <v>61</v>
      </c>
      <c r="B63" s="13"/>
      <c r="C63" s="83" t="s">
        <v>30</v>
      </c>
      <c r="D63" s="311">
        <f>SUM(D64:D69)</f>
        <v>0</v>
      </c>
      <c r="E63" s="205"/>
      <c r="F63" s="550"/>
      <c r="G63" s="550"/>
      <c r="H63" s="338"/>
    </row>
    <row r="64" spans="1:8" ht="12" customHeight="1">
      <c r="A64" s="164"/>
      <c r="B64" s="92" t="s">
        <v>148</v>
      </c>
      <c r="C64" s="385" t="s">
        <v>92</v>
      </c>
      <c r="D64" s="585"/>
      <c r="E64" s="1162"/>
      <c r="F64" s="553"/>
      <c r="G64" s="553"/>
      <c r="H64" s="581"/>
    </row>
    <row r="65" spans="1:8" ht="12" customHeight="1">
      <c r="A65" s="165"/>
      <c r="B65" s="90" t="s">
        <v>149</v>
      </c>
      <c r="C65" s="383" t="s">
        <v>238</v>
      </c>
      <c r="D65" s="577"/>
      <c r="E65" s="66"/>
      <c r="F65" s="546"/>
      <c r="G65" s="546"/>
      <c r="H65" s="339"/>
    </row>
    <row r="66" spans="1:8" ht="12" customHeight="1">
      <c r="A66" s="165"/>
      <c r="B66" s="90" t="s">
        <v>150</v>
      </c>
      <c r="C66" s="383" t="s">
        <v>179</v>
      </c>
      <c r="D66" s="578"/>
      <c r="E66" s="546"/>
      <c r="F66" s="66"/>
      <c r="G66" s="66"/>
      <c r="H66" s="337"/>
    </row>
    <row r="67" spans="1:8" ht="12" customHeight="1">
      <c r="A67" s="165"/>
      <c r="B67" s="90" t="s">
        <v>151</v>
      </c>
      <c r="C67" s="383" t="s">
        <v>417</v>
      </c>
      <c r="D67" s="578"/>
      <c r="E67" s="546"/>
      <c r="F67" s="546"/>
      <c r="G67" s="546"/>
      <c r="H67" s="339"/>
    </row>
    <row r="68" spans="1:8" ht="12" customHeight="1">
      <c r="A68" s="165"/>
      <c r="B68" s="90" t="s">
        <v>182</v>
      </c>
      <c r="C68" s="383" t="s">
        <v>239</v>
      </c>
      <c r="D68" s="578"/>
      <c r="E68" s="546"/>
      <c r="F68" s="546"/>
      <c r="G68" s="546"/>
      <c r="H68" s="339"/>
    </row>
    <row r="69" spans="1:8" ht="12" customHeight="1">
      <c r="A69" s="165"/>
      <c r="B69" s="90" t="s">
        <v>408</v>
      </c>
      <c r="C69" s="383" t="s">
        <v>240</v>
      </c>
      <c r="D69" s="578"/>
      <c r="E69" s="546"/>
      <c r="F69" s="546"/>
      <c r="G69" s="546"/>
      <c r="H69" s="339"/>
    </row>
    <row r="70" spans="1:8" ht="12" customHeight="1">
      <c r="A70" s="165"/>
      <c r="B70" s="90" t="s">
        <v>418</v>
      </c>
      <c r="C70" s="383" t="s">
        <v>251</v>
      </c>
      <c r="D70" s="577"/>
      <c r="E70" s="66"/>
      <c r="F70" s="546"/>
      <c r="G70" s="546"/>
      <c r="H70" s="339"/>
    </row>
    <row r="71" spans="1:8" ht="12" customHeight="1">
      <c r="A71" s="165"/>
      <c r="B71" s="90" t="s">
        <v>419</v>
      </c>
      <c r="C71" s="562" t="s">
        <v>12</v>
      </c>
      <c r="D71" s="578"/>
      <c r="E71" s="546"/>
      <c r="F71" s="66"/>
      <c r="G71" s="66"/>
      <c r="H71" s="337"/>
    </row>
    <row r="72" spans="1:8" ht="12" customHeight="1">
      <c r="A72" s="165"/>
      <c r="B72" s="90" t="s">
        <v>420</v>
      </c>
      <c r="C72" s="563" t="s">
        <v>371</v>
      </c>
      <c r="D72" s="578"/>
      <c r="E72" s="546"/>
      <c r="F72" s="546"/>
      <c r="G72" s="546"/>
      <c r="H72" s="339"/>
    </row>
    <row r="73" spans="1:8" ht="12" customHeight="1">
      <c r="A73" s="165"/>
      <c r="B73" s="90" t="s">
        <v>421</v>
      </c>
      <c r="C73" s="563" t="s">
        <v>13</v>
      </c>
      <c r="D73" s="578"/>
      <c r="E73" s="546"/>
      <c r="F73" s="546"/>
      <c r="G73" s="546"/>
      <c r="H73" s="339"/>
    </row>
    <row r="74" spans="1:8" ht="12" customHeight="1">
      <c r="A74" s="165"/>
      <c r="B74" s="90" t="s">
        <v>422</v>
      </c>
      <c r="C74" s="563" t="s">
        <v>372</v>
      </c>
      <c r="D74" s="578"/>
      <c r="E74" s="546"/>
      <c r="F74" s="546"/>
      <c r="G74" s="546"/>
      <c r="H74" s="339"/>
    </row>
    <row r="75" spans="1:8" ht="12" customHeight="1">
      <c r="A75" s="165"/>
      <c r="B75" s="90" t="s">
        <v>423</v>
      </c>
      <c r="C75" s="564" t="s">
        <v>14</v>
      </c>
      <c r="D75" s="578"/>
      <c r="E75" s="546"/>
      <c r="F75" s="546"/>
      <c r="G75" s="546"/>
      <c r="H75" s="339"/>
    </row>
    <row r="76" spans="1:8" ht="12" customHeight="1">
      <c r="A76" s="165"/>
      <c r="B76" s="90" t="s">
        <v>424</v>
      </c>
      <c r="C76" s="565" t="s">
        <v>15</v>
      </c>
      <c r="D76" s="578"/>
      <c r="E76" s="546"/>
      <c r="F76" s="546"/>
      <c r="G76" s="546"/>
      <c r="H76" s="339"/>
    </row>
    <row r="77" spans="1:8" ht="12" customHeight="1" thickBot="1">
      <c r="A77" s="166"/>
      <c r="B77" s="96" t="s">
        <v>425</v>
      </c>
      <c r="C77" s="566" t="s">
        <v>16</v>
      </c>
      <c r="D77" s="579"/>
      <c r="E77" s="547"/>
      <c r="F77" s="547"/>
      <c r="G77" s="547"/>
      <c r="H77" s="341"/>
    </row>
    <row r="78" spans="1:8" ht="12" customHeight="1" thickBot="1">
      <c r="A78" s="123" t="s">
        <v>62</v>
      </c>
      <c r="B78" s="13"/>
      <c r="C78" s="386" t="s">
        <v>426</v>
      </c>
      <c r="D78" s="319">
        <f>SUM(D79:D81)</f>
        <v>0</v>
      </c>
      <c r="E78" s="205"/>
      <c r="F78" s="548"/>
      <c r="G78" s="548"/>
      <c r="H78" s="366"/>
    </row>
    <row r="79" spans="1:8" s="78" customFormat="1" ht="12" customHeight="1">
      <c r="A79" s="164"/>
      <c r="B79" s="92" t="s">
        <v>154</v>
      </c>
      <c r="C79" s="567" t="s">
        <v>17</v>
      </c>
      <c r="D79" s="580"/>
      <c r="E79" s="300"/>
      <c r="F79" s="553"/>
      <c r="G79" s="553"/>
      <c r="H79" s="581"/>
    </row>
    <row r="80" spans="1:8" ht="12" customHeight="1">
      <c r="A80" s="165"/>
      <c r="B80" s="90" t="s">
        <v>155</v>
      </c>
      <c r="C80" s="568" t="s">
        <v>242</v>
      </c>
      <c r="D80" s="577"/>
      <c r="E80" s="66"/>
      <c r="F80" s="66"/>
      <c r="G80" s="66"/>
      <c r="H80" s="337"/>
    </row>
    <row r="81" spans="1:13" ht="12" customHeight="1">
      <c r="A81" s="165"/>
      <c r="B81" s="90" t="s">
        <v>156</v>
      </c>
      <c r="C81" s="568" t="s">
        <v>329</v>
      </c>
      <c r="D81" s="577"/>
      <c r="E81" s="66"/>
      <c r="F81" s="66"/>
      <c r="G81" s="66"/>
      <c r="H81" s="337"/>
    </row>
    <row r="82" spans="1:13" ht="12" customHeight="1">
      <c r="A82" s="165"/>
      <c r="B82" s="90" t="s">
        <v>157</v>
      </c>
      <c r="C82" s="568" t="s">
        <v>18</v>
      </c>
      <c r="D82" s="577"/>
      <c r="E82" s="66"/>
      <c r="F82" s="66"/>
      <c r="G82" s="66"/>
      <c r="H82" s="337"/>
    </row>
    <row r="83" spans="1:13" ht="12" customHeight="1">
      <c r="A83" s="165"/>
      <c r="B83" s="90" t="s">
        <v>158</v>
      </c>
      <c r="C83" s="563" t="s">
        <v>23</v>
      </c>
      <c r="D83" s="577"/>
      <c r="E83" s="66"/>
      <c r="F83" s="66"/>
      <c r="G83" s="66"/>
      <c r="H83" s="337"/>
    </row>
    <row r="84" spans="1:13" ht="12" customHeight="1">
      <c r="A84" s="165"/>
      <c r="B84" s="90" t="s">
        <v>164</v>
      </c>
      <c r="C84" s="563" t="s">
        <v>22</v>
      </c>
      <c r="D84" s="577"/>
      <c r="E84" s="66"/>
      <c r="F84" s="66"/>
      <c r="G84" s="66"/>
      <c r="H84" s="337"/>
    </row>
    <row r="85" spans="1:13" ht="12" customHeight="1">
      <c r="A85" s="165"/>
      <c r="B85" s="90" t="s">
        <v>166</v>
      </c>
      <c r="C85" s="563" t="s">
        <v>21</v>
      </c>
      <c r="D85" s="577"/>
      <c r="E85" s="66"/>
      <c r="F85" s="66"/>
      <c r="G85" s="66"/>
      <c r="H85" s="337"/>
    </row>
    <row r="86" spans="1:13" s="78" customFormat="1" ht="12" customHeight="1">
      <c r="A86" s="165"/>
      <c r="B86" s="90" t="s">
        <v>243</v>
      </c>
      <c r="C86" s="563" t="s">
        <v>20</v>
      </c>
      <c r="D86" s="577"/>
      <c r="E86" s="66"/>
      <c r="F86" s="66"/>
      <c r="G86" s="66"/>
      <c r="H86" s="337"/>
    </row>
    <row r="87" spans="1:13" ht="19.5" customHeight="1">
      <c r="A87" s="165"/>
      <c r="B87" s="90" t="s">
        <v>244</v>
      </c>
      <c r="C87" s="563" t="s">
        <v>19</v>
      </c>
      <c r="D87" s="577"/>
      <c r="E87" s="66"/>
      <c r="F87" s="66"/>
      <c r="G87" s="66"/>
      <c r="H87" s="337"/>
      <c r="M87" s="176"/>
    </row>
    <row r="88" spans="1:13" ht="21" customHeight="1">
      <c r="A88" s="165"/>
      <c r="B88" s="90" t="s">
        <v>245</v>
      </c>
      <c r="C88" s="569" t="s">
        <v>24</v>
      </c>
      <c r="D88" s="577"/>
      <c r="E88" s="66"/>
      <c r="F88" s="66"/>
      <c r="G88" s="66"/>
      <c r="H88" s="337"/>
    </row>
    <row r="89" spans="1:13" ht="12" customHeight="1" thickBot="1">
      <c r="A89" s="166"/>
      <c r="B89" s="96" t="s">
        <v>378</v>
      </c>
      <c r="C89" s="569" t="s">
        <v>379</v>
      </c>
      <c r="D89" s="582"/>
      <c r="E89" s="309"/>
      <c r="F89" s="309"/>
      <c r="G89" s="309"/>
      <c r="H89" s="354"/>
    </row>
    <row r="90" spans="1:13" ht="12" customHeight="1" thickBot="1">
      <c r="A90" s="123" t="s">
        <v>63</v>
      </c>
      <c r="B90" s="13"/>
      <c r="C90" s="570" t="s">
        <v>25</v>
      </c>
      <c r="D90" s="319">
        <f>+D91+D92</f>
        <v>0</v>
      </c>
      <c r="E90" s="205"/>
      <c r="F90" s="556"/>
      <c r="G90" s="556"/>
      <c r="H90" s="542"/>
    </row>
    <row r="91" spans="1:13" s="78" customFormat="1" ht="12" customHeight="1">
      <c r="A91" s="164"/>
      <c r="B91" s="92" t="s">
        <v>128</v>
      </c>
      <c r="C91" s="571" t="s">
        <v>108</v>
      </c>
      <c r="D91" s="580"/>
      <c r="E91" s="300"/>
      <c r="F91" s="553"/>
      <c r="G91" s="553"/>
      <c r="H91" s="581"/>
    </row>
    <row r="92" spans="1:13" s="78" customFormat="1" ht="12" customHeight="1" thickBot="1">
      <c r="A92" s="166"/>
      <c r="B92" s="96" t="s">
        <v>129</v>
      </c>
      <c r="C92" s="572" t="s">
        <v>109</v>
      </c>
      <c r="D92" s="579"/>
      <c r="E92" s="547"/>
      <c r="F92" s="309"/>
      <c r="G92" s="309"/>
      <c r="H92" s="354"/>
    </row>
    <row r="93" spans="1:13" s="78" customFormat="1" ht="12" customHeight="1" thickBot="1">
      <c r="A93" s="557" t="s">
        <v>64</v>
      </c>
      <c r="B93" s="236"/>
      <c r="C93" s="573" t="s">
        <v>334</v>
      </c>
      <c r="D93" s="583"/>
      <c r="E93" s="212"/>
      <c r="F93" s="548"/>
      <c r="G93" s="548"/>
      <c r="H93" s="366"/>
    </row>
    <row r="94" spans="1:13" s="78" customFormat="1" ht="12" customHeight="1" thickBot="1">
      <c r="A94" s="596" t="s">
        <v>65</v>
      </c>
      <c r="B94" s="708"/>
      <c r="C94" s="1173" t="s">
        <v>288</v>
      </c>
      <c r="D94" s="1174"/>
      <c r="E94" s="320"/>
      <c r="F94" s="320"/>
      <c r="G94" s="320"/>
      <c r="H94" s="364"/>
    </row>
    <row r="95" spans="1:13" s="78" customFormat="1" ht="12" customHeight="1" thickBot="1">
      <c r="A95" s="123" t="s">
        <v>66</v>
      </c>
      <c r="B95" s="13"/>
      <c r="C95" s="573" t="s">
        <v>26</v>
      </c>
      <c r="D95" s="584">
        <f>+D63+D78+D90+D93+D94</f>
        <v>0</v>
      </c>
      <c r="E95" s="554"/>
      <c r="F95" s="212"/>
      <c r="G95" s="212"/>
      <c r="H95" s="334"/>
    </row>
    <row r="96" spans="1:13" s="78" customFormat="1" ht="12" customHeight="1" thickBot="1">
      <c r="A96" s="123" t="s">
        <v>67</v>
      </c>
      <c r="B96" s="13"/>
      <c r="C96" s="573" t="s">
        <v>29</v>
      </c>
      <c r="D96" s="319">
        <f>+D97+D98</f>
        <v>0</v>
      </c>
      <c r="E96" s="205"/>
      <c r="F96" s="554"/>
      <c r="G96" s="554"/>
      <c r="H96" s="365"/>
    </row>
    <row r="97" spans="1:8" ht="12.75" customHeight="1">
      <c r="A97" s="164"/>
      <c r="B97" s="92" t="s">
        <v>287</v>
      </c>
      <c r="C97" s="567" t="s">
        <v>28</v>
      </c>
      <c r="D97" s="585"/>
      <c r="E97" s="1162"/>
      <c r="F97" s="553"/>
      <c r="G97" s="553"/>
      <c r="H97" s="581"/>
    </row>
    <row r="98" spans="1:8" ht="12" customHeight="1" thickBot="1">
      <c r="A98" s="166"/>
      <c r="B98" s="96" t="s">
        <v>143</v>
      </c>
      <c r="C98" s="574" t="s">
        <v>27</v>
      </c>
      <c r="D98" s="579"/>
      <c r="E98" s="547"/>
      <c r="F98" s="547"/>
      <c r="G98" s="547"/>
      <c r="H98" s="341"/>
    </row>
    <row r="99" spans="1:8" ht="15" customHeight="1" thickBot="1">
      <c r="A99" s="123" t="s">
        <v>68</v>
      </c>
      <c r="B99" s="151"/>
      <c r="C99" s="573" t="s">
        <v>289</v>
      </c>
      <c r="D99" s="586">
        <f>+D95+D96</f>
        <v>0</v>
      </c>
      <c r="E99" s="550"/>
      <c r="F99" s="548"/>
      <c r="G99" s="548"/>
      <c r="H99" s="366"/>
    </row>
    <row r="100" spans="1:8" ht="13.8" thickBot="1">
      <c r="A100" s="286"/>
      <c r="B100" s="287"/>
      <c r="C100" s="287"/>
      <c r="D100" s="587"/>
      <c r="E100" s="1171"/>
      <c r="F100" s="549"/>
      <c r="G100" s="549"/>
      <c r="H100" s="340"/>
    </row>
    <row r="101" spans="1:8" ht="15" customHeight="1" thickBot="1">
      <c r="A101" s="170" t="s">
        <v>264</v>
      </c>
      <c r="B101" s="171"/>
      <c r="C101" s="394"/>
      <c r="D101" s="588">
        <v>0</v>
      </c>
      <c r="E101" s="1172"/>
      <c r="F101" s="550"/>
      <c r="G101" s="550"/>
      <c r="H101" s="338"/>
    </row>
    <row r="102" spans="1:8" ht="14.25" customHeight="1" thickBot="1">
      <c r="A102" s="170" t="s">
        <v>265</v>
      </c>
      <c r="B102" s="171"/>
      <c r="C102" s="394"/>
      <c r="D102" s="588">
        <v>0</v>
      </c>
      <c r="E102" s="1172"/>
      <c r="F102" s="551"/>
      <c r="G102" s="551"/>
      <c r="H102" s="552"/>
    </row>
    <row r="103" spans="1:8">
      <c r="F103" s="543"/>
      <c r="G103" s="543"/>
      <c r="H103" s="543"/>
    </row>
    <row r="104" spans="1:8">
      <c r="F104" s="543"/>
      <c r="G104" s="543"/>
      <c r="H104" s="543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72</vt:i4>
      </vt:variant>
      <vt:variant>
        <vt:lpstr>Névvel ellátott tartományok</vt:lpstr>
      </vt:variant>
      <vt:variant>
        <vt:i4>48</vt:i4>
      </vt:variant>
    </vt:vector>
  </HeadingPairs>
  <TitlesOfParts>
    <vt:vector size="120" baseType="lpstr">
      <vt:lpstr>1.sz.mell</vt:lpstr>
      <vt:lpstr>2.a.sz.mell  </vt:lpstr>
      <vt:lpstr>2.b.sz.mell  </vt:lpstr>
      <vt:lpstr>4.mell</vt:lpstr>
      <vt:lpstr>5.mell</vt:lpstr>
      <vt:lpstr>9. sz. mell Önkormányzat összes</vt:lpstr>
      <vt:lpstr>9.1.1. sz. mell Önk.foly.száll.</vt:lpstr>
      <vt:lpstr>9.1.2 sz. mell Önk.közutak</vt:lpstr>
      <vt:lpstr>9.1.3 sz. mell Önk.lakóingatlan</vt:lpstr>
      <vt:lpstr>9.1.4. sz. mell Önk.zöldter.</vt:lpstr>
      <vt:lpstr>9.1.5. sz. mell Önk.jogalk.</vt:lpstr>
      <vt:lpstr>9.1.6 sz. mell Önk.nem lakóing.</vt:lpstr>
      <vt:lpstr>9.1.7. sz. mell közvilágít</vt:lpstr>
      <vt:lpstr>9.1.8. sz. mell város </vt:lpstr>
      <vt:lpstr>9.1.9. sz. mell Önk.elsz.</vt:lpstr>
      <vt:lpstr>9.1.10. sz. mell finansz.műv.</vt:lpstr>
      <vt:lpstr>9.1.11 sz. mell önk.elsz ktgvet</vt:lpstr>
      <vt:lpstr>9.1.12. sz. mell isk.1-4 évf.</vt:lpstr>
      <vt:lpstr>9.1.13. sz. mell isk.5-8 évf. </vt:lpstr>
      <vt:lpstr>9.1.14. sz. mell háziorv.</vt:lpstr>
      <vt:lpstr>9.1.15. sz. mell fogászat</vt:lpstr>
      <vt:lpstr>9.1.16. sz. mell család </vt:lpstr>
      <vt:lpstr>9.1.17. sz. mell ifj.eü</vt:lpstr>
      <vt:lpstr>9.1.18. sz. mell átm.segély</vt:lpstr>
      <vt:lpstr>9.1.19. sz. mell temetési</vt:lpstr>
      <vt:lpstr>9.1.20. sz. mell egyéb önk</vt:lpstr>
      <vt:lpstr>9.1.21. sz. mell jelzőrsz.</vt:lpstr>
      <vt:lpstr>9.1.22. sz. mell gyermekjóléti</vt:lpstr>
      <vt:lpstr>9.1.23. sz. mell családsegítés</vt:lpstr>
      <vt:lpstr>9.1.24. sz. mell civil szerv</vt:lpstr>
      <vt:lpstr>9.1.25. sz. mell közfogl</vt:lpstr>
      <vt:lpstr>9.1.26. sz. mell könyvtár</vt:lpstr>
      <vt:lpstr>9.1.27. sz. mell IKSZT</vt:lpstr>
      <vt:lpstr>9.1.28. sz. mell sport</vt:lpstr>
      <vt:lpstr>9.1.30. ktgvet befizetések</vt:lpstr>
      <vt:lpstr>9.1.31. árvíz védelem</vt:lpstr>
      <vt:lpstr>9.1.32. óvodai nevelé</vt:lpstr>
      <vt:lpstr>9.1.34. rövid távú közfoglalk.</vt:lpstr>
      <vt:lpstr>9.1.33. int.finansz. </vt:lpstr>
      <vt:lpstr>9.1.29. sz. mell köztemető</vt:lpstr>
      <vt:lpstr>10. sz. mell Polg.Hiv.összes</vt:lpstr>
      <vt:lpstr>10.1.1. sz. mell PH igazg.</vt:lpstr>
      <vt:lpstr>10.1.2. sz. mell PH adó</vt:lpstr>
      <vt:lpstr>10.1.3. sz. mell aktív k.</vt:lpstr>
      <vt:lpstr>10.1.4. sz. mell idősk.j.</vt:lpstr>
      <vt:lpstr>10.1.5. sz. mell lakásfenn.</vt:lpstr>
      <vt:lpstr>10.1.6. sz. mell ápolási</vt:lpstr>
      <vt:lpstr>10.1.7. sz. mell közgyógy</vt:lpstr>
      <vt:lpstr>11. sz. mell int.össz.</vt:lpstr>
      <vt:lpstr>11.1.1. sz. mell óvoda int.étk.</vt:lpstr>
      <vt:lpstr>11.1.2 sz. mell isk. int.étk.</vt:lpstr>
      <vt:lpstr>11.1.3. sz. mell egyéb vendégl.</vt:lpstr>
      <vt:lpstr>11.1.4. sz. mell óvodai nevelés</vt:lpstr>
      <vt:lpstr>11.1.5. sz. mell bölcs</vt:lpstr>
      <vt:lpstr>13.mell.</vt:lpstr>
      <vt:lpstr>12. mell. Közös Hivatal</vt:lpstr>
      <vt:lpstr>közös hiv. igazg.</vt:lpstr>
      <vt:lpstr>közös hiv adó</vt:lpstr>
      <vt:lpstr>közös hiv. aktív korúak ell.</vt:lpstr>
      <vt:lpstr>közös hiv. lakásfenntart.tam.</vt:lpstr>
      <vt:lpstr>közös hiv. rendsz.gyved.tam.</vt:lpstr>
      <vt:lpstr>közös hiv. közgyógy ell. </vt:lpstr>
      <vt:lpstr>vagyonkimu.kötelezettségek</vt:lpstr>
      <vt:lpstr>vagyonkim.ért.nélk.nyilvtart.e</vt:lpstr>
      <vt:lpstr>13.melléklet.tartozásállomány</vt:lpstr>
      <vt:lpstr>vagyonkimutatás eszközök 15.mel</vt:lpstr>
      <vt:lpstr>vagyonkimutatás forrás</vt:lpstr>
      <vt:lpstr>8.számú melléklet</vt:lpstr>
      <vt:lpstr>14.melléklet</vt:lpstr>
      <vt:lpstr>6.melléklet</vt:lpstr>
      <vt:lpstr>3.számú melléklet</vt:lpstr>
      <vt:lpstr>7. számú melléklet</vt:lpstr>
      <vt:lpstr>'10. sz. mell Polg.Hiv.összes'!Nyomtatási_cím</vt:lpstr>
      <vt:lpstr>'10.1.1. sz. mell PH igazg.'!Nyomtatási_cím</vt:lpstr>
      <vt:lpstr>'10.1.2. sz. mell PH adó'!Nyomtatási_cím</vt:lpstr>
      <vt:lpstr>'10.1.3. sz. mell aktív k.'!Nyomtatási_cím</vt:lpstr>
      <vt:lpstr>'10.1.4. sz. mell idősk.j.'!Nyomtatási_cím</vt:lpstr>
      <vt:lpstr>'10.1.5. sz. mell lakásfenn.'!Nyomtatási_cím</vt:lpstr>
      <vt:lpstr>'10.1.6. sz. mell ápolási'!Nyomtatási_cím</vt:lpstr>
      <vt:lpstr>'10.1.7. sz. mell közgyógy'!Nyomtatási_cím</vt:lpstr>
      <vt:lpstr>'11. sz. mell int.össz.'!Nyomtatási_cím</vt:lpstr>
      <vt:lpstr>'11.1.1. sz. mell óvoda int.étk.'!Nyomtatási_cím</vt:lpstr>
      <vt:lpstr>'11.1.2 sz. mell isk. int.étk.'!Nyomtatási_cím</vt:lpstr>
      <vt:lpstr>'11.1.3. sz. mell egyéb vendégl.'!Nyomtatási_cím</vt:lpstr>
      <vt:lpstr>'11.1.4. sz. mell óvodai nevelés'!Nyomtatási_cím</vt:lpstr>
      <vt:lpstr>'11.1.5. sz. mell bölcs'!Nyomtatási_cím</vt:lpstr>
      <vt:lpstr>'9. sz. mell Önkormányzat összes'!Nyomtatási_cím</vt:lpstr>
      <vt:lpstr>'9.1.1. sz. mell Önk.foly.száll.'!Nyomtatási_cím</vt:lpstr>
      <vt:lpstr>'9.1.10. sz. mell finansz.műv.'!Nyomtatási_cím</vt:lpstr>
      <vt:lpstr>'9.1.11 sz. mell önk.elsz ktgvet'!Nyomtatási_cím</vt:lpstr>
      <vt:lpstr>'9.1.12. sz. mell isk.1-4 évf.'!Nyomtatási_cím</vt:lpstr>
      <vt:lpstr>'9.1.13. sz. mell isk.5-8 évf. '!Nyomtatási_cím</vt:lpstr>
      <vt:lpstr>'9.1.14. sz. mell háziorv.'!Nyomtatási_cím</vt:lpstr>
      <vt:lpstr>'9.1.15. sz. mell fogászat'!Nyomtatási_cím</vt:lpstr>
      <vt:lpstr>'9.1.16. sz. mell család '!Nyomtatási_cím</vt:lpstr>
      <vt:lpstr>'9.1.17. sz. mell ifj.eü'!Nyomtatási_cím</vt:lpstr>
      <vt:lpstr>'9.1.18. sz. mell átm.segély'!Nyomtatási_cím</vt:lpstr>
      <vt:lpstr>'9.1.19. sz. mell temetési'!Nyomtatási_cím</vt:lpstr>
      <vt:lpstr>'9.1.2 sz. mell Önk.közutak'!Nyomtatási_cím</vt:lpstr>
      <vt:lpstr>'9.1.20. sz. mell egyéb önk'!Nyomtatási_cím</vt:lpstr>
      <vt:lpstr>'9.1.21. sz. mell jelzőrsz.'!Nyomtatási_cím</vt:lpstr>
      <vt:lpstr>'9.1.22. sz. mell gyermekjóléti'!Nyomtatási_cím</vt:lpstr>
      <vt:lpstr>'9.1.23. sz. mell családsegítés'!Nyomtatási_cím</vt:lpstr>
      <vt:lpstr>'9.1.24. sz. mell civil szerv'!Nyomtatási_cím</vt:lpstr>
      <vt:lpstr>'9.1.25. sz. mell közfogl'!Nyomtatási_cím</vt:lpstr>
      <vt:lpstr>'9.1.26. sz. mell könyvtár'!Nyomtatási_cím</vt:lpstr>
      <vt:lpstr>'9.1.27. sz. mell IKSZT'!Nyomtatási_cím</vt:lpstr>
      <vt:lpstr>'9.1.28. sz. mell sport'!Nyomtatási_cím</vt:lpstr>
      <vt:lpstr>'9.1.29. sz. mell köztemető'!Nyomtatási_cím</vt:lpstr>
      <vt:lpstr>'9.1.3 sz. mell Önk.lakóingatlan'!Nyomtatási_cím</vt:lpstr>
      <vt:lpstr>'9.1.4. sz. mell Önk.zöldter.'!Nyomtatási_cím</vt:lpstr>
      <vt:lpstr>'9.1.5. sz. mell Önk.jogalk.'!Nyomtatási_cím</vt:lpstr>
      <vt:lpstr>'9.1.6 sz. mell Önk.nem lakóing.'!Nyomtatási_cím</vt:lpstr>
      <vt:lpstr>'9.1.7. sz. mell közvilágít'!Nyomtatási_cím</vt:lpstr>
      <vt:lpstr>'9.1.8. sz. mell város '!Nyomtatási_cím</vt:lpstr>
      <vt:lpstr>'9.1.9. sz. mell Önk.elsz.'!Nyomtatási_cím</vt:lpstr>
      <vt:lpstr>'4.mell'!Nyomtatási_terület</vt:lpstr>
      <vt:lpstr>'5.mell'!Nyomtatási_terület</vt:lpstr>
      <vt:lpstr>'közös hiv. közgyógy ell. '!Nyomtatási_terület</vt:lpstr>
      <vt:lpstr>'közös hiv. rendsz.gyved.tam.'!Nyomtatási_terület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Torma Viktória</cp:lastModifiedBy>
  <cp:lastPrinted>2014-05-20T08:52:08Z</cp:lastPrinted>
  <dcterms:created xsi:type="dcterms:W3CDTF">1999-10-30T10:30:45Z</dcterms:created>
  <dcterms:modified xsi:type="dcterms:W3CDTF">2014-05-27T07:51:08Z</dcterms:modified>
</cp:coreProperties>
</file>