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21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<sst xmlns="http://schemas.openxmlformats.org/spreadsheetml/2006/main" count="1380" uniqueCount="439">
  <si>
    <t>1. számú melléklet</t>
  </si>
  <si>
    <t>a(z)  6/2015. (VI. 29.) önkormányzati rendelethez</t>
  </si>
  <si>
    <t>Balatonfenyves Község Önkormányzatának</t>
  </si>
  <si>
    <t>Címrendje</t>
  </si>
  <si>
    <t>Az önkormányzat költségvetési szervei</t>
  </si>
  <si>
    <t>1.  Balatonfenyvesi Polgármesteri Hivatal</t>
  </si>
  <si>
    <t>2.  Kisfenyő Óvoda</t>
  </si>
  <si>
    <t>Az önkormányzat költségvetésében szereplő nem intézményi kiadások</t>
  </si>
  <si>
    <t>2. számú melléklet</t>
  </si>
  <si>
    <t>a(z) 6/2015. (VI. 29.) önkormányzati rendelethez</t>
  </si>
  <si>
    <t xml:space="preserve">Balatonfenyves Község Önkormányzatának </t>
  </si>
  <si>
    <t>és költségvetési szerveinek bevételi előirányzatai</t>
  </si>
  <si>
    <t>e Ft-ban</t>
  </si>
  <si>
    <t>Megnevezés</t>
  </si>
  <si>
    <t>Eredeti előirányzat</t>
  </si>
  <si>
    <t>Módosított előirányzat</t>
  </si>
  <si>
    <t>Teljesítés</t>
  </si>
  <si>
    <t>%-os teljesülés</t>
  </si>
  <si>
    <t>I. Működési bevételek</t>
  </si>
  <si>
    <t>1. Működési célú támogatás államháztartáson belülről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</si>
  <si>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</si>
  <si>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</si>
  <si>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</si>
  <si>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</si>
  <si>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</si>
  <si>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</si>
  <si>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2. Közhatalmi bevételek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</si>
  <si>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</si>
  <si>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</si>
  <si>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</si>
  <si>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</si>
  <si>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</si>
  <si>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</si>
  <si>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</si>
  <si>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</si>
  <si>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</si>
  <si>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</si>
  <si>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</si>
  <si>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</si>
  <si>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</si>
  <si>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</si>
  <si>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</si>
  <si>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</si>
  <si>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Biztosító által fizetett kártérítés</t>
  </si>
  <si>
    <t>Egyéb működési bevételek</t>
  </si>
  <si>
    <t>4. Működési célú átvett pénzeszközök</t>
  </si>
  <si>
    <t>Garancia- és kezességvállalásból származó megtérülések áh.-on kívülről</t>
  </si>
  <si>
    <t>Mc. visszatérítendő támogatások, kölcsönök visszatérülése az EU-tól</t>
  </si>
  <si>
    <t>Mc. visszatérítendő tám.-ok, kölcsönök visszatérülése kormányoktól és más nemzetközi szervezetektől</t>
  </si>
  <si>
    <t>Visszatérítendő támogatások, kölcsönök visszatérülése áh.-on kívülről</t>
  </si>
  <si>
    <t>Egyéb működési célú átvett pénzeszközök</t>
  </si>
  <si>
    <t>II. Felhalmozási bevételek</t>
  </si>
  <si>
    <t>1.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</si>
  <si>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</si>
  <si>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</si>
  <si>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</si>
  <si>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</si>
  <si>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</si>
  <si>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</si>
  <si>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</si>
  <si>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</si>
  <si>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3. Felhalmozási célú átvett pénzeszköz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</si>
  <si>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</si>
  <si>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</si>
  <si>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Egyéb felhalmozási célú átvett pénzeszközök</t>
  </si>
  <si>
    <t>KÖLTSÉGVETÉSI BEVÉTELEK ÖSSZESEN (I.+II.):</t>
  </si>
  <si>
    <t>III. Előző évi költségvetési maradvány, valamint a vállalkozási maradvány alaptevékenység ellátására történő</t>
  </si>
  <si>
    <t xml:space="preserve">          - működési célú igénybevétele</t>
  </si>
  <si>
    <t xml:space="preserve">          - felhalmozási célú igénybevétele</t>
  </si>
  <si>
    <t>IV. Finanszírozási célú pénzügyi műveletek bevételei</t>
  </si>
  <si>
    <t>Működési célú pénzügyi műveletek bevételei</t>
  </si>
  <si>
    <t>Hitel-, kölcsönfelvétel pénzügyi vállalkozástól</t>
  </si>
  <si>
    <t>Belföldi értékpapírok bevételei</t>
  </si>
  <si>
    <t>Államháztartáson belüli megelőlegezések</t>
  </si>
  <si>
    <t>Államháztartáson belüli megelőlegezések törlesztése</t>
  </si>
  <si>
    <t>Irányító szervi támogatás</t>
  </si>
  <si>
    <t>Lekötött bankbetétek megszüntetése</t>
  </si>
  <si>
    <t>Tulajdonosi kölcsönök bevételei</t>
  </si>
  <si>
    <t>Külföldi finanszírozás bevételei</t>
  </si>
  <si>
    <t>Adóssághoz nem kapcsolódó származékos ügyletek bevételei</t>
  </si>
  <si>
    <t>Váltóbevételek</t>
  </si>
  <si>
    <t>Felhalmozási célú pénzügyi műveletek bevételei</t>
  </si>
  <si>
    <t>BEVÉTELEK MINDÖSSZESEN (I.+II.+III.+IV.):</t>
  </si>
  <si>
    <t>3. számú melléklet</t>
  </si>
  <si>
    <t>és költségvetési szerveinek kiadási előirányzatai</t>
  </si>
  <si>
    <t>I. Működési kiadások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</si>
  <si>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</si>
  <si>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</si>
  <si>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</si>
  <si>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</si>
  <si>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működéi célú kiadások</t>
  </si>
  <si>
    <t>II. Felhalmozási kiadások</t>
  </si>
  <si>
    <t>Beruházások</t>
  </si>
  <si>
    <t>Felújítások</t>
  </si>
  <si>
    <t>Egyéb felhalmozási célú kiadások</t>
  </si>
  <si>
    <t>KÖLTSÉGVETÉSI KIADÁSOK ÖSSZESEN (I.+II.):</t>
  </si>
  <si>
    <t>III. Finanszírozási célú pénzügyi műveletek kiadásai</t>
  </si>
  <si>
    <t>Működési célú műveletek kiadásai</t>
  </si>
  <si>
    <t>Belföldi finanszírozás kiadásai</t>
  </si>
  <si>
    <t>Külföldi finanszírozás kiadásai</t>
  </si>
  <si>
    <t>Adóssághoz nem kapcsolódó származékos ügyletek kiadásai</t>
  </si>
  <si>
    <t>Felhalmozási célú műveletek kiadásai</t>
  </si>
  <si>
    <t>KIADÁSOK MINDÖSSZESEN (I.+II.+III.):</t>
  </si>
  <si>
    <t>4. számú melléklet</t>
  </si>
  <si>
    <t>kötelező, önként vállalt és állami (államigazgatási) feladatok szerint</t>
  </si>
  <si>
    <t>Kötelező feladatok</t>
  </si>
  <si>
    <t>Önként vállalt feladatok</t>
  </si>
  <si>
    <t>Állam-igazgatási feladatok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</si>
  <si>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</si>
  <si>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</si>
  <si>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</si>
  <si>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</si>
  <si>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</si>
  <si>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</si>
  <si>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4. Működési célú átvett pénzeszköz</t>
  </si>
  <si>
    <t>7. számú melléklet</t>
  </si>
  <si>
    <t>Kisfenyő Óvoda</t>
  </si>
  <si>
    <t>8. számú melléklet</t>
  </si>
  <si>
    <t>bevételei és kiadásai,</t>
  </si>
  <si>
    <t>9. számú melléklet</t>
  </si>
  <si>
    <t>és költségvetési szerveinek</t>
  </si>
  <si>
    <t>működési célú bevételei és kiadásai összevont mérlege</t>
  </si>
  <si>
    <t>Sor-
szám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</si>
  <si>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</si>
  <si>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</si>
  <si>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</si>
  <si>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</si>
  <si>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</si>
  <si>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</si>
  <si>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</si>
  <si>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</si>
  <si>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</si>
  <si>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</si>
  <si>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</si>
  <si>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célú támogatások államháztartáson belülről</t>
  </si>
  <si>
    <t>Közhatalmi bevételek</t>
  </si>
  <si>
    <t>Munkaadókat terhelő járulék és szociális hozzájárulási adó</t>
  </si>
  <si>
    <t>Működési bevételek</t>
  </si>
  <si>
    <t>Működési célú átvett pénzeszközök</t>
  </si>
  <si>
    <t>Egyéb működési célú kiadások</t>
  </si>
  <si>
    <t>Költségvetési bevételek összesen (1.+...+4.):</t>
  </si>
  <si>
    <t>Költségvetési kiadások összesen (1.+...+5.):</t>
  </si>
  <si>
    <t>Hitel-, kölcsönfelvétel államháztartáson kívülről</t>
  </si>
  <si>
    <t>Hitel-, kölcsöntörlesztés államháztartáson kívülre</t>
  </si>
  <si>
    <t>Belföldi értékpapírok kiadásai</t>
  </si>
  <si>
    <t>Maradvány igénybevétele</t>
  </si>
  <si>
    <t>Államháztartáson belüli megelőlegezések folyósítása</t>
  </si>
  <si>
    <t>10.</t>
  </si>
  <si>
    <t>Államháztartáson belüli megelőlegezések visszafizetése</t>
  </si>
  <si>
    <t>11.</t>
  </si>
  <si>
    <t>Irányító szervi támogatás folyósítása</t>
  </si>
  <si>
    <t>12.</t>
  </si>
  <si>
    <t>Pénzeszközök betétként elhelyezése</t>
  </si>
  <si>
    <t>13.</t>
  </si>
  <si>
    <t>Betétek megszüntetése</t>
  </si>
  <si>
    <t>Pénzügyi lízing kiadásai</t>
  </si>
  <si>
    <t>14.</t>
  </si>
  <si>
    <t>15.</t>
  </si>
  <si>
    <t>16.</t>
  </si>
  <si>
    <t>Finanszírozási bevételek összesen (7.+…+15.):</t>
  </si>
  <si>
    <t>Finanszírozási kiadások összesen (7.+…+15.):</t>
  </si>
  <si>
    <t>17.</t>
  </si>
  <si>
    <t>BEVÉTELEK ÖSSZESEN (6.+16.):</t>
  </si>
  <si>
    <t>KIADÁSOK ÖSSZESEN (6.+16.):</t>
  </si>
  <si>
    <t>18.</t>
  </si>
  <si>
    <t>Költségvetési hiány:</t>
  </si>
  <si>
    <t>Költségvetési többlet:</t>
  </si>
  <si>
    <t>10. számú melléklet</t>
  </si>
  <si>
    <t>felhalmozási célú bevételei és kiadásai összevont mérlege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</si>
  <si>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</si>
  <si>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</si>
  <si>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</si>
  <si>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</si>
  <si>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</si>
  <si>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</si>
  <si>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</si>
  <si>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</si>
  <si>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</si>
  <si>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11. számú melléklet a(z) 6/2015. (VI. 29.) önkormányzati rendelethez</t>
  </si>
  <si>
    <t>A költségvetési hiány belső finanszírozására szolgáló</t>
  </si>
  <si>
    <t>finanszírozási bevételek</t>
  </si>
  <si>
    <t>Működési cél</t>
  </si>
  <si>
    <t>betételhelyezés visszavonása</t>
  </si>
  <si>
    <t>költségvetési maradvány igénybevétle</t>
  </si>
  <si>
    <t>vállalkozási maradvány igénybevétle</t>
  </si>
  <si>
    <t>Felhalmozási cél</t>
  </si>
  <si>
    <t>Összesen:</t>
  </si>
  <si>
    <t>12. számú melléklet a(z) 6/2015. (VI. 29.) önkormányzati rendelethez</t>
  </si>
  <si>
    <r>
      <t>A költségvetési hiány külső finanszírozására vagy</t>
    </r>
    <r>
      <rPr>
        <sz val="10"/>
        <rFont val="Arial"/>
        <family val="2"/>
      </rPr>
      <t xml:space="preserve"> </t>
    </r>
  </si>
  <si>
    <t>a költségvetési többlet felhasználására szolgáló</t>
  </si>
  <si>
    <t>finanszírozási célú pénzügyi műveletek</t>
  </si>
  <si>
    <t>Összesen</t>
  </si>
  <si>
    <t>értékpapír kibocsátása, értékesítése</t>
  </si>
  <si>
    <t>hitel, kölcsön felvétele</t>
  </si>
  <si>
    <t>áh.-on belüli megelőlegezések bev.</t>
  </si>
  <si>
    <t>betéti műveletek bevételei</t>
  </si>
  <si>
    <t>származékos ügyletek bevételei</t>
  </si>
  <si>
    <t>értékpapír vásárlása, visszavásárlása</t>
  </si>
  <si>
    <t>hitel, kölcsön törlesztése</t>
  </si>
  <si>
    <t>áh.-on belüli megelőlegezések kiad.</t>
  </si>
  <si>
    <t>betéti műveletek kiadásai</t>
  </si>
  <si>
    <t>pénzügyi lízing</t>
  </si>
  <si>
    <t>származékos ügyletek kiadásai</t>
  </si>
  <si>
    <t>13. számú melléklet</t>
  </si>
  <si>
    <t xml:space="preserve">a(z)  6/2015. (VI. 29.) önkormányzati rendelethez </t>
  </si>
  <si>
    <t xml:space="preserve">Balatonfenyves Község Önkormányzatának és költségvetési szerveinek </t>
  </si>
  <si>
    <t>beruházási és felújítási kiadásai célonként</t>
  </si>
  <si>
    <t xml:space="preserve">e Ft-ban </t>
  </si>
  <si>
    <t>Sorszám</t>
  </si>
  <si>
    <t>Beruházási cél megnevezése</t>
  </si>
  <si>
    <t>windows 7 operációs rendszer</t>
  </si>
  <si>
    <t>asztali számítógép</t>
  </si>
  <si>
    <t>kisértékű tárgyi eszközök beszerzése</t>
  </si>
  <si>
    <t>zuhanyzótelepítés óvoda udvarra</t>
  </si>
  <si>
    <t>Vachott Sándor sétálóutca építése</t>
  </si>
  <si>
    <t>Fenyves u. 43. (1250/2 hrsz.) előtti járdaépítés</t>
  </si>
  <si>
    <t>Vörösmarty u. járdaépítés</t>
  </si>
  <si>
    <t>aszfaltozás</t>
  </si>
  <si>
    <t>járdaépítés Mária utca</t>
  </si>
  <si>
    <t>melegaszfaltos útépítés 50%-os lakossági hozzájárulással</t>
  </si>
  <si>
    <t>utcabútor beszerzés Vachott Sándor utcára</t>
  </si>
  <si>
    <t>imremajori szennyvízcsatorna tervezés</t>
  </si>
  <si>
    <t>úttörő utcai csapadékvíz elvezető rendszer csatlakozásának kiépítése a Rigó csatornára</t>
  </si>
  <si>
    <t>Kanizsai és Juhász Gyula u. csapadékvíz elvezetés tervezése</t>
  </si>
  <si>
    <t>közvilágítás bővítése</t>
  </si>
  <si>
    <t>településrendezési terv módosítása</t>
  </si>
  <si>
    <t>térfigyelő kamerarendszer kiépítése</t>
  </si>
  <si>
    <t>keretes állvány</t>
  </si>
  <si>
    <t>szárzúzó és utcaseprő adapter</t>
  </si>
  <si>
    <t>parti sétány kialakítása</t>
  </si>
  <si>
    <t>fittness gépek környezetének térburkolása</t>
  </si>
  <si>
    <t>19.</t>
  </si>
  <si>
    <t>lidót megkerülő villanyvezeték átépítése</t>
  </si>
  <si>
    <t>20.</t>
  </si>
  <si>
    <t>fittness gépek telepítése Csalogány és B.fenyves-alsói strandra (2-2 db)</t>
  </si>
  <si>
    <t>21.</t>
  </si>
  <si>
    <t>mobil wc</t>
  </si>
  <si>
    <t>22.</t>
  </si>
  <si>
    <t>23.</t>
  </si>
  <si>
    <t>tatami szőnyeg</t>
  </si>
  <si>
    <t>24.</t>
  </si>
  <si>
    <t>gyermekétkeztetés feltételeit javító fejlesztések támogatása pályázati önerő</t>
  </si>
  <si>
    <t>25.</t>
  </si>
  <si>
    <t>tanyagondnoki gépjármű beszerzése pályázati önerő</t>
  </si>
  <si>
    <t>Balatonfenyves Község Önkormányzata</t>
  </si>
  <si>
    <t>MINDÖSSZESEN:</t>
  </si>
  <si>
    <t>- 2. oldal -</t>
  </si>
  <si>
    <t>Felújítási cél megnevezése</t>
  </si>
  <si>
    <t>óvoda energiaracionalizálás (szállító finansz.)</t>
  </si>
  <si>
    <t>szolgálati lakás tetőfelújítás</t>
  </si>
  <si>
    <t>egészségház tetőfelújítás</t>
  </si>
  <si>
    <t>központi strand kő wc felújítása</t>
  </si>
  <si>
    <t>lidók helyreállítása</t>
  </si>
  <si>
    <t>PMH környezetében térburkolat csere</t>
  </si>
  <si>
    <t>PMH villamos felújítása, szabványosítása</t>
  </si>
  <si>
    <t>belterületi utak, járdák, hidak felújítása pályázati önerő</t>
  </si>
  <si>
    <t>14. számú melléklet</t>
  </si>
  <si>
    <t>Balatonfenyves Község Önkormányzatának azon fejlesztési céljai,</t>
  </si>
  <si>
    <t>melyek megvalósításához adósságot keletkeztető ügylet megkötése szükséges</t>
  </si>
  <si>
    <t>Az adósságot keletkeztető ügylet megnevezése</t>
  </si>
  <si>
    <t>Fejlesztés cél megnevezése</t>
  </si>
  <si>
    <t>hitel, kölcsön felvétele, átvállalása a folyósítás, átvállalás napjától a végtörlesztés napjáig, és annak aktuális tőketartozása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</si>
  <si>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</si>
  <si>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</si>
  <si>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</si>
  <si>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</si>
  <si>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</si>
  <si>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hitelintézetek által, származékos műveletek különbözeteként az Államadósság Kezelő Központ Zrt.-nél elhelyezett fedezeti betétek</t>
  </si>
  <si>
    <t>15. számú melléklet</t>
  </si>
  <si>
    <t>saját bevételeinek és az adósságot keletkeztető ügyleteiből eredő fizetési kötelezettségének bemutatása</t>
  </si>
  <si>
    <t>Sor-szám</t>
  </si>
  <si>
    <t>2015. évben</t>
  </si>
  <si>
    <t>2016. évben</t>
  </si>
  <si>
    <t>2017. évben</t>
  </si>
  <si>
    <t>2018. évben</t>
  </si>
  <si>
    <t>Helyi adók és a települési adók</t>
  </si>
  <si>
    <t>01</t>
  </si>
  <si>
    <t>Osztalékok, koncessziós díjak, hozambevételek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</si>
  <si>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</si>
  <si>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</si>
  <si>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</si>
  <si>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</si>
  <si>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</si>
  <si>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</si>
  <si>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</si>
  <si>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 értékesítéséből, privatizációból származó bevételek</t>
  </si>
  <si>
    <t>06</t>
  </si>
  <si>
    <t>Kezesség-, illetve garanciavállalással kapcsolatos megtérülés</t>
  </si>
  <si>
    <t>07</t>
  </si>
  <si>
    <t>Saját bevételek (01+…+07)</t>
  </si>
  <si>
    <t>08</t>
  </si>
  <si>
    <t>Saját bevételek (08. sor) 50 %-a</t>
  </si>
  <si>
    <t>09</t>
  </si>
  <si>
    <t>Előző év(ek)ben keletkezett tárgyévet terhelő fizetési kötelezettség (11+…+17)</t>
  </si>
  <si>
    <t>10</t>
  </si>
  <si>
    <t>Felvett, átvállalt hitel és annak tőketartozása</t>
  </si>
  <si>
    <t>11</t>
  </si>
  <si>
    <t>Felvett, átvállalt kölcsön és annak tőketartozása</t>
  </si>
  <si>
    <t>12</t>
  </si>
  <si>
    <t>Hitelviszonyt megtestesítő értékpapír</t>
  </si>
  <si>
    <t>13</t>
  </si>
  <si>
    <t>Adott váltó</t>
  </si>
  <si>
    <t>14</t>
  </si>
  <si>
    <t>Pénzügyi lízing</t>
  </si>
  <si>
    <t>15</t>
  </si>
  <si>
    <t>Halasztott fizetés</t>
  </si>
  <si>
    <t>16</t>
  </si>
  <si>
    <t>Kezességvállalásból eredő fizetési kötelezettség</t>
  </si>
  <si>
    <t>17</t>
  </si>
  <si>
    <t>Tárgyévben keletkezett, illetve keletkező, tárgy-évet terhelő fizetési kötelezettség (19+…+25)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</si>
  <si>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</si>
  <si>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</si>
  <si>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</si>
  <si>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</si>
  <si>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</si>
  <si>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</si>
  <si>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</si>
  <si>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</si>
  <si>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</t>
  </si>
  <si>
    <t>26</t>
  </si>
  <si>
    <t>Fizetési kötelezettséggel csökkentett saját bevétel (09-26)</t>
  </si>
  <si>
    <t>27</t>
  </si>
  <si>
    <t>16. számú melléklet a(z) 6/2015. évi (VI. 29.) önkormányzati rendelethez</t>
  </si>
  <si>
    <t>EU támogatással megvalósuló programok, projektek</t>
  </si>
  <si>
    <t>Bevétel</t>
  </si>
  <si>
    <t>Kiadás</t>
  </si>
  <si>
    <t>Óvoda épületének energiaracionalizálása</t>
  </si>
  <si>
    <t>Házi komposztálás népszerűsítése</t>
  </si>
  <si>
    <t>17. számú melléklet</t>
  </si>
  <si>
    <t>Balatonfenyves Községi Önkormányzat</t>
  </si>
  <si>
    <t>általános tartaléka és céltartalékának felosztása</t>
  </si>
  <si>
    <t>Cél megnevezése</t>
  </si>
  <si>
    <t>Működési tartalék</t>
  </si>
  <si>
    <t>Felhalmozási tartalék</t>
  </si>
  <si>
    <t>Céltartalék</t>
  </si>
  <si>
    <t>Általános tartalék</t>
  </si>
  <si>
    <t>Tartalék összesen</t>
  </si>
  <si>
    <t>18. számú melléklet</t>
  </si>
  <si>
    <t xml:space="preserve">a(z) 6/2015. (VI. 29.) önkormányzati rendelethez </t>
  </si>
  <si>
    <t>Balatonfenyves Község Önkormányzata többéves kihatással járó feladatainak</t>
  </si>
  <si>
    <t>előirányzatai éves bontásban</t>
  </si>
  <si>
    <t xml:space="preserve">e-Ft-ban </t>
  </si>
  <si>
    <t>feladat megnevezése</t>
  </si>
  <si>
    <t>2015. év</t>
  </si>
  <si>
    <t>2016. év</t>
  </si>
  <si>
    <t>2017. év</t>
  </si>
  <si>
    <t>2018. év</t>
  </si>
  <si>
    <t>2019. év</t>
  </si>
  <si>
    <t>Testületi hat.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</si>
  <si>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</si>
  <si>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</si>
  <si>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</si>
  <si>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</si>
  <si>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</si>
  <si>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</si>
  <si>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19. számú melléklet a(z) 6/2015. (VI. 29.) önkormányzati rendelethez</t>
  </si>
  <si>
    <t>2015. évi előirányzat-felhasználási ütemterv</t>
  </si>
  <si>
    <t>BEVÉTELEK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</si>
  <si>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</si>
  <si>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</si>
  <si>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</si>
  <si>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</si>
  <si>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</si>
  <si>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</si>
  <si>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</si>
  <si>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</si>
  <si>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</si>
  <si>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</si>
  <si>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</si>
  <si>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</si>
  <si>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</si>
  <si>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</si>
  <si>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Működési célú támogatások áh.-on belülről</t>
  </si>
  <si>
    <t>Felhalmozási célú támogatások áh.-on belülről</t>
  </si>
  <si>
    <t>Finanszírozási bevételek</t>
  </si>
  <si>
    <t>BEVÉTELEK ÖSSZESEN:</t>
  </si>
  <si>
    <t>KIADÁSOK</t>
  </si>
  <si>
    <t>Munkaadókat terhelő járulékok és szoc. hozzájárulási adó</t>
  </si>
  <si>
    <t>Finanszírozási kiadások</t>
  </si>
  <si>
    <t>KIADÁSOK ÖSSZESEN:</t>
  </si>
  <si>
    <t>19. számú melléklet a(z) 6/2015. (VI. 24.) önkormányzati rendelethez</t>
  </si>
  <si>
    <t>20. számú melléklet</t>
  </si>
  <si>
    <t>a 6/2015. (VI. 29.) önkormáyzati rendelethez</t>
  </si>
  <si>
    <t>Balatonfenyves Község Önkormányzata 2015. évi közvetett támogatásai</t>
  </si>
  <si>
    <t>Támogatás megnevezése</t>
  </si>
  <si>
    <t>Estek száma</t>
  </si>
  <si>
    <t>Nyújtott támogatás összege</t>
  </si>
  <si>
    <t>eredeti előirányzat</t>
  </si>
  <si>
    <t>módosított előirányzat</t>
  </si>
  <si>
    <t>teljesítés</t>
  </si>
  <si>
    <t>ellátottak térítési díja, kártérítés méltányossági alapon történő elengedés összege</t>
  </si>
  <si>
    <t>lakásépítéshez, felújításhoz nyújtott kölcsön elengedés összege</t>
  </si>
  <si>
    <t>helyi adó, gépjárműadónál biztosított kedvezmény, mentesség összege adónemenként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</si>
  <si>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</si>
  <si>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</si>
  <si>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</si>
  <si>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</si>
  <si>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</si>
  <si>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</si>
  <si>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>helyiségek, eszközök hasznosításából származó bevételből nyújtott kedvezmény, mentesség</t>
  </si>
  <si>
    <t xml:space="preserve">          - Turisztikai Egyesület</t>
  </si>
  <si>
    <t xml:space="preserve">          - Ezüstfenyő Nyugdíjas Egyesület</t>
  </si>
  <si>
    <t>egyéb kedvezmény vagy kölcsön elengedésének összege</t>
  </si>
  <si>
    <t>Közvetett támogatások összesen:</t>
  </si>
  <si>
    <t>21. számú melléklet a(z) 6/2015. (VI. 29.) önkormányzati rendelethez</t>
  </si>
  <si>
    <t>Lakossági és közösségi szolgáltatások támogatása</t>
  </si>
  <si>
    <t>Szolgáltatás</t>
  </si>
  <si>
    <t>22. számú melléklet</t>
  </si>
  <si>
    <t>összevont költségvetési mérlege</t>
  </si>
  <si>
    <t>KÖLTSÉGVETÉSI BEVÉTELEK</t>
  </si>
  <si>
    <r>
      <t>K</t>
    </r>
    <r>
      <rPr>
        <b/>
        <sz val="12"/>
        <rFont val="Times New Roman"/>
        <family val="1"/>
      </rPr>
      <t>ÖLTSÉGVETÉSI KIADÁSOK</t>
    </r>
  </si>
  <si>
    <t>Pénzforgalmi bevételek</t>
  </si>
  <si>
    <t>Pénzforgalmi kiadások</t>
  </si>
  <si>
    <t>Működési célú</t>
  </si>
  <si>
    <t>Munkaadót terhelő járulékok és szoc. hozzájár. adó</t>
  </si>
  <si>
    <t>Felhalmozási célú</t>
  </si>
  <si>
    <t>Pénzforgalmi nélküli kiadások</t>
  </si>
  <si>
    <t>Céltartalékok  működési</t>
  </si>
  <si>
    <t>FINANSZÍROZÁSI CÉLÚ KIADÁSOK</t>
  </si>
  <si>
    <t>Működési célú hiteltörlesztés</t>
  </si>
  <si>
    <t>Felhalmozási célú hiteltörlesztés</t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</si>
  <si>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</si>
  <si>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KIADÁSOK ÖSSZESEN</t>
  </si>
  <si>
    <t xml:space="preserve">A KÖLTSÉGVETÉS ÖSSZESÍTETT HIÁNYA </t>
  </si>
  <si>
    <t xml:space="preserve">Működési hiány </t>
  </si>
  <si>
    <t>Felhalmozási hiány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</si>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</sst>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#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4" fontId="14" fillId="0" borderId="0">
      <alignment/>
      <protection/>
    </xf>
    <xf numFmtId="164" fontId="0" fillId="0" borderId="0" applyNumberFormat="0" applyFill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28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0" fillId="0" borderId="11" xfId="0" applyBorder="1" applyAlignment="1">
      <alignment/>
    </xf>
    <xf numFmtId="164" fontId="20" fillId="0" borderId="12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4" fontId="0" fillId="0" borderId="13" xfId="0" applyBorder="1" applyAlignment="1">
      <alignment/>
    </xf>
    <xf numFmtId="164" fontId="20" fillId="0" borderId="14" xfId="0" applyFont="1" applyBorder="1" applyAlignment="1">
      <alignment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0" fillId="0" borderId="15" xfId="0" applyFont="1" applyBorder="1" applyAlignment="1">
      <alignment/>
    </xf>
    <xf numFmtId="164" fontId="0" fillId="0" borderId="12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0" fillId="0" borderId="14" xfId="0" applyBorder="1" applyAlignment="1">
      <alignment/>
    </xf>
    <xf numFmtId="164" fontId="0" fillId="0" borderId="10" xfId="0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/>
    </xf>
    <xf numFmtId="164" fontId="0" fillId="0" borderId="16" xfId="0" applyBorder="1" applyAlignment="1">
      <alignment/>
    </xf>
    <xf numFmtId="164" fontId="20" fillId="0" borderId="17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0" xfId="0" applyFont="1" applyBorder="1" applyAlignment="1">
      <alignment horizontal="left" wrapText="1"/>
    </xf>
    <xf numFmtId="164" fontId="0" fillId="0" borderId="18" xfId="0" applyBorder="1" applyAlignment="1">
      <alignment/>
    </xf>
    <xf numFmtId="164" fontId="19" fillId="0" borderId="19" xfId="0" applyFont="1" applyBorder="1" applyAlignment="1">
      <alignment/>
    </xf>
    <xf numFmtId="164" fontId="20" fillId="0" borderId="10" xfId="0" applyFont="1" applyBorder="1" applyAlignment="1">
      <alignment horizontal="left"/>
    </xf>
    <xf numFmtId="164" fontId="19" fillId="0" borderId="13" xfId="0" applyFont="1" applyBorder="1" applyAlignment="1">
      <alignment/>
    </xf>
    <xf numFmtId="164" fontId="0" fillId="0" borderId="18" xfId="0" applyFont="1" applyBorder="1" applyAlignment="1">
      <alignment horizontal="left" wrapText="1"/>
    </xf>
    <xf numFmtId="164" fontId="0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 vertical="center"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ill="1" applyBorder="1" applyAlignment="1">
      <alignment/>
    </xf>
    <xf numFmtId="164" fontId="19" fillId="0" borderId="0" xfId="0" applyFont="1" applyAlignment="1">
      <alignment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19" fillId="0" borderId="20" xfId="59" applyNumberFormat="1" applyFont="1" applyFill="1" applyBorder="1" applyAlignment="1" applyProtection="1">
      <alignment horizontal="left"/>
      <protection/>
    </xf>
    <xf numFmtId="164" fontId="0" fillId="0" borderId="21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6" fontId="0" fillId="0" borderId="10" xfId="0" applyNumberFormat="1" applyBorder="1" applyAlignment="1">
      <alignment/>
    </xf>
    <xf numFmtId="164" fontId="19" fillId="0" borderId="20" xfId="0" applyFont="1" applyBorder="1" applyAlignment="1">
      <alignment/>
    </xf>
    <xf numFmtId="164" fontId="19" fillId="0" borderId="19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7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19" fillId="0" borderId="0" xfId="0" applyFont="1" applyBorder="1" applyAlignment="1">
      <alignment horizontal="center" vertical="center"/>
    </xf>
    <xf numFmtId="167" fontId="0" fillId="0" borderId="0" xfId="0" applyNumberFormat="1" applyFont="1" applyFill="1" applyAlignment="1">
      <alignment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right" vertical="center"/>
    </xf>
    <xf numFmtId="167" fontId="19" fillId="0" borderId="23" xfId="0" applyNumberFormat="1" applyFont="1" applyFill="1" applyBorder="1" applyAlignment="1">
      <alignment horizontal="center" vertical="center" wrapText="1"/>
    </xf>
    <xf numFmtId="167" fontId="19" fillId="0" borderId="24" xfId="0" applyNumberFormat="1" applyFont="1" applyFill="1" applyBorder="1" applyAlignment="1">
      <alignment horizontal="center" vertical="center" wrapText="1"/>
    </xf>
    <xf numFmtId="167" fontId="19" fillId="0" borderId="25" xfId="0" applyNumberFormat="1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27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167" fontId="19" fillId="0" borderId="29" xfId="0" applyNumberFormat="1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center" vertical="center" wrapText="1"/>
    </xf>
    <xf numFmtId="167" fontId="0" fillId="0" borderId="31" xfId="0" applyNumberFormat="1" applyFont="1" applyFill="1" applyBorder="1" applyAlignment="1">
      <alignment horizontal="center" vertical="center" wrapText="1"/>
    </xf>
    <xf numFmtId="167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8" xfId="0" applyNumberFormat="1" applyFont="1" applyFill="1" applyBorder="1" applyAlignment="1" applyProtection="1">
      <alignment vertical="center" wrapText="1"/>
      <protection locked="0"/>
    </xf>
    <xf numFmtId="167" fontId="0" fillId="0" borderId="16" xfId="0" applyNumberFormat="1" applyFont="1" applyFill="1" applyBorder="1" applyAlignment="1" applyProtection="1">
      <alignment vertical="center" wrapText="1"/>
      <protection locked="0"/>
    </xf>
    <xf numFmtId="167" fontId="0" fillId="0" borderId="33" xfId="0" applyNumberFormat="1" applyFont="1" applyFill="1" applyBorder="1" applyAlignment="1" applyProtection="1">
      <alignment vertical="center" wrapText="1"/>
      <protection locked="0"/>
    </xf>
    <xf numFmtId="167" fontId="0" fillId="0" borderId="34" xfId="0" applyNumberFormat="1" applyFont="1" applyFill="1" applyBorder="1" applyAlignment="1" applyProtection="1">
      <alignment vertical="center" wrapText="1"/>
      <protection locked="0"/>
    </xf>
    <xf numFmtId="167" fontId="0" fillId="0" borderId="35" xfId="0" applyNumberFormat="1" applyFont="1" applyFill="1" applyBorder="1" applyAlignment="1" applyProtection="1">
      <alignment vertical="center" wrapText="1"/>
      <protection locked="0"/>
    </xf>
    <xf numFmtId="167" fontId="0" fillId="0" borderId="36" xfId="0" applyNumberFormat="1" applyFont="1" applyFill="1" applyBorder="1" applyAlignment="1">
      <alignment horizontal="center" vertical="center" wrapText="1"/>
    </xf>
    <xf numFmtId="167" fontId="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0" xfId="0" applyNumberFormat="1" applyFont="1" applyFill="1" applyBorder="1" applyAlignment="1" applyProtection="1">
      <alignment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 wrapText="1"/>
      <protection locked="0"/>
    </xf>
    <xf numFmtId="167" fontId="0" fillId="0" borderId="38" xfId="0" applyNumberFormat="1" applyFont="1" applyFill="1" applyBorder="1" applyAlignment="1" applyProtection="1">
      <alignment vertical="center" wrapText="1"/>
      <protection locked="0"/>
    </xf>
    <xf numFmtId="167" fontId="0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0" xfId="0" applyNumberFormat="1" applyFont="1" applyFill="1" applyBorder="1" applyAlignment="1" applyProtection="1">
      <alignment vertical="center" wrapText="1"/>
      <protection locked="0"/>
    </xf>
    <xf numFmtId="167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5" xfId="0" applyNumberFormat="1" applyFont="1" applyFill="1" applyBorder="1" applyAlignment="1" applyProtection="1">
      <alignment vertical="center" wrapText="1"/>
      <protection/>
    </xf>
    <xf numFmtId="167" fontId="19" fillId="0" borderId="26" xfId="0" applyNumberFormat="1" applyFont="1" applyFill="1" applyBorder="1" applyAlignment="1" applyProtection="1">
      <alignment vertical="center" wrapText="1"/>
      <protection/>
    </xf>
    <xf numFmtId="167" fontId="19" fillId="0" borderId="24" xfId="0" applyNumberFormat="1" applyFont="1" applyFill="1" applyBorder="1" applyAlignment="1" applyProtection="1">
      <alignment horizontal="left" vertical="center" wrapText="1" indent="1"/>
      <protection/>
    </xf>
    <xf numFmtId="167" fontId="19" fillId="0" borderId="29" xfId="0" applyNumberFormat="1" applyFont="1" applyFill="1" applyBorder="1" applyAlignment="1" applyProtection="1">
      <alignment vertical="center" wrapText="1"/>
      <protection/>
    </xf>
    <xf numFmtId="167" fontId="19" fillId="0" borderId="30" xfId="0" applyNumberFormat="1" applyFont="1" applyFill="1" applyBorder="1" applyAlignment="1" applyProtection="1">
      <alignment vertical="center" wrapText="1"/>
      <protection/>
    </xf>
    <xf numFmtId="167" fontId="0" fillId="0" borderId="41" xfId="0" applyNumberFormat="1" applyFont="1" applyFill="1" applyBorder="1" applyAlignment="1">
      <alignment horizontal="center" vertical="center" wrapText="1"/>
    </xf>
    <xf numFmtId="167" fontId="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24" xfId="0" applyNumberFormat="1" applyFont="1" applyFill="1" applyBorder="1" applyAlignment="1">
      <alignment horizontal="left" vertical="center" wrapText="1" indent="1"/>
    </xf>
    <xf numFmtId="167" fontId="19" fillId="0" borderId="25" xfId="0" applyNumberFormat="1" applyFont="1" applyFill="1" applyBorder="1" applyAlignment="1" applyProtection="1">
      <alignment horizontal="right" vertical="center" wrapText="1"/>
      <protection/>
    </xf>
    <xf numFmtId="167" fontId="19" fillId="0" borderId="26" xfId="0" applyNumberFormat="1" applyFont="1" applyFill="1" applyBorder="1" applyAlignment="1" applyProtection="1">
      <alignment horizontal="right" vertical="center" wrapText="1"/>
      <protection/>
    </xf>
    <xf numFmtId="167" fontId="19" fillId="0" borderId="29" xfId="0" applyNumberFormat="1" applyFont="1" applyFill="1" applyBorder="1" applyAlignment="1" applyProtection="1">
      <alignment horizontal="right" vertical="center" wrapText="1"/>
      <protection/>
    </xf>
    <xf numFmtId="167" fontId="19" fillId="0" borderId="30" xfId="0" applyNumberFormat="1" applyFont="1" applyFill="1" applyBorder="1" applyAlignment="1" applyProtection="1">
      <alignment horizontal="right" vertical="center" wrapText="1"/>
      <protection/>
    </xf>
    <xf numFmtId="164" fontId="19" fillId="0" borderId="13" xfId="0" applyFont="1" applyBorder="1" applyAlignment="1">
      <alignment horizontal="center" vertical="center"/>
    </xf>
    <xf numFmtId="164" fontId="19" fillId="0" borderId="20" xfId="0" applyFont="1" applyBorder="1" applyAlignment="1">
      <alignment horizontal="right"/>
    </xf>
    <xf numFmtId="164" fontId="0" fillId="0" borderId="10" xfId="0" applyBorder="1" applyAlignment="1">
      <alignment/>
    </xf>
    <xf numFmtId="164" fontId="0" fillId="0" borderId="33" xfId="0" applyBorder="1" applyAlignment="1">
      <alignment/>
    </xf>
    <xf numFmtId="164" fontId="0" fillId="0" borderId="43" xfId="0" applyBorder="1" applyAlignment="1">
      <alignment/>
    </xf>
    <xf numFmtId="164" fontId="19" fillId="0" borderId="16" xfId="0" applyFont="1" applyBorder="1" applyAlignment="1">
      <alignment horizontal="right"/>
    </xf>
    <xf numFmtId="164" fontId="19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center"/>
    </xf>
    <xf numFmtId="164" fontId="0" fillId="0" borderId="21" xfId="0" applyFont="1" applyBorder="1" applyAlignment="1">
      <alignment horizontal="center"/>
    </xf>
    <xf numFmtId="164" fontId="0" fillId="0" borderId="10" xfId="0" applyFont="1" applyBorder="1" applyAlignment="1">
      <alignment horizontal="right" wrapText="1"/>
    </xf>
    <xf numFmtId="164" fontId="0" fillId="0" borderId="22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19" fillId="0" borderId="21" xfId="0" applyFont="1" applyBorder="1" applyAlignment="1">
      <alignment/>
    </xf>
    <xf numFmtId="164" fontId="19" fillId="0" borderId="22" xfId="0" applyFont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22" xfId="0" applyBorder="1" applyAlignment="1">
      <alignment vertical="center"/>
    </xf>
    <xf numFmtId="165" fontId="0" fillId="0" borderId="0" xfId="0" applyNumberFormat="1" applyAlignment="1">
      <alignment/>
    </xf>
    <xf numFmtId="164" fontId="0" fillId="0" borderId="10" xfId="0" applyFont="1" applyBorder="1" applyAlignment="1">
      <alignment horizontal="left" vertical="top" wrapText="1"/>
    </xf>
    <xf numFmtId="164" fontId="0" fillId="0" borderId="0" xfId="0" applyAlignment="1">
      <alignment vertical="center"/>
    </xf>
    <xf numFmtId="164" fontId="0" fillId="0" borderId="22" xfId="0" applyFont="1" applyBorder="1" applyAlignment="1">
      <alignment vertical="center"/>
    </xf>
    <xf numFmtId="164" fontId="0" fillId="0" borderId="10" xfId="0" applyFont="1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horizontal="right" vertic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right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0" fillId="0" borderId="20" xfId="0" applyFont="1" applyBorder="1" applyAlignment="1">
      <alignment horizontal="left"/>
    </xf>
    <xf numFmtId="165" fontId="0" fillId="0" borderId="22" xfId="0" applyNumberFormat="1" applyBorder="1" applyAlignment="1">
      <alignment/>
    </xf>
    <xf numFmtId="164" fontId="0" fillId="0" borderId="10" xfId="0" applyFont="1" applyBorder="1" applyAlignment="1">
      <alignment vertical="center" wrapText="1"/>
    </xf>
    <xf numFmtId="164" fontId="0" fillId="0" borderId="19" xfId="0" applyBorder="1" applyAlignment="1">
      <alignment/>
    </xf>
    <xf numFmtId="164" fontId="0" fillId="0" borderId="0" xfId="0" applyAlignment="1">
      <alignment/>
    </xf>
    <xf numFmtId="164" fontId="19" fillId="0" borderId="10" xfId="0" applyFont="1" applyBorder="1" applyAlignment="1">
      <alignment horizontal="center" wrapText="1"/>
    </xf>
    <xf numFmtId="164" fontId="0" fillId="0" borderId="22" xfId="0" applyFont="1" applyBorder="1" applyAlignment="1">
      <alignment/>
    </xf>
    <xf numFmtId="165" fontId="19" fillId="0" borderId="18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19" fillId="0" borderId="22" xfId="0" applyFont="1" applyBorder="1" applyAlignment="1">
      <alignment horizontal="center"/>
    </xf>
    <xf numFmtId="164" fontId="19" fillId="0" borderId="20" xfId="0" applyFont="1" applyBorder="1" applyAlignment="1">
      <alignment wrapText="1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164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164" fontId="0" fillId="0" borderId="0" xfId="0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21" fillId="0" borderId="10" xfId="0" applyFont="1" applyFill="1" applyBorder="1" applyAlignment="1">
      <alignment horizontal="left" wrapText="1"/>
    </xf>
    <xf numFmtId="165" fontId="1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60">
      <alignment/>
      <protection/>
    </xf>
    <xf numFmtId="164" fontId="14" fillId="0" borderId="0" xfId="60" applyAlignment="1">
      <alignment/>
      <protection/>
    </xf>
    <xf numFmtId="164" fontId="14" fillId="0" borderId="0" xfId="60" applyFont="1" applyAlignment="1">
      <alignment horizontal="right"/>
      <protection/>
    </xf>
    <xf numFmtId="164" fontId="22" fillId="0" borderId="0" xfId="60" applyFont="1" applyAlignment="1">
      <alignment/>
      <protection/>
    </xf>
    <xf numFmtId="164" fontId="23" fillId="0" borderId="0" xfId="60" applyFont="1" applyBorder="1" applyAlignment="1">
      <alignment horizontal="center"/>
      <protection/>
    </xf>
    <xf numFmtId="164" fontId="23" fillId="0" borderId="0" xfId="60" applyFont="1" applyAlignment="1">
      <alignment horizontal="center"/>
      <protection/>
    </xf>
    <xf numFmtId="164" fontId="22" fillId="0" borderId="0" xfId="60" applyFont="1" applyAlignment="1">
      <alignment horizontal="center"/>
      <protection/>
    </xf>
    <xf numFmtId="164" fontId="14" fillId="0" borderId="0" xfId="60" applyFont="1">
      <alignment/>
      <protection/>
    </xf>
    <xf numFmtId="164" fontId="14" fillId="0" borderId="10" xfId="60" applyFont="1" applyBorder="1" applyAlignment="1">
      <alignment horizontal="center" vertical="center"/>
      <protection/>
    </xf>
    <xf numFmtId="164" fontId="14" fillId="0" borderId="10" xfId="60" applyFont="1" applyBorder="1" applyAlignment="1">
      <alignment horizontal="center"/>
      <protection/>
    </xf>
    <xf numFmtId="164" fontId="14" fillId="0" borderId="0" xfId="60" applyFont="1" applyAlignment="1">
      <alignment horizontal="center"/>
      <protection/>
    </xf>
    <xf numFmtId="164" fontId="14" fillId="0" borderId="10" xfId="60" applyFont="1" applyBorder="1" applyAlignment="1">
      <alignment horizontal="center" wrapText="1"/>
      <protection/>
    </xf>
    <xf numFmtId="164" fontId="14" fillId="0" borderId="10" xfId="60" applyFont="1" applyBorder="1" applyAlignment="1">
      <alignment horizontal="center" vertical="center" wrapText="1"/>
      <protection/>
    </xf>
    <xf numFmtId="164" fontId="14" fillId="0" borderId="10" xfId="60" applyFont="1" applyBorder="1" applyAlignment="1">
      <alignment horizontal="left" wrapText="1"/>
      <protection/>
    </xf>
    <xf numFmtId="165" fontId="14" fillId="0" borderId="10" xfId="60" applyNumberFormat="1" applyFont="1" applyBorder="1" applyAlignment="1">
      <alignment horizontal="right" vertical="center"/>
      <protection/>
    </xf>
    <xf numFmtId="165" fontId="14" fillId="0" borderId="10" xfId="60" applyNumberFormat="1" applyFont="1" applyBorder="1" applyAlignment="1">
      <alignment horizontal="right"/>
      <protection/>
    </xf>
    <xf numFmtId="164" fontId="14" fillId="0" borderId="10" xfId="60" applyFont="1" applyBorder="1" applyAlignment="1">
      <alignment horizontal="left"/>
      <protection/>
    </xf>
    <xf numFmtId="164" fontId="14" fillId="0" borderId="0" xfId="60" applyFont="1" applyAlignment="1">
      <alignment horizontal="left"/>
      <protection/>
    </xf>
    <xf numFmtId="164" fontId="24" fillId="0" borderId="10" xfId="60" applyFont="1" applyBorder="1" applyAlignment="1">
      <alignment horizontal="left"/>
      <protection/>
    </xf>
    <xf numFmtId="164" fontId="24" fillId="0" borderId="10" xfId="60" applyFont="1" applyBorder="1" applyAlignment="1">
      <alignment horizontal="center"/>
      <protection/>
    </xf>
    <xf numFmtId="165" fontId="24" fillId="0" borderId="10" xfId="60" applyNumberFormat="1" applyFont="1" applyBorder="1" applyAlignment="1">
      <alignment horizontal="right"/>
      <protection/>
    </xf>
    <xf numFmtId="164" fontId="0" fillId="0" borderId="0" xfId="0" applyBorder="1" applyAlignment="1">
      <alignment horizontal="center"/>
    </xf>
    <xf numFmtId="164" fontId="25" fillId="0" borderId="10" xfId="57" applyFont="1" applyBorder="1" applyAlignment="1">
      <alignment horizontal="center" wrapText="1"/>
      <protection/>
    </xf>
    <xf numFmtId="164" fontId="25" fillId="0" borderId="0" xfId="57" applyFont="1" applyBorder="1" applyAlignment="1">
      <alignment wrapText="1"/>
      <protection/>
    </xf>
    <xf numFmtId="164" fontId="25" fillId="0" borderId="10" xfId="57" applyFont="1" applyBorder="1" applyAlignment="1">
      <alignment horizontal="center"/>
      <protection/>
    </xf>
    <xf numFmtId="164" fontId="26" fillId="0" borderId="10" xfId="57" applyFont="1" applyFill="1" applyBorder="1" applyAlignment="1">
      <alignment horizontal="center" vertical="center"/>
      <protection/>
    </xf>
    <xf numFmtId="164" fontId="27" fillId="0" borderId="0" xfId="57" applyFont="1" applyFill="1" applyBorder="1" applyAlignment="1">
      <alignment horizontal="center" vertical="center" wrapText="1"/>
      <protection/>
    </xf>
    <xf numFmtId="164" fontId="28" fillId="0" borderId="10" xfId="57" applyFont="1" applyFill="1" applyBorder="1">
      <alignment/>
      <protection/>
    </xf>
    <xf numFmtId="165" fontId="29" fillId="0" borderId="10" xfId="57" applyNumberFormat="1" applyFont="1" applyFill="1" applyBorder="1">
      <alignment/>
      <protection/>
    </xf>
    <xf numFmtId="165" fontId="29" fillId="0" borderId="0" xfId="57" applyNumberFormat="1" applyFont="1" applyFill="1" applyBorder="1">
      <alignment/>
      <protection/>
    </xf>
    <xf numFmtId="164" fontId="29" fillId="0" borderId="20" xfId="57" applyFont="1" applyFill="1" applyBorder="1">
      <alignment/>
      <protection/>
    </xf>
    <xf numFmtId="165" fontId="29" fillId="0" borderId="21" xfId="57" applyNumberFormat="1" applyFont="1" applyFill="1" applyBorder="1">
      <alignment/>
      <protection/>
    </xf>
    <xf numFmtId="165" fontId="29" fillId="0" borderId="10" xfId="0" applyNumberFormat="1" applyFont="1" applyBorder="1" applyAlignment="1">
      <alignment/>
    </xf>
    <xf numFmtId="164" fontId="30" fillId="0" borderId="10" xfId="0" applyFont="1" applyBorder="1" applyAlignment="1">
      <alignment/>
    </xf>
    <xf numFmtId="164" fontId="31" fillId="0" borderId="10" xfId="57" applyFont="1" applyBorder="1">
      <alignment/>
      <protection/>
    </xf>
    <xf numFmtId="165" fontId="26" fillId="0" borderId="10" xfId="57" applyNumberFormat="1" applyFont="1" applyBorder="1">
      <alignment/>
      <protection/>
    </xf>
    <xf numFmtId="165" fontId="32" fillId="0" borderId="0" xfId="57" applyNumberFormat="1" applyFont="1" applyFill="1" applyBorder="1">
      <alignment/>
      <protection/>
    </xf>
    <xf numFmtId="164" fontId="31" fillId="0" borderId="20" xfId="57" applyFont="1" applyBorder="1">
      <alignment/>
      <protection/>
    </xf>
    <xf numFmtId="165" fontId="31" fillId="0" borderId="21" xfId="57" applyNumberFormat="1" applyFont="1" applyBorder="1">
      <alignment/>
      <protection/>
    </xf>
    <xf numFmtId="165" fontId="28" fillId="0" borderId="10" xfId="0" applyNumberFormat="1" applyFont="1" applyBorder="1" applyAlignment="1">
      <alignment/>
    </xf>
    <xf numFmtId="164" fontId="26" fillId="0" borderId="10" xfId="57" applyFont="1" applyBorder="1">
      <alignment/>
      <protection/>
    </xf>
    <xf numFmtId="165" fontId="28" fillId="0" borderId="0" xfId="57" applyNumberFormat="1" applyFont="1" applyFill="1" applyBorder="1">
      <alignment/>
      <protection/>
    </xf>
    <xf numFmtId="164" fontId="26" fillId="0" borderId="20" xfId="57" applyFont="1" applyBorder="1">
      <alignment/>
      <protection/>
    </xf>
    <xf numFmtId="165" fontId="26" fillId="0" borderId="21" xfId="57" applyNumberFormat="1" applyFont="1" applyBorder="1">
      <alignment/>
      <protection/>
    </xf>
    <xf numFmtId="164" fontId="33" fillId="0" borderId="10" xfId="58" applyFont="1" applyFill="1" applyBorder="1" applyAlignment="1">
      <alignment horizontal="left"/>
      <protection/>
    </xf>
    <xf numFmtId="165" fontId="33" fillId="0" borderId="10" xfId="58" applyNumberFormat="1" applyFont="1" applyFill="1" applyBorder="1" applyAlignment="1">
      <alignment horizontal="right"/>
      <protection/>
    </xf>
    <xf numFmtId="165" fontId="33" fillId="0" borderId="10" xfId="58" applyNumberFormat="1" applyFont="1" applyFill="1" applyBorder="1" applyAlignment="1">
      <alignment/>
      <protection/>
    </xf>
    <xf numFmtId="165" fontId="34" fillId="0" borderId="0" xfId="57" applyNumberFormat="1" applyFont="1" applyFill="1" applyBorder="1">
      <alignment/>
      <protection/>
    </xf>
    <xf numFmtId="164" fontId="33" fillId="0" borderId="20" xfId="58" applyFont="1" applyFill="1" applyBorder="1" applyAlignment="1">
      <alignment/>
      <protection/>
    </xf>
    <xf numFmtId="165" fontId="35" fillId="0" borderId="21" xfId="57" applyNumberFormat="1" applyFont="1" applyBorder="1">
      <alignment/>
      <protection/>
    </xf>
    <xf numFmtId="165" fontId="33" fillId="0" borderId="10" xfId="0" applyNumberFormat="1" applyFont="1" applyBorder="1" applyAlignment="1">
      <alignment/>
    </xf>
    <xf numFmtId="165" fontId="36" fillId="0" borderId="0" xfId="57" applyNumberFormat="1" applyFont="1" applyFill="1" applyBorder="1">
      <alignment/>
      <protection/>
    </xf>
    <xf numFmtId="164" fontId="33" fillId="0" borderId="10" xfId="58" applyFont="1" applyFill="1" applyBorder="1" applyAlignment="1">
      <alignment/>
      <protection/>
    </xf>
    <xf numFmtId="164" fontId="34" fillId="0" borderId="18" xfId="58" applyFont="1" applyFill="1" applyBorder="1" applyAlignment="1">
      <alignment/>
      <protection/>
    </xf>
    <xf numFmtId="165" fontId="34" fillId="0" borderId="18" xfId="58" applyNumberFormat="1" applyFont="1" applyFill="1" applyBorder="1" applyAlignment="1">
      <alignment/>
      <protection/>
    </xf>
    <xf numFmtId="164" fontId="37" fillId="0" borderId="10" xfId="57" applyFont="1" applyBorder="1">
      <alignment/>
      <protection/>
    </xf>
    <xf numFmtId="164" fontId="38" fillId="0" borderId="10" xfId="58" applyFont="1" applyFill="1" applyBorder="1" applyAlignment="1">
      <alignment/>
      <protection/>
    </xf>
    <xf numFmtId="165" fontId="38" fillId="0" borderId="10" xfId="58" applyNumberFormat="1" applyFont="1" applyFill="1" applyBorder="1" applyAlignment="1">
      <alignment/>
      <protection/>
    </xf>
    <xf numFmtId="165" fontId="37" fillId="0" borderId="10" xfId="57" applyNumberFormat="1" applyFont="1" applyBorder="1">
      <alignment/>
      <protection/>
    </xf>
    <xf numFmtId="164" fontId="37" fillId="0" borderId="11" xfId="57" applyFont="1" applyBorder="1">
      <alignment/>
      <protection/>
    </xf>
    <xf numFmtId="165" fontId="37" fillId="0" borderId="11" xfId="57" applyNumberFormat="1" applyFont="1" applyBorder="1">
      <alignment/>
      <protection/>
    </xf>
    <xf numFmtId="164" fontId="39" fillId="0" borderId="10" xfId="57" applyFont="1" applyBorder="1">
      <alignment/>
      <protection/>
    </xf>
    <xf numFmtId="164" fontId="33" fillId="0" borderId="20" xfId="58" applyFont="1" applyFill="1" applyBorder="1" applyAlignment="1">
      <alignment horizontal="left"/>
      <protection/>
    </xf>
    <xf numFmtId="164" fontId="40" fillId="0" borderId="10" xfId="57" applyFont="1" applyBorder="1">
      <alignment/>
      <protection/>
    </xf>
    <xf numFmtId="165" fontId="40" fillId="0" borderId="10" xfId="57" applyNumberFormat="1" applyFont="1" applyBorder="1">
      <alignment/>
      <protection/>
    </xf>
    <xf numFmtId="164" fontId="29" fillId="0" borderId="10" xfId="57" applyFont="1" applyFill="1" applyBorder="1">
      <alignment/>
      <protection/>
    </xf>
    <xf numFmtId="164" fontId="28" fillId="0" borderId="20" xfId="57" applyFont="1" applyFill="1" applyBorder="1">
      <alignment/>
      <protection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37" fillId="0" borderId="18" xfId="57" applyFont="1" applyBorder="1">
      <alignment/>
      <protection/>
    </xf>
    <xf numFmtId="165" fontId="37" fillId="0" borderId="18" xfId="57" applyNumberFormat="1" applyFont="1" applyBorder="1">
      <alignment/>
      <protection/>
    </xf>
    <xf numFmtId="164" fontId="28" fillId="0" borderId="10" xfId="57" applyFont="1" applyFill="1" applyBorder="1" applyAlignment="1">
      <alignment wrapText="1"/>
      <protection/>
    </xf>
    <xf numFmtId="165" fontId="28" fillId="0" borderId="10" xfId="57" applyNumberFormat="1" applyFont="1" applyFill="1" applyBorder="1" applyAlignment="1">
      <alignment vertical="center" wrapText="1"/>
      <protection/>
    </xf>
    <xf numFmtId="164" fontId="28" fillId="0" borderId="20" xfId="57" applyFont="1" applyFill="1" applyBorder="1" applyAlignment="1">
      <alignment vertical="top"/>
      <protection/>
    </xf>
    <xf numFmtId="165" fontId="28" fillId="0" borderId="10" xfId="0" applyNumberFormat="1" applyFont="1" applyBorder="1" applyAlignment="1">
      <alignment horizontal="right" vertical="center"/>
    </xf>
    <xf numFmtId="164" fontId="28" fillId="0" borderId="12" xfId="57" applyFont="1" applyFill="1" applyBorder="1">
      <alignment/>
      <protection/>
    </xf>
    <xf numFmtId="165" fontId="28" fillId="0" borderId="12" xfId="57" applyNumberFormat="1" applyFont="1" applyFill="1" applyBorder="1">
      <alignment/>
      <protection/>
    </xf>
    <xf numFmtId="164" fontId="29" fillId="0" borderId="19" xfId="57" applyFont="1" applyFill="1" applyBorder="1">
      <alignment/>
      <protection/>
    </xf>
    <xf numFmtId="165" fontId="29" fillId="0" borderId="17" xfId="57" applyNumberFormat="1" applyFont="1" applyFill="1" applyBorder="1">
      <alignment/>
      <protection/>
    </xf>
    <xf numFmtId="164" fontId="0" fillId="0" borderId="17" xfId="0" applyFont="1" applyBorder="1" applyAlignment="1">
      <alignment/>
    </xf>
    <xf numFmtId="165" fontId="33" fillId="0" borderId="12" xfId="0" applyNumberFormat="1" applyFont="1" applyBorder="1" applyAlignment="1">
      <alignment/>
    </xf>
    <xf numFmtId="165" fontId="42" fillId="0" borderId="0" xfId="57" applyNumberFormat="1" applyFont="1" applyFill="1" applyBorder="1">
      <alignment/>
      <protection/>
    </xf>
    <xf numFmtId="164" fontId="43" fillId="0" borderId="13" xfId="57" applyFont="1" applyBorder="1">
      <alignment/>
      <protection/>
    </xf>
    <xf numFmtId="165" fontId="43" fillId="0" borderId="0" xfId="57" applyNumberFormat="1" applyFont="1" applyBorder="1">
      <alignment/>
      <protection/>
    </xf>
    <xf numFmtId="164" fontId="0" fillId="0" borderId="0" xfId="0" applyFont="1" applyBorder="1" applyAlignment="1">
      <alignment/>
    </xf>
    <xf numFmtId="165" fontId="33" fillId="0" borderId="11" xfId="0" applyNumberFormat="1" applyFont="1" applyBorder="1" applyAlignment="1">
      <alignment/>
    </xf>
    <xf numFmtId="164" fontId="43" fillId="0" borderId="20" xfId="57" applyFont="1" applyBorder="1">
      <alignment/>
      <protection/>
    </xf>
    <xf numFmtId="165" fontId="43" fillId="0" borderId="10" xfId="57" applyNumberFormat="1" applyFont="1" applyBorder="1">
      <alignment/>
      <protection/>
    </xf>
    <xf numFmtId="164" fontId="34" fillId="0" borderId="13" xfId="58" applyFont="1" applyFill="1" applyBorder="1" applyAlignment="1">
      <alignment/>
      <protection/>
    </xf>
    <xf numFmtId="165" fontId="37" fillId="0" borderId="0" xfId="57" applyNumberFormat="1" applyFont="1" applyBorder="1">
      <alignment/>
      <protection/>
    </xf>
    <xf numFmtId="164" fontId="34" fillId="0" borderId="33" xfId="58" applyFont="1" applyFill="1" applyBorder="1" applyAlignment="1">
      <alignment/>
      <protection/>
    </xf>
    <xf numFmtId="165" fontId="37" fillId="0" borderId="43" xfId="57" applyNumberFormat="1" applyFont="1" applyBorder="1">
      <alignment/>
      <protection/>
    </xf>
    <xf numFmtId="164" fontId="0" fillId="0" borderId="43" xfId="0" applyFont="1" applyBorder="1" applyAlignment="1">
      <alignment/>
    </xf>
    <xf numFmtId="165" fontId="33" fillId="0" borderId="18" xfId="0" applyNumberFormat="1" applyFont="1" applyBorder="1" applyAlignment="1">
      <alignment/>
    </xf>
    <xf numFmtId="165" fontId="28" fillId="0" borderId="10" xfId="57" applyNumberFormat="1" applyFont="1" applyFill="1" applyBorder="1">
      <alignment/>
      <protection/>
    </xf>
    <xf numFmtId="165" fontId="35" fillId="0" borderId="0" xfId="57" applyNumberFormat="1" applyFont="1" applyBorder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11" xfId="57"/>
    <cellStyle name="Normál 2 2" xfId="58"/>
    <cellStyle name="Normál 8" xfId="59"/>
    <cellStyle name="Normál_2010. évi közvetett támogatás 15. számú melléklet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4" sqref="A4"/>
    </sheetView>
  </sheetViews>
  <sheetFormatPr defaultColWidth="9.140625" defaultRowHeight="12.75"/>
  <sheetData>
    <row r="1" ht="12.75">
      <c r="K1" s="1" t="s">
        <v>0</v>
      </c>
    </row>
    <row r="2" ht="12.75">
      <c r="K2" s="1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A7" s="3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5" t="s">
        <v>4</v>
      </c>
      <c r="C10" s="6"/>
      <c r="D10" s="5"/>
      <c r="E10" s="5"/>
      <c r="F10" s="5"/>
      <c r="G10" s="5"/>
      <c r="H10" s="5"/>
      <c r="I10" s="6"/>
      <c r="J10" s="4"/>
    </row>
    <row r="11" spans="1:10" ht="12.75">
      <c r="A11" s="4"/>
      <c r="B11" s="7"/>
      <c r="C11" s="4"/>
      <c r="D11" s="7"/>
      <c r="E11" s="7"/>
      <c r="F11" s="7"/>
      <c r="G11" s="7"/>
      <c r="H11" s="7"/>
      <c r="I11" s="4"/>
      <c r="J11" s="4"/>
    </row>
    <row r="12" spans="1:10" ht="12.75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 t="s">
        <v>6</v>
      </c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5" t="s">
        <v>7</v>
      </c>
      <c r="C16" s="6"/>
      <c r="D16" s="5"/>
      <c r="E16" s="5"/>
      <c r="F16" s="5"/>
      <c r="G16" s="5"/>
      <c r="H16" s="5"/>
      <c r="I16" s="5"/>
      <c r="J16" s="4"/>
    </row>
  </sheetData>
  <sheetProtection selectLockedCells="1" selectUnlockedCells="1"/>
  <mergeCells count="3">
    <mergeCell ref="A4:K4"/>
    <mergeCell ref="A5:K5"/>
    <mergeCell ref="A6:K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1" t="s">
        <v>167</v>
      </c>
    </row>
    <row r="3" spans="1:9" ht="12.75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12.7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74" t="s">
        <v>120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4" t="s">
        <v>168</v>
      </c>
      <c r="B6" s="74"/>
      <c r="C6" s="74"/>
      <c r="D6" s="74"/>
      <c r="E6" s="74"/>
      <c r="F6" s="74"/>
      <c r="G6" s="74"/>
      <c r="H6" s="74"/>
      <c r="I6" s="74"/>
    </row>
    <row r="7" spans="1:9" ht="12.75">
      <c r="A7" s="75"/>
      <c r="B7" s="76"/>
      <c r="C7" s="77"/>
      <c r="D7" s="77"/>
      <c r="E7" s="77"/>
      <c r="F7" s="77"/>
      <c r="G7" s="77"/>
      <c r="H7" s="77"/>
      <c r="I7" s="77"/>
    </row>
    <row r="8" spans="1:9" ht="13.5">
      <c r="A8" s="75"/>
      <c r="B8" s="78"/>
      <c r="C8" s="75"/>
      <c r="D8" s="75"/>
      <c r="E8" s="75"/>
      <c r="F8" s="75"/>
      <c r="G8" s="79"/>
      <c r="H8" s="79"/>
      <c r="I8" s="79" t="s">
        <v>12</v>
      </c>
    </row>
    <row r="9" spans="1:9" ht="13.5" customHeight="1">
      <c r="A9" s="80" t="s">
        <v>122</v>
      </c>
      <c r="B9" s="81" t="s">
        <v>123</v>
      </c>
      <c r="C9" s="81"/>
      <c r="D9" s="81"/>
      <c r="E9" s="81"/>
      <c r="F9" s="80" t="s">
        <v>124</v>
      </c>
      <c r="G9" s="80"/>
      <c r="H9" s="80"/>
      <c r="I9" s="80"/>
    </row>
    <row r="10" spans="1:9" ht="26.25">
      <c r="A10" s="80"/>
      <c r="B10" s="81" t="s">
        <v>13</v>
      </c>
      <c r="C10" s="82" t="s">
        <v>14</v>
      </c>
      <c r="D10" s="83" t="s">
        <v>15</v>
      </c>
      <c r="E10" s="83" t="s">
        <v>16</v>
      </c>
      <c r="F10" s="84" t="s">
        <v>13</v>
      </c>
      <c r="G10" s="82" t="s">
        <v>14</v>
      </c>
      <c r="H10" s="83" t="s">
        <v>15</v>
      </c>
      <c r="I10" s="85" t="s">
        <v>16</v>
      </c>
    </row>
    <row r="11" spans="1:9" ht="13.5">
      <c r="A11" s="80" t="s">
        <v>125</v>
      </c>
      <c r="B11" s="81" t="s">
        <v>126</v>
      </c>
      <c r="C11" s="82" t="s">
        <v>127</v>
      </c>
      <c r="D11" s="83" t="s">
        <v>128</v>
      </c>
      <c r="E11" s="83" t="s">
        <v>129</v>
      </c>
      <c r="F11" s="81" t="s">
        <v>130</v>
      </c>
      <c r="G11" s="86" t="s">
        <v>131</v>
      </c>
      <c r="H11" s="82" t="s">
        <v>132</v>
      </c>
      <c r="I11" s="87" t="s">
        <v>133</v>
      </c>
    </row>
    <row r="12" spans="1:9" ht="12.75">
      <c r="A12" s="88" t="s">
        <v>125</v>
      </c>
      <c r="B12" s="89" t="s">
        <v>169</v>
      </c>
      <c r="C12" s="90">
        <f>'2. bevételek ei. szerint'!J44</f>
        <v>54067</v>
      </c>
      <c r="D12" s="90">
        <f>'2. bevételek ei. szerint'!K44</f>
        <v>54067</v>
      </c>
      <c r="E12" s="91"/>
      <c r="F12" s="89" t="s">
        <v>92</v>
      </c>
      <c r="G12" s="92">
        <f>'3. kiadások ei. szerint'!G17</f>
        <v>120953</v>
      </c>
      <c r="H12" s="93">
        <f>'3. kiadások ei. szerint'!H17</f>
        <v>123847</v>
      </c>
      <c r="I12" s="94"/>
    </row>
    <row r="13" spans="1:9" ht="12.75">
      <c r="A13" s="95" t="s">
        <v>126</v>
      </c>
      <c r="B13" s="96" t="s">
        <v>170</v>
      </c>
      <c r="C13" s="97">
        <f>'2. bevételek ei. szerint'!J50</f>
        <v>0</v>
      </c>
      <c r="D13" s="97">
        <f>'2. bevételek ei. szerint'!K50</f>
        <v>0</v>
      </c>
      <c r="E13" s="98"/>
      <c r="F13" s="96" t="s">
        <v>93</v>
      </c>
      <c r="G13" s="92">
        <f>'3. kiadások ei. szerint'!G18</f>
        <v>40184</v>
      </c>
      <c r="H13" s="90">
        <f>'3. kiadások ei. szerint'!H18</f>
        <v>42732</v>
      </c>
      <c r="I13" s="99"/>
    </row>
    <row r="14" spans="1:9" ht="13.5">
      <c r="A14" s="95" t="s">
        <v>127</v>
      </c>
      <c r="B14" s="96" t="s">
        <v>171</v>
      </c>
      <c r="C14" s="97">
        <f>'2. bevételek ei. szerint'!J56</f>
        <v>891</v>
      </c>
      <c r="D14" s="97">
        <f>'2. bevételek ei. szerint'!K56</f>
        <v>891</v>
      </c>
      <c r="E14" s="98"/>
      <c r="F14" s="96" t="s">
        <v>94</v>
      </c>
      <c r="G14" s="92">
        <f>'3. kiadások ei. szerint'!G19</f>
        <v>8815</v>
      </c>
      <c r="H14" s="90">
        <f>'3. kiadások ei. szerint'!H19</f>
        <v>8815</v>
      </c>
      <c r="I14" s="99"/>
    </row>
    <row r="15" spans="1:9" ht="13.5">
      <c r="A15" s="80" t="s">
        <v>128</v>
      </c>
      <c r="B15" s="102" t="s">
        <v>172</v>
      </c>
      <c r="C15" s="103">
        <f>SUM(C12:C14)</f>
        <v>54958</v>
      </c>
      <c r="D15" s="103">
        <f>SUM(D12:D14)</f>
        <v>54958</v>
      </c>
      <c r="E15" s="104"/>
      <c r="F15" s="105" t="s">
        <v>173</v>
      </c>
      <c r="G15" s="106">
        <f>SUM(G12:G14)</f>
        <v>169952</v>
      </c>
      <c r="H15" s="103">
        <f>SUM(H12:H14)</f>
        <v>175394</v>
      </c>
      <c r="I15" s="107"/>
    </row>
    <row r="16" spans="1:9" ht="12.75">
      <c r="A16" s="108" t="s">
        <v>129</v>
      </c>
      <c r="B16" s="109" t="s">
        <v>142</v>
      </c>
      <c r="C16" s="110"/>
      <c r="D16" s="111"/>
      <c r="E16" s="111"/>
      <c r="F16" s="96" t="s">
        <v>143</v>
      </c>
      <c r="G16" s="112"/>
      <c r="H16" s="110"/>
      <c r="I16" s="113"/>
    </row>
    <row r="17" spans="1:9" ht="12.75">
      <c r="A17" s="95" t="s">
        <v>130</v>
      </c>
      <c r="B17" s="96" t="s">
        <v>72</v>
      </c>
      <c r="C17" s="114"/>
      <c r="D17" s="115"/>
      <c r="E17" s="115"/>
      <c r="F17" s="96" t="s">
        <v>144</v>
      </c>
      <c r="G17" s="116"/>
      <c r="H17" s="114"/>
      <c r="I17" s="117"/>
    </row>
    <row r="18" spans="1:9" ht="12.75">
      <c r="A18" s="95" t="s">
        <v>131</v>
      </c>
      <c r="B18" s="96" t="s">
        <v>145</v>
      </c>
      <c r="C18" s="114"/>
      <c r="D18" s="115"/>
      <c r="E18" s="115"/>
      <c r="F18" s="96" t="s">
        <v>146</v>
      </c>
      <c r="G18" s="116"/>
      <c r="H18" s="114"/>
      <c r="I18" s="117"/>
    </row>
    <row r="19" spans="1:9" ht="12.75">
      <c r="A19" s="95" t="s">
        <v>132</v>
      </c>
      <c r="B19" s="96" t="s">
        <v>73</v>
      </c>
      <c r="C19" s="114"/>
      <c r="D19" s="115"/>
      <c r="E19" s="115"/>
      <c r="F19" s="96" t="s">
        <v>148</v>
      </c>
      <c r="G19" s="116"/>
      <c r="H19" s="114"/>
      <c r="I19" s="117"/>
    </row>
    <row r="20" spans="1:9" ht="12.75">
      <c r="A20" s="95" t="s">
        <v>133</v>
      </c>
      <c r="B20" s="96" t="s">
        <v>74</v>
      </c>
      <c r="C20" s="114"/>
      <c r="D20" s="111"/>
      <c r="E20" s="111"/>
      <c r="F20" s="109" t="s">
        <v>150</v>
      </c>
      <c r="G20" s="116"/>
      <c r="H20" s="114"/>
      <c r="I20" s="117"/>
    </row>
    <row r="21" spans="1:9" ht="12.75">
      <c r="A21" s="95" t="s">
        <v>147</v>
      </c>
      <c r="B21" s="96" t="s">
        <v>75</v>
      </c>
      <c r="C21" s="114"/>
      <c r="D21" s="115"/>
      <c r="E21" s="115"/>
      <c r="F21" s="96" t="s">
        <v>152</v>
      </c>
      <c r="G21" s="116"/>
      <c r="H21" s="114"/>
      <c r="I21" s="117"/>
    </row>
    <row r="22" spans="1:9" ht="12.75">
      <c r="A22" s="95" t="s">
        <v>149</v>
      </c>
      <c r="B22" s="109" t="s">
        <v>154</v>
      </c>
      <c r="C22" s="110"/>
      <c r="D22" s="111"/>
      <c r="E22" s="111"/>
      <c r="F22" s="89" t="s">
        <v>155</v>
      </c>
      <c r="G22" s="112"/>
      <c r="H22" s="114"/>
      <c r="I22" s="117"/>
    </row>
    <row r="23" spans="1:9" ht="12.75">
      <c r="A23" s="95" t="s">
        <v>151</v>
      </c>
      <c r="B23" s="96" t="s">
        <v>78</v>
      </c>
      <c r="C23" s="114"/>
      <c r="D23" s="115"/>
      <c r="E23" s="115"/>
      <c r="F23" s="96" t="s">
        <v>99</v>
      </c>
      <c r="G23" s="116"/>
      <c r="H23" s="114"/>
      <c r="I23" s="117"/>
    </row>
    <row r="24" spans="1:9" ht="13.5">
      <c r="A24" s="95" t="s">
        <v>153</v>
      </c>
      <c r="B24" s="89" t="s">
        <v>79</v>
      </c>
      <c r="C24" s="118"/>
      <c r="D24" s="119"/>
      <c r="E24" s="119"/>
      <c r="F24" s="89" t="s">
        <v>100</v>
      </c>
      <c r="G24" s="120"/>
      <c r="H24" s="110"/>
      <c r="I24" s="113"/>
    </row>
    <row r="25" spans="1:9" ht="13.5">
      <c r="A25" s="80" t="s">
        <v>156</v>
      </c>
      <c r="B25" s="102" t="s">
        <v>174</v>
      </c>
      <c r="C25" s="103"/>
      <c r="D25" s="104"/>
      <c r="E25" s="104"/>
      <c r="F25" s="102" t="s">
        <v>175</v>
      </c>
      <c r="G25" s="106"/>
      <c r="H25" s="103"/>
      <c r="I25" s="107"/>
    </row>
    <row r="26" spans="1:9" ht="13.5">
      <c r="A26" s="80" t="s">
        <v>157</v>
      </c>
      <c r="B26" s="121" t="s">
        <v>176</v>
      </c>
      <c r="C26" s="103">
        <f>C15+C25</f>
        <v>54958</v>
      </c>
      <c r="D26" s="103">
        <f>D15+D25</f>
        <v>54958</v>
      </c>
      <c r="E26" s="104"/>
      <c r="F26" s="121" t="s">
        <v>177</v>
      </c>
      <c r="G26" s="106">
        <f>G15+G25</f>
        <v>169952</v>
      </c>
      <c r="H26" s="103">
        <f>H15+H25</f>
        <v>175394</v>
      </c>
      <c r="I26" s="107"/>
    </row>
    <row r="27" spans="1:9" ht="13.5">
      <c r="A27" s="80" t="s">
        <v>158</v>
      </c>
      <c r="B27" s="121" t="s">
        <v>165</v>
      </c>
      <c r="C27" s="122">
        <f>G26-C26</f>
        <v>114994</v>
      </c>
      <c r="D27" s="122">
        <f>H26-D26</f>
        <v>120436</v>
      </c>
      <c r="E27" s="123"/>
      <c r="F27" s="121" t="s">
        <v>166</v>
      </c>
      <c r="G27" s="124"/>
      <c r="H27" s="122"/>
      <c r="I27" s="125"/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" sqref="G1"/>
    </sheetView>
  </sheetViews>
  <sheetFormatPr defaultColWidth="9.140625" defaultRowHeight="12.75"/>
  <cols>
    <col min="1" max="1" width="32.57421875" style="0" customWidth="1"/>
    <col min="2" max="4" width="10.57421875" style="0" customWidth="1"/>
  </cols>
  <sheetData>
    <row r="1" ht="12.75">
      <c r="G1" s="1" t="s">
        <v>178</v>
      </c>
    </row>
    <row r="2" ht="12.75">
      <c r="G2" s="1"/>
    </row>
    <row r="4" spans="1:7" ht="12.75">
      <c r="A4" s="2" t="s">
        <v>179</v>
      </c>
      <c r="B4" s="2"/>
      <c r="C4" s="2"/>
      <c r="D4" s="2"/>
      <c r="E4" s="2"/>
      <c r="F4" s="2"/>
      <c r="G4" s="2"/>
    </row>
    <row r="5" spans="1:7" ht="12.75">
      <c r="A5" s="2" t="s">
        <v>180</v>
      </c>
      <c r="B5" s="2"/>
      <c r="C5" s="2"/>
      <c r="D5" s="2"/>
      <c r="E5" s="2"/>
      <c r="F5" s="2"/>
      <c r="G5" s="2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8" ht="25.5">
      <c r="A8" s="9" t="s">
        <v>13</v>
      </c>
      <c r="B8" s="10" t="s">
        <v>14</v>
      </c>
      <c r="C8" s="10" t="s">
        <v>15</v>
      </c>
      <c r="D8" s="11" t="s">
        <v>16</v>
      </c>
      <c r="E8" s="10" t="s">
        <v>17</v>
      </c>
      <c r="F8" s="126"/>
      <c r="G8" s="74"/>
      <c r="H8" s="74"/>
    </row>
    <row r="9" spans="1:5" ht="12.75">
      <c r="A9" s="54" t="s">
        <v>181</v>
      </c>
      <c r="B9" s="21">
        <f>SUM(B11:B13)</f>
        <v>113579</v>
      </c>
      <c r="C9" s="21">
        <f>SUM(C11:C13)</f>
        <v>113579</v>
      </c>
      <c r="D9" s="21"/>
      <c r="E9" s="64"/>
    </row>
    <row r="10" spans="1:5" ht="12.75">
      <c r="A10" s="54"/>
      <c r="B10" s="21"/>
      <c r="C10" s="21"/>
      <c r="D10" s="21"/>
      <c r="E10" s="64"/>
    </row>
    <row r="11" spans="1:5" ht="12.75">
      <c r="A11" s="54" t="s">
        <v>182</v>
      </c>
      <c r="B11" s="21"/>
      <c r="C11" s="21"/>
      <c r="D11" s="21"/>
      <c r="E11" s="64"/>
    </row>
    <row r="12" spans="1:5" ht="12.75">
      <c r="A12" s="54" t="s">
        <v>183</v>
      </c>
      <c r="B12" s="21">
        <v>113579</v>
      </c>
      <c r="C12" s="21">
        <v>113579</v>
      </c>
      <c r="D12" s="21"/>
      <c r="E12" s="64"/>
    </row>
    <row r="13" spans="1:5" ht="12.75">
      <c r="A13" s="54" t="s">
        <v>184</v>
      </c>
      <c r="B13" s="21"/>
      <c r="C13" s="21"/>
      <c r="D13" s="21"/>
      <c r="E13" s="64"/>
    </row>
    <row r="14" spans="1:5" ht="12.75">
      <c r="A14" s="54"/>
      <c r="B14" s="21"/>
      <c r="C14" s="21"/>
      <c r="D14" s="21"/>
      <c r="E14" s="64"/>
    </row>
    <row r="15" spans="1:5" ht="12.75">
      <c r="A15" s="54"/>
      <c r="B15" s="21"/>
      <c r="C15" s="21"/>
      <c r="D15" s="21"/>
      <c r="E15" s="64"/>
    </row>
    <row r="16" spans="1:5" ht="12.75">
      <c r="A16" s="54" t="s">
        <v>185</v>
      </c>
      <c r="B16" s="21">
        <f>SUM(B18:B20)</f>
        <v>0</v>
      </c>
      <c r="C16" s="21">
        <f>SUM(C18:C20)</f>
        <v>0</v>
      </c>
      <c r="D16" s="21"/>
      <c r="E16" s="64"/>
    </row>
    <row r="17" spans="1:5" ht="12.75">
      <c r="A17" s="54"/>
      <c r="B17" s="21"/>
      <c r="C17" s="21"/>
      <c r="D17" s="21"/>
      <c r="E17" s="64"/>
    </row>
    <row r="18" spans="1:5" ht="12.75">
      <c r="A18" s="54" t="s">
        <v>182</v>
      </c>
      <c r="B18" s="21"/>
      <c r="C18" s="21"/>
      <c r="D18" s="21"/>
      <c r="E18" s="64"/>
    </row>
    <row r="19" spans="1:5" ht="12.75">
      <c r="A19" s="54" t="s">
        <v>183</v>
      </c>
      <c r="B19" s="21"/>
      <c r="C19" s="21"/>
      <c r="D19" s="21"/>
      <c r="E19" s="64"/>
    </row>
    <row r="20" spans="1:5" ht="12.75">
      <c r="A20" s="54" t="s">
        <v>184</v>
      </c>
      <c r="B20" s="21"/>
      <c r="C20" s="21"/>
      <c r="D20" s="21"/>
      <c r="E20" s="64"/>
    </row>
    <row r="21" spans="1:5" ht="12.75">
      <c r="A21" s="54"/>
      <c r="B21" s="21"/>
      <c r="C21" s="21"/>
      <c r="D21" s="21"/>
      <c r="E21" s="64"/>
    </row>
    <row r="22" spans="1:5" ht="12.75">
      <c r="A22" s="127" t="s">
        <v>186</v>
      </c>
      <c r="B22" s="13">
        <f>B9+B16</f>
        <v>113579</v>
      </c>
      <c r="C22" s="13">
        <f>C9+C16</f>
        <v>113579</v>
      </c>
      <c r="D22" s="13"/>
      <c r="E22" s="66"/>
    </row>
  </sheetData>
  <sheetProtection selectLockedCells="1" selectUnlockedCells="1"/>
  <mergeCells count="2">
    <mergeCell ref="A4:G4"/>
    <mergeCell ref="A5:G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1" t="s">
        <v>187</v>
      </c>
    </row>
    <row r="4" spans="1:4" ht="12.75">
      <c r="A4" s="2" t="s">
        <v>188</v>
      </c>
      <c r="B4" s="2"/>
      <c r="C4" s="2"/>
      <c r="D4" s="2"/>
    </row>
    <row r="5" spans="1:4" ht="12.75">
      <c r="A5" s="2" t="s">
        <v>189</v>
      </c>
      <c r="B5" s="2"/>
      <c r="C5" s="2"/>
      <c r="D5" s="2"/>
    </row>
    <row r="6" spans="1:4" ht="12.75">
      <c r="A6" s="2" t="s">
        <v>190</v>
      </c>
      <c r="B6" s="2"/>
      <c r="C6" s="2"/>
      <c r="D6" s="2"/>
    </row>
    <row r="7" spans="1:4" ht="12.75">
      <c r="A7" s="8"/>
      <c r="B7" s="8"/>
      <c r="C7" s="8"/>
      <c r="D7" s="8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4" ht="12.75">
      <c r="A10" s="64"/>
      <c r="B10" s="61" t="s">
        <v>181</v>
      </c>
      <c r="C10" s="61" t="s">
        <v>185</v>
      </c>
      <c r="D10" s="61" t="s">
        <v>191</v>
      </c>
    </row>
    <row r="11" spans="1:4" ht="12.75">
      <c r="A11" s="66" t="s">
        <v>123</v>
      </c>
      <c r="B11" s="128"/>
      <c r="C11" s="128"/>
      <c r="D11" s="64"/>
    </row>
    <row r="12" spans="1:4" ht="12.75">
      <c r="A12" s="64"/>
      <c r="B12" s="128"/>
      <c r="C12" s="128"/>
      <c r="D12" s="64"/>
    </row>
    <row r="13" spans="1:4" ht="12.75">
      <c r="A13" s="64" t="s">
        <v>192</v>
      </c>
      <c r="B13" s="128"/>
      <c r="C13" s="128"/>
      <c r="D13" s="64"/>
    </row>
    <row r="14" spans="1:4" ht="12.75">
      <c r="A14" s="64" t="s">
        <v>193</v>
      </c>
      <c r="B14" s="128"/>
      <c r="C14" s="128"/>
      <c r="D14" s="64"/>
    </row>
    <row r="15" spans="1:4" ht="12.75">
      <c r="A15" s="64" t="s">
        <v>194</v>
      </c>
      <c r="B15" s="128"/>
      <c r="C15" s="128"/>
      <c r="D15" s="64"/>
    </row>
    <row r="16" spans="1:4" ht="12.75">
      <c r="A16" s="64" t="s">
        <v>195</v>
      </c>
      <c r="B16" s="128"/>
      <c r="C16" s="128"/>
      <c r="D16" s="64"/>
    </row>
    <row r="17" spans="1:4" ht="12.75">
      <c r="A17" s="64" t="s">
        <v>196</v>
      </c>
      <c r="B17" s="128"/>
      <c r="C17" s="128"/>
      <c r="D17" s="64"/>
    </row>
    <row r="18" spans="1:4" ht="12.75">
      <c r="A18" s="64"/>
      <c r="B18" s="64"/>
      <c r="C18" s="64"/>
      <c r="D18" s="64"/>
    </row>
    <row r="19" spans="1:4" ht="12.75">
      <c r="A19" s="66" t="s">
        <v>124</v>
      </c>
      <c r="B19" s="64"/>
      <c r="C19" s="64"/>
      <c r="D19" s="64"/>
    </row>
    <row r="20" spans="1:4" ht="12.75">
      <c r="A20" s="64"/>
      <c r="B20" s="64"/>
      <c r="C20" s="64"/>
      <c r="D20" s="64"/>
    </row>
    <row r="21" spans="1:4" ht="12.75">
      <c r="A21" s="64" t="s">
        <v>197</v>
      </c>
      <c r="B21" s="64"/>
      <c r="C21" s="64"/>
      <c r="D21" s="64"/>
    </row>
    <row r="22" spans="1:4" ht="12.75">
      <c r="A22" s="64" t="s">
        <v>198</v>
      </c>
      <c r="B22" s="64"/>
      <c r="C22" s="64"/>
      <c r="D22" s="64"/>
    </row>
    <row r="23" spans="1:4" ht="12.75">
      <c r="A23" s="64" t="s">
        <v>199</v>
      </c>
      <c r="B23" s="64"/>
      <c r="C23" s="64"/>
      <c r="D23" s="64"/>
    </row>
    <row r="24" spans="1:4" ht="12.75">
      <c r="A24" s="64" t="s">
        <v>200</v>
      </c>
      <c r="B24" s="64"/>
      <c r="C24" s="64"/>
      <c r="D24" s="64"/>
    </row>
    <row r="25" spans="1:4" ht="12.75">
      <c r="A25" s="64" t="s">
        <v>201</v>
      </c>
      <c r="B25" s="64"/>
      <c r="C25" s="64"/>
      <c r="D25" s="64"/>
    </row>
    <row r="26" spans="1:4" ht="12.75">
      <c r="A26" s="64" t="s">
        <v>202</v>
      </c>
      <c r="B26" s="64"/>
      <c r="C26" s="64"/>
      <c r="D26" s="64"/>
    </row>
    <row r="27" spans="1:4" ht="12.75">
      <c r="A27" s="64"/>
      <c r="B27" s="128"/>
      <c r="C27" s="128"/>
      <c r="D27" s="64"/>
    </row>
    <row r="28" spans="1:4" ht="12.75">
      <c r="A28" s="129"/>
      <c r="B28" s="130"/>
      <c r="C28" s="131" t="s">
        <v>186</v>
      </c>
      <c r="D28" s="66">
        <f>D11-D27</f>
        <v>0</v>
      </c>
    </row>
  </sheetData>
  <sheetProtection selectLockedCells="1" selectUnlockedCells="1"/>
  <mergeCells count="3">
    <mergeCell ref="A4:D4"/>
    <mergeCell ref="A5:D5"/>
    <mergeCell ref="A6:D6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4" sqref="A4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1" t="s">
        <v>203</v>
      </c>
    </row>
    <row r="3" ht="12.75">
      <c r="E3" s="8"/>
    </row>
    <row r="4" spans="1:7" ht="12.75">
      <c r="A4" s="2" t="s">
        <v>204</v>
      </c>
      <c r="B4" s="2"/>
      <c r="C4" s="2"/>
      <c r="D4" s="2"/>
      <c r="E4" s="2"/>
      <c r="F4" s="2"/>
      <c r="G4" s="2"/>
    </row>
    <row r="5" spans="1:7" ht="12.75">
      <c r="A5" s="2" t="s">
        <v>205</v>
      </c>
      <c r="B5" s="2"/>
      <c r="C5" s="2"/>
      <c r="D5" s="2"/>
      <c r="E5" s="2"/>
      <c r="F5" s="2"/>
      <c r="G5" s="2"/>
    </row>
    <row r="6" spans="1:7" ht="12.75">
      <c r="A6" s="2" t="s">
        <v>206</v>
      </c>
      <c r="B6" s="2"/>
      <c r="C6" s="2"/>
      <c r="D6" s="2"/>
      <c r="E6" s="2"/>
      <c r="F6" s="2"/>
      <c r="G6" s="2"/>
    </row>
    <row r="7" spans="3:5" ht="12.75">
      <c r="C7" s="8"/>
      <c r="D7" s="8"/>
      <c r="E7" s="8"/>
    </row>
    <row r="8" spans="1:7" ht="12.75">
      <c r="A8" s="4"/>
      <c r="B8" s="4"/>
      <c r="C8" s="4"/>
      <c r="D8" s="4"/>
      <c r="E8" s="4"/>
      <c r="F8" s="4"/>
      <c r="G8" s="1" t="s">
        <v>207</v>
      </c>
    </row>
    <row r="9" spans="1:7" s="3" customFormat="1" ht="25.5">
      <c r="A9" s="132" t="s">
        <v>208</v>
      </c>
      <c r="B9" s="9" t="s">
        <v>209</v>
      </c>
      <c r="C9" s="9"/>
      <c r="D9" s="10" t="s">
        <v>14</v>
      </c>
      <c r="E9" s="10" t="s">
        <v>15</v>
      </c>
      <c r="F9" s="11" t="s">
        <v>16</v>
      </c>
      <c r="G9" s="10" t="s">
        <v>17</v>
      </c>
    </row>
    <row r="10" spans="1:7" s="138" customFormat="1" ht="12.75">
      <c r="A10" s="133" t="s">
        <v>125</v>
      </c>
      <c r="B10" s="134" t="s">
        <v>210</v>
      </c>
      <c r="C10" s="135"/>
      <c r="D10" s="136">
        <v>762</v>
      </c>
      <c r="E10" s="136">
        <v>762</v>
      </c>
      <c r="F10" s="11"/>
      <c r="G10" s="137"/>
    </row>
    <row r="11" spans="1:7" ht="12.75">
      <c r="A11" s="61" t="s">
        <v>126</v>
      </c>
      <c r="B11" s="52" t="s">
        <v>211</v>
      </c>
      <c r="C11" s="55"/>
      <c r="D11" s="21">
        <v>108</v>
      </c>
      <c r="E11" s="21">
        <v>108</v>
      </c>
      <c r="F11" s="21"/>
      <c r="G11" s="71"/>
    </row>
    <row r="12" spans="1:7" ht="12.75">
      <c r="A12" s="61" t="s">
        <v>127</v>
      </c>
      <c r="B12" s="52" t="s">
        <v>212</v>
      </c>
      <c r="C12" s="55"/>
      <c r="D12" s="21">
        <v>1137</v>
      </c>
      <c r="E12" s="21">
        <v>1137</v>
      </c>
      <c r="F12" s="21"/>
      <c r="G12" s="71"/>
    </row>
    <row r="13" spans="1:7" ht="12.75">
      <c r="A13" s="64"/>
      <c r="B13" s="55"/>
      <c r="C13" s="55"/>
      <c r="D13" s="21"/>
      <c r="E13" s="21"/>
      <c r="F13" s="21"/>
      <c r="G13" s="71"/>
    </row>
    <row r="14" spans="1:7" s="3" customFormat="1" ht="12.75">
      <c r="A14" s="139"/>
      <c r="B14" s="140" t="s">
        <v>111</v>
      </c>
      <c r="C14" s="141"/>
      <c r="D14" s="13">
        <f>SUM(D10:D12)</f>
        <v>2007</v>
      </c>
      <c r="E14" s="13">
        <f>SUM(E10:E12)</f>
        <v>2007</v>
      </c>
      <c r="F14" s="13"/>
      <c r="G14" s="142"/>
    </row>
    <row r="15" spans="1:7" ht="12.75">
      <c r="A15" s="61"/>
      <c r="B15" s="143"/>
      <c r="C15" s="55"/>
      <c r="D15" s="21"/>
      <c r="E15" s="21"/>
      <c r="F15" s="21"/>
      <c r="G15" s="71"/>
    </row>
    <row r="16" spans="1:7" ht="12.75">
      <c r="A16" s="61"/>
      <c r="B16" s="143"/>
      <c r="C16" s="55"/>
      <c r="D16" s="21"/>
      <c r="E16" s="21"/>
      <c r="F16" s="21"/>
      <c r="G16" s="71"/>
    </row>
    <row r="17" spans="1:7" ht="12.75">
      <c r="A17" s="64"/>
      <c r="B17" s="141"/>
      <c r="C17" s="55"/>
      <c r="D17" s="21"/>
      <c r="E17" s="21"/>
      <c r="F17" s="21"/>
      <c r="G17" s="142"/>
    </row>
    <row r="18" spans="1:7" ht="12.75">
      <c r="A18" s="66"/>
      <c r="B18" s="141" t="s">
        <v>116</v>
      </c>
      <c r="C18" s="141"/>
      <c r="D18" s="13">
        <f>SUM(D16:D16)</f>
        <v>0</v>
      </c>
      <c r="E18" s="13">
        <f>SUM(E16:E16)</f>
        <v>0</v>
      </c>
      <c r="F18" s="13"/>
      <c r="G18" s="142"/>
    </row>
    <row r="19" spans="1:7" ht="12.75">
      <c r="A19" s="64"/>
      <c r="B19" s="55"/>
      <c r="C19" s="55"/>
      <c r="D19" s="21"/>
      <c r="E19" s="21"/>
      <c r="F19" s="21"/>
      <c r="G19" s="71"/>
    </row>
    <row r="20" spans="1:7" ht="12.75">
      <c r="A20" s="61" t="s">
        <v>125</v>
      </c>
      <c r="B20" s="19" t="s">
        <v>213</v>
      </c>
      <c r="C20" s="19"/>
      <c r="D20" s="21">
        <v>400</v>
      </c>
      <c r="E20" s="21">
        <v>400</v>
      </c>
      <c r="F20" s="21"/>
      <c r="G20" s="71"/>
    </row>
    <row r="21" spans="1:7" ht="12.75">
      <c r="A21" s="61" t="s">
        <v>126</v>
      </c>
      <c r="B21" s="19" t="s">
        <v>214</v>
      </c>
      <c r="C21" s="19"/>
      <c r="D21" s="21">
        <v>56000</v>
      </c>
      <c r="E21" s="21">
        <v>56000</v>
      </c>
      <c r="F21" s="21"/>
      <c r="G21" s="71"/>
    </row>
    <row r="22" spans="1:7" ht="12.75">
      <c r="A22" s="61" t="s">
        <v>127</v>
      </c>
      <c r="B22" s="19" t="s">
        <v>215</v>
      </c>
      <c r="C22" s="19"/>
      <c r="D22" s="21">
        <v>1577</v>
      </c>
      <c r="E22" s="21">
        <v>1577</v>
      </c>
      <c r="F22" s="21"/>
      <c r="G22" s="71"/>
    </row>
    <row r="23" spans="1:7" ht="12.75">
      <c r="A23" s="61" t="s">
        <v>128</v>
      </c>
      <c r="B23" s="19" t="s">
        <v>216</v>
      </c>
      <c r="C23" s="19"/>
      <c r="D23" s="21">
        <v>7100</v>
      </c>
      <c r="E23" s="21">
        <v>7100</v>
      </c>
      <c r="F23" s="21"/>
      <c r="G23" s="71"/>
    </row>
    <row r="24" spans="1:7" ht="12.75">
      <c r="A24" s="61" t="s">
        <v>129</v>
      </c>
      <c r="B24" s="19" t="s">
        <v>217</v>
      </c>
      <c r="C24" s="19"/>
      <c r="D24" s="21">
        <v>6000</v>
      </c>
      <c r="E24" s="21">
        <v>6000</v>
      </c>
      <c r="F24" s="21"/>
      <c r="G24" s="71"/>
    </row>
    <row r="25" spans="1:7" ht="12.75">
      <c r="A25" s="61" t="s">
        <v>130</v>
      </c>
      <c r="B25" s="19" t="s">
        <v>218</v>
      </c>
      <c r="C25" s="19"/>
      <c r="D25" s="21">
        <v>700</v>
      </c>
      <c r="E25" s="21">
        <v>700</v>
      </c>
      <c r="F25" s="21"/>
      <c r="G25" s="71"/>
    </row>
    <row r="26" spans="1:7" ht="25.5" customHeight="1">
      <c r="A26" s="11" t="s">
        <v>131</v>
      </c>
      <c r="B26" s="33" t="s">
        <v>219</v>
      </c>
      <c r="C26" s="33"/>
      <c r="D26" s="72">
        <v>2000</v>
      </c>
      <c r="E26" s="72">
        <v>2000</v>
      </c>
      <c r="F26" s="72"/>
      <c r="G26" s="144"/>
    </row>
    <row r="27" spans="1:7" ht="12.75">
      <c r="A27" s="61" t="s">
        <v>132</v>
      </c>
      <c r="B27" s="52" t="s">
        <v>220</v>
      </c>
      <c r="C27" s="55"/>
      <c r="D27" s="21">
        <v>10000</v>
      </c>
      <c r="E27" s="21">
        <v>10000</v>
      </c>
      <c r="F27" s="21"/>
      <c r="G27" s="71"/>
    </row>
    <row r="28" spans="1:7" ht="12.75">
      <c r="A28" s="61" t="s">
        <v>133</v>
      </c>
      <c r="B28" s="138" t="s">
        <v>221</v>
      </c>
      <c r="C28" s="60"/>
      <c r="D28" s="21">
        <v>2300</v>
      </c>
      <c r="E28" s="21">
        <v>2300</v>
      </c>
      <c r="F28" s="21"/>
      <c r="G28" s="71"/>
    </row>
    <row r="29" spans="1:7" ht="25.5" customHeight="1">
      <c r="A29" s="11" t="s">
        <v>147</v>
      </c>
      <c r="B29" s="33" t="s">
        <v>222</v>
      </c>
      <c r="C29" s="33"/>
      <c r="D29" s="72">
        <v>1500</v>
      </c>
      <c r="E29" s="72">
        <v>1500</v>
      </c>
      <c r="F29" s="72"/>
      <c r="G29" s="144"/>
    </row>
    <row r="30" spans="1:7" ht="25.5" customHeight="1">
      <c r="A30" s="11" t="s">
        <v>149</v>
      </c>
      <c r="B30" s="38" t="s">
        <v>223</v>
      </c>
      <c r="C30" s="38"/>
      <c r="D30" s="72">
        <v>400</v>
      </c>
      <c r="E30" s="72">
        <v>400</v>
      </c>
      <c r="F30" s="72"/>
      <c r="G30" s="144"/>
    </row>
    <row r="31" spans="1:7" ht="12.75" customHeight="1">
      <c r="A31" s="11" t="s">
        <v>151</v>
      </c>
      <c r="B31" s="33" t="s">
        <v>224</v>
      </c>
      <c r="C31" s="33"/>
      <c r="D31" s="72">
        <v>2000</v>
      </c>
      <c r="E31" s="72">
        <v>2000</v>
      </c>
      <c r="F31" s="21"/>
      <c r="G31" s="71"/>
    </row>
    <row r="32" spans="1:7" ht="12.75" customHeight="1">
      <c r="A32" s="61" t="s">
        <v>153</v>
      </c>
      <c r="B32" s="33" t="s">
        <v>225</v>
      </c>
      <c r="C32" s="33"/>
      <c r="D32" s="21">
        <v>6000</v>
      </c>
      <c r="E32" s="21">
        <v>6000</v>
      </c>
      <c r="F32" s="21"/>
      <c r="G32" s="71"/>
    </row>
    <row r="33" spans="1:7" ht="12.75" customHeight="1">
      <c r="A33" s="61" t="s">
        <v>156</v>
      </c>
      <c r="B33" s="33" t="s">
        <v>226</v>
      </c>
      <c r="C33" s="33"/>
      <c r="D33" s="21">
        <v>5000</v>
      </c>
      <c r="E33" s="21">
        <v>5000</v>
      </c>
      <c r="F33" s="21"/>
      <c r="G33" s="71"/>
    </row>
    <row r="34" spans="1:7" ht="12.75" customHeight="1">
      <c r="A34" s="61" t="s">
        <v>157</v>
      </c>
      <c r="B34" s="33" t="s">
        <v>227</v>
      </c>
      <c r="C34" s="33"/>
      <c r="D34" s="21">
        <v>340</v>
      </c>
      <c r="E34" s="21">
        <v>340</v>
      </c>
      <c r="F34" s="21"/>
      <c r="G34" s="71"/>
    </row>
    <row r="35" spans="1:7" ht="12.75" customHeight="1">
      <c r="A35" s="61" t="s">
        <v>158</v>
      </c>
      <c r="B35" s="33" t="s">
        <v>228</v>
      </c>
      <c r="C35" s="33"/>
      <c r="D35" s="21">
        <v>2500</v>
      </c>
      <c r="E35" s="21">
        <v>2500</v>
      </c>
      <c r="F35" s="21"/>
      <c r="G35" s="71"/>
    </row>
    <row r="36" spans="1:7" ht="12.75" customHeight="1">
      <c r="A36" s="61" t="s">
        <v>161</v>
      </c>
      <c r="B36" s="33" t="s">
        <v>229</v>
      </c>
      <c r="C36" s="33"/>
      <c r="D36" s="21">
        <v>6014</v>
      </c>
      <c r="E36" s="21">
        <v>6014</v>
      </c>
      <c r="F36" s="21"/>
      <c r="G36" s="71"/>
    </row>
    <row r="37" spans="1:7" ht="12.75" customHeight="1">
      <c r="A37" s="61" t="s">
        <v>164</v>
      </c>
      <c r="B37" s="33" t="s">
        <v>230</v>
      </c>
      <c r="C37" s="33"/>
      <c r="D37" s="21">
        <v>550</v>
      </c>
      <c r="E37" s="21">
        <v>550</v>
      </c>
      <c r="F37" s="21"/>
      <c r="G37" s="71"/>
    </row>
    <row r="38" spans="1:9" ht="12.75" customHeight="1">
      <c r="A38" s="61" t="s">
        <v>231</v>
      </c>
      <c r="B38" s="33" t="s">
        <v>232</v>
      </c>
      <c r="C38" s="33"/>
      <c r="D38" s="21">
        <v>650</v>
      </c>
      <c r="E38" s="21">
        <v>650</v>
      </c>
      <c r="F38" s="21"/>
      <c r="G38" s="71"/>
      <c r="I38" s="145"/>
    </row>
    <row r="39" spans="1:7" ht="25.5" customHeight="1">
      <c r="A39" s="11" t="s">
        <v>233</v>
      </c>
      <c r="B39" s="33" t="s">
        <v>234</v>
      </c>
      <c r="C39" s="33"/>
      <c r="D39" s="72">
        <v>1000</v>
      </c>
      <c r="E39" s="72">
        <v>1000</v>
      </c>
      <c r="F39" s="72"/>
      <c r="G39" s="144"/>
    </row>
    <row r="40" spans="1:7" ht="12.75" customHeight="1">
      <c r="A40" s="61" t="s">
        <v>235</v>
      </c>
      <c r="B40" s="33" t="s">
        <v>236</v>
      </c>
      <c r="C40" s="33"/>
      <c r="D40" s="21">
        <v>900</v>
      </c>
      <c r="E40" s="21">
        <v>900</v>
      </c>
      <c r="F40" s="21"/>
      <c r="G40" s="71"/>
    </row>
    <row r="41" spans="1:7" ht="12.75">
      <c r="A41" s="11" t="s">
        <v>237</v>
      </c>
      <c r="B41" s="52" t="s">
        <v>212</v>
      </c>
      <c r="C41" s="55"/>
      <c r="D41" s="21">
        <v>6015</v>
      </c>
      <c r="E41" s="21">
        <v>6015</v>
      </c>
      <c r="F41" s="21"/>
      <c r="G41" s="71"/>
    </row>
    <row r="42" spans="1:7" ht="12.75">
      <c r="A42" s="61" t="s">
        <v>238</v>
      </c>
      <c r="B42" s="26" t="s">
        <v>239</v>
      </c>
      <c r="C42" s="26"/>
      <c r="D42" s="21">
        <v>0</v>
      </c>
      <c r="E42" s="21">
        <v>315</v>
      </c>
      <c r="F42" s="21"/>
      <c r="G42" s="71"/>
    </row>
    <row r="43" spans="1:7" ht="25.5" customHeight="1">
      <c r="A43" s="11" t="s">
        <v>240</v>
      </c>
      <c r="B43" s="146" t="s">
        <v>241</v>
      </c>
      <c r="C43" s="146"/>
      <c r="D43" s="147">
        <v>0</v>
      </c>
      <c r="E43" s="73">
        <v>453</v>
      </c>
      <c r="F43" s="73"/>
      <c r="G43" s="148"/>
    </row>
    <row r="44" spans="1:7" ht="25.5" customHeight="1">
      <c r="A44" s="11" t="s">
        <v>242</v>
      </c>
      <c r="B44" s="33" t="s">
        <v>243</v>
      </c>
      <c r="C44" s="33"/>
      <c r="D44" s="72">
        <v>0</v>
      </c>
      <c r="E44" s="72">
        <v>2126</v>
      </c>
      <c r="F44" s="72"/>
      <c r="G44" s="144"/>
    </row>
    <row r="45" spans="1:7" ht="12.75">
      <c r="A45" s="64"/>
      <c r="B45" s="55"/>
      <c r="C45" s="55"/>
      <c r="D45" s="21"/>
      <c r="E45" s="21"/>
      <c r="F45" s="21"/>
      <c r="G45" s="71"/>
    </row>
    <row r="46" spans="1:7" ht="12.75">
      <c r="A46" s="64"/>
      <c r="B46" s="141" t="s">
        <v>244</v>
      </c>
      <c r="C46" s="141"/>
      <c r="D46" s="13">
        <f>SUM(D20:D44)</f>
        <v>118946</v>
      </c>
      <c r="E46" s="13">
        <f>SUM(E20:E44)</f>
        <v>121840</v>
      </c>
      <c r="F46" s="21"/>
      <c r="G46" s="71"/>
    </row>
    <row r="47" spans="1:7" ht="12.75">
      <c r="A47" s="64"/>
      <c r="B47" s="55"/>
      <c r="C47" s="55"/>
      <c r="D47" s="21"/>
      <c r="E47" s="21"/>
      <c r="F47" s="21"/>
      <c r="G47" s="71"/>
    </row>
    <row r="48" spans="1:7" ht="12.75">
      <c r="A48" s="64"/>
      <c r="B48" s="55"/>
      <c r="C48" s="55"/>
      <c r="D48" s="21"/>
      <c r="E48" s="21"/>
      <c r="F48" s="21"/>
      <c r="G48" s="71"/>
    </row>
    <row r="49" spans="1:7" ht="12.75">
      <c r="A49" s="64"/>
      <c r="B49" s="55"/>
      <c r="C49" s="55"/>
      <c r="D49" s="21"/>
      <c r="E49" s="21"/>
      <c r="F49" s="21"/>
      <c r="G49" s="71"/>
    </row>
    <row r="50" spans="1:7" ht="12.75">
      <c r="A50" s="64"/>
      <c r="B50" s="55"/>
      <c r="C50" s="55"/>
      <c r="D50" s="21"/>
      <c r="E50" s="21"/>
      <c r="F50" s="21"/>
      <c r="G50" s="71"/>
    </row>
    <row r="51" spans="1:7" ht="12.75">
      <c r="A51" s="64"/>
      <c r="B51" s="54"/>
      <c r="C51" s="71"/>
      <c r="D51" s="21"/>
      <c r="E51" s="21"/>
      <c r="F51" s="21"/>
      <c r="G51" s="64"/>
    </row>
    <row r="52" spans="1:7" ht="12.75">
      <c r="A52" s="64"/>
      <c r="B52" s="54"/>
      <c r="C52" s="71"/>
      <c r="D52" s="21"/>
      <c r="E52" s="21"/>
      <c r="F52" s="21"/>
      <c r="G52" s="64"/>
    </row>
    <row r="53" spans="1:7" ht="12.75">
      <c r="A53" s="64"/>
      <c r="B53" s="54"/>
      <c r="C53" s="71"/>
      <c r="D53" s="21"/>
      <c r="E53" s="21"/>
      <c r="F53" s="21"/>
      <c r="G53" s="64"/>
    </row>
    <row r="54" spans="1:7" ht="12.75">
      <c r="A54" s="64"/>
      <c r="B54" s="54"/>
      <c r="C54" s="71"/>
      <c r="D54" s="21"/>
      <c r="E54" s="21"/>
      <c r="F54" s="21"/>
      <c r="G54" s="64"/>
    </row>
    <row r="55" spans="1:7" ht="12.75">
      <c r="A55" s="64"/>
      <c r="B55" s="54"/>
      <c r="C55" s="71"/>
      <c r="D55" s="21"/>
      <c r="E55" s="21"/>
      <c r="F55" s="21"/>
      <c r="G55" s="64"/>
    </row>
    <row r="56" spans="1:7" ht="12.75">
      <c r="A56" s="64"/>
      <c r="B56" s="54"/>
      <c r="C56" s="71"/>
      <c r="D56" s="21"/>
      <c r="E56" s="21"/>
      <c r="F56" s="21"/>
      <c r="G56" s="64"/>
    </row>
    <row r="57" spans="1:7" ht="12.75">
      <c r="A57" s="64"/>
      <c r="B57" s="54"/>
      <c r="C57" s="71"/>
      <c r="D57" s="21"/>
      <c r="E57" s="21"/>
      <c r="F57" s="21"/>
      <c r="G57" s="64"/>
    </row>
    <row r="58" spans="1:7" ht="12.75">
      <c r="A58" s="64"/>
      <c r="B58" s="54"/>
      <c r="C58" s="71"/>
      <c r="D58" s="21"/>
      <c r="E58" s="21"/>
      <c r="F58" s="21"/>
      <c r="G58" s="64"/>
    </row>
    <row r="59" spans="1:7" ht="12.75">
      <c r="A59" s="66"/>
      <c r="B59" s="57" t="s">
        <v>245</v>
      </c>
      <c r="C59" s="142"/>
      <c r="D59" s="13">
        <f>D14+D18+D46</f>
        <v>120953</v>
      </c>
      <c r="E59" s="13">
        <f>E14+E18+E46</f>
        <v>123847</v>
      </c>
      <c r="F59" s="13"/>
      <c r="G59" s="66"/>
    </row>
    <row r="60" spans="1:7" ht="12.75">
      <c r="A60" s="2" t="s">
        <v>246</v>
      </c>
      <c r="B60" s="2"/>
      <c r="C60" s="2"/>
      <c r="D60" s="2"/>
      <c r="E60" s="2"/>
      <c r="F60" s="2"/>
      <c r="G60" s="2"/>
    </row>
    <row r="61" spans="1:7" ht="12.75">
      <c r="A61" s="7"/>
      <c r="B61" s="7"/>
      <c r="C61" s="7"/>
      <c r="D61" s="69"/>
      <c r="E61" s="69"/>
      <c r="F61" s="69"/>
      <c r="G61" s="1" t="s">
        <v>203</v>
      </c>
    </row>
    <row r="63" spans="1:7" ht="12.75">
      <c r="A63" s="4"/>
      <c r="B63" s="4"/>
      <c r="C63" s="4"/>
      <c r="D63" s="4"/>
      <c r="E63" s="4"/>
      <c r="F63" s="4"/>
      <c r="G63" s="1" t="s">
        <v>207</v>
      </c>
    </row>
    <row r="64" spans="1:7" ht="25.5">
      <c r="A64" s="132" t="s">
        <v>208</v>
      </c>
      <c r="B64" s="9" t="s">
        <v>247</v>
      </c>
      <c r="C64" s="9"/>
      <c r="D64" s="10" t="s">
        <v>14</v>
      </c>
      <c r="E64" s="10" t="s">
        <v>15</v>
      </c>
      <c r="F64" s="11" t="s">
        <v>16</v>
      </c>
      <c r="G64" s="10" t="s">
        <v>17</v>
      </c>
    </row>
    <row r="65" spans="1:7" ht="12.75">
      <c r="A65" s="61"/>
      <c r="B65" s="52"/>
      <c r="C65" s="55"/>
      <c r="D65" s="21"/>
      <c r="E65" s="21"/>
      <c r="F65" s="21"/>
      <c r="G65" s="71"/>
    </row>
    <row r="66" spans="1:7" ht="12.75">
      <c r="A66" s="61"/>
      <c r="B66" s="52"/>
      <c r="C66" s="55"/>
      <c r="D66" s="21"/>
      <c r="E66" s="21"/>
      <c r="F66" s="21"/>
      <c r="G66" s="71"/>
    </row>
    <row r="67" spans="1:7" ht="12.75">
      <c r="A67" s="61"/>
      <c r="B67" s="143"/>
      <c r="C67" s="55"/>
      <c r="D67" s="21"/>
      <c r="E67" s="21"/>
      <c r="F67" s="21"/>
      <c r="G67" s="71"/>
    </row>
    <row r="68" spans="1:7" s="3" customFormat="1" ht="12.75">
      <c r="A68" s="139"/>
      <c r="B68" s="140" t="s">
        <v>111</v>
      </c>
      <c r="C68" s="141"/>
      <c r="D68" s="13">
        <f>SUM(D65:D65)</f>
        <v>0</v>
      </c>
      <c r="E68" s="13">
        <f>SUM(E65:E65)</f>
        <v>0</v>
      </c>
      <c r="F68" s="13"/>
      <c r="G68" s="142"/>
    </row>
    <row r="69" spans="1:7" ht="12.75">
      <c r="A69" s="64"/>
      <c r="B69" s="141"/>
      <c r="C69" s="55"/>
      <c r="D69" s="13"/>
      <c r="E69" s="21"/>
      <c r="F69" s="21"/>
      <c r="G69" s="71"/>
    </row>
    <row r="70" spans="1:7" ht="12.75">
      <c r="A70" s="61" t="s">
        <v>125</v>
      </c>
      <c r="B70" s="52" t="s">
        <v>248</v>
      </c>
      <c r="C70" s="55"/>
      <c r="D70" s="21">
        <v>29984</v>
      </c>
      <c r="E70" s="21">
        <v>29984</v>
      </c>
      <c r="F70" s="21"/>
      <c r="G70" s="71"/>
    </row>
    <row r="71" spans="1:7" ht="12.75">
      <c r="A71" s="61" t="s">
        <v>126</v>
      </c>
      <c r="B71" s="52" t="s">
        <v>249</v>
      </c>
      <c r="C71" s="55"/>
      <c r="D71" s="21">
        <v>1500</v>
      </c>
      <c r="E71" s="21">
        <v>1500</v>
      </c>
      <c r="F71" s="21"/>
      <c r="G71" s="71"/>
    </row>
    <row r="72" spans="1:7" ht="12.75">
      <c r="A72" s="61" t="s">
        <v>127</v>
      </c>
      <c r="B72" s="52" t="s">
        <v>250</v>
      </c>
      <c r="C72" s="55"/>
      <c r="D72" s="21">
        <v>4500</v>
      </c>
      <c r="E72" s="21">
        <v>4500</v>
      </c>
      <c r="F72" s="21"/>
      <c r="G72" s="71"/>
    </row>
    <row r="73" spans="1:7" ht="12.75">
      <c r="A73" s="61" t="s">
        <v>128</v>
      </c>
      <c r="B73" s="54" t="s">
        <v>251</v>
      </c>
      <c r="C73" s="55"/>
      <c r="D73" s="21">
        <v>600</v>
      </c>
      <c r="E73" s="21">
        <v>600</v>
      </c>
      <c r="F73" s="21"/>
      <c r="G73" s="71"/>
    </row>
    <row r="74" spans="1:7" ht="12.75">
      <c r="A74" s="61" t="s">
        <v>129</v>
      </c>
      <c r="B74" s="54" t="s">
        <v>252</v>
      </c>
      <c r="C74" s="55"/>
      <c r="D74" s="21">
        <v>1500</v>
      </c>
      <c r="E74" s="21">
        <v>1500</v>
      </c>
      <c r="F74" s="21"/>
      <c r="G74" s="71"/>
    </row>
    <row r="75" spans="1:7" ht="12.75">
      <c r="A75" s="61" t="s">
        <v>130</v>
      </c>
      <c r="B75" s="138" t="s">
        <v>253</v>
      </c>
      <c r="C75" s="55"/>
      <c r="D75" s="21">
        <v>600</v>
      </c>
      <c r="E75" s="21">
        <v>600</v>
      </c>
      <c r="F75" s="21"/>
      <c r="G75" s="71"/>
    </row>
    <row r="76" spans="1:7" ht="12.75">
      <c r="A76" s="61" t="s">
        <v>131</v>
      </c>
      <c r="B76" s="54" t="s">
        <v>254</v>
      </c>
      <c r="C76" s="55"/>
      <c r="D76" s="21">
        <v>1500</v>
      </c>
      <c r="E76" s="21">
        <v>1500</v>
      </c>
      <c r="F76" s="21"/>
      <c r="G76" s="71"/>
    </row>
    <row r="77" spans="1:7" ht="25.5" customHeight="1">
      <c r="A77" s="11" t="s">
        <v>132</v>
      </c>
      <c r="B77" s="33" t="s">
        <v>255</v>
      </c>
      <c r="C77" s="33"/>
      <c r="D77" s="72">
        <v>0</v>
      </c>
      <c r="E77" s="72">
        <v>2548</v>
      </c>
      <c r="F77" s="72"/>
      <c r="G77" s="144"/>
    </row>
    <row r="78" spans="1:7" ht="12.75">
      <c r="A78" s="66"/>
      <c r="C78" s="71"/>
      <c r="E78" s="13"/>
      <c r="F78" s="13"/>
      <c r="G78" s="142"/>
    </row>
    <row r="79" spans="1:7" ht="12.75">
      <c r="A79" s="64"/>
      <c r="B79" s="141" t="s">
        <v>244</v>
      </c>
      <c r="C79" s="141"/>
      <c r="D79" s="13">
        <f>SUM(D70:D77)</f>
        <v>40184</v>
      </c>
      <c r="E79" s="13">
        <f>SUM(E70:E77)</f>
        <v>42732</v>
      </c>
      <c r="F79" s="21"/>
      <c r="G79" s="71"/>
    </row>
    <row r="80" spans="1:7" ht="12.75">
      <c r="A80" s="64"/>
      <c r="B80" s="55"/>
      <c r="C80" s="55"/>
      <c r="D80" s="21"/>
      <c r="E80" s="21"/>
      <c r="F80" s="21"/>
      <c r="G80" s="71"/>
    </row>
    <row r="81" spans="1:7" ht="12.75">
      <c r="A81" s="64"/>
      <c r="B81" s="55"/>
      <c r="C81" s="55"/>
      <c r="D81" s="21"/>
      <c r="E81" s="21"/>
      <c r="F81" s="21"/>
      <c r="G81" s="71"/>
    </row>
    <row r="82" spans="1:7" ht="12.75">
      <c r="A82" s="64"/>
      <c r="B82" s="55"/>
      <c r="C82" s="55"/>
      <c r="D82" s="21"/>
      <c r="E82" s="21"/>
      <c r="F82" s="21"/>
      <c r="G82" s="71"/>
    </row>
    <row r="83" spans="1:7" ht="12.75">
      <c r="A83" s="64"/>
      <c r="B83" s="55"/>
      <c r="C83" s="55"/>
      <c r="D83" s="21"/>
      <c r="E83" s="21"/>
      <c r="F83" s="21"/>
      <c r="G83" s="71"/>
    </row>
    <row r="84" spans="1:7" ht="12.75">
      <c r="A84" s="64"/>
      <c r="B84" s="55"/>
      <c r="C84" s="55"/>
      <c r="D84" s="21"/>
      <c r="E84" s="21"/>
      <c r="F84" s="21"/>
      <c r="G84" s="71"/>
    </row>
    <row r="85" spans="1:7" ht="12.75">
      <c r="A85" s="64"/>
      <c r="B85" s="55"/>
      <c r="C85" s="55"/>
      <c r="D85" s="21"/>
      <c r="E85" s="21"/>
      <c r="F85" s="21"/>
      <c r="G85" s="71"/>
    </row>
    <row r="86" spans="1:7" ht="12.75">
      <c r="A86" s="64"/>
      <c r="B86" s="55"/>
      <c r="C86" s="55"/>
      <c r="D86" s="21"/>
      <c r="E86" s="21"/>
      <c r="F86" s="21"/>
      <c r="G86" s="71"/>
    </row>
    <row r="87" spans="1:7" ht="12.75">
      <c r="A87" s="64"/>
      <c r="B87" s="55"/>
      <c r="C87" s="55"/>
      <c r="D87" s="21"/>
      <c r="E87" s="21"/>
      <c r="F87" s="21"/>
      <c r="G87" s="71"/>
    </row>
    <row r="88" spans="1:7" ht="12.75">
      <c r="A88" s="64"/>
      <c r="B88" s="55"/>
      <c r="C88" s="55"/>
      <c r="D88" s="21"/>
      <c r="E88" s="21"/>
      <c r="F88" s="21"/>
      <c r="G88" s="71"/>
    </row>
    <row r="89" spans="1:7" ht="12.75">
      <c r="A89" s="64"/>
      <c r="B89" s="55"/>
      <c r="C89" s="55"/>
      <c r="D89" s="21"/>
      <c r="E89" s="21"/>
      <c r="F89" s="21"/>
      <c r="G89" s="71"/>
    </row>
    <row r="90" spans="1:7" ht="12.75">
      <c r="A90" s="64"/>
      <c r="B90" s="55"/>
      <c r="C90" s="55"/>
      <c r="D90" s="21"/>
      <c r="E90" s="21"/>
      <c r="F90" s="21"/>
      <c r="G90" s="71"/>
    </row>
    <row r="91" spans="1:7" ht="12.75">
      <c r="A91" s="64"/>
      <c r="B91" s="55"/>
      <c r="C91" s="55"/>
      <c r="D91" s="21"/>
      <c r="E91" s="21"/>
      <c r="F91" s="21"/>
      <c r="G91" s="71"/>
    </row>
    <row r="92" spans="1:7" ht="12.75">
      <c r="A92" s="64"/>
      <c r="B92" s="55"/>
      <c r="C92" s="55"/>
      <c r="D92" s="21"/>
      <c r="E92" s="21"/>
      <c r="F92" s="21"/>
      <c r="G92" s="71"/>
    </row>
    <row r="93" spans="1:7" ht="12.75">
      <c r="A93" s="64"/>
      <c r="B93" s="55"/>
      <c r="C93" s="55"/>
      <c r="D93" s="21"/>
      <c r="E93" s="21"/>
      <c r="F93" s="21"/>
      <c r="G93" s="71"/>
    </row>
    <row r="94" spans="1:7" ht="12.75">
      <c r="A94" s="64"/>
      <c r="B94" s="55"/>
      <c r="C94" s="55"/>
      <c r="D94" s="21"/>
      <c r="E94" s="21"/>
      <c r="F94" s="21"/>
      <c r="G94" s="71"/>
    </row>
    <row r="95" spans="1:7" ht="12.75">
      <c r="A95" s="64"/>
      <c r="B95" s="55"/>
      <c r="C95" s="55"/>
      <c r="D95" s="21"/>
      <c r="E95" s="21"/>
      <c r="F95" s="21"/>
      <c r="G95" s="71"/>
    </row>
    <row r="96" spans="1:7" ht="12.75">
      <c r="A96" s="64"/>
      <c r="B96" s="55"/>
      <c r="C96" s="55"/>
      <c r="D96" s="21"/>
      <c r="E96" s="21"/>
      <c r="F96" s="21"/>
      <c r="G96" s="71"/>
    </row>
    <row r="97" spans="1:7" ht="12.75">
      <c r="A97" s="64"/>
      <c r="B97" s="55"/>
      <c r="C97" s="55"/>
      <c r="D97" s="21"/>
      <c r="E97" s="21"/>
      <c r="F97" s="21"/>
      <c r="G97" s="71"/>
    </row>
    <row r="98" spans="1:7" ht="12.75">
      <c r="A98" s="64"/>
      <c r="B98" s="55"/>
      <c r="C98" s="55"/>
      <c r="D98" s="21"/>
      <c r="E98" s="21"/>
      <c r="F98" s="21"/>
      <c r="G98" s="71"/>
    </row>
    <row r="99" spans="1:7" ht="12.75">
      <c r="A99" s="64"/>
      <c r="B99" s="55"/>
      <c r="C99" s="55"/>
      <c r="D99" s="21"/>
      <c r="E99" s="21"/>
      <c r="F99" s="21"/>
      <c r="G99" s="71"/>
    </row>
    <row r="100" spans="1:7" ht="12.75">
      <c r="A100" s="64"/>
      <c r="B100" s="55"/>
      <c r="C100" s="55"/>
      <c r="D100" s="21"/>
      <c r="E100" s="21"/>
      <c r="F100" s="21"/>
      <c r="G100" s="71"/>
    </row>
    <row r="101" spans="1:7" ht="12.75">
      <c r="A101" s="64"/>
      <c r="B101" s="55"/>
      <c r="C101" s="55"/>
      <c r="D101" s="21"/>
      <c r="E101" s="21"/>
      <c r="F101" s="21"/>
      <c r="G101" s="71"/>
    </row>
    <row r="102" spans="1:7" ht="12.75">
      <c r="A102" s="64"/>
      <c r="B102" s="55"/>
      <c r="C102" s="55"/>
      <c r="D102" s="21"/>
      <c r="E102" s="21"/>
      <c r="F102" s="21"/>
      <c r="G102" s="71"/>
    </row>
    <row r="103" spans="1:7" ht="12.75">
      <c r="A103" s="64"/>
      <c r="B103" s="55"/>
      <c r="C103" s="55"/>
      <c r="D103" s="21"/>
      <c r="E103" s="21"/>
      <c r="F103" s="21"/>
      <c r="G103" s="71"/>
    </row>
    <row r="104" spans="1:7" ht="12.75">
      <c r="A104" s="64"/>
      <c r="B104" s="55"/>
      <c r="C104" s="55"/>
      <c r="D104" s="21"/>
      <c r="E104" s="21"/>
      <c r="F104" s="21"/>
      <c r="G104" s="71"/>
    </row>
    <row r="105" spans="1:7" ht="12.75">
      <c r="A105" s="64"/>
      <c r="B105" s="55"/>
      <c r="C105" s="55"/>
      <c r="D105" s="21"/>
      <c r="E105" s="21"/>
      <c r="F105" s="21"/>
      <c r="G105" s="71"/>
    </row>
    <row r="106" spans="1:7" ht="12.75">
      <c r="A106" s="64"/>
      <c r="B106" s="55"/>
      <c r="C106" s="55"/>
      <c r="D106" s="21"/>
      <c r="E106" s="21"/>
      <c r="F106" s="21"/>
      <c r="G106" s="71"/>
    </row>
    <row r="107" spans="1:7" ht="12.75">
      <c r="A107" s="64"/>
      <c r="B107" s="55"/>
      <c r="C107" s="55"/>
      <c r="D107" s="21"/>
      <c r="E107" s="21"/>
      <c r="F107" s="21"/>
      <c r="G107" s="71"/>
    </row>
    <row r="108" spans="1:7" ht="12.75">
      <c r="A108" s="64"/>
      <c r="B108" s="54"/>
      <c r="C108" s="71"/>
      <c r="D108" s="21"/>
      <c r="E108" s="21"/>
      <c r="F108" s="21"/>
      <c r="G108" s="64"/>
    </row>
    <row r="109" spans="1:7" ht="12.75">
      <c r="A109" s="64"/>
      <c r="B109" s="54"/>
      <c r="C109" s="71"/>
      <c r="D109" s="21"/>
      <c r="E109" s="21"/>
      <c r="F109" s="21"/>
      <c r="G109" s="64"/>
    </row>
    <row r="110" spans="1:7" ht="12.75">
      <c r="A110" s="64"/>
      <c r="B110" s="54"/>
      <c r="C110" s="71"/>
      <c r="D110" s="21"/>
      <c r="E110" s="21"/>
      <c r="F110" s="21"/>
      <c r="G110" s="64"/>
    </row>
    <row r="111" spans="1:7" ht="12.75">
      <c r="A111" s="64"/>
      <c r="B111" s="54"/>
      <c r="C111" s="71"/>
      <c r="D111" s="21"/>
      <c r="E111" s="21"/>
      <c r="F111" s="21"/>
      <c r="G111" s="64"/>
    </row>
    <row r="112" spans="1:7" ht="12.75">
      <c r="A112" s="64"/>
      <c r="B112" s="54"/>
      <c r="C112" s="71"/>
      <c r="D112" s="21"/>
      <c r="E112" s="21"/>
      <c r="F112" s="21"/>
      <c r="G112" s="64"/>
    </row>
    <row r="113" spans="1:7" ht="12.75">
      <c r="A113" s="64"/>
      <c r="B113" s="54"/>
      <c r="C113" s="71"/>
      <c r="D113" s="21"/>
      <c r="E113" s="21"/>
      <c r="F113" s="21"/>
      <c r="G113" s="64"/>
    </row>
    <row r="114" spans="1:7" ht="12.75">
      <c r="A114" s="64"/>
      <c r="B114" s="54"/>
      <c r="C114" s="71"/>
      <c r="D114" s="21"/>
      <c r="E114" s="21"/>
      <c r="F114" s="21"/>
      <c r="G114" s="64"/>
    </row>
    <row r="115" spans="1:7" ht="12.75">
      <c r="A115" s="64"/>
      <c r="B115" s="54"/>
      <c r="C115" s="71"/>
      <c r="D115" s="21"/>
      <c r="E115" s="21"/>
      <c r="F115" s="21"/>
      <c r="G115" s="64"/>
    </row>
    <row r="116" spans="1:7" ht="12.75">
      <c r="A116" s="64"/>
      <c r="B116" s="54"/>
      <c r="C116" s="71"/>
      <c r="D116" s="21"/>
      <c r="E116" s="21"/>
      <c r="F116" s="21"/>
      <c r="G116" s="64"/>
    </row>
    <row r="117" spans="1:7" ht="12.75">
      <c r="A117" s="64"/>
      <c r="B117" s="54"/>
      <c r="C117" s="71"/>
      <c r="D117" s="21"/>
      <c r="E117" s="21"/>
      <c r="F117" s="21"/>
      <c r="G117" s="64"/>
    </row>
    <row r="118" spans="1:7" ht="12.75">
      <c r="A118" s="64"/>
      <c r="B118" s="54"/>
      <c r="C118" s="71"/>
      <c r="D118" s="21"/>
      <c r="E118" s="21"/>
      <c r="F118" s="21"/>
      <c r="G118" s="64"/>
    </row>
    <row r="119" spans="1:7" ht="12.75">
      <c r="A119" s="64"/>
      <c r="B119" s="54"/>
      <c r="C119" s="71"/>
      <c r="D119" s="21"/>
      <c r="E119" s="21"/>
      <c r="F119" s="21"/>
      <c r="G119" s="64"/>
    </row>
    <row r="120" spans="1:7" ht="12.75">
      <c r="A120" s="64"/>
      <c r="B120" s="54"/>
      <c r="C120" s="71"/>
      <c r="D120" s="21"/>
      <c r="E120" s="21"/>
      <c r="F120" s="21"/>
      <c r="G120" s="64"/>
    </row>
    <row r="121" spans="1:7" ht="12.75">
      <c r="A121" s="64"/>
      <c r="B121" s="54"/>
      <c r="C121" s="71"/>
      <c r="D121" s="21"/>
      <c r="E121" s="21"/>
      <c r="F121" s="21"/>
      <c r="G121" s="64"/>
    </row>
    <row r="122" spans="1:7" ht="12.75">
      <c r="A122" s="64"/>
      <c r="B122" s="54"/>
      <c r="C122" s="71"/>
      <c r="D122" s="21"/>
      <c r="E122" s="21"/>
      <c r="F122" s="21"/>
      <c r="G122" s="64"/>
    </row>
    <row r="123" spans="1:7" ht="12.75">
      <c r="A123" s="66"/>
      <c r="B123" s="57" t="s">
        <v>245</v>
      </c>
      <c r="C123" s="142"/>
      <c r="D123" s="13">
        <f>D68+D79</f>
        <v>40184</v>
      </c>
      <c r="E123" s="13">
        <f>E68+E79</f>
        <v>42732</v>
      </c>
      <c r="F123" s="13"/>
      <c r="G123" s="66"/>
    </row>
  </sheetData>
  <sheetProtection selectLockedCells="1" selectUnlockedCells="1"/>
  <mergeCells count="29">
    <mergeCell ref="A4:G4"/>
    <mergeCell ref="A5:G5"/>
    <mergeCell ref="A6:G6"/>
    <mergeCell ref="B9:C9"/>
    <mergeCell ref="B20:C20"/>
    <mergeCell ref="B21:C21"/>
    <mergeCell ref="B22:C22"/>
    <mergeCell ref="B23:C23"/>
    <mergeCell ref="B24:C24"/>
    <mergeCell ref="B25:C25"/>
    <mergeCell ref="B26:C2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A60:G60"/>
    <mergeCell ref="B64:C64"/>
    <mergeCell ref="B77:C77"/>
  </mergeCells>
  <printOptions/>
  <pageMargins left="0.7875" right="0.7875" top="0.39375" bottom="0.39375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"/>
    </sheetView>
  </sheetViews>
  <sheetFormatPr defaultColWidth="9.140625" defaultRowHeight="12.75"/>
  <cols>
    <col min="10" max="13" width="10.57421875" style="0" customWidth="1"/>
  </cols>
  <sheetData>
    <row r="1" ht="12.75">
      <c r="N1" s="1" t="s">
        <v>256</v>
      </c>
    </row>
    <row r="3" spans="1:14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257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 t="s">
        <v>258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8" ht="12.75">
      <c r="L8" s="1" t="s">
        <v>12</v>
      </c>
    </row>
    <row r="9" spans="1:13" ht="25.5">
      <c r="A9" s="11" t="s">
        <v>208</v>
      </c>
      <c r="B9" s="11" t="s">
        <v>259</v>
      </c>
      <c r="C9" s="11"/>
      <c r="D9" s="11"/>
      <c r="E9" s="11"/>
      <c r="F9" s="11"/>
      <c r="G9" s="11" t="s">
        <v>260</v>
      </c>
      <c r="H9" s="11"/>
      <c r="I9" s="11"/>
      <c r="J9" s="10" t="s">
        <v>14</v>
      </c>
      <c r="K9" s="10" t="s">
        <v>15</v>
      </c>
      <c r="L9" s="11" t="s">
        <v>16</v>
      </c>
      <c r="M9" s="10" t="s">
        <v>17</v>
      </c>
    </row>
    <row r="10" spans="1:13" ht="38.25" customHeight="1">
      <c r="A10" s="11" t="s">
        <v>125</v>
      </c>
      <c r="B10" s="149" t="s">
        <v>261</v>
      </c>
      <c r="C10" s="149"/>
      <c r="D10" s="149"/>
      <c r="E10" s="149"/>
      <c r="F10" s="149"/>
      <c r="G10" s="150"/>
      <c r="H10" s="150"/>
      <c r="I10" s="150"/>
      <c r="J10" s="64"/>
      <c r="K10" s="64"/>
      <c r="L10" s="64"/>
      <c r="M10" s="64"/>
    </row>
    <row r="11" spans="1:13" ht="38.25" customHeight="1">
      <c r="A11" s="11" t="s">
        <v>126</v>
      </c>
      <c r="B11" s="149" t="s">
        <v>262</v>
      </c>
      <c r="C11" s="149"/>
      <c r="D11" s="149"/>
      <c r="E11" s="149"/>
      <c r="F11" s="149"/>
      <c r="G11" s="150"/>
      <c r="H11" s="150"/>
      <c r="I11" s="150"/>
      <c r="J11" s="64"/>
      <c r="K11" s="64"/>
      <c r="L11" s="64"/>
      <c r="M11" s="64"/>
    </row>
    <row r="12" spans="1:13" ht="25.5" customHeight="1">
      <c r="A12" s="11" t="s">
        <v>127</v>
      </c>
      <c r="B12" s="149" t="s">
        <v>263</v>
      </c>
      <c r="C12" s="149"/>
      <c r="D12" s="149"/>
      <c r="E12" s="149"/>
      <c r="F12" s="149"/>
      <c r="G12" s="150"/>
      <c r="H12" s="150"/>
      <c r="I12" s="150"/>
      <c r="J12" s="64"/>
      <c r="K12" s="64"/>
      <c r="L12" s="64"/>
      <c r="M12" s="64"/>
    </row>
    <row r="13" spans="1:13" ht="25.5" customHeight="1">
      <c r="A13" s="11" t="s">
        <v>128</v>
      </c>
      <c r="B13" s="149" t="s">
        <v>264</v>
      </c>
      <c r="C13" s="149"/>
      <c r="D13" s="149"/>
      <c r="E13" s="149"/>
      <c r="F13" s="149"/>
      <c r="G13" s="150"/>
      <c r="H13" s="150"/>
      <c r="I13" s="150"/>
      <c r="J13" s="64"/>
      <c r="K13" s="64"/>
      <c r="L13" s="64"/>
      <c r="M13" s="64"/>
    </row>
    <row r="14" spans="1:13" ht="51" customHeight="1">
      <c r="A14" s="11" t="s">
        <v>129</v>
      </c>
      <c r="B14" s="149" t="s">
        <v>265</v>
      </c>
      <c r="C14" s="149"/>
      <c r="D14" s="149"/>
      <c r="E14" s="149"/>
      <c r="F14" s="149"/>
      <c r="G14" s="150"/>
      <c r="H14" s="150"/>
      <c r="I14" s="150"/>
      <c r="J14" s="64"/>
      <c r="K14" s="64"/>
      <c r="L14" s="64"/>
      <c r="M14" s="64"/>
    </row>
    <row r="15" spans="1:13" ht="25.5" customHeight="1">
      <c r="A15" s="11" t="s">
        <v>130</v>
      </c>
      <c r="B15" s="149" t="s">
        <v>266</v>
      </c>
      <c r="C15" s="149"/>
      <c r="D15" s="149"/>
      <c r="E15" s="149"/>
      <c r="F15" s="149"/>
      <c r="G15" s="150"/>
      <c r="H15" s="150"/>
      <c r="I15" s="150"/>
      <c r="J15" s="64"/>
      <c r="K15" s="64"/>
      <c r="L15" s="64"/>
      <c r="M15" s="64"/>
    </row>
    <row r="16" spans="1:13" ht="38.25" customHeight="1">
      <c r="A16" s="11" t="s">
        <v>131</v>
      </c>
      <c r="B16" s="149" t="s">
        <v>267</v>
      </c>
      <c r="C16" s="149"/>
      <c r="D16" s="149"/>
      <c r="E16" s="149"/>
      <c r="F16" s="149"/>
      <c r="G16" s="150"/>
      <c r="H16" s="150"/>
      <c r="I16" s="150"/>
      <c r="J16" s="64"/>
      <c r="K16" s="64"/>
      <c r="L16" s="64"/>
      <c r="M16" s="64"/>
    </row>
    <row r="17" spans="9:13" ht="12.75">
      <c r="I17" s="1" t="s">
        <v>186</v>
      </c>
      <c r="J17" s="66">
        <f>SUM(J10:J16)</f>
        <v>0</v>
      </c>
      <c r="K17" s="64"/>
      <c r="L17" s="64"/>
      <c r="M17" s="64"/>
    </row>
  </sheetData>
  <sheetProtection selectLockedCells="1" selectUnlockedCells="1"/>
  <mergeCells count="19">
    <mergeCell ref="A3:N3"/>
    <mergeCell ref="A4:N4"/>
    <mergeCell ref="A5:N5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" sqref="A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customWidth="1"/>
  </cols>
  <sheetData>
    <row r="1" ht="12.75">
      <c r="G1" s="1" t="s">
        <v>268</v>
      </c>
    </row>
    <row r="3" spans="1:10" ht="12.75">
      <c r="A3" s="2" t="s">
        <v>9</v>
      </c>
      <c r="B3" s="2"/>
      <c r="C3" s="2"/>
      <c r="D3" s="2"/>
      <c r="E3" s="2"/>
      <c r="F3" s="2"/>
      <c r="G3" s="2"/>
      <c r="H3" s="48"/>
      <c r="I3" s="8"/>
      <c r="J3" s="8"/>
    </row>
    <row r="4" spans="1:10" ht="12.75">
      <c r="A4" s="2" t="s">
        <v>244</v>
      </c>
      <c r="B4" s="2"/>
      <c r="C4" s="2"/>
      <c r="D4" s="2"/>
      <c r="E4" s="2"/>
      <c r="F4" s="2"/>
      <c r="G4" s="2"/>
      <c r="H4" s="48"/>
      <c r="I4" s="8"/>
      <c r="J4" s="8"/>
    </row>
    <row r="5" spans="1:10" ht="12.75">
      <c r="A5" s="2" t="s">
        <v>269</v>
      </c>
      <c r="B5" s="2"/>
      <c r="C5" s="2"/>
      <c r="D5" s="2"/>
      <c r="E5" s="2"/>
      <c r="F5" s="2"/>
      <c r="G5" s="2"/>
      <c r="H5" s="48"/>
      <c r="I5" s="8"/>
      <c r="J5" s="8"/>
    </row>
    <row r="7" ht="12.75">
      <c r="G7" s="1" t="s">
        <v>12</v>
      </c>
    </row>
    <row r="8" spans="1:9" ht="25.5">
      <c r="A8" s="11" t="s">
        <v>13</v>
      </c>
      <c r="B8" s="62" t="s">
        <v>270</v>
      </c>
      <c r="C8" s="151" t="s">
        <v>271</v>
      </c>
      <c r="D8" s="62" t="s">
        <v>272</v>
      </c>
      <c r="E8" s="62" t="s">
        <v>273</v>
      </c>
      <c r="F8" s="62" t="s">
        <v>274</v>
      </c>
      <c r="G8" s="11" t="s">
        <v>191</v>
      </c>
      <c r="H8" s="152"/>
      <c r="I8" s="153"/>
    </row>
    <row r="9" spans="1:9" ht="12.75" customHeight="1">
      <c r="A9" s="154" t="s">
        <v>275</v>
      </c>
      <c r="B9" s="11" t="s">
        <v>276</v>
      </c>
      <c r="C9" s="155">
        <v>196000</v>
      </c>
      <c r="D9" s="155">
        <v>196500</v>
      </c>
      <c r="E9" s="155">
        <v>197000</v>
      </c>
      <c r="F9" s="155">
        <v>197500</v>
      </c>
      <c r="G9" s="155">
        <f aca="true" t="shared" si="0" ref="G9:G12">SUM(C9:F9)</f>
        <v>787000</v>
      </c>
      <c r="H9" s="156"/>
      <c r="I9" s="157"/>
    </row>
    <row r="10" spans="1:9" ht="12.75" customHeight="1">
      <c r="A10" s="154" t="s">
        <v>277</v>
      </c>
      <c r="B10" s="11" t="s">
        <v>278</v>
      </c>
      <c r="C10" s="155">
        <v>1005</v>
      </c>
      <c r="D10" s="155">
        <v>1010</v>
      </c>
      <c r="E10" s="155">
        <v>1015</v>
      </c>
      <c r="F10" s="155">
        <v>1020</v>
      </c>
      <c r="G10" s="155">
        <f t="shared" si="0"/>
        <v>4050</v>
      </c>
      <c r="H10" s="156"/>
      <c r="I10" s="157"/>
    </row>
    <row r="11" spans="1:9" ht="12.75" customHeight="1">
      <c r="A11" s="154" t="s">
        <v>279</v>
      </c>
      <c r="B11" s="11" t="s">
        <v>280</v>
      </c>
      <c r="C11" s="155">
        <v>1600</v>
      </c>
      <c r="D11" s="155">
        <v>1615</v>
      </c>
      <c r="E11" s="155">
        <v>1630</v>
      </c>
      <c r="F11" s="155">
        <v>1645</v>
      </c>
      <c r="G11" s="155">
        <f t="shared" si="0"/>
        <v>6490</v>
      </c>
      <c r="H11" s="156"/>
      <c r="I11" s="157"/>
    </row>
    <row r="12" spans="1:9" ht="38.25" customHeight="1">
      <c r="A12" s="158" t="s">
        <v>281</v>
      </c>
      <c r="B12" s="11" t="s">
        <v>282</v>
      </c>
      <c r="C12" s="155">
        <v>33049</v>
      </c>
      <c r="D12" s="155">
        <f>C12*1.03</f>
        <v>34040.47</v>
      </c>
      <c r="E12" s="155">
        <f>D12*1.03</f>
        <v>35061.6841</v>
      </c>
      <c r="F12" s="155">
        <f>E12*1.03</f>
        <v>36113.534623</v>
      </c>
      <c r="G12" s="155">
        <f t="shared" si="0"/>
        <v>138264.688723</v>
      </c>
      <c r="H12" s="156"/>
      <c r="I12" s="157"/>
    </row>
    <row r="13" spans="1:9" ht="12.75" customHeight="1">
      <c r="A13" s="154" t="s">
        <v>283</v>
      </c>
      <c r="B13" s="11" t="s">
        <v>284</v>
      </c>
      <c r="C13" s="155"/>
      <c r="D13" s="155"/>
      <c r="E13" s="155"/>
      <c r="F13" s="155"/>
      <c r="G13" s="155"/>
      <c r="H13" s="156"/>
      <c r="I13" s="157"/>
    </row>
    <row r="14" spans="1:9" ht="25.5" customHeight="1">
      <c r="A14" s="158" t="s">
        <v>285</v>
      </c>
      <c r="B14" s="11" t="s">
        <v>286</v>
      </c>
      <c r="C14" s="155"/>
      <c r="D14" s="155"/>
      <c r="E14" s="155"/>
      <c r="F14" s="155"/>
      <c r="G14" s="155"/>
      <c r="H14" s="156"/>
      <c r="I14" s="157"/>
    </row>
    <row r="15" spans="1:9" ht="25.5">
      <c r="A15" s="33" t="s">
        <v>287</v>
      </c>
      <c r="B15" s="11" t="s">
        <v>288</v>
      </c>
      <c r="C15" s="155"/>
      <c r="D15" s="155"/>
      <c r="E15" s="155"/>
      <c r="F15" s="159"/>
      <c r="G15" s="155"/>
      <c r="H15" s="68"/>
      <c r="I15" s="68"/>
    </row>
    <row r="16" spans="1:9" ht="12.75">
      <c r="A16" s="19" t="s">
        <v>289</v>
      </c>
      <c r="B16" s="11" t="s">
        <v>290</v>
      </c>
      <c r="C16" s="155">
        <f>SUM(C9:C15)</f>
        <v>231654</v>
      </c>
      <c r="D16" s="155">
        <f>SUM(D9:D15)</f>
        <v>233165.47</v>
      </c>
      <c r="E16" s="155">
        <f>SUM(E9:E15)</f>
        <v>234706.6841</v>
      </c>
      <c r="F16" s="155">
        <f>SUM(F9:F15)</f>
        <v>236278.534623</v>
      </c>
      <c r="G16" s="155">
        <f aca="true" t="shared" si="1" ref="G16:G18">SUM(C16:F16)</f>
        <v>935804.688723</v>
      </c>
      <c r="H16" s="4"/>
      <c r="I16" s="4"/>
    </row>
    <row r="17" spans="1:7" ht="12.75">
      <c r="A17" s="160" t="s">
        <v>291</v>
      </c>
      <c r="B17" s="11" t="s">
        <v>292</v>
      </c>
      <c r="C17" s="65">
        <f>C16*0.5</f>
        <v>115827</v>
      </c>
      <c r="D17" s="65">
        <f>D16*0.5</f>
        <v>116582.735</v>
      </c>
      <c r="E17" s="65">
        <f>E16*0.5</f>
        <v>117353.34205</v>
      </c>
      <c r="F17" s="65">
        <f>F16*0.5</f>
        <v>118139.2673115</v>
      </c>
      <c r="G17" s="65">
        <f t="shared" si="1"/>
        <v>467902.3443615</v>
      </c>
    </row>
    <row r="18" spans="1:7" ht="25.5" customHeight="1">
      <c r="A18" s="33" t="s">
        <v>293</v>
      </c>
      <c r="B18" s="11" t="s">
        <v>294</v>
      </c>
      <c r="C18" s="155">
        <f>SUM(C20:C25)</f>
        <v>0</v>
      </c>
      <c r="D18" s="155">
        <f>SUM(D20:D25)</f>
        <v>0</v>
      </c>
      <c r="E18" s="155">
        <f>SUM(E20:E25)</f>
        <v>0</v>
      </c>
      <c r="F18" s="155">
        <f>SUM(F20:F25)</f>
        <v>0</v>
      </c>
      <c r="G18" s="155">
        <f t="shared" si="1"/>
        <v>0</v>
      </c>
    </row>
    <row r="19" spans="1:7" ht="12.75">
      <c r="A19" s="19" t="s">
        <v>295</v>
      </c>
      <c r="B19" s="11" t="s">
        <v>296</v>
      </c>
      <c r="C19" s="155"/>
      <c r="D19" s="155"/>
      <c r="E19" s="155"/>
      <c r="F19" s="155"/>
      <c r="G19" s="155"/>
    </row>
    <row r="20" spans="1:7" ht="12.75">
      <c r="A20" s="19" t="s">
        <v>297</v>
      </c>
      <c r="B20" s="11" t="s">
        <v>298</v>
      </c>
      <c r="C20" s="155"/>
      <c r="D20" s="155"/>
      <c r="E20" s="155"/>
      <c r="F20" s="155"/>
      <c r="G20" s="155"/>
    </row>
    <row r="21" spans="1:7" ht="12.75">
      <c r="A21" s="19" t="s">
        <v>299</v>
      </c>
      <c r="B21" s="11" t="s">
        <v>300</v>
      </c>
      <c r="C21" s="155"/>
      <c r="D21" s="155"/>
      <c r="E21" s="155"/>
      <c r="F21" s="155"/>
      <c r="G21" s="155"/>
    </row>
    <row r="22" spans="1:7" ht="12.75">
      <c r="A22" s="19" t="s">
        <v>301</v>
      </c>
      <c r="B22" s="11" t="s">
        <v>302</v>
      </c>
      <c r="C22" s="155"/>
      <c r="D22" s="155"/>
      <c r="E22" s="155"/>
      <c r="F22" s="155"/>
      <c r="G22" s="155"/>
    </row>
    <row r="23" spans="1:7" ht="12.75">
      <c r="A23" s="19" t="s">
        <v>303</v>
      </c>
      <c r="B23" s="11" t="s">
        <v>304</v>
      </c>
      <c r="C23" s="155"/>
      <c r="D23" s="155"/>
      <c r="E23" s="155"/>
      <c r="F23" s="155"/>
      <c r="G23" s="155"/>
    </row>
    <row r="24" spans="1:7" ht="12.75">
      <c r="A24" s="19" t="s">
        <v>305</v>
      </c>
      <c r="B24" s="11" t="s">
        <v>306</v>
      </c>
      <c r="C24" s="155"/>
      <c r="D24" s="155"/>
      <c r="E24" s="155"/>
      <c r="F24" s="155"/>
      <c r="G24" s="155"/>
    </row>
    <row r="25" spans="1:7" ht="12.75">
      <c r="A25" s="19" t="s">
        <v>307</v>
      </c>
      <c r="B25" s="11" t="s">
        <v>308</v>
      </c>
      <c r="C25" s="155"/>
      <c r="D25" s="155"/>
      <c r="E25" s="155"/>
      <c r="F25" s="155"/>
      <c r="G25" s="155"/>
    </row>
    <row r="26" spans="1:7" ht="25.5" customHeight="1">
      <c r="A26" s="33" t="s">
        <v>309</v>
      </c>
      <c r="B26" s="11" t="s">
        <v>310</v>
      </c>
      <c r="C26" s="155">
        <f>SUM(C27:C33)</f>
        <v>0</v>
      </c>
      <c r="D26" s="155">
        <f>SUM(D27:D33)</f>
        <v>0</v>
      </c>
      <c r="E26" s="155">
        <f>SUM(E27:E33)</f>
        <v>0</v>
      </c>
      <c r="F26" s="155">
        <f>SUM(F27:F33)</f>
        <v>0</v>
      </c>
      <c r="G26" s="155">
        <f>SUM(C26:F26)</f>
        <v>0</v>
      </c>
    </row>
    <row r="27" spans="1:7" ht="12.75">
      <c r="A27" s="19" t="s">
        <v>295</v>
      </c>
      <c r="B27" s="11" t="s">
        <v>311</v>
      </c>
      <c r="C27" s="155"/>
      <c r="D27" s="155"/>
      <c r="E27" s="155"/>
      <c r="F27" s="155"/>
      <c r="G27" s="155"/>
    </row>
    <row r="28" spans="1:7" ht="12.75">
      <c r="A28" s="19" t="s">
        <v>297</v>
      </c>
      <c r="B28" s="11" t="s">
        <v>312</v>
      </c>
      <c r="C28" s="155"/>
      <c r="D28" s="155"/>
      <c r="E28" s="155"/>
      <c r="F28" s="155"/>
      <c r="G28" s="155"/>
    </row>
    <row r="29" spans="1:7" ht="12.75">
      <c r="A29" s="19" t="s">
        <v>299</v>
      </c>
      <c r="B29" s="11" t="s">
        <v>313</v>
      </c>
      <c r="C29" s="155"/>
      <c r="D29" s="155"/>
      <c r="E29" s="155"/>
      <c r="F29" s="155"/>
      <c r="G29" s="155"/>
    </row>
    <row r="30" spans="1:7" ht="12.75">
      <c r="A30" s="19" t="s">
        <v>301</v>
      </c>
      <c r="B30" s="11" t="s">
        <v>314</v>
      </c>
      <c r="C30" s="155"/>
      <c r="D30" s="155"/>
      <c r="E30" s="155"/>
      <c r="F30" s="155"/>
      <c r="G30" s="155"/>
    </row>
    <row r="31" spans="1:7" ht="12.75">
      <c r="A31" s="19" t="s">
        <v>303</v>
      </c>
      <c r="B31" s="11" t="s">
        <v>315</v>
      </c>
      <c r="C31" s="155"/>
      <c r="D31" s="155"/>
      <c r="E31" s="155"/>
      <c r="F31" s="155"/>
      <c r="G31" s="155"/>
    </row>
    <row r="32" spans="1:7" ht="12.75">
      <c r="A32" s="19" t="s">
        <v>305</v>
      </c>
      <c r="B32" s="11" t="s">
        <v>316</v>
      </c>
      <c r="C32" s="155"/>
      <c r="D32" s="155"/>
      <c r="E32" s="155"/>
      <c r="F32" s="155"/>
      <c r="G32" s="155"/>
    </row>
    <row r="33" spans="1:7" ht="12.75">
      <c r="A33" s="19" t="s">
        <v>307</v>
      </c>
      <c r="B33" s="11" t="s">
        <v>317</v>
      </c>
      <c r="C33" s="155"/>
      <c r="D33" s="155"/>
      <c r="E33" s="155"/>
      <c r="F33" s="155"/>
      <c r="G33" s="155"/>
    </row>
    <row r="34" spans="1:7" ht="12.75">
      <c r="A34" s="160" t="s">
        <v>318</v>
      </c>
      <c r="B34" s="11" t="s">
        <v>319</v>
      </c>
      <c r="C34" s="65">
        <f>C18+C26</f>
        <v>0</v>
      </c>
      <c r="D34" s="65">
        <f>D18+D26</f>
        <v>0</v>
      </c>
      <c r="E34" s="65">
        <f>E18+E26</f>
        <v>0</v>
      </c>
      <c r="F34" s="65">
        <f>F18+F26</f>
        <v>0</v>
      </c>
      <c r="G34" s="65">
        <f aca="true" t="shared" si="2" ref="G34:G35">SUM(C34:F34)</f>
        <v>0</v>
      </c>
    </row>
    <row r="35" spans="1:7" ht="25.5" customHeight="1">
      <c r="A35" s="33" t="s">
        <v>320</v>
      </c>
      <c r="B35" s="11" t="s">
        <v>321</v>
      </c>
      <c r="C35" s="155">
        <f>C17-C34</f>
        <v>115827</v>
      </c>
      <c r="D35" s="155">
        <f>D17-D34</f>
        <v>116582.735</v>
      </c>
      <c r="E35" s="155">
        <f>E17-E34</f>
        <v>117353.34205</v>
      </c>
      <c r="F35" s="155">
        <f>F17-F34</f>
        <v>118139.2673115</v>
      </c>
      <c r="G35" s="155">
        <f t="shared" si="2"/>
        <v>467902.3443615</v>
      </c>
    </row>
  </sheetData>
  <sheetProtection selectLockedCells="1" selectUnlockedCells="1"/>
  <mergeCells count="3">
    <mergeCell ref="A3:G3"/>
    <mergeCell ref="A4:G4"/>
    <mergeCell ref="A5:G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1" t="s">
        <v>322</v>
      </c>
    </row>
    <row r="3" spans="1:7" ht="12.75">
      <c r="A3" s="2" t="s">
        <v>323</v>
      </c>
      <c r="B3" s="2"/>
      <c r="C3" s="2"/>
      <c r="D3" s="2"/>
      <c r="E3" s="2"/>
      <c r="F3" s="2"/>
      <c r="G3" s="2"/>
    </row>
    <row r="4" ht="12.75">
      <c r="B4" s="8"/>
    </row>
    <row r="5" spans="2:7" ht="12.75">
      <c r="B5" s="8"/>
      <c r="C5" s="8"/>
      <c r="G5" s="1" t="s">
        <v>12</v>
      </c>
    </row>
    <row r="6" spans="1:8" ht="12.75">
      <c r="A6" s="9" t="s">
        <v>13</v>
      </c>
      <c r="B6" s="139" t="s">
        <v>324</v>
      </c>
      <c r="C6" s="139"/>
      <c r="D6" s="139"/>
      <c r="E6" s="161" t="s">
        <v>325</v>
      </c>
      <c r="F6" s="161"/>
      <c r="G6" s="161"/>
      <c r="H6" s="4"/>
    </row>
    <row r="7" spans="1:8" ht="25.5">
      <c r="A7" s="9"/>
      <c r="B7" s="10" t="s">
        <v>14</v>
      </c>
      <c r="C7" s="10" t="s">
        <v>15</v>
      </c>
      <c r="D7" s="11" t="s">
        <v>16</v>
      </c>
      <c r="E7" s="10" t="s">
        <v>14</v>
      </c>
      <c r="F7" s="10" t="s">
        <v>15</v>
      </c>
      <c r="G7" s="11" t="s">
        <v>16</v>
      </c>
      <c r="H7" s="4"/>
    </row>
    <row r="8" spans="1:8" ht="12.75">
      <c r="A8" s="162" t="s">
        <v>326</v>
      </c>
      <c r="B8" s="21">
        <v>33436</v>
      </c>
      <c r="C8" s="21">
        <v>33436</v>
      </c>
      <c r="D8" s="163"/>
      <c r="E8" s="21">
        <v>29984</v>
      </c>
      <c r="F8" s="21">
        <v>29984</v>
      </c>
      <c r="G8" s="21"/>
      <c r="H8" s="4"/>
    </row>
    <row r="9" spans="1:8" ht="12.75">
      <c r="A9" s="164" t="s">
        <v>327</v>
      </c>
      <c r="B9" s="21">
        <v>804</v>
      </c>
      <c r="C9" s="21">
        <v>804</v>
      </c>
      <c r="D9" s="163"/>
      <c r="E9" s="21">
        <v>318</v>
      </c>
      <c r="F9" s="21">
        <v>318</v>
      </c>
      <c r="G9" s="21"/>
      <c r="H9" s="4"/>
    </row>
    <row r="10" spans="1:8" ht="12.75">
      <c r="A10" s="127"/>
      <c r="B10" s="13"/>
      <c r="C10" s="13"/>
      <c r="D10" s="13"/>
      <c r="E10" s="13"/>
      <c r="F10" s="13"/>
      <c r="G10" s="13"/>
      <c r="H10" s="4"/>
    </row>
    <row r="11" spans="1:10" ht="12.75">
      <c r="A11" s="54"/>
      <c r="B11" s="21"/>
      <c r="C11" s="21"/>
      <c r="D11" s="163"/>
      <c r="E11" s="21"/>
      <c r="F11" s="21"/>
      <c r="G11" s="21"/>
      <c r="H11" s="70"/>
      <c r="I11" s="145"/>
      <c r="J11" s="145"/>
    </row>
    <row r="12" spans="1:10" ht="12.75">
      <c r="A12" s="54"/>
      <c r="B12" s="21"/>
      <c r="C12" s="21"/>
      <c r="D12" s="163"/>
      <c r="E12" s="21"/>
      <c r="F12" s="21"/>
      <c r="G12" s="21"/>
      <c r="H12" s="70"/>
      <c r="I12" s="145"/>
      <c r="J12" s="145"/>
    </row>
    <row r="13" spans="1:10" ht="12.75">
      <c r="A13" s="54"/>
      <c r="B13" s="21"/>
      <c r="C13" s="21"/>
      <c r="D13" s="163"/>
      <c r="E13" s="21"/>
      <c r="F13" s="21"/>
      <c r="G13" s="21"/>
      <c r="H13" s="70"/>
      <c r="I13" s="145"/>
      <c r="J13" s="145"/>
    </row>
    <row r="14" spans="1:10" ht="12.75">
      <c r="A14" s="127"/>
      <c r="B14" s="13"/>
      <c r="C14" s="13"/>
      <c r="D14" s="13"/>
      <c r="E14" s="13"/>
      <c r="F14" s="13"/>
      <c r="G14" s="13"/>
      <c r="H14" s="70"/>
      <c r="J14" s="145"/>
    </row>
    <row r="15" spans="1:8" ht="12.75">
      <c r="A15" s="54"/>
      <c r="B15" s="64"/>
      <c r="C15" s="64"/>
      <c r="D15" s="71"/>
      <c r="E15" s="64"/>
      <c r="F15" s="64"/>
      <c r="G15" s="64"/>
      <c r="H15" s="4"/>
    </row>
    <row r="16" spans="1:8" ht="12.75">
      <c r="A16" s="54"/>
      <c r="B16" s="64"/>
      <c r="C16" s="64"/>
      <c r="D16" s="71"/>
      <c r="E16" s="64"/>
      <c r="F16" s="64"/>
      <c r="G16" s="64"/>
      <c r="H16" s="4"/>
    </row>
    <row r="17" spans="1:8" ht="12.75">
      <c r="A17" s="54"/>
      <c r="B17" s="64"/>
      <c r="C17" s="64"/>
      <c r="D17" s="71"/>
      <c r="E17" s="64"/>
      <c r="F17" s="64"/>
      <c r="G17" s="64"/>
      <c r="H17" s="4"/>
    </row>
    <row r="18" spans="1:8" ht="12.75">
      <c r="A18" s="54"/>
      <c r="B18" s="64"/>
      <c r="C18" s="64"/>
      <c r="D18" s="71"/>
      <c r="E18" s="64"/>
      <c r="F18" s="64"/>
      <c r="G18" s="64"/>
      <c r="H18" s="4"/>
    </row>
    <row r="19" spans="1:8" ht="12.75">
      <c r="A19" s="54"/>
      <c r="B19" s="64"/>
      <c r="C19" s="64"/>
      <c r="D19" s="71"/>
      <c r="E19" s="64"/>
      <c r="F19" s="64"/>
      <c r="G19" s="64"/>
      <c r="H19" s="4"/>
    </row>
    <row r="20" spans="1:8" ht="12.75">
      <c r="A20" s="54"/>
      <c r="B20" s="64"/>
      <c r="C20" s="64"/>
      <c r="D20" s="71"/>
      <c r="E20" s="64"/>
      <c r="F20" s="64"/>
      <c r="G20" s="64"/>
      <c r="H20" s="4"/>
    </row>
    <row r="21" spans="1:8" ht="12.75">
      <c r="A21" s="54"/>
      <c r="B21" s="64"/>
      <c r="C21" s="64"/>
      <c r="D21" s="71"/>
      <c r="E21" s="64"/>
      <c r="F21" s="64"/>
      <c r="G21" s="64"/>
      <c r="H21" s="4"/>
    </row>
    <row r="22" spans="1:8" ht="12.75">
      <c r="A22" s="54"/>
      <c r="B22" s="64"/>
      <c r="C22" s="64"/>
      <c r="D22" s="71"/>
      <c r="E22" s="64"/>
      <c r="F22" s="64"/>
      <c r="G22" s="64"/>
      <c r="H22" s="4"/>
    </row>
    <row r="23" spans="1:8" ht="12.75">
      <c r="A23" s="54"/>
      <c r="B23" s="64"/>
      <c r="C23" s="64"/>
      <c r="D23" s="71"/>
      <c r="E23" s="64"/>
      <c r="F23" s="64"/>
      <c r="G23" s="64"/>
      <c r="H23" s="4"/>
    </row>
    <row r="24" spans="1:8" ht="12.75">
      <c r="A24" s="54"/>
      <c r="B24" s="64"/>
      <c r="C24" s="64"/>
      <c r="D24" s="71"/>
      <c r="E24" s="64"/>
      <c r="F24" s="64"/>
      <c r="G24" s="64"/>
      <c r="H24" s="4"/>
    </row>
    <row r="25" spans="1:8" ht="12.75">
      <c r="A25" s="54"/>
      <c r="B25" s="64"/>
      <c r="C25" s="64"/>
      <c r="D25" s="71"/>
      <c r="E25" s="64"/>
      <c r="F25" s="64"/>
      <c r="G25" s="64"/>
      <c r="H25" s="4"/>
    </row>
    <row r="26" spans="1:8" ht="12.75">
      <c r="A26" s="54"/>
      <c r="B26" s="64"/>
      <c r="C26" s="64"/>
      <c r="D26" s="71"/>
      <c r="E26" s="64"/>
      <c r="F26" s="64"/>
      <c r="G26" s="64"/>
      <c r="H26" s="4"/>
    </row>
    <row r="27" spans="1:8" ht="12.75">
      <c r="A27" s="54"/>
      <c r="B27" s="64"/>
      <c r="C27" s="64"/>
      <c r="D27" s="71"/>
      <c r="E27" s="64"/>
      <c r="F27" s="64"/>
      <c r="G27" s="64"/>
      <c r="H27" s="4"/>
    </row>
    <row r="28" spans="1:8" ht="12.75">
      <c r="A28" s="54"/>
      <c r="B28" s="64"/>
      <c r="C28" s="64"/>
      <c r="D28" s="71"/>
      <c r="E28" s="64"/>
      <c r="F28" s="64"/>
      <c r="G28" s="64"/>
      <c r="H28" s="4"/>
    </row>
    <row r="29" spans="1:8" ht="12.75">
      <c r="A29" s="54"/>
      <c r="B29" s="64"/>
      <c r="C29" s="64"/>
      <c r="D29" s="71"/>
      <c r="E29" s="64"/>
      <c r="F29" s="64"/>
      <c r="G29" s="64"/>
      <c r="H29" s="4"/>
    </row>
    <row r="30" spans="1:8" ht="12.75">
      <c r="A30" s="54"/>
      <c r="B30" s="64"/>
      <c r="C30" s="64"/>
      <c r="D30" s="71"/>
      <c r="E30" s="64"/>
      <c r="F30" s="64"/>
      <c r="G30" s="64"/>
      <c r="H30" s="4"/>
    </row>
    <row r="31" spans="1:8" ht="12.75">
      <c r="A31" s="54"/>
      <c r="B31" s="64"/>
      <c r="C31" s="64"/>
      <c r="D31" s="71"/>
      <c r="E31" s="64"/>
      <c r="F31" s="64"/>
      <c r="G31" s="64"/>
      <c r="H31" s="4"/>
    </row>
    <row r="32" spans="1:8" ht="12.75">
      <c r="A32" s="54"/>
      <c r="B32" s="64"/>
      <c r="C32" s="64"/>
      <c r="D32" s="71"/>
      <c r="E32" s="64"/>
      <c r="F32" s="64"/>
      <c r="G32" s="64"/>
      <c r="H32" s="4"/>
    </row>
    <row r="33" spans="1:8" ht="12.75">
      <c r="A33" s="54"/>
      <c r="B33" s="64"/>
      <c r="C33" s="64"/>
      <c r="D33" s="71"/>
      <c r="E33" s="64"/>
      <c r="F33" s="64"/>
      <c r="G33" s="64"/>
      <c r="H33" s="4"/>
    </row>
    <row r="34" spans="1:8" ht="12.75">
      <c r="A34" s="54"/>
      <c r="B34" s="64"/>
      <c r="C34" s="64"/>
      <c r="D34" s="71"/>
      <c r="E34" s="64"/>
      <c r="F34" s="64"/>
      <c r="G34" s="64"/>
      <c r="H34" s="4"/>
    </row>
    <row r="35" spans="1:8" ht="12.75">
      <c r="A35" s="54"/>
      <c r="B35" s="64"/>
      <c r="C35" s="64"/>
      <c r="D35" s="71"/>
      <c r="E35" s="64"/>
      <c r="F35" s="64"/>
      <c r="G35" s="64"/>
      <c r="H35" s="4"/>
    </row>
    <row r="36" spans="1:8" ht="12.75">
      <c r="A36" s="54"/>
      <c r="B36" s="64"/>
      <c r="C36" s="64"/>
      <c r="D36" s="71"/>
      <c r="E36" s="64"/>
      <c r="F36" s="64"/>
      <c r="G36" s="64"/>
      <c r="H36" s="4"/>
    </row>
    <row r="37" spans="1:8" ht="12.75">
      <c r="A37" s="54"/>
      <c r="B37" s="64"/>
      <c r="C37" s="64"/>
      <c r="D37" s="71"/>
      <c r="E37" s="64"/>
      <c r="F37" s="64"/>
      <c r="G37" s="64"/>
      <c r="H37" s="4"/>
    </row>
    <row r="38" spans="1:8" ht="12.75">
      <c r="A38" s="54"/>
      <c r="B38" s="64"/>
      <c r="C38" s="64"/>
      <c r="D38" s="71"/>
      <c r="E38" s="64"/>
      <c r="F38" s="64"/>
      <c r="G38" s="64"/>
      <c r="H38" s="4"/>
    </row>
    <row r="39" spans="1:8" ht="12.75">
      <c r="A39" s="54"/>
      <c r="B39" s="64"/>
      <c r="C39" s="64"/>
      <c r="D39" s="71"/>
      <c r="E39" s="64"/>
      <c r="F39" s="64"/>
      <c r="G39" s="64"/>
      <c r="H39" s="4"/>
    </row>
    <row r="40" spans="1:8" ht="12.75">
      <c r="A40" s="54"/>
      <c r="B40" s="64"/>
      <c r="C40" s="64"/>
      <c r="D40" s="71"/>
      <c r="E40" s="64"/>
      <c r="F40" s="64"/>
      <c r="G40" s="64"/>
      <c r="H40" s="4"/>
    </row>
    <row r="41" spans="1:8" ht="12.75">
      <c r="A41" s="54"/>
      <c r="B41" s="64"/>
      <c r="C41" s="64"/>
      <c r="D41" s="71"/>
      <c r="E41" s="64"/>
      <c r="F41" s="64"/>
      <c r="G41" s="64"/>
      <c r="H41" s="4"/>
    </row>
    <row r="42" spans="1:8" ht="12.75">
      <c r="A42" s="54"/>
      <c r="B42" s="64"/>
      <c r="C42" s="64"/>
      <c r="D42" s="71"/>
      <c r="E42" s="64"/>
      <c r="F42" s="64"/>
      <c r="G42" s="64"/>
      <c r="H42" s="4"/>
    </row>
    <row r="43" spans="1:8" ht="12.75">
      <c r="A43" s="54"/>
      <c r="B43" s="64"/>
      <c r="C43" s="64"/>
      <c r="D43" s="71"/>
      <c r="E43" s="64"/>
      <c r="F43" s="64"/>
      <c r="G43" s="64"/>
      <c r="H43" s="4"/>
    </row>
    <row r="44" spans="1:8" ht="12.75">
      <c r="A44" s="54"/>
      <c r="B44" s="64"/>
      <c r="C44" s="64"/>
      <c r="D44" s="71"/>
      <c r="E44" s="64"/>
      <c r="F44" s="64"/>
      <c r="G44" s="64"/>
      <c r="H44" s="4"/>
    </row>
    <row r="45" spans="1:8" ht="12.75">
      <c r="A45" s="54"/>
      <c r="B45" s="64"/>
      <c r="C45" s="64"/>
      <c r="D45" s="71"/>
      <c r="E45" s="64"/>
      <c r="F45" s="64"/>
      <c r="G45" s="64"/>
      <c r="H45" s="4"/>
    </row>
    <row r="46" spans="1:8" ht="12.75">
      <c r="A46" s="165"/>
      <c r="B46" s="64"/>
      <c r="C46" s="42"/>
      <c r="D46" s="25"/>
      <c r="E46" s="64"/>
      <c r="F46" s="64"/>
      <c r="G46" s="64"/>
      <c r="H46" s="4"/>
    </row>
    <row r="47" spans="1:8" ht="12.75">
      <c r="A47" s="54"/>
      <c r="B47" s="64"/>
      <c r="C47" s="71"/>
      <c r="D47" s="71"/>
      <c r="E47" s="64"/>
      <c r="F47" s="64"/>
      <c r="G47" s="64"/>
      <c r="H47" s="4"/>
    </row>
    <row r="48" spans="1:8" ht="12.75">
      <c r="A48" s="54"/>
      <c r="B48" s="64"/>
      <c r="C48" s="71"/>
      <c r="D48" s="71"/>
      <c r="E48" s="64"/>
      <c r="F48" s="64"/>
      <c r="G48" s="64"/>
      <c r="H48" s="4"/>
    </row>
    <row r="49" spans="1:8" ht="12.75">
      <c r="A49" s="54"/>
      <c r="B49" s="64"/>
      <c r="C49" s="71"/>
      <c r="D49" s="71"/>
      <c r="E49" s="64"/>
      <c r="F49" s="64"/>
      <c r="G49" s="64"/>
      <c r="H49" s="4"/>
    </row>
    <row r="50" spans="1:8" ht="12.75">
      <c r="A50" s="54"/>
      <c r="B50" s="64"/>
      <c r="C50" s="71"/>
      <c r="D50" s="71"/>
      <c r="E50" s="64"/>
      <c r="F50" s="64"/>
      <c r="G50" s="64"/>
      <c r="H50" s="4"/>
    </row>
    <row r="51" spans="1:8" ht="12.75">
      <c r="A51" s="54"/>
      <c r="B51" s="64"/>
      <c r="C51" s="71"/>
      <c r="D51" s="71"/>
      <c r="E51" s="64"/>
      <c r="F51" s="64"/>
      <c r="G51" s="64"/>
      <c r="H51" s="4"/>
    </row>
    <row r="52" spans="1:8" ht="12.75">
      <c r="A52" s="54"/>
      <c r="B52" s="64"/>
      <c r="C52" s="71"/>
      <c r="D52" s="71"/>
      <c r="E52" s="64"/>
      <c r="F52" s="64"/>
      <c r="G52" s="64"/>
      <c r="H52" s="4"/>
    </row>
    <row r="53" spans="1:8" ht="12.75">
      <c r="A53" s="54"/>
      <c r="B53" s="64"/>
      <c r="C53" s="71"/>
      <c r="D53" s="71"/>
      <c r="E53" s="64"/>
      <c r="F53" s="64"/>
      <c r="G53" s="64"/>
      <c r="H53" s="4"/>
    </row>
    <row r="54" spans="1:8" ht="12.75">
      <c r="A54" s="54"/>
      <c r="B54" s="64"/>
      <c r="C54" s="71"/>
      <c r="D54" s="71"/>
      <c r="E54" s="64"/>
      <c r="F54" s="64"/>
      <c r="G54" s="64"/>
      <c r="H54" s="4"/>
    </row>
    <row r="55" spans="1:8" ht="12.75">
      <c r="A55" s="54"/>
      <c r="B55" s="64"/>
      <c r="C55" s="71"/>
      <c r="D55" s="71"/>
      <c r="E55" s="64"/>
      <c r="F55" s="64"/>
      <c r="G55" s="64"/>
      <c r="H55" s="4"/>
    </row>
    <row r="56" spans="1:8" ht="12.75">
      <c r="A56" s="54"/>
      <c r="B56" s="64"/>
      <c r="C56" s="71"/>
      <c r="D56" s="71"/>
      <c r="E56" s="64"/>
      <c r="F56" s="64"/>
      <c r="G56" s="64"/>
      <c r="H56" s="4"/>
    </row>
    <row r="57" spans="1:8" ht="12.75">
      <c r="A57" s="54"/>
      <c r="B57" s="64"/>
      <c r="C57" s="71"/>
      <c r="D57" s="71"/>
      <c r="E57" s="64"/>
      <c r="F57" s="64"/>
      <c r="G57" s="64"/>
      <c r="H57" s="4"/>
    </row>
    <row r="58" spans="1:8" ht="12.75">
      <c r="A58" s="54"/>
      <c r="B58" s="64"/>
      <c r="C58" s="71"/>
      <c r="D58" s="71"/>
      <c r="E58" s="64"/>
      <c r="F58" s="64"/>
      <c r="G58" s="64"/>
      <c r="H58" s="4"/>
    </row>
  </sheetData>
  <sheetProtection selectLockedCells="1" selectUnlockedCells="1"/>
  <mergeCells count="4">
    <mergeCell ref="A3:G3"/>
    <mergeCell ref="A6:A7"/>
    <mergeCell ref="B6:D6"/>
    <mergeCell ref="E6:G6"/>
  </mergeCells>
  <printOptions/>
  <pageMargins left="0.7875" right="0.7875" top="0.39375" bottom="0.393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1" t="s">
        <v>328</v>
      </c>
    </row>
    <row r="3" spans="1:10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329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330</v>
      </c>
      <c r="B5" s="2"/>
      <c r="C5" s="2"/>
      <c r="D5" s="2"/>
      <c r="E5" s="2"/>
      <c r="F5" s="2"/>
      <c r="G5" s="2"/>
      <c r="H5" s="2"/>
      <c r="I5" s="2"/>
      <c r="J5" s="2"/>
    </row>
    <row r="6" spans="2:8" ht="12.75">
      <c r="B6" s="166"/>
      <c r="C6" s="48"/>
      <c r="D6" s="48"/>
      <c r="E6" s="166"/>
      <c r="H6" s="138"/>
    </row>
    <row r="7" spans="2:8" ht="12.75">
      <c r="B7" s="166"/>
      <c r="C7" s="48"/>
      <c r="D7" s="48"/>
      <c r="E7" s="166"/>
      <c r="H7" s="138"/>
    </row>
    <row r="8" spans="2:8" ht="12.75">
      <c r="B8" s="166"/>
      <c r="C8" s="48"/>
      <c r="D8" s="48"/>
      <c r="E8" s="166"/>
      <c r="H8" s="138"/>
    </row>
    <row r="9" spans="2:10" ht="12.75">
      <c r="B9" s="166"/>
      <c r="C9" s="48"/>
      <c r="D9" s="48"/>
      <c r="E9" s="166"/>
      <c r="H9" s="138"/>
      <c r="J9" s="1" t="s">
        <v>12</v>
      </c>
    </row>
    <row r="10" spans="1:10" ht="12.75" customHeight="1">
      <c r="A10" s="9" t="s">
        <v>331</v>
      </c>
      <c r="B10" s="9"/>
      <c r="C10" s="9"/>
      <c r="D10" s="9"/>
      <c r="E10" s="9"/>
      <c r="F10" s="9"/>
      <c r="G10" s="9"/>
      <c r="H10" s="167" t="s">
        <v>14</v>
      </c>
      <c r="I10" s="167" t="s">
        <v>332</v>
      </c>
      <c r="J10" s="167" t="s">
        <v>333</v>
      </c>
    </row>
    <row r="11" spans="1:10" ht="12.75">
      <c r="A11" s="9"/>
      <c r="B11" s="9"/>
      <c r="C11" s="9"/>
      <c r="D11" s="9"/>
      <c r="E11" s="9"/>
      <c r="F11" s="9"/>
      <c r="G11" s="9"/>
      <c r="H11" s="167"/>
      <c r="I11" s="167"/>
      <c r="J11" s="167"/>
    </row>
    <row r="12" spans="1:10" ht="12.75">
      <c r="A12" s="54"/>
      <c r="B12" s="52"/>
      <c r="C12" s="52"/>
      <c r="D12" s="52"/>
      <c r="E12" s="52"/>
      <c r="F12" s="52"/>
      <c r="G12" s="168"/>
      <c r="H12" s="20"/>
      <c r="I12" s="20"/>
      <c r="J12" s="20"/>
    </row>
    <row r="13" spans="1:10" ht="12.75">
      <c r="A13" s="54" t="s">
        <v>334</v>
      </c>
      <c r="B13" s="52"/>
      <c r="C13" s="52"/>
      <c r="D13" s="52"/>
      <c r="E13" s="52"/>
      <c r="F13" s="52"/>
      <c r="G13" s="168"/>
      <c r="H13" s="20">
        <v>0</v>
      </c>
      <c r="I13" s="20">
        <v>0</v>
      </c>
      <c r="J13" s="20"/>
    </row>
    <row r="14" spans="1:10" ht="12.75">
      <c r="A14" s="54"/>
      <c r="B14" s="52"/>
      <c r="C14" s="52"/>
      <c r="D14" s="52"/>
      <c r="E14" s="52"/>
      <c r="F14" s="52"/>
      <c r="G14" s="168"/>
      <c r="H14" s="20"/>
      <c r="I14" s="20"/>
      <c r="J14" s="20"/>
    </row>
    <row r="15" spans="1:10" ht="12.75">
      <c r="A15" s="54" t="s">
        <v>335</v>
      </c>
      <c r="B15" s="52"/>
      <c r="C15" s="52"/>
      <c r="D15" s="52"/>
      <c r="E15" s="52"/>
      <c r="F15" s="52"/>
      <c r="G15" s="168"/>
      <c r="H15" s="20">
        <v>15278</v>
      </c>
      <c r="I15" s="20">
        <f>H15-13899</f>
        <v>1379</v>
      </c>
      <c r="J15" s="20"/>
    </row>
    <row r="16" spans="1:10" ht="12.75">
      <c r="A16" s="54"/>
      <c r="B16" s="52"/>
      <c r="C16" s="52"/>
      <c r="D16" s="52"/>
      <c r="E16" s="52"/>
      <c r="F16" s="52"/>
      <c r="G16" s="168"/>
      <c r="H16" s="20"/>
      <c r="I16" s="20"/>
      <c r="J16" s="20"/>
    </row>
    <row r="17" spans="1:10" ht="12.75">
      <c r="A17" s="57" t="s">
        <v>336</v>
      </c>
      <c r="B17" s="55"/>
      <c r="C17" s="55"/>
      <c r="D17" s="55"/>
      <c r="E17" s="55"/>
      <c r="F17" s="55"/>
      <c r="G17" s="71"/>
      <c r="H17" s="169">
        <f>SUM(H12:H16)</f>
        <v>15278</v>
      </c>
      <c r="I17" s="169">
        <f>SUM(I12:I16)</f>
        <v>1379</v>
      </c>
      <c r="J17" s="13"/>
    </row>
  </sheetData>
  <sheetProtection selectLockedCells="1" selectUnlockedCells="1"/>
  <mergeCells count="7">
    <mergeCell ref="A3:J3"/>
    <mergeCell ref="A4:J4"/>
    <mergeCell ref="A5:J5"/>
    <mergeCell ref="A10:G11"/>
    <mergeCell ref="H10:H11"/>
    <mergeCell ref="I10:I11"/>
    <mergeCell ref="J10:J11"/>
  </mergeCells>
  <printOptions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3" sqref="A3"/>
    </sheetView>
  </sheetViews>
  <sheetFormatPr defaultColWidth="9.140625" defaultRowHeight="12.75"/>
  <cols>
    <col min="1" max="1" width="28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66"/>
      <c r="H1" s="166"/>
      <c r="I1" s="170" t="s">
        <v>337</v>
      </c>
      <c r="J1" s="170"/>
      <c r="K1" s="1"/>
      <c r="L1" s="1"/>
    </row>
    <row r="2" spans="7:12" ht="12.75">
      <c r="G2" s="166"/>
      <c r="H2" s="166"/>
      <c r="K2" s="171"/>
      <c r="L2" s="171"/>
    </row>
    <row r="3" spans="1:12" ht="12.75">
      <c r="A3" s="2" t="s">
        <v>338</v>
      </c>
      <c r="B3" s="2"/>
      <c r="C3" s="2"/>
      <c r="D3" s="2"/>
      <c r="E3" s="2"/>
      <c r="F3" s="2"/>
      <c r="G3" s="2"/>
      <c r="H3" s="2"/>
      <c r="I3" s="2"/>
      <c r="J3" s="2"/>
      <c r="K3" s="48"/>
      <c r="L3" s="48"/>
    </row>
    <row r="4" spans="1:12" ht="12.75">
      <c r="A4" s="2" t="s">
        <v>339</v>
      </c>
      <c r="B4" s="2"/>
      <c r="C4" s="2"/>
      <c r="D4" s="2"/>
      <c r="E4" s="2"/>
      <c r="F4" s="2"/>
      <c r="G4" s="2"/>
      <c r="H4" s="2"/>
      <c r="I4" s="2"/>
      <c r="J4" s="2"/>
      <c r="K4" s="48"/>
      <c r="L4" s="48"/>
    </row>
    <row r="5" spans="1:12" ht="12.75">
      <c r="A5" s="2" t="s">
        <v>340</v>
      </c>
      <c r="B5" s="2"/>
      <c r="C5" s="2"/>
      <c r="D5" s="2"/>
      <c r="E5" s="2"/>
      <c r="F5" s="2"/>
      <c r="G5" s="2"/>
      <c r="H5" s="2"/>
      <c r="I5" s="2"/>
      <c r="J5" s="2"/>
      <c r="K5" s="48"/>
      <c r="L5" s="48"/>
    </row>
    <row r="9" ht="12.75">
      <c r="J9" s="1" t="s">
        <v>341</v>
      </c>
    </row>
    <row r="11" spans="1:10" s="3" customFormat="1" ht="12.75">
      <c r="A11" s="57" t="s">
        <v>342</v>
      </c>
      <c r="B11" s="141"/>
      <c r="C11" s="172"/>
      <c r="D11" s="139" t="s">
        <v>343</v>
      </c>
      <c r="E11" s="139" t="s">
        <v>344</v>
      </c>
      <c r="F11" s="139" t="s">
        <v>345</v>
      </c>
      <c r="G11" s="139" t="s">
        <v>346</v>
      </c>
      <c r="H11" s="139" t="s">
        <v>347</v>
      </c>
      <c r="I11" s="139" t="s">
        <v>191</v>
      </c>
      <c r="J11" s="139" t="s">
        <v>348</v>
      </c>
    </row>
    <row r="12" spans="1:10" ht="12.75">
      <c r="A12" s="54"/>
      <c r="B12" s="55"/>
      <c r="C12" s="71"/>
      <c r="D12" s="21"/>
      <c r="E12" s="21"/>
      <c r="F12" s="21"/>
      <c r="G12" s="21"/>
      <c r="H12" s="21"/>
      <c r="I12" s="21"/>
      <c r="J12" s="64"/>
    </row>
    <row r="13" spans="1:10" ht="12.75">
      <c r="A13" s="12" t="s">
        <v>349</v>
      </c>
      <c r="B13" s="12"/>
      <c r="C13" s="12"/>
      <c r="D13" s="21"/>
      <c r="E13" s="21"/>
      <c r="F13" s="21"/>
      <c r="G13" s="21"/>
      <c r="H13" s="21"/>
      <c r="I13" s="21"/>
      <c r="J13" s="64"/>
    </row>
    <row r="14" spans="1:10" ht="12.75">
      <c r="A14" s="54"/>
      <c r="B14" s="55"/>
      <c r="C14" s="71"/>
      <c r="D14" s="21"/>
      <c r="E14" s="21"/>
      <c r="F14" s="21"/>
      <c r="G14" s="21"/>
      <c r="H14" s="21"/>
      <c r="I14" s="21"/>
      <c r="J14" s="64"/>
    </row>
    <row r="15" spans="1:10" ht="12.75">
      <c r="A15" s="12" t="s">
        <v>350</v>
      </c>
      <c r="B15" s="12"/>
      <c r="C15" s="12"/>
      <c r="D15" s="21"/>
      <c r="E15" s="21"/>
      <c r="F15" s="21"/>
      <c r="G15" s="21"/>
      <c r="H15" s="21"/>
      <c r="I15" s="21"/>
      <c r="J15" s="64"/>
    </row>
    <row r="16" spans="1:10" ht="12.75">
      <c r="A16" s="173"/>
      <c r="B16" s="55"/>
      <c r="C16" s="71"/>
      <c r="D16" s="21"/>
      <c r="E16" s="21"/>
      <c r="F16" s="21"/>
      <c r="G16" s="21"/>
      <c r="H16" s="21"/>
      <c r="I16" s="21"/>
      <c r="J16" s="64"/>
    </row>
    <row r="17" spans="1:10" ht="12.75">
      <c r="A17" s="12" t="s">
        <v>351</v>
      </c>
      <c r="B17" s="12"/>
      <c r="C17" s="12"/>
      <c r="D17" s="21"/>
      <c r="E17" s="21"/>
      <c r="F17" s="21"/>
      <c r="G17" s="21"/>
      <c r="H17" s="21"/>
      <c r="I17" s="21"/>
      <c r="J17" s="64"/>
    </row>
    <row r="18" spans="1:10" ht="12.75">
      <c r="A18" s="57"/>
      <c r="B18" s="55"/>
      <c r="C18" s="71"/>
      <c r="D18" s="21"/>
      <c r="E18" s="21"/>
      <c r="F18" s="21"/>
      <c r="G18" s="21"/>
      <c r="H18" s="21"/>
      <c r="I18" s="21"/>
      <c r="J18" s="64"/>
    </row>
    <row r="19" spans="1:10" ht="12.75">
      <c r="A19" s="12" t="s">
        <v>352</v>
      </c>
      <c r="B19" s="12"/>
      <c r="C19" s="12"/>
      <c r="D19" s="13"/>
      <c r="E19" s="13"/>
      <c r="F19" s="13"/>
      <c r="G19" s="13"/>
      <c r="H19" s="13"/>
      <c r="I19" s="13"/>
      <c r="J19" s="64"/>
    </row>
    <row r="20" spans="1:10" s="138" customFormat="1" ht="12.75">
      <c r="A20" s="54"/>
      <c r="B20" s="52"/>
      <c r="C20" s="168"/>
      <c r="D20" s="20"/>
      <c r="E20" s="20"/>
      <c r="F20" s="20"/>
      <c r="G20" s="20"/>
      <c r="H20" s="20"/>
      <c r="I20" s="174"/>
      <c r="J20" s="19"/>
    </row>
    <row r="21" spans="1:10" ht="12.75">
      <c r="A21" s="12" t="s">
        <v>353</v>
      </c>
      <c r="B21" s="12"/>
      <c r="C21" s="12"/>
      <c r="D21" s="21"/>
      <c r="E21" s="21"/>
      <c r="F21" s="21"/>
      <c r="G21" s="21"/>
      <c r="H21" s="21"/>
      <c r="I21" s="175"/>
      <c r="J21" s="176"/>
    </row>
    <row r="22" spans="1:10" ht="12.75">
      <c r="A22" s="57"/>
      <c r="B22" s="55"/>
      <c r="C22" s="71"/>
      <c r="D22" s="21"/>
      <c r="E22" s="21"/>
      <c r="F22" s="21"/>
      <c r="G22" s="21"/>
      <c r="H22" s="21"/>
      <c r="I22" s="175"/>
      <c r="J22" s="176"/>
    </row>
    <row r="23" spans="1:10" ht="12.75">
      <c r="A23" s="12" t="s">
        <v>354</v>
      </c>
      <c r="B23" s="12"/>
      <c r="C23" s="12"/>
      <c r="D23" s="13"/>
      <c r="E23" s="13"/>
      <c r="F23" s="13"/>
      <c r="G23" s="13"/>
      <c r="H23" s="13"/>
      <c r="I23" s="13"/>
      <c r="J23" s="176"/>
    </row>
    <row r="24" spans="1:10" ht="12.75" hidden="1">
      <c r="A24" s="54"/>
      <c r="B24" s="55"/>
      <c r="C24" s="71"/>
      <c r="D24" s="21"/>
      <c r="E24" s="21"/>
      <c r="F24" s="21"/>
      <c r="G24" s="21"/>
      <c r="H24" s="21"/>
      <c r="I24" s="177"/>
      <c r="J24" s="176"/>
    </row>
    <row r="25" spans="1:10" ht="12.75" hidden="1">
      <c r="A25" s="54"/>
      <c r="B25" s="55"/>
      <c r="C25" s="71"/>
      <c r="D25" s="21"/>
      <c r="E25" s="21"/>
      <c r="F25" s="21"/>
      <c r="G25" s="21"/>
      <c r="H25" s="21"/>
      <c r="I25" s="177"/>
      <c r="J25" s="176"/>
    </row>
    <row r="26" spans="1:10" ht="12.75">
      <c r="A26" s="54"/>
      <c r="B26" s="55"/>
      <c r="C26" s="71"/>
      <c r="D26" s="21"/>
      <c r="E26" s="21"/>
      <c r="F26" s="21"/>
      <c r="G26" s="21"/>
      <c r="H26" s="21"/>
      <c r="I26" s="21"/>
      <c r="J26" s="64"/>
    </row>
    <row r="27" spans="1:10" s="3" customFormat="1" ht="12.75">
      <c r="A27" s="12" t="s">
        <v>186</v>
      </c>
      <c r="B27" s="12"/>
      <c r="C27" s="12"/>
      <c r="D27" s="13"/>
      <c r="E27" s="13"/>
      <c r="F27" s="13"/>
      <c r="G27" s="13"/>
      <c r="H27" s="13"/>
      <c r="I27" s="13"/>
      <c r="J27" s="66"/>
    </row>
  </sheetData>
  <sheetProtection selectLockedCells="1" selectUnlockedCells="1"/>
  <mergeCells count="11">
    <mergeCell ref="I1:J1"/>
    <mergeCell ref="A3:J3"/>
    <mergeCell ref="A4:J4"/>
    <mergeCell ref="A5:J5"/>
    <mergeCell ref="A13:C13"/>
    <mergeCell ref="A15:C15"/>
    <mergeCell ref="A17:C17"/>
    <mergeCell ref="A19:C19"/>
    <mergeCell ref="A21:C21"/>
    <mergeCell ref="A23:C23"/>
    <mergeCell ref="A27:C27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1"/>
  <sheetViews>
    <sheetView workbookViewId="0" topLeftCell="A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45" customWidth="1"/>
  </cols>
  <sheetData>
    <row r="1" ht="12.75">
      <c r="N1" s="1" t="s">
        <v>355</v>
      </c>
    </row>
    <row r="3" spans="1:17" s="17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45"/>
      <c r="P3"/>
      <c r="Q3"/>
    </row>
    <row r="4" spans="1:14" ht="12.75">
      <c r="A4" s="2" t="s">
        <v>356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s="3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45"/>
      <c r="P5"/>
      <c r="Q5"/>
    </row>
    <row r="6" spans="1:17" s="3" customFormat="1" ht="12.75">
      <c r="A6" s="3" t="s">
        <v>244</v>
      </c>
      <c r="O6" s="145"/>
      <c r="P6"/>
      <c r="Q6"/>
    </row>
    <row r="7" spans="1:17" s="3" customFormat="1" ht="15.75">
      <c r="A7" s="179" t="s">
        <v>357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45"/>
      <c r="P7"/>
      <c r="Q7"/>
    </row>
    <row r="8" spans="1:17" s="3" customFormat="1" ht="12.75">
      <c r="A8" s="66" t="s">
        <v>358</v>
      </c>
      <c r="B8" s="66" t="s">
        <v>359</v>
      </c>
      <c r="C8" s="66" t="s">
        <v>360</v>
      </c>
      <c r="D8" s="66" t="s">
        <v>361</v>
      </c>
      <c r="E8" s="66" t="s">
        <v>362</v>
      </c>
      <c r="F8" s="66" t="s">
        <v>363</v>
      </c>
      <c r="G8" s="66" t="s">
        <v>364</v>
      </c>
      <c r="H8" s="66" t="s">
        <v>365</v>
      </c>
      <c r="I8" s="66" t="s">
        <v>366</v>
      </c>
      <c r="J8" s="66" t="s">
        <v>367</v>
      </c>
      <c r="K8" s="66" t="s">
        <v>368</v>
      </c>
      <c r="L8" s="66" t="s">
        <v>369</v>
      </c>
      <c r="M8" s="66" t="s">
        <v>370</v>
      </c>
      <c r="N8" s="66" t="s">
        <v>371</v>
      </c>
      <c r="O8" s="145"/>
      <c r="P8"/>
      <c r="Q8"/>
    </row>
    <row r="9" spans="1:17" s="8" customFormat="1" ht="12.75">
      <c r="A9" s="154" t="s">
        <v>372</v>
      </c>
      <c r="B9" s="20">
        <v>15121</v>
      </c>
      <c r="C9" s="20">
        <v>15112</v>
      </c>
      <c r="D9" s="20">
        <v>15112</v>
      </c>
      <c r="E9" s="20">
        <v>15113</v>
      </c>
      <c r="F9" s="20">
        <v>15112</v>
      </c>
      <c r="G9" s="20">
        <v>15464</v>
      </c>
      <c r="H9" s="20">
        <v>14894</v>
      </c>
      <c r="I9" s="20">
        <v>14895</v>
      </c>
      <c r="J9" s="20">
        <v>14894</v>
      </c>
      <c r="K9" s="20">
        <v>14894</v>
      </c>
      <c r="L9" s="20">
        <v>14894</v>
      </c>
      <c r="M9" s="20">
        <v>14895</v>
      </c>
      <c r="N9" s="20">
        <f aca="true" t="shared" si="0" ref="N9:N16">SUM(B9:M9)</f>
        <v>180400</v>
      </c>
      <c r="O9" s="145"/>
      <c r="P9"/>
      <c r="Q9"/>
    </row>
    <row r="10" spans="1:14" ht="12.75">
      <c r="A10" s="154" t="s">
        <v>373</v>
      </c>
      <c r="B10" s="20"/>
      <c r="C10" s="20">
        <v>40023</v>
      </c>
      <c r="D10" s="20"/>
      <c r="E10" s="20"/>
      <c r="F10" s="20">
        <v>14044</v>
      </c>
      <c r="G10" s="20"/>
      <c r="H10" s="20"/>
      <c r="I10" s="20"/>
      <c r="J10" s="20"/>
      <c r="K10" s="20"/>
      <c r="L10" s="20"/>
      <c r="M10" s="20"/>
      <c r="N10" s="20">
        <f t="shared" si="0"/>
        <v>54067</v>
      </c>
    </row>
    <row r="11" spans="1:14" ht="12.75" customHeight="1">
      <c r="A11" s="158" t="s">
        <v>135</v>
      </c>
      <c r="B11" s="20">
        <v>2400</v>
      </c>
      <c r="C11" s="20">
        <v>7080</v>
      </c>
      <c r="D11" s="20">
        <v>81480</v>
      </c>
      <c r="E11" s="20">
        <v>7080</v>
      </c>
      <c r="F11" s="20">
        <v>2400</v>
      </c>
      <c r="G11" s="20">
        <v>220</v>
      </c>
      <c r="H11" s="20">
        <v>2400</v>
      </c>
      <c r="I11" s="20">
        <v>7080</v>
      </c>
      <c r="J11" s="20">
        <v>81480</v>
      </c>
      <c r="K11" s="20">
        <v>7130</v>
      </c>
      <c r="L11" s="20">
        <v>2400</v>
      </c>
      <c r="M11" s="20">
        <v>2400</v>
      </c>
      <c r="N11" s="20">
        <f t="shared" si="0"/>
        <v>203550</v>
      </c>
    </row>
    <row r="12" spans="1:14" ht="12.75">
      <c r="A12" s="158" t="s">
        <v>137</v>
      </c>
      <c r="B12" s="20">
        <v>6330</v>
      </c>
      <c r="C12" s="20">
        <v>6329</v>
      </c>
      <c r="D12" s="20">
        <v>6330</v>
      </c>
      <c r="E12" s="20">
        <v>6329</v>
      </c>
      <c r="F12" s="20">
        <v>6330</v>
      </c>
      <c r="G12" s="20">
        <v>6329</v>
      </c>
      <c r="H12" s="20">
        <v>6330</v>
      </c>
      <c r="I12" s="20">
        <v>6329</v>
      </c>
      <c r="J12" s="20">
        <v>6330</v>
      </c>
      <c r="K12" s="20">
        <v>6329</v>
      </c>
      <c r="L12" s="20">
        <v>6330</v>
      </c>
      <c r="M12" s="20">
        <v>6329</v>
      </c>
      <c r="N12" s="20">
        <f t="shared" si="0"/>
        <v>75954</v>
      </c>
    </row>
    <row r="13" spans="1:14" ht="12.75">
      <c r="A13" s="158" t="s">
        <v>170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 t="shared" si="0"/>
        <v>0</v>
      </c>
    </row>
    <row r="14" spans="1:14" ht="12.75">
      <c r="A14" s="158" t="s">
        <v>138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f t="shared" si="0"/>
        <v>0</v>
      </c>
    </row>
    <row r="15" spans="1:14" ht="12.75">
      <c r="A15" s="154" t="s">
        <v>171</v>
      </c>
      <c r="B15" s="73">
        <v>74</v>
      </c>
      <c r="C15" s="73">
        <v>74</v>
      </c>
      <c r="D15" s="73">
        <v>74</v>
      </c>
      <c r="E15" s="73">
        <v>75</v>
      </c>
      <c r="F15" s="73">
        <v>74</v>
      </c>
      <c r="G15" s="73">
        <v>74</v>
      </c>
      <c r="H15" s="73">
        <v>74</v>
      </c>
      <c r="I15" s="73">
        <v>75</v>
      </c>
      <c r="J15" s="73">
        <v>74</v>
      </c>
      <c r="K15" s="73">
        <v>74</v>
      </c>
      <c r="L15" s="73">
        <v>74</v>
      </c>
      <c r="M15" s="73">
        <v>75</v>
      </c>
      <c r="N15" s="20">
        <f t="shared" si="0"/>
        <v>891</v>
      </c>
    </row>
    <row r="16" spans="1:17" s="3" customFormat="1" ht="12.75">
      <c r="A16" s="158" t="s">
        <v>374</v>
      </c>
      <c r="B16" s="20">
        <f>B29-SUM(B9:B15)</f>
        <v>11747</v>
      </c>
      <c r="C16" s="20"/>
      <c r="D16" s="20"/>
      <c r="E16" s="20"/>
      <c r="F16" s="20">
        <f>SUM(C29:F29)-SUM(C17:E17)-SUM(F9:F15)</f>
        <v>15728</v>
      </c>
      <c r="G16" s="20">
        <f>G29-SUM(G9:G15)</f>
        <v>28070</v>
      </c>
      <c r="H16" s="20">
        <f>H29-SUM(H9:H15)</f>
        <v>26060</v>
      </c>
      <c r="I16" s="20">
        <f>I29-SUM(I9:I15)</f>
        <v>20137</v>
      </c>
      <c r="J16" s="20"/>
      <c r="K16" s="20"/>
      <c r="L16" s="20"/>
      <c r="M16" s="20">
        <f>SUM(J29:M29)-SUM(J17:L17,M9:M15)</f>
        <v>11684</v>
      </c>
      <c r="N16" s="20">
        <f t="shared" si="0"/>
        <v>113426</v>
      </c>
      <c r="O16" s="145"/>
      <c r="P16"/>
      <c r="Q16"/>
    </row>
    <row r="17" spans="1:14" ht="15.75">
      <c r="A17" s="180" t="s">
        <v>375</v>
      </c>
      <c r="B17" s="13">
        <f>SUM(B9:B16)</f>
        <v>35672</v>
      </c>
      <c r="C17" s="13">
        <f>SUM(C9:C16)</f>
        <v>68618</v>
      </c>
      <c r="D17" s="13">
        <f>SUM(D9:D16)</f>
        <v>102996</v>
      </c>
      <c r="E17" s="13">
        <f>SUM(E9:E16)</f>
        <v>28597</v>
      </c>
      <c r="F17" s="13">
        <f>SUM(F9:F16)</f>
        <v>53688</v>
      </c>
      <c r="G17" s="13">
        <f>SUM(G9:G16)</f>
        <v>50157</v>
      </c>
      <c r="H17" s="13">
        <f>SUM(H9:H16)</f>
        <v>49758</v>
      </c>
      <c r="I17" s="13">
        <f>SUM(I9:I16)</f>
        <v>48516</v>
      </c>
      <c r="J17" s="13">
        <f>SUM(J9:J16)</f>
        <v>102778</v>
      </c>
      <c r="K17" s="13">
        <f>SUM(K9:K16)</f>
        <v>28427</v>
      </c>
      <c r="L17" s="13">
        <f>SUM(L9:L16)</f>
        <v>23698</v>
      </c>
      <c r="M17" s="13">
        <f>SUM(M9:M16)</f>
        <v>35383</v>
      </c>
      <c r="N17" s="13">
        <f>SUM(N9:N16)</f>
        <v>628288</v>
      </c>
    </row>
    <row r="18" spans="1:14" ht="15.75">
      <c r="A18" s="179" t="s">
        <v>376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1:14" ht="12.75">
      <c r="A19" s="66" t="s">
        <v>358</v>
      </c>
      <c r="B19" s="66" t="s">
        <v>359</v>
      </c>
      <c r="C19" s="66" t="s">
        <v>360</v>
      </c>
      <c r="D19" s="66" t="s">
        <v>361</v>
      </c>
      <c r="E19" s="66" t="s">
        <v>362</v>
      </c>
      <c r="F19" s="66" t="s">
        <v>363</v>
      </c>
      <c r="G19" s="66" t="s">
        <v>364</v>
      </c>
      <c r="H19" s="66" t="s">
        <v>365</v>
      </c>
      <c r="I19" s="66" t="s">
        <v>366</v>
      </c>
      <c r="J19" s="66" t="s">
        <v>367</v>
      </c>
      <c r="K19" s="66" t="s">
        <v>368</v>
      </c>
      <c r="L19" s="66" t="s">
        <v>369</v>
      </c>
      <c r="M19" s="66" t="s">
        <v>370</v>
      </c>
      <c r="N19" s="66" t="s">
        <v>371</v>
      </c>
    </row>
    <row r="20" spans="1:14" ht="12.75">
      <c r="A20" s="33" t="s">
        <v>86</v>
      </c>
      <c r="B20" s="20">
        <v>6115</v>
      </c>
      <c r="C20" s="20">
        <v>6116</v>
      </c>
      <c r="D20" s="20">
        <v>6114</v>
      </c>
      <c r="E20" s="20">
        <v>6716</v>
      </c>
      <c r="F20" s="20">
        <v>6115</v>
      </c>
      <c r="G20" s="20">
        <v>6615</v>
      </c>
      <c r="H20" s="20">
        <v>6011</v>
      </c>
      <c r="I20" s="20">
        <v>6011</v>
      </c>
      <c r="J20" s="20">
        <v>6010</v>
      </c>
      <c r="K20" s="20">
        <v>6011</v>
      </c>
      <c r="L20" s="20">
        <v>7415</v>
      </c>
      <c r="M20" s="20">
        <v>6011</v>
      </c>
      <c r="N20" s="20">
        <f aca="true" t="shared" si="1" ref="N20:N28">SUM(B20:M20)</f>
        <v>75260</v>
      </c>
    </row>
    <row r="21" spans="1:14" ht="12.75">
      <c r="A21" s="19" t="s">
        <v>377</v>
      </c>
      <c r="B21" s="20">
        <v>1392</v>
      </c>
      <c r="C21" s="20">
        <v>1552</v>
      </c>
      <c r="D21" s="20">
        <v>1552</v>
      </c>
      <c r="E21" s="20">
        <v>1714</v>
      </c>
      <c r="F21" s="20">
        <v>1552</v>
      </c>
      <c r="G21" s="20">
        <v>1809</v>
      </c>
      <c r="H21" s="20">
        <v>1524</v>
      </c>
      <c r="I21" s="20">
        <v>1524</v>
      </c>
      <c r="J21" s="20">
        <v>1524</v>
      </c>
      <c r="K21" s="20">
        <v>1524</v>
      </c>
      <c r="L21" s="20">
        <v>1903</v>
      </c>
      <c r="M21" s="20">
        <v>1525</v>
      </c>
      <c r="N21" s="20">
        <f t="shared" si="1"/>
        <v>19095</v>
      </c>
    </row>
    <row r="22" spans="1:14" ht="12.75">
      <c r="A22" s="33" t="s">
        <v>88</v>
      </c>
      <c r="B22" s="20">
        <v>10766</v>
      </c>
      <c r="C22" s="20">
        <v>10766</v>
      </c>
      <c r="D22" s="20">
        <v>10766</v>
      </c>
      <c r="E22" s="20">
        <v>12111</v>
      </c>
      <c r="F22" s="20">
        <v>12196</v>
      </c>
      <c r="G22" s="20">
        <v>25889</v>
      </c>
      <c r="H22" s="20">
        <v>25959</v>
      </c>
      <c r="I22" s="20">
        <v>25959</v>
      </c>
      <c r="J22" s="20">
        <v>12111</v>
      </c>
      <c r="K22" s="20">
        <v>12111</v>
      </c>
      <c r="L22" s="20">
        <v>12111</v>
      </c>
      <c r="M22" s="20">
        <v>16148</v>
      </c>
      <c r="N22" s="20">
        <f t="shared" si="1"/>
        <v>186893</v>
      </c>
    </row>
    <row r="23" spans="1:14" ht="12.75">
      <c r="A23" s="33" t="s">
        <v>89</v>
      </c>
      <c r="B23" s="20">
        <v>2282</v>
      </c>
      <c r="C23" s="20">
        <v>1382</v>
      </c>
      <c r="D23" s="20">
        <v>1384</v>
      </c>
      <c r="E23" s="20">
        <v>833</v>
      </c>
      <c r="F23" s="20">
        <v>833</v>
      </c>
      <c r="G23" s="20">
        <v>834</v>
      </c>
      <c r="H23" s="20">
        <v>833</v>
      </c>
      <c r="I23" s="20">
        <v>1733</v>
      </c>
      <c r="J23" s="20">
        <v>834</v>
      </c>
      <c r="K23" s="20">
        <v>833</v>
      </c>
      <c r="L23" s="20">
        <v>833</v>
      </c>
      <c r="M23" s="20">
        <v>834</v>
      </c>
      <c r="N23" s="20">
        <f t="shared" si="1"/>
        <v>13448</v>
      </c>
    </row>
    <row r="24" spans="1:14" ht="12.75">
      <c r="A24" s="33" t="s">
        <v>139</v>
      </c>
      <c r="B24" s="20">
        <v>3009</v>
      </c>
      <c r="C24" s="20">
        <v>2849</v>
      </c>
      <c r="D24" s="20">
        <v>2848</v>
      </c>
      <c r="E24" s="20">
        <v>2849</v>
      </c>
      <c r="F24" s="20">
        <v>3292</v>
      </c>
      <c r="G24" s="20">
        <v>2848</v>
      </c>
      <c r="H24" s="20">
        <v>2849</v>
      </c>
      <c r="I24" s="20">
        <v>3349</v>
      </c>
      <c r="J24" s="20">
        <v>2848</v>
      </c>
      <c r="K24" s="20">
        <v>2849</v>
      </c>
      <c r="L24" s="20">
        <v>2847</v>
      </c>
      <c r="M24" s="20">
        <v>2847</v>
      </c>
      <c r="N24" s="20">
        <f t="shared" si="1"/>
        <v>35284</v>
      </c>
    </row>
    <row r="25" spans="1:17" s="3" customFormat="1" ht="12.75">
      <c r="A25" s="33" t="s">
        <v>92</v>
      </c>
      <c r="B25" s="20"/>
      <c r="C25" s="20"/>
      <c r="D25" s="20">
        <v>23789</v>
      </c>
      <c r="E25" s="20">
        <v>23789</v>
      </c>
      <c r="F25" s="20">
        <v>24104</v>
      </c>
      <c r="G25" s="20">
        <v>2126</v>
      </c>
      <c r="H25" s="20">
        <v>453</v>
      </c>
      <c r="I25" s="20"/>
      <c r="J25" s="20">
        <v>23789</v>
      </c>
      <c r="K25" s="20">
        <v>23790</v>
      </c>
      <c r="L25" s="20"/>
      <c r="M25" s="20"/>
      <c r="N25" s="20">
        <f t="shared" si="1"/>
        <v>121840</v>
      </c>
      <c r="O25" s="145"/>
      <c r="P25"/>
      <c r="Q25"/>
    </row>
    <row r="26" spans="1:14" ht="12.75">
      <c r="A26" s="33" t="s">
        <v>93</v>
      </c>
      <c r="B26" s="20"/>
      <c r="C26" s="20">
        <v>10046</v>
      </c>
      <c r="D26" s="20">
        <v>10046</v>
      </c>
      <c r="E26" s="20">
        <v>10046</v>
      </c>
      <c r="F26" s="20">
        <v>10046</v>
      </c>
      <c r="G26" s="20"/>
      <c r="H26" s="20"/>
      <c r="I26" s="20"/>
      <c r="J26" s="20">
        <v>2548</v>
      </c>
      <c r="K26" s="20"/>
      <c r="L26" s="20"/>
      <c r="M26" s="20"/>
      <c r="N26" s="20">
        <f t="shared" si="1"/>
        <v>42732</v>
      </c>
    </row>
    <row r="27" spans="1:14" ht="12.75">
      <c r="A27" s="33" t="s">
        <v>94</v>
      </c>
      <c r="B27" s="20">
        <v>2204</v>
      </c>
      <c r="C27" s="20"/>
      <c r="D27" s="20"/>
      <c r="E27" s="20">
        <v>2204</v>
      </c>
      <c r="F27" s="20"/>
      <c r="G27" s="20"/>
      <c r="H27" s="20">
        <v>2204</v>
      </c>
      <c r="I27" s="20"/>
      <c r="J27" s="20"/>
      <c r="K27" s="20">
        <v>2203</v>
      </c>
      <c r="L27" s="20"/>
      <c r="M27" s="20"/>
      <c r="N27" s="20">
        <f t="shared" si="1"/>
        <v>8815</v>
      </c>
    </row>
    <row r="28" spans="1:14" ht="12.75">
      <c r="A28" s="33" t="s">
        <v>378</v>
      </c>
      <c r="B28" s="20">
        <f>B77+B138-153</f>
        <v>9904</v>
      </c>
      <c r="C28" s="20">
        <f>C77+C138</f>
        <v>10901</v>
      </c>
      <c r="D28" s="20">
        <f>D77+D138</f>
        <v>10056</v>
      </c>
      <c r="E28" s="20">
        <f>E77+E138</f>
        <v>15307</v>
      </c>
      <c r="F28" s="20">
        <f>F77+F138</f>
        <v>10025</v>
      </c>
      <c r="G28" s="20">
        <f>G77+G138</f>
        <v>10036</v>
      </c>
      <c r="H28" s="20">
        <f>H77+H138</f>
        <v>9925</v>
      </c>
      <c r="I28" s="20">
        <f>I77+I138</f>
        <v>9940</v>
      </c>
      <c r="J28" s="20">
        <f>J77+J138</f>
        <v>9951</v>
      </c>
      <c r="K28" s="20">
        <f>K77+K138</f>
        <v>9953</v>
      </c>
      <c r="L28" s="20">
        <f>L77+L138</f>
        <v>9961</v>
      </c>
      <c r="M28" s="20">
        <f>M77+M138</f>
        <v>8962</v>
      </c>
      <c r="N28" s="20">
        <f t="shared" si="1"/>
        <v>124921</v>
      </c>
    </row>
    <row r="29" spans="1:15" ht="15.75">
      <c r="A29" s="181" t="s">
        <v>379</v>
      </c>
      <c r="B29" s="13">
        <f>SUM(B20:B28)</f>
        <v>35672</v>
      </c>
      <c r="C29" s="13">
        <f>SUM(C20:C28)</f>
        <v>43612</v>
      </c>
      <c r="D29" s="13">
        <f>SUM(D20:D28)</f>
        <v>66555</v>
      </c>
      <c r="E29" s="13">
        <f>SUM(E20:E28)</f>
        <v>75569</v>
      </c>
      <c r="F29" s="13">
        <f>SUM(F20:F28)</f>
        <v>68163</v>
      </c>
      <c r="G29" s="13">
        <f>SUM(G20:G28)</f>
        <v>50157</v>
      </c>
      <c r="H29" s="13">
        <f>SUM(H20:H28)</f>
        <v>49758</v>
      </c>
      <c r="I29" s="13">
        <f>SUM(I20:I28)</f>
        <v>48516</v>
      </c>
      <c r="J29" s="13">
        <f>SUM(J20:J28)</f>
        <v>59615</v>
      </c>
      <c r="K29" s="13">
        <f>SUM(K20:K28)</f>
        <v>59274</v>
      </c>
      <c r="L29" s="13">
        <f>SUM(L20:L28)</f>
        <v>35070</v>
      </c>
      <c r="M29" s="13">
        <f>SUM(M20:M28)</f>
        <v>36327</v>
      </c>
      <c r="N29" s="13">
        <f>SUM(N20:N28)</f>
        <v>628288</v>
      </c>
      <c r="O29" s="182"/>
    </row>
    <row r="30" spans="7:13" ht="12.75">
      <c r="G30" s="145"/>
      <c r="M30" s="145"/>
    </row>
    <row r="31" spans="5:13" ht="12.75">
      <c r="E31" s="145"/>
      <c r="G31" s="145"/>
      <c r="M31" s="145"/>
    </row>
    <row r="32" ht="12.75">
      <c r="F32" s="145"/>
    </row>
    <row r="33" ht="12.75">
      <c r="F33" s="145"/>
    </row>
    <row r="62" ht="12.75">
      <c r="N62" s="1" t="s">
        <v>380</v>
      </c>
    </row>
    <row r="63" ht="12.75">
      <c r="N63" s="1"/>
    </row>
    <row r="64" ht="12.75">
      <c r="N64" s="1"/>
    </row>
    <row r="65" spans="1:14" ht="12.75">
      <c r="A65" s="2" t="s">
        <v>356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7" spans="1:14" ht="12.75">
      <c r="A67" s="3" t="s">
        <v>111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>
      <c r="A68" s="179" t="s">
        <v>357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2.75">
      <c r="A69" s="66" t="s">
        <v>358</v>
      </c>
      <c r="B69" s="66" t="s">
        <v>359</v>
      </c>
      <c r="C69" s="66" t="s">
        <v>360</v>
      </c>
      <c r="D69" s="66" t="s">
        <v>361</v>
      </c>
      <c r="E69" s="66" t="s">
        <v>362</v>
      </c>
      <c r="F69" s="66" t="s">
        <v>363</v>
      </c>
      <c r="G69" s="66" t="s">
        <v>364</v>
      </c>
      <c r="H69" s="66" t="s">
        <v>365</v>
      </c>
      <c r="I69" s="66" t="s">
        <v>366</v>
      </c>
      <c r="J69" s="66" t="s">
        <v>367</v>
      </c>
      <c r="K69" s="66" t="s">
        <v>368</v>
      </c>
      <c r="L69" s="66" t="s">
        <v>369</v>
      </c>
      <c r="M69" s="66" t="s">
        <v>370</v>
      </c>
      <c r="N69" s="66" t="s">
        <v>371</v>
      </c>
    </row>
    <row r="70" spans="1:14" ht="12.75">
      <c r="A70" s="154" t="s">
        <v>372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>
        <v>1000</v>
      </c>
      <c r="N70" s="20">
        <f>SUM(B70:M70)</f>
        <v>1000</v>
      </c>
    </row>
    <row r="71" spans="1:14" ht="12.75">
      <c r="A71" s="154" t="s">
        <v>373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 customHeight="1">
      <c r="A72" s="158" t="s">
        <v>135</v>
      </c>
      <c r="B72" s="20"/>
      <c r="C72" s="20">
        <v>10</v>
      </c>
      <c r="D72" s="20"/>
      <c r="E72" s="20"/>
      <c r="F72" s="20">
        <v>10</v>
      </c>
      <c r="G72" s="20"/>
      <c r="H72" s="20"/>
      <c r="I72" s="20">
        <v>10</v>
      </c>
      <c r="J72" s="20"/>
      <c r="K72" s="20"/>
      <c r="L72" s="20">
        <v>10</v>
      </c>
      <c r="M72" s="20">
        <v>10</v>
      </c>
      <c r="N72" s="20">
        <f aca="true" t="shared" si="2" ref="N72:N73">SUM(B72:M72)</f>
        <v>50</v>
      </c>
    </row>
    <row r="73" spans="1:14" ht="12.75">
      <c r="A73" s="158" t="s">
        <v>137</v>
      </c>
      <c r="B73" s="20"/>
      <c r="C73" s="20">
        <v>19</v>
      </c>
      <c r="D73" s="20"/>
      <c r="E73" s="20">
        <v>19</v>
      </c>
      <c r="F73" s="20">
        <v>23</v>
      </c>
      <c r="G73" s="20">
        <v>23</v>
      </c>
      <c r="H73" s="20">
        <v>46</v>
      </c>
      <c r="I73" s="20">
        <v>23</v>
      </c>
      <c r="J73" s="20">
        <v>19</v>
      </c>
      <c r="K73" s="20">
        <v>19</v>
      </c>
      <c r="L73" s="20"/>
      <c r="M73" s="20"/>
      <c r="N73" s="20">
        <f t="shared" si="2"/>
        <v>191</v>
      </c>
    </row>
    <row r="74" spans="1:14" ht="12.75">
      <c r="A74" s="158" t="s">
        <v>170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158" t="s">
        <v>138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154" t="s">
        <v>171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20"/>
    </row>
    <row r="77" spans="1:15" s="138" customFormat="1" ht="12.75">
      <c r="A77" s="158" t="s">
        <v>374</v>
      </c>
      <c r="B77" s="20">
        <f>B90-SUM(B70:B76)</f>
        <v>7042</v>
      </c>
      <c r="C77" s="20">
        <f>C90-SUM(C70:C76)</f>
        <v>7883</v>
      </c>
      <c r="D77" s="20">
        <f>D90-SUM(D70:D76)</f>
        <v>7041</v>
      </c>
      <c r="E77" s="20">
        <f>E90-SUM(E70:E76)</f>
        <v>12034</v>
      </c>
      <c r="F77" s="20">
        <f>F90-SUM(F70:F76)</f>
        <v>7009</v>
      </c>
      <c r="G77" s="20">
        <f>G90-SUM(G70:G76)</f>
        <v>7019</v>
      </c>
      <c r="H77" s="20">
        <f>H90-SUM(H70:H76)</f>
        <v>6917</v>
      </c>
      <c r="I77" s="20">
        <f>I90-SUM(I70:I76)</f>
        <v>6930</v>
      </c>
      <c r="J77" s="20">
        <f>J90-SUM(J70:J76)</f>
        <v>6944</v>
      </c>
      <c r="K77" s="20">
        <f>K90-SUM(K70:K76)</f>
        <v>6944</v>
      </c>
      <c r="L77" s="20">
        <f>L90-SUM(L70:L76)</f>
        <v>6953</v>
      </c>
      <c r="M77" s="20">
        <f>M90-SUM(M70:M76)</f>
        <v>5954</v>
      </c>
      <c r="N77" s="20">
        <f>SUM(B77:M77)</f>
        <v>88670</v>
      </c>
      <c r="O77" s="183"/>
    </row>
    <row r="78" spans="1:14" ht="15.75">
      <c r="A78" s="180" t="s">
        <v>375</v>
      </c>
      <c r="B78" s="13">
        <f>SUM(B70:B77)</f>
        <v>7042</v>
      </c>
      <c r="C78" s="13">
        <f>SUM(C70:C77)</f>
        <v>7912</v>
      </c>
      <c r="D78" s="13">
        <f>SUM(D70:D77)</f>
        <v>7041</v>
      </c>
      <c r="E78" s="13">
        <f>SUM(E70:E77)</f>
        <v>12053</v>
      </c>
      <c r="F78" s="13">
        <f>SUM(F70:F77)</f>
        <v>7042</v>
      </c>
      <c r="G78" s="13">
        <f>SUM(G70:G77)</f>
        <v>7042</v>
      </c>
      <c r="H78" s="13">
        <f>SUM(H70:H77)</f>
        <v>6963</v>
      </c>
      <c r="I78" s="13">
        <f>SUM(I70:I77)</f>
        <v>6963</v>
      </c>
      <c r="J78" s="13">
        <f>SUM(J70:J77)</f>
        <v>6963</v>
      </c>
      <c r="K78" s="13">
        <f>SUM(K70:K77)</f>
        <v>6963</v>
      </c>
      <c r="L78" s="13">
        <f>SUM(L70:L77)</f>
        <v>6963</v>
      </c>
      <c r="M78" s="13">
        <f>SUM(M70:M77)</f>
        <v>6964</v>
      </c>
      <c r="N78" s="13">
        <f>SUM(N70:N77)</f>
        <v>89911</v>
      </c>
    </row>
    <row r="79" spans="1:15" s="3" customFormat="1" ht="15.75">
      <c r="A79" s="179" t="s">
        <v>376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82"/>
    </row>
    <row r="80" spans="1:15" s="3" customFormat="1" ht="12.75">
      <c r="A80" s="66" t="s">
        <v>358</v>
      </c>
      <c r="B80" s="66" t="s">
        <v>359</v>
      </c>
      <c r="C80" s="66" t="s">
        <v>360</v>
      </c>
      <c r="D80" s="66" t="s">
        <v>361</v>
      </c>
      <c r="E80" s="66" t="s">
        <v>362</v>
      </c>
      <c r="F80" s="66" t="s">
        <v>363</v>
      </c>
      <c r="G80" s="66" t="s">
        <v>364</v>
      </c>
      <c r="H80" s="66" t="s">
        <v>365</v>
      </c>
      <c r="I80" s="66" t="s">
        <v>366</v>
      </c>
      <c r="J80" s="66" t="s">
        <v>367</v>
      </c>
      <c r="K80" s="66" t="s">
        <v>368</v>
      </c>
      <c r="L80" s="66" t="s">
        <v>369</v>
      </c>
      <c r="M80" s="66" t="s">
        <v>370</v>
      </c>
      <c r="N80" s="66" t="s">
        <v>371</v>
      </c>
      <c r="O80" s="182"/>
    </row>
    <row r="81" spans="1:14" ht="12.75">
      <c r="A81" s="33" t="s">
        <v>86</v>
      </c>
      <c r="B81" s="20">
        <v>4133</v>
      </c>
      <c r="C81" s="20">
        <v>4133</v>
      </c>
      <c r="D81" s="20">
        <v>4133</v>
      </c>
      <c r="E81" s="20">
        <v>7183</v>
      </c>
      <c r="F81" s="20">
        <v>4133</v>
      </c>
      <c r="G81" s="20">
        <v>4133</v>
      </c>
      <c r="H81" s="20">
        <v>4071</v>
      </c>
      <c r="I81" s="20">
        <v>4071</v>
      </c>
      <c r="J81" s="20">
        <v>4071</v>
      </c>
      <c r="K81" s="20">
        <v>4071</v>
      </c>
      <c r="L81" s="20">
        <v>4071</v>
      </c>
      <c r="M81" s="20">
        <v>4072</v>
      </c>
      <c r="N81" s="20">
        <f aca="true" t="shared" si="3" ref="N81:N83">SUM(B81:M81)</f>
        <v>52275</v>
      </c>
    </row>
    <row r="82" spans="1:14" ht="12.75">
      <c r="A82" s="19" t="s">
        <v>377</v>
      </c>
      <c r="B82" s="20">
        <v>1145</v>
      </c>
      <c r="C82" s="20">
        <v>1155</v>
      </c>
      <c r="D82" s="20">
        <v>1155</v>
      </c>
      <c r="E82" s="20">
        <v>1979</v>
      </c>
      <c r="F82" s="20">
        <v>1156</v>
      </c>
      <c r="G82" s="20">
        <v>1155</v>
      </c>
      <c r="H82" s="20">
        <v>1139</v>
      </c>
      <c r="I82" s="20">
        <v>1138</v>
      </c>
      <c r="J82" s="20">
        <v>1139</v>
      </c>
      <c r="K82" s="20">
        <v>1138</v>
      </c>
      <c r="L82" s="20">
        <v>1139</v>
      </c>
      <c r="M82" s="20">
        <v>1139</v>
      </c>
      <c r="N82" s="20">
        <f t="shared" si="3"/>
        <v>14577</v>
      </c>
    </row>
    <row r="83" spans="1:14" ht="12.75">
      <c r="A83" s="33" t="s">
        <v>88</v>
      </c>
      <c r="B83" s="20">
        <v>1753</v>
      </c>
      <c r="C83" s="20">
        <v>1754</v>
      </c>
      <c r="D83" s="20">
        <v>1753</v>
      </c>
      <c r="E83" s="20">
        <v>1754</v>
      </c>
      <c r="F83" s="20">
        <v>1753</v>
      </c>
      <c r="G83" s="20">
        <v>1754</v>
      </c>
      <c r="H83" s="20">
        <v>1753</v>
      </c>
      <c r="I83" s="20">
        <v>1754</v>
      </c>
      <c r="J83" s="20">
        <v>1753</v>
      </c>
      <c r="K83" s="20">
        <v>1754</v>
      </c>
      <c r="L83" s="20">
        <v>1753</v>
      </c>
      <c r="M83" s="20">
        <v>1753</v>
      </c>
      <c r="N83" s="20">
        <f t="shared" si="3"/>
        <v>21041</v>
      </c>
    </row>
    <row r="84" spans="1:14" ht="12.75">
      <c r="A84" s="33" t="s">
        <v>89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2.75">
      <c r="A85" s="33" t="s">
        <v>139</v>
      </c>
      <c r="B85" s="20">
        <v>11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>
        <f aca="true" t="shared" si="4" ref="N85:N86">SUM(B85:M85)</f>
        <v>11</v>
      </c>
    </row>
    <row r="86" spans="1:14" ht="12.75">
      <c r="A86" s="33" t="s">
        <v>92</v>
      </c>
      <c r="B86" s="20"/>
      <c r="C86" s="20">
        <v>870</v>
      </c>
      <c r="D86" s="20"/>
      <c r="E86" s="20">
        <v>1137</v>
      </c>
      <c r="F86" s="20"/>
      <c r="G86" s="20"/>
      <c r="H86" s="20"/>
      <c r="I86" s="20"/>
      <c r="J86" s="20"/>
      <c r="K86" s="20"/>
      <c r="L86" s="20"/>
      <c r="M86" s="20"/>
      <c r="N86" s="20">
        <f t="shared" si="4"/>
        <v>2007</v>
      </c>
    </row>
    <row r="87" spans="1:14" ht="12.75">
      <c r="A87" s="33" t="s">
        <v>93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2.75">
      <c r="A88" s="33" t="s">
        <v>94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2.75">
      <c r="A89" s="33" t="s">
        <v>378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5.75">
      <c r="A90" s="181" t="s">
        <v>379</v>
      </c>
      <c r="B90" s="13">
        <f>SUM(B81:B89)</f>
        <v>7042</v>
      </c>
      <c r="C90" s="13">
        <f>SUM(C81:C89)</f>
        <v>7912</v>
      </c>
      <c r="D90" s="13">
        <f>SUM(D81:D89)</f>
        <v>7041</v>
      </c>
      <c r="E90" s="13">
        <f>SUM(E81:E89)</f>
        <v>12053</v>
      </c>
      <c r="F90" s="13">
        <f>SUM(F81:F89)</f>
        <v>7042</v>
      </c>
      <c r="G90" s="13">
        <f>SUM(G81:G89)</f>
        <v>7042</v>
      </c>
      <c r="H90" s="13">
        <f>SUM(H81:H89)</f>
        <v>6963</v>
      </c>
      <c r="I90" s="13">
        <f>SUM(I81:I89)</f>
        <v>6963</v>
      </c>
      <c r="J90" s="13">
        <f>SUM(J81:J89)</f>
        <v>6963</v>
      </c>
      <c r="K90" s="13">
        <f>SUM(K81:K89)</f>
        <v>6963</v>
      </c>
      <c r="L90" s="13">
        <f>SUM(L81:L89)</f>
        <v>6963</v>
      </c>
      <c r="M90" s="13">
        <f>SUM(M81:M89)</f>
        <v>6964</v>
      </c>
      <c r="N90" s="13">
        <f>SUM(N81:N89)</f>
        <v>89911</v>
      </c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5" s="3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82"/>
    </row>
    <row r="123" ht="12.75">
      <c r="N123" s="1" t="s">
        <v>380</v>
      </c>
    </row>
    <row r="124" ht="12.75">
      <c r="N124" s="1"/>
    </row>
    <row r="125" ht="12.75">
      <c r="N125" s="1"/>
    </row>
    <row r="126" spans="1:14" ht="12.75">
      <c r="A126" s="2" t="s">
        <v>356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8" spans="1:14" ht="12.75">
      <c r="A128" s="3" t="s">
        <v>116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>
      <c r="A129" s="179" t="s">
        <v>357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</row>
    <row r="130" spans="1:14" ht="12.75">
      <c r="A130" s="66" t="s">
        <v>358</v>
      </c>
      <c r="B130" s="66" t="s">
        <v>359</v>
      </c>
      <c r="C130" s="66" t="s">
        <v>360</v>
      </c>
      <c r="D130" s="66" t="s">
        <v>361</v>
      </c>
      <c r="E130" s="66" t="s">
        <v>362</v>
      </c>
      <c r="F130" s="66" t="s">
        <v>363</v>
      </c>
      <c r="G130" s="66" t="s">
        <v>364</v>
      </c>
      <c r="H130" s="66" t="s">
        <v>365</v>
      </c>
      <c r="I130" s="66" t="s">
        <v>366</v>
      </c>
      <c r="J130" s="66" t="s">
        <v>367</v>
      </c>
      <c r="K130" s="66" t="s">
        <v>368</v>
      </c>
      <c r="L130" s="66" t="s">
        <v>369</v>
      </c>
      <c r="M130" s="66" t="s">
        <v>370</v>
      </c>
      <c r="N130" s="66" t="s">
        <v>371</v>
      </c>
    </row>
    <row r="131" spans="1:14" ht="12.75">
      <c r="A131" s="154" t="s">
        <v>372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12.75">
      <c r="A132" s="154" t="s">
        <v>373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2.75">
      <c r="A133" s="158" t="s">
        <v>135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2.75">
      <c r="A134" s="158" t="s">
        <v>137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ht="12.75">
      <c r="A135" s="158" t="s">
        <v>170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2.75">
      <c r="A136" s="158" t="s">
        <v>138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2.75">
      <c r="A137" s="154" t="s">
        <v>171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1:14" ht="12.75">
      <c r="A138" s="158" t="s">
        <v>374</v>
      </c>
      <c r="B138" s="20">
        <f>B151-SUM(B131:B137)</f>
        <v>3015</v>
      </c>
      <c r="C138" s="20">
        <f>C151-SUM(C131:C137)</f>
        <v>3018</v>
      </c>
      <c r="D138" s="20">
        <f>D151-SUM(D131:D137)</f>
        <v>3015</v>
      </c>
      <c r="E138" s="20">
        <f>E151-SUM(E131:E137)</f>
        <v>3273</v>
      </c>
      <c r="F138" s="20">
        <f>F151-SUM(F131:F137)</f>
        <v>3016</v>
      </c>
      <c r="G138" s="20">
        <f>G151-SUM(G131:G137)</f>
        <v>3017</v>
      </c>
      <c r="H138" s="20">
        <f>H151-SUM(H131:H137)</f>
        <v>3008</v>
      </c>
      <c r="I138" s="20">
        <f>I151-SUM(I131:I137)</f>
        <v>3010</v>
      </c>
      <c r="J138" s="20">
        <f>J151-SUM(J131:J137)</f>
        <v>3007</v>
      </c>
      <c r="K138" s="20">
        <f>K151-SUM(K131:K137)</f>
        <v>3009</v>
      </c>
      <c r="L138" s="20">
        <f>L151-SUM(L131:L137)</f>
        <v>3008</v>
      </c>
      <c r="M138" s="20">
        <f>M151-SUM(M131:M137)</f>
        <v>3008</v>
      </c>
      <c r="N138" s="20">
        <f>SUM(B138:M138)</f>
        <v>36404</v>
      </c>
    </row>
    <row r="139" spans="1:14" ht="15.75">
      <c r="A139" s="180" t="s">
        <v>375</v>
      </c>
      <c r="B139" s="13">
        <f>SUM(B131:B138)</f>
        <v>3015</v>
      </c>
      <c r="C139" s="13">
        <f>SUM(C131:C138)</f>
        <v>3018</v>
      </c>
      <c r="D139" s="13">
        <f>SUM(D131:D138)</f>
        <v>3015</v>
      </c>
      <c r="E139" s="13">
        <f>SUM(E131:E138)</f>
        <v>3273</v>
      </c>
      <c r="F139" s="13">
        <f>SUM(F131:F138)</f>
        <v>3016</v>
      </c>
      <c r="G139" s="13">
        <f>SUM(G131:G138)</f>
        <v>3017</v>
      </c>
      <c r="H139" s="13">
        <f>SUM(H131:H138)</f>
        <v>3008</v>
      </c>
      <c r="I139" s="13">
        <f>SUM(I131:I138)</f>
        <v>3010</v>
      </c>
      <c r="J139" s="13">
        <f>SUM(J131:J138)</f>
        <v>3007</v>
      </c>
      <c r="K139" s="13">
        <f>SUM(K131:K138)</f>
        <v>3009</v>
      </c>
      <c r="L139" s="13">
        <f>SUM(L131:L138)</f>
        <v>3008</v>
      </c>
      <c r="M139" s="13">
        <f>SUM(M131:M138)</f>
        <v>3008</v>
      </c>
      <c r="N139" s="13">
        <f>SUM(N131:N138)</f>
        <v>36404</v>
      </c>
    </row>
    <row r="140" spans="1:14" ht="15.75">
      <c r="A140" s="179" t="s">
        <v>376</v>
      </c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</row>
    <row r="141" spans="1:14" ht="12.75">
      <c r="A141" s="66" t="s">
        <v>358</v>
      </c>
      <c r="B141" s="66" t="s">
        <v>359</v>
      </c>
      <c r="C141" s="66" t="s">
        <v>360</v>
      </c>
      <c r="D141" s="66" t="s">
        <v>361</v>
      </c>
      <c r="E141" s="66" t="s">
        <v>362</v>
      </c>
      <c r="F141" s="66" t="s">
        <v>363</v>
      </c>
      <c r="G141" s="66" t="s">
        <v>364</v>
      </c>
      <c r="H141" s="66" t="s">
        <v>365</v>
      </c>
      <c r="I141" s="66" t="s">
        <v>366</v>
      </c>
      <c r="J141" s="66" t="s">
        <v>367</v>
      </c>
      <c r="K141" s="66" t="s">
        <v>368</v>
      </c>
      <c r="L141" s="66" t="s">
        <v>369</v>
      </c>
      <c r="M141" s="66" t="s">
        <v>370</v>
      </c>
      <c r="N141" s="66" t="s">
        <v>371</v>
      </c>
    </row>
    <row r="142" spans="1:14" ht="12.75">
      <c r="A142" s="33" t="s">
        <v>86</v>
      </c>
      <c r="B142" s="20">
        <v>1752</v>
      </c>
      <c r="C142" s="20">
        <v>1753</v>
      </c>
      <c r="D142" s="20">
        <v>1751</v>
      </c>
      <c r="E142" s="20">
        <v>1953</v>
      </c>
      <c r="F142" s="20">
        <v>1752</v>
      </c>
      <c r="G142" s="20">
        <v>1752</v>
      </c>
      <c r="H142" s="20">
        <v>1746</v>
      </c>
      <c r="I142" s="20">
        <v>1746</v>
      </c>
      <c r="J142" s="20">
        <v>1745</v>
      </c>
      <c r="K142" s="20">
        <v>1746</v>
      </c>
      <c r="L142" s="20">
        <v>1746</v>
      </c>
      <c r="M142" s="20">
        <v>1745</v>
      </c>
      <c r="N142" s="20">
        <f aca="true" t="shared" si="5" ref="N142:N144">SUM(B142:M142)</f>
        <v>21187</v>
      </c>
    </row>
    <row r="143" spans="1:14" ht="12.75">
      <c r="A143" s="19" t="s">
        <v>377</v>
      </c>
      <c r="B143" s="20">
        <v>458</v>
      </c>
      <c r="C143" s="20">
        <v>488</v>
      </c>
      <c r="D143" s="20">
        <v>488</v>
      </c>
      <c r="E143" s="20">
        <v>543</v>
      </c>
      <c r="F143" s="20">
        <v>488</v>
      </c>
      <c r="G143" s="20">
        <v>488</v>
      </c>
      <c r="H143" s="20">
        <v>486</v>
      </c>
      <c r="I143" s="20">
        <v>487</v>
      </c>
      <c r="J143" s="20">
        <v>486</v>
      </c>
      <c r="K143" s="20">
        <v>486</v>
      </c>
      <c r="L143" s="20">
        <v>486</v>
      </c>
      <c r="M143" s="20">
        <v>487</v>
      </c>
      <c r="N143" s="20">
        <f t="shared" si="5"/>
        <v>5871</v>
      </c>
    </row>
    <row r="144" spans="1:14" ht="12.75">
      <c r="A144" s="33" t="s">
        <v>88</v>
      </c>
      <c r="B144" s="20">
        <v>776</v>
      </c>
      <c r="C144" s="20">
        <v>777</v>
      </c>
      <c r="D144" s="20">
        <v>776</v>
      </c>
      <c r="E144" s="20">
        <v>777</v>
      </c>
      <c r="F144" s="20">
        <v>776</v>
      </c>
      <c r="G144" s="20">
        <v>777</v>
      </c>
      <c r="H144" s="20">
        <v>776</v>
      </c>
      <c r="I144" s="20">
        <v>777</v>
      </c>
      <c r="J144" s="20">
        <v>776</v>
      </c>
      <c r="K144" s="20">
        <v>777</v>
      </c>
      <c r="L144" s="20">
        <v>776</v>
      </c>
      <c r="M144" s="20">
        <v>776</v>
      </c>
      <c r="N144" s="20">
        <f t="shared" si="5"/>
        <v>9317</v>
      </c>
    </row>
    <row r="145" spans="1:14" ht="12.75">
      <c r="A145" s="33" t="s">
        <v>89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2.75">
      <c r="A146" s="33" t="s">
        <v>139</v>
      </c>
      <c r="B146" s="20">
        <v>29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>
        <f>SUM(B146:M146)</f>
        <v>29</v>
      </c>
    </row>
    <row r="147" spans="1:14" ht="12.75">
      <c r="A147" s="33" t="s">
        <v>92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2.75">
      <c r="A148" s="33" t="s">
        <v>93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2.75">
      <c r="A149" s="33" t="s">
        <v>94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33" t="s">
        <v>378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5.75">
      <c r="A151" s="181" t="s">
        <v>379</v>
      </c>
      <c r="B151" s="13">
        <f>SUM(B142:B150)</f>
        <v>3015</v>
      </c>
      <c r="C151" s="13">
        <f>SUM(C142:C150)</f>
        <v>3018</v>
      </c>
      <c r="D151" s="13">
        <f>SUM(D142:D150)</f>
        <v>3015</v>
      </c>
      <c r="E151" s="13">
        <f>SUM(E142:E150)</f>
        <v>3273</v>
      </c>
      <c r="F151" s="13">
        <f>SUM(F142:F150)</f>
        <v>3016</v>
      </c>
      <c r="G151" s="13">
        <f>SUM(G142:G150)</f>
        <v>3017</v>
      </c>
      <c r="H151" s="13">
        <f>SUM(H142:H150)</f>
        <v>3008</v>
      </c>
      <c r="I151" s="13">
        <f>SUM(I142:I150)</f>
        <v>3010</v>
      </c>
      <c r="J151" s="13">
        <f>SUM(J142:J150)</f>
        <v>3007</v>
      </c>
      <c r="K151" s="13">
        <f>SUM(K142:K150)</f>
        <v>3009</v>
      </c>
      <c r="L151" s="13">
        <f>SUM(L142:L150)</f>
        <v>3008</v>
      </c>
      <c r="M151" s="13">
        <f>SUM(M142:M150)</f>
        <v>3008</v>
      </c>
      <c r="N151" s="13">
        <f>SUM(N142:N150)</f>
        <v>36404</v>
      </c>
    </row>
  </sheetData>
  <sheetProtection selectLockedCells="1" selectUnlockedCells="1"/>
  <mergeCells count="9">
    <mergeCell ref="A4:N4"/>
    <mergeCell ref="A7:N7"/>
    <mergeCell ref="A18:N18"/>
    <mergeCell ref="A65:N65"/>
    <mergeCell ref="A68:N68"/>
    <mergeCell ref="A79:N79"/>
    <mergeCell ref="A126:N126"/>
    <mergeCell ref="A129:N129"/>
    <mergeCell ref="A140:N14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3" sqref="A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1" t="s">
        <v>8</v>
      </c>
    </row>
    <row r="3" spans="1:13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L7" s="1" t="s">
        <v>12</v>
      </c>
    </row>
    <row r="8" spans="1:13" ht="25.5">
      <c r="A8" s="9" t="s">
        <v>13</v>
      </c>
      <c r="B8" s="9"/>
      <c r="C8" s="9"/>
      <c r="D8" s="9"/>
      <c r="E8" s="9"/>
      <c r="F8" s="9"/>
      <c r="G8" s="9"/>
      <c r="H8" s="9"/>
      <c r="I8" s="9"/>
      <c r="J8" s="10" t="s">
        <v>14</v>
      </c>
      <c r="K8" s="10" t="s">
        <v>15</v>
      </c>
      <c r="L8" s="11" t="s">
        <v>16</v>
      </c>
      <c r="M8" s="10" t="s">
        <v>17</v>
      </c>
    </row>
    <row r="9" spans="1:13" ht="12.75">
      <c r="A9" s="12" t="s">
        <v>18</v>
      </c>
      <c r="B9" s="12"/>
      <c r="C9" s="12"/>
      <c r="D9" s="12"/>
      <c r="E9" s="12"/>
      <c r="F9" s="12"/>
      <c r="G9" s="12"/>
      <c r="H9" s="12"/>
      <c r="I9" s="12"/>
      <c r="J9" s="13">
        <f>J10+J17+J24+J36</f>
        <v>459476</v>
      </c>
      <c r="K9" s="13">
        <f>K10+K17+K24+K36</f>
        <v>461145</v>
      </c>
      <c r="L9" s="13"/>
      <c r="M9" s="13"/>
    </row>
    <row r="10" spans="1:13" ht="12.75">
      <c r="A10" s="14"/>
      <c r="B10" s="15" t="s">
        <v>19</v>
      </c>
      <c r="C10" s="15"/>
      <c r="D10" s="15"/>
      <c r="E10" s="15"/>
      <c r="F10" s="15"/>
      <c r="G10" s="15"/>
      <c r="H10" s="15"/>
      <c r="I10" s="15"/>
      <c r="J10" s="16">
        <f>SUM(J11:J16)</f>
        <v>179731</v>
      </c>
      <c r="K10" s="16">
        <f>SUM(K11:K16)</f>
        <v>181400</v>
      </c>
      <c r="L10" s="16"/>
      <c r="M10" s="16"/>
    </row>
    <row r="11" spans="1:13" ht="12.75">
      <c r="A11" s="17"/>
      <c r="B11" s="18"/>
      <c r="C11" s="19" t="s">
        <v>20</v>
      </c>
      <c r="D11" s="19"/>
      <c r="E11" s="19"/>
      <c r="F11" s="19"/>
      <c r="G11" s="19"/>
      <c r="H11" s="19"/>
      <c r="I11" s="19"/>
      <c r="J11" s="20">
        <v>157899</v>
      </c>
      <c r="K11" s="20">
        <f>SUM('4. bevételek fel. szerint'!M13:O13)</f>
        <v>159568</v>
      </c>
      <c r="L11" s="20"/>
      <c r="M11" s="21"/>
    </row>
    <row r="12" spans="1:13" ht="12.75">
      <c r="A12" s="17"/>
      <c r="B12" s="22"/>
      <c r="C12" s="19" t="s">
        <v>21</v>
      </c>
      <c r="D12" s="19"/>
      <c r="E12" s="19"/>
      <c r="F12" s="19"/>
      <c r="G12" s="19"/>
      <c r="H12" s="19"/>
      <c r="I12" s="19"/>
      <c r="J12" s="20"/>
      <c r="K12" s="20"/>
      <c r="L12" s="20"/>
      <c r="M12" s="21"/>
    </row>
    <row r="13" spans="1:13" ht="12.75">
      <c r="A13" s="17"/>
      <c r="B13" s="22"/>
      <c r="C13" s="19" t="s">
        <v>22</v>
      </c>
      <c r="D13" s="19"/>
      <c r="E13" s="19"/>
      <c r="F13" s="19"/>
      <c r="G13" s="19"/>
      <c r="H13" s="19"/>
      <c r="I13" s="19"/>
      <c r="J13" s="20"/>
      <c r="K13" s="20"/>
      <c r="L13" s="20"/>
      <c r="M13" s="21"/>
    </row>
    <row r="14" spans="1:13" ht="12.75">
      <c r="A14" s="17"/>
      <c r="B14" s="22"/>
      <c r="C14" s="19" t="s">
        <v>23</v>
      </c>
      <c r="D14" s="19"/>
      <c r="E14" s="19"/>
      <c r="F14" s="19"/>
      <c r="G14" s="19"/>
      <c r="H14" s="19"/>
      <c r="I14" s="19"/>
      <c r="J14" s="20"/>
      <c r="K14" s="20"/>
      <c r="L14" s="20"/>
      <c r="M14" s="21"/>
    </row>
    <row r="15" spans="1:13" ht="12.75">
      <c r="A15" s="17"/>
      <c r="B15" s="22"/>
      <c r="C15" s="19" t="s">
        <v>24</v>
      </c>
      <c r="D15" s="19"/>
      <c r="E15" s="19"/>
      <c r="F15" s="19"/>
      <c r="G15" s="19"/>
      <c r="H15" s="19"/>
      <c r="I15" s="19"/>
      <c r="J15" s="20"/>
      <c r="K15" s="20"/>
      <c r="L15" s="20"/>
      <c r="M15" s="21"/>
    </row>
    <row r="16" spans="1:13" ht="12.75">
      <c r="A16" s="17"/>
      <c r="B16" s="22"/>
      <c r="C16" s="23" t="s">
        <v>25</v>
      </c>
      <c r="D16" s="23"/>
      <c r="E16" s="23"/>
      <c r="F16" s="23"/>
      <c r="G16" s="23"/>
      <c r="H16" s="23"/>
      <c r="I16" s="23"/>
      <c r="J16" s="20">
        <v>21832</v>
      </c>
      <c r="K16" s="20">
        <f>SUM('4. bevételek fel. szerint'!M18:O18)</f>
        <v>21832</v>
      </c>
      <c r="L16" s="20"/>
      <c r="M16" s="21"/>
    </row>
    <row r="17" spans="1:13" ht="12.75">
      <c r="A17" s="14"/>
      <c r="B17" s="24" t="s">
        <v>26</v>
      </c>
      <c r="C17" s="24"/>
      <c r="D17" s="24"/>
      <c r="E17" s="24"/>
      <c r="F17" s="24"/>
      <c r="G17" s="24"/>
      <c r="H17" s="24"/>
      <c r="I17" s="24"/>
      <c r="J17" s="16">
        <f>SUM(J18:J23)</f>
        <v>203600</v>
      </c>
      <c r="K17" s="16">
        <f>SUM(K18:K23)</f>
        <v>203600</v>
      </c>
      <c r="L17" s="16"/>
      <c r="M17" s="16"/>
    </row>
    <row r="18" spans="1:13" ht="12.75">
      <c r="A18" s="17"/>
      <c r="B18" s="25"/>
      <c r="C18" s="26" t="s">
        <v>27</v>
      </c>
      <c r="D18" s="26"/>
      <c r="E18" s="26"/>
      <c r="F18" s="26"/>
      <c r="G18" s="26"/>
      <c r="H18" s="26"/>
      <c r="I18" s="26"/>
      <c r="J18" s="20"/>
      <c r="K18" s="20"/>
      <c r="L18" s="20"/>
      <c r="M18" s="21"/>
    </row>
    <row r="19" spans="1:13" ht="12.75" customHeight="1">
      <c r="A19" s="17"/>
      <c r="B19" s="27"/>
      <c r="C19" s="28" t="s">
        <v>28</v>
      </c>
      <c r="D19" s="28"/>
      <c r="E19" s="28"/>
      <c r="F19" s="28"/>
      <c r="G19" s="28"/>
      <c r="H19" s="28"/>
      <c r="I19" s="28"/>
      <c r="J19" s="20"/>
      <c r="K19" s="20"/>
      <c r="L19" s="20"/>
      <c r="M19" s="21"/>
    </row>
    <row r="20" spans="1:13" ht="12.75">
      <c r="A20" s="17"/>
      <c r="B20" s="27"/>
      <c r="C20" s="26" t="s">
        <v>29</v>
      </c>
      <c r="D20" s="26"/>
      <c r="E20" s="26"/>
      <c r="F20" s="26"/>
      <c r="G20" s="26"/>
      <c r="H20" s="26"/>
      <c r="I20" s="26"/>
      <c r="J20" s="20"/>
      <c r="K20" s="20"/>
      <c r="L20" s="20"/>
      <c r="M20" s="21"/>
    </row>
    <row r="21" spans="1:13" ht="12.75">
      <c r="A21" s="17"/>
      <c r="B21" s="27"/>
      <c r="C21" s="26" t="s">
        <v>30</v>
      </c>
      <c r="D21" s="26"/>
      <c r="E21" s="26"/>
      <c r="F21" s="26"/>
      <c r="G21" s="26"/>
      <c r="H21" s="26"/>
      <c r="I21" s="26"/>
      <c r="J21" s="20">
        <v>160000</v>
      </c>
      <c r="K21" s="20">
        <f>SUM('4. bevételek fel. szerint'!M23:O23)</f>
        <v>160000</v>
      </c>
      <c r="L21" s="20"/>
      <c r="M21" s="21"/>
    </row>
    <row r="22" spans="1:13" ht="12.75">
      <c r="A22" s="17"/>
      <c r="B22" s="27"/>
      <c r="C22" s="26" t="s">
        <v>31</v>
      </c>
      <c r="D22" s="26"/>
      <c r="E22" s="26"/>
      <c r="F22" s="26"/>
      <c r="G22" s="26"/>
      <c r="H22" s="26"/>
      <c r="I22" s="26"/>
      <c r="J22" s="20">
        <v>42500</v>
      </c>
      <c r="K22" s="20">
        <f>SUM('4. bevételek fel. szerint'!M24:O24)</f>
        <v>42500</v>
      </c>
      <c r="L22" s="20"/>
      <c r="M22" s="21"/>
    </row>
    <row r="23" spans="1:13" ht="12.75">
      <c r="A23" s="17"/>
      <c r="B23" s="27"/>
      <c r="C23" s="26" t="s">
        <v>32</v>
      </c>
      <c r="D23" s="26"/>
      <c r="E23" s="26"/>
      <c r="F23" s="26"/>
      <c r="G23" s="26"/>
      <c r="H23" s="26"/>
      <c r="I23" s="26"/>
      <c r="J23" s="20">
        <v>1100</v>
      </c>
      <c r="K23" s="20">
        <f>SUM('4. bevételek fel. szerint'!M25:O25)</f>
        <v>1100</v>
      </c>
      <c r="L23" s="20"/>
      <c r="M23" s="21"/>
    </row>
    <row r="24" spans="1:13" ht="12.75">
      <c r="A24" s="14"/>
      <c r="B24" s="24" t="s">
        <v>33</v>
      </c>
      <c r="C24" s="24"/>
      <c r="D24" s="24"/>
      <c r="E24" s="24"/>
      <c r="F24" s="24"/>
      <c r="G24" s="24"/>
      <c r="H24" s="24"/>
      <c r="I24" s="24"/>
      <c r="J24" s="16">
        <f>SUM(J25:J35)</f>
        <v>76145</v>
      </c>
      <c r="K24" s="16">
        <f>SUM(K25:K35)</f>
        <v>76145</v>
      </c>
      <c r="L24" s="16"/>
      <c r="M24" s="16"/>
    </row>
    <row r="25" spans="1:13" ht="12.75">
      <c r="A25" s="17"/>
      <c r="B25" s="25"/>
      <c r="C25" s="29" t="s">
        <v>34</v>
      </c>
      <c r="D25" s="29"/>
      <c r="E25" s="29"/>
      <c r="F25" s="29"/>
      <c r="G25" s="29"/>
      <c r="H25" s="29"/>
      <c r="I25" s="29"/>
      <c r="J25" s="20">
        <v>105</v>
      </c>
      <c r="K25" s="20">
        <f>SUM('4. bevételek fel. szerint'!M27:O27)</f>
        <v>105</v>
      </c>
      <c r="L25" s="20"/>
      <c r="M25" s="21"/>
    </row>
    <row r="26" spans="1:13" ht="12.75">
      <c r="A26" s="17"/>
      <c r="B26" s="27"/>
      <c r="C26" s="29" t="s">
        <v>35</v>
      </c>
      <c r="D26" s="29"/>
      <c r="E26" s="29"/>
      <c r="F26" s="29"/>
      <c r="G26" s="29"/>
      <c r="H26" s="29"/>
      <c r="I26" s="29"/>
      <c r="J26" s="20">
        <v>46033</v>
      </c>
      <c r="K26" s="20">
        <f>SUM('4. bevételek fel. szerint'!M28:O28)</f>
        <v>46033</v>
      </c>
      <c r="L26" s="20"/>
      <c r="M26" s="21"/>
    </row>
    <row r="27" spans="1:13" ht="12.75">
      <c r="A27" s="17"/>
      <c r="B27" s="27"/>
      <c r="C27" s="29" t="s">
        <v>36</v>
      </c>
      <c r="D27" s="29"/>
      <c r="E27" s="29"/>
      <c r="F27" s="29"/>
      <c r="G27" s="29"/>
      <c r="H27" s="29"/>
      <c r="I27" s="29"/>
      <c r="J27" s="20">
        <v>1160</v>
      </c>
      <c r="K27" s="20">
        <f>SUM('4. bevételek fel. szerint'!M29:O29)</f>
        <v>1160</v>
      </c>
      <c r="L27" s="20"/>
      <c r="M27" s="21"/>
    </row>
    <row r="28" spans="1:13" ht="12.75">
      <c r="A28" s="17"/>
      <c r="B28" s="27"/>
      <c r="C28" s="26" t="s">
        <v>37</v>
      </c>
      <c r="D28" s="26"/>
      <c r="E28" s="26"/>
      <c r="F28" s="26"/>
      <c r="G28" s="26"/>
      <c r="H28" s="26"/>
      <c r="I28" s="26"/>
      <c r="J28" s="20">
        <v>7315</v>
      </c>
      <c r="K28" s="20">
        <f>SUM('4. bevételek fel. szerint'!M30:O30)</f>
        <v>7315</v>
      </c>
      <c r="L28" s="20"/>
      <c r="M28" s="21"/>
    </row>
    <row r="29" spans="1:13" ht="12.75">
      <c r="A29" s="17"/>
      <c r="B29" s="27"/>
      <c r="C29" s="26" t="s">
        <v>38</v>
      </c>
      <c r="D29" s="26"/>
      <c r="E29" s="26"/>
      <c r="F29" s="26"/>
      <c r="G29" s="26"/>
      <c r="H29" s="26"/>
      <c r="I29" s="26"/>
      <c r="J29" s="20">
        <v>4688</v>
      </c>
      <c r="K29" s="20">
        <f>SUM('4. bevételek fel. szerint'!M31:O31)</f>
        <v>4688</v>
      </c>
      <c r="L29" s="20"/>
      <c r="M29" s="21"/>
    </row>
    <row r="30" spans="1:13" ht="12.75">
      <c r="A30" s="17"/>
      <c r="B30" s="27"/>
      <c r="C30" s="19" t="s">
        <v>39</v>
      </c>
      <c r="D30" s="19"/>
      <c r="E30" s="19"/>
      <c r="F30" s="19"/>
      <c r="G30" s="19"/>
      <c r="H30" s="19"/>
      <c r="I30" s="19"/>
      <c r="J30" s="20">
        <v>15827</v>
      </c>
      <c r="K30" s="20">
        <f>SUM('4. bevételek fel. szerint'!M32:O32)</f>
        <v>15827</v>
      </c>
      <c r="L30" s="20"/>
      <c r="M30" s="21"/>
    </row>
    <row r="31" spans="1:13" ht="12.75">
      <c r="A31" s="17"/>
      <c r="B31" s="27"/>
      <c r="C31" s="19" t="s">
        <v>40</v>
      </c>
      <c r="D31" s="19"/>
      <c r="E31" s="19"/>
      <c r="F31" s="19"/>
      <c r="G31" s="19"/>
      <c r="H31" s="19"/>
      <c r="I31" s="19"/>
      <c r="J31" s="20"/>
      <c r="K31" s="20"/>
      <c r="L31" s="20"/>
      <c r="M31" s="21"/>
    </row>
    <row r="32" spans="1:13" ht="12.75">
      <c r="A32" s="17"/>
      <c r="B32" s="27"/>
      <c r="C32" s="19" t="s">
        <v>41</v>
      </c>
      <c r="D32" s="19"/>
      <c r="E32" s="19"/>
      <c r="F32" s="19"/>
      <c r="G32" s="19"/>
      <c r="H32" s="19"/>
      <c r="I32" s="19"/>
      <c r="J32" s="20">
        <v>5</v>
      </c>
      <c r="K32" s="20">
        <f>SUM('4. bevételek fel. szerint'!M34:O34)</f>
        <v>5</v>
      </c>
      <c r="L32" s="20"/>
      <c r="M32" s="21"/>
    </row>
    <row r="33" spans="1:13" ht="12.75">
      <c r="A33" s="17"/>
      <c r="B33" s="27"/>
      <c r="C33" s="26" t="s">
        <v>42</v>
      </c>
      <c r="D33" s="26"/>
      <c r="E33" s="26"/>
      <c r="F33" s="26"/>
      <c r="G33" s="26"/>
      <c r="H33" s="26"/>
      <c r="I33" s="26"/>
      <c r="J33" s="20">
        <v>1000</v>
      </c>
      <c r="K33" s="20">
        <f>SUM('4. bevételek fel. szerint'!M35:O35)</f>
        <v>1000</v>
      </c>
      <c r="L33" s="20"/>
      <c r="M33" s="21"/>
    </row>
    <row r="34" spans="1:13" ht="12.75">
      <c r="A34" s="17"/>
      <c r="B34" s="27"/>
      <c r="C34" s="19" t="s">
        <v>43</v>
      </c>
      <c r="D34" s="19"/>
      <c r="E34" s="19"/>
      <c r="F34" s="19"/>
      <c r="G34" s="19"/>
      <c r="H34" s="19"/>
      <c r="I34" s="19"/>
      <c r="J34" s="20"/>
      <c r="K34" s="20"/>
      <c r="L34" s="20"/>
      <c r="M34" s="21"/>
    </row>
    <row r="35" spans="1:13" ht="12.75">
      <c r="A35" s="17"/>
      <c r="B35" s="30"/>
      <c r="C35" s="26" t="s">
        <v>44</v>
      </c>
      <c r="D35" s="26"/>
      <c r="E35" s="26"/>
      <c r="F35" s="26"/>
      <c r="G35" s="26"/>
      <c r="H35" s="26"/>
      <c r="I35" s="26"/>
      <c r="J35" s="20">
        <v>12</v>
      </c>
      <c r="K35" s="20">
        <f>SUM('4. bevételek fel. szerint'!M37:O37)</f>
        <v>12</v>
      </c>
      <c r="L35" s="20"/>
      <c r="M35" s="21"/>
    </row>
    <row r="36" spans="1:13" ht="12.75">
      <c r="A36" s="14"/>
      <c r="B36" s="24" t="s">
        <v>45</v>
      </c>
      <c r="C36" s="24"/>
      <c r="D36" s="24"/>
      <c r="E36" s="24"/>
      <c r="F36" s="24"/>
      <c r="G36" s="24"/>
      <c r="H36" s="24"/>
      <c r="I36" s="24"/>
      <c r="J36" s="20"/>
      <c r="K36" s="20"/>
      <c r="L36" s="20"/>
      <c r="M36" s="21"/>
    </row>
    <row r="37" spans="1:13" ht="12.75">
      <c r="A37" s="17"/>
      <c r="B37" s="31"/>
      <c r="C37" s="26" t="s">
        <v>46</v>
      </c>
      <c r="D37" s="26"/>
      <c r="E37" s="26"/>
      <c r="F37" s="26"/>
      <c r="G37" s="26"/>
      <c r="H37" s="26"/>
      <c r="I37" s="26"/>
      <c r="J37" s="20"/>
      <c r="K37" s="20"/>
      <c r="L37" s="20"/>
      <c r="M37" s="21"/>
    </row>
    <row r="38" spans="1:13" ht="12.75">
      <c r="A38" s="17"/>
      <c r="B38" s="32"/>
      <c r="C38" s="19" t="s">
        <v>47</v>
      </c>
      <c r="D38" s="19"/>
      <c r="E38" s="19"/>
      <c r="F38" s="19"/>
      <c r="G38" s="19"/>
      <c r="H38" s="19"/>
      <c r="I38" s="19"/>
      <c r="J38" s="20"/>
      <c r="K38" s="20"/>
      <c r="L38" s="20"/>
      <c r="M38" s="21"/>
    </row>
    <row r="39" spans="1:13" ht="25.5" customHeight="1">
      <c r="A39" s="17"/>
      <c r="B39" s="32"/>
      <c r="C39" s="33" t="s">
        <v>48</v>
      </c>
      <c r="D39" s="33"/>
      <c r="E39" s="33"/>
      <c r="F39" s="33"/>
      <c r="G39" s="33"/>
      <c r="H39" s="33"/>
      <c r="I39" s="33"/>
      <c r="J39" s="20"/>
      <c r="K39" s="20"/>
      <c r="L39" s="20"/>
      <c r="M39" s="21"/>
    </row>
    <row r="40" spans="1:13" ht="12.75">
      <c r="A40" s="17"/>
      <c r="B40" s="32"/>
      <c r="C40" s="26" t="s">
        <v>49</v>
      </c>
      <c r="D40" s="26"/>
      <c r="E40" s="26"/>
      <c r="F40" s="26"/>
      <c r="G40" s="26"/>
      <c r="H40" s="26"/>
      <c r="I40" s="26"/>
      <c r="J40" s="20"/>
      <c r="K40" s="20"/>
      <c r="L40" s="20"/>
      <c r="M40" s="21"/>
    </row>
    <row r="41" spans="1:13" ht="12.75">
      <c r="A41" s="17"/>
      <c r="B41" s="32"/>
      <c r="C41" s="26" t="s">
        <v>50</v>
      </c>
      <c r="D41" s="26"/>
      <c r="E41" s="26"/>
      <c r="F41" s="26"/>
      <c r="G41" s="26"/>
      <c r="H41" s="26"/>
      <c r="I41" s="26"/>
      <c r="J41" s="20"/>
      <c r="K41" s="20"/>
      <c r="L41" s="20"/>
      <c r="M41" s="21"/>
    </row>
    <row r="42" spans="1:13" ht="12.75">
      <c r="A42" s="34"/>
      <c r="B42" s="34"/>
      <c r="C42" s="34"/>
      <c r="D42" s="34"/>
      <c r="E42" s="34"/>
      <c r="F42" s="34"/>
      <c r="G42" s="34"/>
      <c r="H42" s="34"/>
      <c r="I42" s="34"/>
      <c r="J42" s="20"/>
      <c r="K42" s="20"/>
      <c r="L42" s="20"/>
      <c r="M42" s="21"/>
    </row>
    <row r="43" spans="1:13" ht="12.75">
      <c r="A43" s="12" t="s">
        <v>51</v>
      </c>
      <c r="B43" s="12"/>
      <c r="C43" s="12"/>
      <c r="D43" s="12"/>
      <c r="E43" s="12"/>
      <c r="F43" s="12"/>
      <c r="G43" s="12"/>
      <c r="H43" s="12"/>
      <c r="I43" s="12"/>
      <c r="J43" s="13">
        <f>J44+J50+J56</f>
        <v>54958</v>
      </c>
      <c r="K43" s="13">
        <f>K44+K50+K56</f>
        <v>54958</v>
      </c>
      <c r="L43" s="13"/>
      <c r="M43" s="13"/>
    </row>
    <row r="44" spans="1:13" ht="12.75">
      <c r="A44" s="35"/>
      <c r="B44" s="36" t="s">
        <v>52</v>
      </c>
      <c r="C44" s="36"/>
      <c r="D44" s="36"/>
      <c r="E44" s="36"/>
      <c r="F44" s="36"/>
      <c r="G44" s="36"/>
      <c r="H44" s="36"/>
      <c r="I44" s="36"/>
      <c r="J44" s="16">
        <f>SUM(J45:J49)</f>
        <v>54067</v>
      </c>
      <c r="K44" s="16">
        <f>SUM(K45:K49)</f>
        <v>54067</v>
      </c>
      <c r="L44" s="16"/>
      <c r="M44" s="16"/>
    </row>
    <row r="45" spans="1:13" ht="12.75" customHeight="1">
      <c r="A45" s="37"/>
      <c r="B45" s="27"/>
      <c r="C45" s="38" t="s">
        <v>53</v>
      </c>
      <c r="D45" s="38"/>
      <c r="E45" s="38"/>
      <c r="F45" s="38"/>
      <c r="G45" s="38"/>
      <c r="H45" s="38"/>
      <c r="I45" s="38"/>
      <c r="J45" s="20">
        <v>7827</v>
      </c>
      <c r="K45" s="20">
        <f>SUM('4. bevételek fel. szerint'!M47:O47)</f>
        <v>7827</v>
      </c>
      <c r="L45" s="20"/>
      <c r="M45" s="21"/>
    </row>
    <row r="46" spans="1:13" ht="12.75">
      <c r="A46" s="37"/>
      <c r="B46" s="27"/>
      <c r="C46" s="19" t="s">
        <v>22</v>
      </c>
      <c r="D46" s="19"/>
      <c r="E46" s="19"/>
      <c r="F46" s="19"/>
      <c r="G46" s="19"/>
      <c r="H46" s="19"/>
      <c r="I46" s="19"/>
      <c r="J46" s="20"/>
      <c r="K46" s="20"/>
      <c r="L46" s="20"/>
      <c r="M46" s="21"/>
    </row>
    <row r="47" spans="1:13" ht="12.75">
      <c r="A47" s="37"/>
      <c r="B47" s="27"/>
      <c r="C47" s="19" t="s">
        <v>23</v>
      </c>
      <c r="D47" s="19"/>
      <c r="E47" s="19"/>
      <c r="F47" s="19"/>
      <c r="G47" s="19"/>
      <c r="H47" s="19"/>
      <c r="I47" s="19"/>
      <c r="J47" s="20"/>
      <c r="K47" s="20"/>
      <c r="L47" s="20"/>
      <c r="M47" s="21"/>
    </row>
    <row r="48" spans="1:13" ht="12.75">
      <c r="A48" s="37"/>
      <c r="B48" s="27"/>
      <c r="C48" s="39" t="s">
        <v>24</v>
      </c>
      <c r="D48" s="39"/>
      <c r="E48" s="39"/>
      <c r="F48" s="39"/>
      <c r="G48" s="39"/>
      <c r="H48" s="39"/>
      <c r="I48" s="39"/>
      <c r="J48" s="20"/>
      <c r="K48" s="20"/>
      <c r="L48" s="20"/>
      <c r="M48" s="21"/>
    </row>
    <row r="49" spans="1:13" ht="12.75">
      <c r="A49" s="37"/>
      <c r="B49" s="27"/>
      <c r="C49" s="19" t="s">
        <v>54</v>
      </c>
      <c r="D49" s="19"/>
      <c r="E49" s="19"/>
      <c r="F49" s="19"/>
      <c r="G49" s="19"/>
      <c r="H49" s="19"/>
      <c r="I49" s="19"/>
      <c r="J49" s="20">
        <v>46240</v>
      </c>
      <c r="K49" s="20">
        <f>SUM('4. bevételek fel. szerint'!M51:O51)</f>
        <v>46240</v>
      </c>
      <c r="L49" s="20"/>
      <c r="M49" s="21"/>
    </row>
    <row r="50" spans="1:13" ht="12.75">
      <c r="A50" s="14"/>
      <c r="B50" s="15" t="s">
        <v>55</v>
      </c>
      <c r="C50" s="15"/>
      <c r="D50" s="15"/>
      <c r="E50" s="15"/>
      <c r="F50" s="15"/>
      <c r="G50" s="15"/>
      <c r="H50" s="15"/>
      <c r="I50" s="15"/>
      <c r="J50" s="20"/>
      <c r="K50" s="20"/>
      <c r="L50" s="20"/>
      <c r="M50" s="21"/>
    </row>
    <row r="51" spans="1:13" ht="12.75">
      <c r="A51" s="17"/>
      <c r="B51" s="18"/>
      <c r="C51" s="19" t="s">
        <v>56</v>
      </c>
      <c r="D51" s="19"/>
      <c r="E51" s="19"/>
      <c r="F51" s="19"/>
      <c r="G51" s="19"/>
      <c r="H51" s="19"/>
      <c r="I51" s="19"/>
      <c r="J51" s="20"/>
      <c r="K51" s="20"/>
      <c r="L51" s="20"/>
      <c r="M51" s="21"/>
    </row>
    <row r="52" spans="1:13" ht="12.75">
      <c r="A52" s="17"/>
      <c r="B52" s="22"/>
      <c r="C52" s="19" t="s">
        <v>57</v>
      </c>
      <c r="D52" s="19"/>
      <c r="E52" s="19"/>
      <c r="F52" s="19"/>
      <c r="G52" s="19"/>
      <c r="H52" s="19"/>
      <c r="I52" s="19"/>
      <c r="J52" s="20"/>
      <c r="K52" s="20"/>
      <c r="L52" s="20"/>
      <c r="M52" s="21"/>
    </row>
    <row r="53" spans="1:13" ht="12.75">
      <c r="A53" s="17"/>
      <c r="B53" s="22"/>
      <c r="C53" s="19" t="s">
        <v>58</v>
      </c>
      <c r="D53" s="19"/>
      <c r="E53" s="19"/>
      <c r="F53" s="19"/>
      <c r="G53" s="19"/>
      <c r="H53" s="19"/>
      <c r="I53" s="19"/>
      <c r="J53" s="20"/>
      <c r="K53" s="20"/>
      <c r="L53" s="20"/>
      <c r="M53" s="21"/>
    </row>
    <row r="54" spans="1:13" ht="12.75">
      <c r="A54" s="17"/>
      <c r="B54" s="27"/>
      <c r="C54" s="26" t="s">
        <v>59</v>
      </c>
      <c r="D54" s="26"/>
      <c r="E54" s="26"/>
      <c r="F54" s="26"/>
      <c r="G54" s="26"/>
      <c r="H54" s="26"/>
      <c r="I54" s="26"/>
      <c r="J54" s="20"/>
      <c r="K54" s="20"/>
      <c r="L54" s="20"/>
      <c r="M54" s="21"/>
    </row>
    <row r="55" spans="1:13" ht="12.75">
      <c r="A55" s="17"/>
      <c r="B55" s="27"/>
      <c r="C55" s="26" t="s">
        <v>60</v>
      </c>
      <c r="D55" s="26"/>
      <c r="E55" s="26"/>
      <c r="F55" s="26"/>
      <c r="G55" s="26"/>
      <c r="H55" s="26"/>
      <c r="I55" s="26"/>
      <c r="J55" s="20"/>
      <c r="K55" s="20"/>
      <c r="L55" s="20"/>
      <c r="M55" s="21"/>
    </row>
    <row r="56" spans="1:13" ht="12.75">
      <c r="A56" s="14"/>
      <c r="B56" s="24" t="s">
        <v>61</v>
      </c>
      <c r="C56" s="24"/>
      <c r="D56" s="24"/>
      <c r="E56" s="24"/>
      <c r="F56" s="24"/>
      <c r="G56" s="24"/>
      <c r="H56" s="24"/>
      <c r="I56" s="24"/>
      <c r="J56" s="16">
        <f>SUM(J57:J61)</f>
        <v>891</v>
      </c>
      <c r="K56" s="16">
        <f>SUM(K57:K61)</f>
        <v>891</v>
      </c>
      <c r="L56" s="16"/>
      <c r="M56" s="16"/>
    </row>
    <row r="57" spans="1:13" ht="12.75">
      <c r="A57" s="17"/>
      <c r="B57" s="31"/>
      <c r="C57" s="26" t="s">
        <v>46</v>
      </c>
      <c r="D57" s="26"/>
      <c r="E57" s="26"/>
      <c r="F57" s="26"/>
      <c r="G57" s="26"/>
      <c r="H57" s="26"/>
      <c r="I57" s="26"/>
      <c r="J57" s="20"/>
      <c r="K57" s="20"/>
      <c r="L57" s="20"/>
      <c r="M57" s="21"/>
    </row>
    <row r="58" spans="1:13" ht="12.75">
      <c r="A58" s="17"/>
      <c r="B58" s="32"/>
      <c r="C58" s="19" t="s">
        <v>62</v>
      </c>
      <c r="D58" s="19"/>
      <c r="E58" s="19"/>
      <c r="F58" s="19"/>
      <c r="G58" s="19"/>
      <c r="H58" s="19"/>
      <c r="I58" s="19"/>
      <c r="J58" s="20"/>
      <c r="K58" s="20"/>
      <c r="L58" s="20"/>
      <c r="M58" s="21"/>
    </row>
    <row r="59" spans="1:13" ht="25.5" customHeight="1">
      <c r="A59" s="17"/>
      <c r="B59" s="32"/>
      <c r="C59" s="33" t="s">
        <v>63</v>
      </c>
      <c r="D59" s="33"/>
      <c r="E59" s="33"/>
      <c r="F59" s="33"/>
      <c r="G59" s="33"/>
      <c r="H59" s="33"/>
      <c r="I59" s="33"/>
      <c r="J59" s="20"/>
      <c r="K59" s="20"/>
      <c r="L59" s="20"/>
      <c r="M59" s="21"/>
    </row>
    <row r="60" spans="1:13" ht="12.75">
      <c r="A60" s="17"/>
      <c r="B60" s="32"/>
      <c r="C60" s="26" t="s">
        <v>49</v>
      </c>
      <c r="D60" s="26"/>
      <c r="E60" s="26"/>
      <c r="F60" s="26"/>
      <c r="G60" s="26"/>
      <c r="H60" s="26"/>
      <c r="I60" s="26"/>
      <c r="J60" s="20">
        <v>791</v>
      </c>
      <c r="K60" s="20">
        <f>SUM('4. bevételek fel. szerint'!M62:O62)</f>
        <v>791</v>
      </c>
      <c r="L60" s="20"/>
      <c r="M60" s="21"/>
    </row>
    <row r="61" spans="1:13" ht="12.75">
      <c r="A61" s="17"/>
      <c r="B61" s="32"/>
      <c r="C61" s="26" t="s">
        <v>64</v>
      </c>
      <c r="D61" s="26"/>
      <c r="E61" s="26"/>
      <c r="F61" s="26"/>
      <c r="G61" s="26"/>
      <c r="H61" s="26"/>
      <c r="I61" s="26"/>
      <c r="J61" s="20">
        <v>100</v>
      </c>
      <c r="K61" s="20">
        <f>SUM('4. bevételek fel. szerint'!M63:O63)</f>
        <v>100</v>
      </c>
      <c r="L61" s="20"/>
      <c r="M61" s="21"/>
    </row>
    <row r="62" spans="1:13" ht="12.75">
      <c r="A62" s="34"/>
      <c r="B62" s="34"/>
      <c r="C62" s="34"/>
      <c r="D62" s="34"/>
      <c r="E62" s="34"/>
      <c r="F62" s="34"/>
      <c r="G62" s="34"/>
      <c r="H62" s="34"/>
      <c r="I62" s="34"/>
      <c r="J62" s="20"/>
      <c r="K62" s="20"/>
      <c r="L62" s="20"/>
      <c r="M62" s="21"/>
    </row>
    <row r="63" spans="1:13" ht="12.75">
      <c r="A63" s="12" t="s">
        <v>65</v>
      </c>
      <c r="B63" s="12"/>
      <c r="C63" s="12"/>
      <c r="D63" s="12"/>
      <c r="E63" s="12"/>
      <c r="F63" s="12"/>
      <c r="G63" s="12"/>
      <c r="H63" s="12"/>
      <c r="I63" s="12"/>
      <c r="J63" s="13">
        <f>J9+J43</f>
        <v>514434</v>
      </c>
      <c r="K63" s="13">
        <f>K9+K43</f>
        <v>516103</v>
      </c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20"/>
      <c r="K64" s="20"/>
      <c r="L64" s="20"/>
      <c r="M64" s="21"/>
    </row>
    <row r="65" spans="1:13" ht="25.5" customHeight="1">
      <c r="A65" s="40" t="s">
        <v>66</v>
      </c>
      <c r="B65" s="40"/>
      <c r="C65" s="40"/>
      <c r="D65" s="40"/>
      <c r="E65" s="40"/>
      <c r="F65" s="40"/>
      <c r="G65" s="40"/>
      <c r="H65" s="40"/>
      <c r="I65" s="40"/>
      <c r="J65" s="41">
        <f>SUM(J66:J67)</f>
        <v>113579</v>
      </c>
      <c r="K65" s="41">
        <f>SUM(K66:K67)</f>
        <v>113579</v>
      </c>
      <c r="L65" s="41"/>
      <c r="M65" s="41"/>
    </row>
    <row r="66" spans="1:13" ht="12.75">
      <c r="A66" s="42"/>
      <c r="B66" s="26" t="s">
        <v>67</v>
      </c>
      <c r="C66" s="26"/>
      <c r="D66" s="26"/>
      <c r="E66" s="26"/>
      <c r="F66" s="26"/>
      <c r="G66" s="26"/>
      <c r="H66" s="26"/>
      <c r="I66" s="26"/>
      <c r="J66" s="20">
        <v>113579</v>
      </c>
      <c r="K66" s="20">
        <f>SUM('4. bevételek fel. szerint'!M68:O68)</f>
        <v>113579</v>
      </c>
      <c r="L66" s="20"/>
      <c r="M66" s="21"/>
    </row>
    <row r="67" spans="1:13" ht="12.75">
      <c r="A67" s="14"/>
      <c r="B67" s="26" t="s">
        <v>68</v>
      </c>
      <c r="C67" s="26"/>
      <c r="D67" s="26"/>
      <c r="E67" s="26"/>
      <c r="F67" s="26"/>
      <c r="G67" s="26"/>
      <c r="H67" s="26"/>
      <c r="I67" s="26"/>
      <c r="J67" s="20"/>
      <c r="K67" s="20"/>
      <c r="L67" s="20"/>
      <c r="M67" s="21"/>
    </row>
    <row r="68" spans="1:13" ht="12.75">
      <c r="A68" s="34"/>
      <c r="B68" s="34"/>
      <c r="C68" s="34"/>
      <c r="D68" s="34"/>
      <c r="E68" s="34"/>
      <c r="F68" s="34"/>
      <c r="G68" s="34"/>
      <c r="H68" s="34"/>
      <c r="I68" s="34"/>
      <c r="J68" s="20"/>
      <c r="K68" s="20"/>
      <c r="L68" s="20"/>
      <c r="M68" s="21"/>
    </row>
    <row r="69" spans="1:13" ht="12.75">
      <c r="A69" s="12" t="s">
        <v>69</v>
      </c>
      <c r="B69" s="12"/>
      <c r="C69" s="12"/>
      <c r="D69" s="12"/>
      <c r="E69" s="12"/>
      <c r="F69" s="12"/>
      <c r="G69" s="12"/>
      <c r="H69" s="12"/>
      <c r="I69" s="12"/>
      <c r="J69" s="20"/>
      <c r="K69" s="20"/>
      <c r="L69" s="20"/>
      <c r="M69" s="21"/>
    </row>
    <row r="70" spans="1:13" ht="12.75">
      <c r="A70" s="42"/>
      <c r="B70" s="26" t="s">
        <v>70</v>
      </c>
      <c r="C70" s="26"/>
      <c r="D70" s="26"/>
      <c r="E70" s="26"/>
      <c r="F70" s="26"/>
      <c r="G70" s="26"/>
      <c r="H70" s="26"/>
      <c r="I70" s="26"/>
      <c r="J70" s="20"/>
      <c r="K70" s="20"/>
      <c r="L70" s="20"/>
      <c r="M70" s="21"/>
    </row>
    <row r="71" spans="1:13" ht="12.75">
      <c r="A71" s="17"/>
      <c r="B71" s="43"/>
      <c r="C71" s="26" t="s">
        <v>71</v>
      </c>
      <c r="D71" s="26"/>
      <c r="E71" s="26"/>
      <c r="F71" s="26"/>
      <c r="G71" s="26"/>
      <c r="H71" s="26"/>
      <c r="I71" s="26"/>
      <c r="J71" s="20"/>
      <c r="K71" s="20"/>
      <c r="L71" s="20"/>
      <c r="M71" s="21"/>
    </row>
    <row r="72" spans="1:13" ht="12.75">
      <c r="A72" s="17"/>
      <c r="B72" s="44"/>
      <c r="C72" s="26" t="s">
        <v>72</v>
      </c>
      <c r="D72" s="26"/>
      <c r="E72" s="26"/>
      <c r="F72" s="26"/>
      <c r="G72" s="26"/>
      <c r="H72" s="26"/>
      <c r="I72" s="26"/>
      <c r="J72" s="20"/>
      <c r="K72" s="20"/>
      <c r="L72" s="20"/>
      <c r="M72" s="21"/>
    </row>
    <row r="73" spans="1:13" ht="12.75">
      <c r="A73" s="17"/>
      <c r="B73" s="44"/>
      <c r="C73" s="26" t="s">
        <v>73</v>
      </c>
      <c r="D73" s="26"/>
      <c r="E73" s="26"/>
      <c r="F73" s="26"/>
      <c r="G73" s="26"/>
      <c r="H73" s="26"/>
      <c r="I73" s="26"/>
      <c r="J73" s="20"/>
      <c r="K73" s="20"/>
      <c r="L73" s="20"/>
      <c r="M73" s="21"/>
    </row>
    <row r="74" spans="1:13" ht="12.75">
      <c r="A74" s="17"/>
      <c r="B74" s="44"/>
      <c r="C74" s="19" t="s">
        <v>74</v>
      </c>
      <c r="D74" s="19"/>
      <c r="E74" s="19"/>
      <c r="F74" s="19"/>
      <c r="G74" s="19"/>
      <c r="H74" s="19"/>
      <c r="I74" s="19"/>
      <c r="J74" s="20"/>
      <c r="K74" s="20"/>
      <c r="L74" s="20"/>
      <c r="M74" s="21"/>
    </row>
    <row r="75" spans="1:13" ht="12.75">
      <c r="A75" s="17"/>
      <c r="B75" s="44"/>
      <c r="C75" s="26" t="s">
        <v>75</v>
      </c>
      <c r="D75" s="26"/>
      <c r="E75" s="26"/>
      <c r="F75" s="26"/>
      <c r="G75" s="26"/>
      <c r="H75" s="26"/>
      <c r="I75" s="26"/>
      <c r="J75" s="20"/>
      <c r="K75" s="20"/>
      <c r="L75" s="20"/>
      <c r="M75" s="21"/>
    </row>
    <row r="76" spans="1:13" ht="12.75">
      <c r="A76" s="17"/>
      <c r="B76" s="44"/>
      <c r="C76" s="26" t="s">
        <v>76</v>
      </c>
      <c r="D76" s="26"/>
      <c r="E76" s="26"/>
      <c r="F76" s="26"/>
      <c r="G76" s="26"/>
      <c r="H76" s="26"/>
      <c r="I76" s="26"/>
      <c r="J76" s="20"/>
      <c r="K76" s="20"/>
      <c r="L76" s="20"/>
      <c r="M76" s="21"/>
    </row>
    <row r="77" spans="1:13" ht="12.75">
      <c r="A77" s="17"/>
      <c r="B77" s="44"/>
      <c r="C77" s="19" t="s">
        <v>77</v>
      </c>
      <c r="D77" s="19"/>
      <c r="E77" s="19"/>
      <c r="F77" s="19"/>
      <c r="G77" s="19"/>
      <c r="H77" s="19"/>
      <c r="I77" s="19"/>
      <c r="J77" s="20"/>
      <c r="K77" s="20"/>
      <c r="L77" s="20"/>
      <c r="M77" s="21"/>
    </row>
    <row r="78" spans="1:13" ht="12.75">
      <c r="A78" s="17"/>
      <c r="B78" s="44"/>
      <c r="C78" s="26" t="s">
        <v>78</v>
      </c>
      <c r="D78" s="26"/>
      <c r="E78" s="26"/>
      <c r="F78" s="26"/>
      <c r="G78" s="26"/>
      <c r="H78" s="26"/>
      <c r="I78" s="26"/>
      <c r="J78" s="20"/>
      <c r="K78" s="20"/>
      <c r="L78" s="20"/>
      <c r="M78" s="21"/>
    </row>
    <row r="79" spans="1:13" ht="12.75">
      <c r="A79" s="17"/>
      <c r="B79" s="44"/>
      <c r="C79" s="26" t="s">
        <v>79</v>
      </c>
      <c r="D79" s="26"/>
      <c r="E79" s="26"/>
      <c r="F79" s="26"/>
      <c r="G79" s="26"/>
      <c r="H79" s="26"/>
      <c r="I79" s="26"/>
      <c r="J79" s="20"/>
      <c r="K79" s="20"/>
      <c r="L79" s="20"/>
      <c r="M79" s="21"/>
    </row>
    <row r="80" spans="1:13" ht="12.75">
      <c r="A80" s="17"/>
      <c r="B80" s="45"/>
      <c r="C80" s="19" t="s">
        <v>80</v>
      </c>
      <c r="D80" s="19"/>
      <c r="E80" s="19"/>
      <c r="F80" s="19"/>
      <c r="G80" s="19"/>
      <c r="H80" s="19"/>
      <c r="I80" s="19"/>
      <c r="J80" s="20"/>
      <c r="K80" s="20"/>
      <c r="L80" s="20"/>
      <c r="M80" s="21"/>
    </row>
    <row r="81" spans="1:13" ht="12.75">
      <c r="A81" s="14"/>
      <c r="B81" s="29" t="s">
        <v>81</v>
      </c>
      <c r="C81" s="29"/>
      <c r="D81" s="29"/>
      <c r="E81" s="29"/>
      <c r="F81" s="29"/>
      <c r="G81" s="29"/>
      <c r="H81" s="29"/>
      <c r="I81" s="29"/>
      <c r="J81" s="20"/>
      <c r="K81" s="20"/>
      <c r="L81" s="20"/>
      <c r="M81" s="21"/>
    </row>
    <row r="82" spans="1:13" ht="12.75">
      <c r="A82" s="17"/>
      <c r="B82" s="46"/>
      <c r="C82" s="26" t="s">
        <v>71</v>
      </c>
      <c r="D82" s="26"/>
      <c r="E82" s="26"/>
      <c r="F82" s="26"/>
      <c r="G82" s="26"/>
      <c r="H82" s="26"/>
      <c r="I82" s="26"/>
      <c r="J82" s="20"/>
      <c r="K82" s="20"/>
      <c r="L82" s="20"/>
      <c r="M82" s="21"/>
    </row>
    <row r="83" spans="1:13" ht="12.75">
      <c r="A83" s="17"/>
      <c r="B83" s="47"/>
      <c r="C83" s="26" t="s">
        <v>72</v>
      </c>
      <c r="D83" s="26"/>
      <c r="E83" s="26"/>
      <c r="F83" s="26"/>
      <c r="G83" s="26"/>
      <c r="H83" s="26"/>
      <c r="I83" s="26"/>
      <c r="J83" s="20"/>
      <c r="K83" s="20"/>
      <c r="L83" s="20"/>
      <c r="M83" s="21"/>
    </row>
    <row r="84" spans="1:13" ht="12.75">
      <c r="A84" s="17"/>
      <c r="B84" s="47"/>
      <c r="C84" s="26" t="s">
        <v>73</v>
      </c>
      <c r="D84" s="26"/>
      <c r="E84" s="26"/>
      <c r="F84" s="26"/>
      <c r="G84" s="26"/>
      <c r="H84" s="26"/>
      <c r="I84" s="26"/>
      <c r="J84" s="20"/>
      <c r="K84" s="20"/>
      <c r="L84" s="20"/>
      <c r="M84" s="21"/>
    </row>
    <row r="85" spans="1:13" ht="12.75">
      <c r="A85" s="17"/>
      <c r="B85" s="47"/>
      <c r="C85" s="19" t="s">
        <v>74</v>
      </c>
      <c r="D85" s="19"/>
      <c r="E85" s="19"/>
      <c r="F85" s="19"/>
      <c r="G85" s="19"/>
      <c r="H85" s="19"/>
      <c r="I85" s="19"/>
      <c r="J85" s="20"/>
      <c r="K85" s="20"/>
      <c r="L85" s="20"/>
      <c r="M85" s="21"/>
    </row>
    <row r="86" spans="1:13" ht="12.75">
      <c r="A86" s="17"/>
      <c r="B86" s="47"/>
      <c r="C86" s="26" t="s">
        <v>75</v>
      </c>
      <c r="D86" s="26"/>
      <c r="E86" s="26"/>
      <c r="F86" s="26"/>
      <c r="G86" s="26"/>
      <c r="H86" s="26"/>
      <c r="I86" s="26"/>
      <c r="J86" s="20"/>
      <c r="K86" s="20"/>
      <c r="L86" s="20"/>
      <c r="M86" s="21"/>
    </row>
    <row r="87" spans="1:13" ht="12.75">
      <c r="A87" s="17"/>
      <c r="B87" s="47"/>
      <c r="C87" s="26" t="s">
        <v>76</v>
      </c>
      <c r="D87" s="26"/>
      <c r="E87" s="26"/>
      <c r="F87" s="26"/>
      <c r="G87" s="26"/>
      <c r="H87" s="26"/>
      <c r="I87" s="26"/>
      <c r="J87" s="20"/>
      <c r="K87" s="20"/>
      <c r="L87" s="20"/>
      <c r="M87" s="21"/>
    </row>
    <row r="88" spans="1:13" ht="12.75">
      <c r="A88" s="17"/>
      <c r="B88" s="47"/>
      <c r="C88" s="19" t="s">
        <v>77</v>
      </c>
      <c r="D88" s="19"/>
      <c r="E88" s="19"/>
      <c r="F88" s="19"/>
      <c r="G88" s="19"/>
      <c r="H88" s="19"/>
      <c r="I88" s="19"/>
      <c r="J88" s="20"/>
      <c r="K88" s="20"/>
      <c r="L88" s="20"/>
      <c r="M88" s="21"/>
    </row>
    <row r="89" spans="1:13" ht="12.75">
      <c r="A89" s="17"/>
      <c r="B89" s="47"/>
      <c r="C89" s="26" t="s">
        <v>78</v>
      </c>
      <c r="D89" s="26"/>
      <c r="E89" s="26"/>
      <c r="F89" s="26"/>
      <c r="G89" s="26"/>
      <c r="H89" s="26"/>
      <c r="I89" s="26"/>
      <c r="J89" s="20"/>
      <c r="K89" s="20"/>
      <c r="L89" s="20"/>
      <c r="M89" s="21"/>
    </row>
    <row r="90" spans="1:13" ht="12.75">
      <c r="A90" s="17"/>
      <c r="B90" s="47"/>
      <c r="C90" s="26" t="s">
        <v>79</v>
      </c>
      <c r="D90" s="26"/>
      <c r="E90" s="26"/>
      <c r="F90" s="26"/>
      <c r="G90" s="26"/>
      <c r="H90" s="26"/>
      <c r="I90" s="26"/>
      <c r="J90" s="20"/>
      <c r="K90" s="20"/>
      <c r="L90" s="20"/>
      <c r="M90" s="21"/>
    </row>
    <row r="91" spans="1:13" ht="12.75">
      <c r="A91" s="17"/>
      <c r="B91" s="47"/>
      <c r="C91" s="19" t="s">
        <v>80</v>
      </c>
      <c r="D91" s="19"/>
      <c r="E91" s="19"/>
      <c r="F91" s="19"/>
      <c r="G91" s="19"/>
      <c r="H91" s="19"/>
      <c r="I91" s="19"/>
      <c r="J91" s="20"/>
      <c r="K91" s="20"/>
      <c r="L91" s="20"/>
      <c r="M91" s="21"/>
    </row>
    <row r="92" spans="1:13" ht="12.75">
      <c r="A92" s="34"/>
      <c r="B92" s="34"/>
      <c r="C92" s="34"/>
      <c r="D92" s="34"/>
      <c r="E92" s="34"/>
      <c r="F92" s="34"/>
      <c r="G92" s="34"/>
      <c r="H92" s="34"/>
      <c r="I92" s="34"/>
      <c r="J92" s="20"/>
      <c r="K92" s="20"/>
      <c r="L92" s="20"/>
      <c r="M92" s="21"/>
    </row>
    <row r="93" spans="1:13" ht="12.75">
      <c r="A93" s="12" t="s">
        <v>82</v>
      </c>
      <c r="B93" s="12"/>
      <c r="C93" s="12"/>
      <c r="D93" s="12"/>
      <c r="E93" s="12"/>
      <c r="F93" s="12"/>
      <c r="G93" s="12"/>
      <c r="H93" s="12"/>
      <c r="I93" s="12"/>
      <c r="J93" s="13">
        <f>J63+J65+J69</f>
        <v>628013</v>
      </c>
      <c r="K93" s="13">
        <f>K63+K65+K69</f>
        <v>629682</v>
      </c>
      <c r="L93" s="13"/>
      <c r="M93" s="13"/>
    </row>
  </sheetData>
  <sheetProtection selectLockedCells="1" selectUnlockedCells="1"/>
  <mergeCells count="89">
    <mergeCell ref="A3:M3"/>
    <mergeCell ref="A4:M4"/>
    <mergeCell ref="A5:M5"/>
    <mergeCell ref="A8:I8"/>
    <mergeCell ref="A9:I9"/>
    <mergeCell ref="B10:I10"/>
    <mergeCell ref="C11:I11"/>
    <mergeCell ref="C12:I12"/>
    <mergeCell ref="C13:I13"/>
    <mergeCell ref="C14:I14"/>
    <mergeCell ref="C15:I15"/>
    <mergeCell ref="C16:I16"/>
    <mergeCell ref="B17:I17"/>
    <mergeCell ref="C18:I18"/>
    <mergeCell ref="C19:I19"/>
    <mergeCell ref="C20:I20"/>
    <mergeCell ref="C21:I21"/>
    <mergeCell ref="C22:I22"/>
    <mergeCell ref="C23:I23"/>
    <mergeCell ref="B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B36:I36"/>
    <mergeCell ref="C37:I37"/>
    <mergeCell ref="C38:I38"/>
    <mergeCell ref="C39:I39"/>
    <mergeCell ref="C40:I40"/>
    <mergeCell ref="C41:I41"/>
    <mergeCell ref="A42:I42"/>
    <mergeCell ref="A43:I43"/>
    <mergeCell ref="B44:I44"/>
    <mergeCell ref="C45:I45"/>
    <mergeCell ref="C46:I46"/>
    <mergeCell ref="C47:I47"/>
    <mergeCell ref="C48:I48"/>
    <mergeCell ref="C49:I49"/>
    <mergeCell ref="B50:I50"/>
    <mergeCell ref="C51:I51"/>
    <mergeCell ref="C52:I52"/>
    <mergeCell ref="C53:I53"/>
    <mergeCell ref="C54:I54"/>
    <mergeCell ref="C55:I55"/>
    <mergeCell ref="B56:I56"/>
    <mergeCell ref="C57:I57"/>
    <mergeCell ref="C58:I58"/>
    <mergeCell ref="C59:I59"/>
    <mergeCell ref="C60:I60"/>
    <mergeCell ref="C61:I61"/>
    <mergeCell ref="A62:I62"/>
    <mergeCell ref="A63:I63"/>
    <mergeCell ref="A64:I64"/>
    <mergeCell ref="A65:I65"/>
    <mergeCell ref="B66:I66"/>
    <mergeCell ref="B67:I67"/>
    <mergeCell ref="A68:I68"/>
    <mergeCell ref="A69:I69"/>
    <mergeCell ref="B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B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A92:I92"/>
    <mergeCell ref="A93:I93"/>
  </mergeCells>
  <printOptions/>
  <pageMargins left="0.9840277777777777" right="0.7875" top="0.39375" bottom="0.39375" header="0.5118055555555555" footer="0.5118055555555555"/>
  <pageSetup horizontalDpi="300" verticalDpi="300" orientation="portrait" paperSize="9" scale="6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3" sqref="A3"/>
    </sheetView>
  </sheetViews>
  <sheetFormatPr defaultColWidth="9.140625" defaultRowHeight="12.75"/>
  <cols>
    <col min="1" max="1" width="54.28125" style="184" customWidth="1"/>
    <col min="2" max="2" width="0" style="184" hidden="1" customWidth="1"/>
    <col min="3" max="3" width="17.140625" style="184" customWidth="1"/>
    <col min="4" max="7" width="12.140625" style="184" customWidth="1"/>
    <col min="8" max="8" width="18.8515625" style="184" customWidth="1"/>
    <col min="9" max="12" width="12.140625" style="184" customWidth="1"/>
    <col min="13" max="13" width="14.28125" style="184" customWidth="1"/>
    <col min="14" max="14" width="7.7109375" style="184" customWidth="1"/>
    <col min="15" max="15" width="11.140625" style="184" customWidth="1"/>
    <col min="16" max="16384" width="9.140625" style="184" customWidth="1"/>
  </cols>
  <sheetData>
    <row r="1" spans="1:13" ht="14.25">
      <c r="A1" s="185"/>
      <c r="B1" s="185"/>
      <c r="F1" s="186" t="s">
        <v>381</v>
      </c>
      <c r="M1" s="187"/>
    </row>
    <row r="2" spans="1:13" ht="14.25">
      <c r="A2" s="185"/>
      <c r="B2" s="185"/>
      <c r="F2" s="186"/>
      <c r="G2" s="186"/>
      <c r="M2" s="187"/>
    </row>
    <row r="3" spans="1:15" ht="15">
      <c r="A3" s="188" t="s">
        <v>382</v>
      </c>
      <c r="B3" s="188"/>
      <c r="C3" s="188"/>
      <c r="D3" s="188"/>
      <c r="E3" s="188"/>
      <c r="F3" s="188"/>
      <c r="G3" s="189"/>
      <c r="H3" s="189"/>
      <c r="I3" s="189"/>
      <c r="J3" s="189"/>
      <c r="K3" s="189"/>
      <c r="L3" s="189"/>
      <c r="M3" s="189"/>
      <c r="N3" s="189"/>
      <c r="O3" s="189"/>
    </row>
    <row r="4" spans="1:15" ht="15">
      <c r="A4" s="188" t="s">
        <v>383</v>
      </c>
      <c r="B4" s="188"/>
      <c r="C4" s="188"/>
      <c r="D4" s="188"/>
      <c r="E4" s="188"/>
      <c r="F4" s="188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191" customFormat="1" ht="12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91" customFormat="1" ht="12.7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191" customFormat="1" ht="12.75" customHeight="1">
      <c r="A7" s="190"/>
      <c r="B7" s="190"/>
      <c r="C7" s="190"/>
      <c r="D7" s="190"/>
      <c r="E7" s="190"/>
      <c r="F7" s="186" t="s">
        <v>12</v>
      </c>
      <c r="G7" s="190"/>
      <c r="H7" s="190"/>
      <c r="I7" s="190"/>
      <c r="J7" s="190"/>
      <c r="K7" s="190"/>
      <c r="L7" s="190"/>
      <c r="M7" s="190"/>
      <c r="N7" s="190"/>
      <c r="O7" s="190"/>
    </row>
    <row r="8" spans="1:15" s="191" customFormat="1" ht="12.75" customHeight="1">
      <c r="A8" s="192" t="s">
        <v>384</v>
      </c>
      <c r="B8" s="192"/>
      <c r="C8" s="192" t="s">
        <v>385</v>
      </c>
      <c r="D8" s="193" t="s">
        <v>386</v>
      </c>
      <c r="E8" s="193"/>
      <c r="F8" s="193"/>
      <c r="G8" s="194"/>
      <c r="H8" s="194"/>
      <c r="I8" s="194"/>
      <c r="J8" s="194"/>
      <c r="K8" s="194"/>
      <c r="L8" s="194"/>
      <c r="M8" s="194"/>
      <c r="N8" s="194"/>
      <c r="O8" s="194"/>
    </row>
    <row r="9" spans="1:15" s="191" customFormat="1" ht="25.5" customHeight="1">
      <c r="A9" s="192"/>
      <c r="B9" s="192"/>
      <c r="C9" s="192"/>
      <c r="D9" s="195" t="s">
        <v>387</v>
      </c>
      <c r="E9" s="195" t="s">
        <v>388</v>
      </c>
      <c r="F9" s="196" t="s">
        <v>389</v>
      </c>
      <c r="G9" s="194"/>
      <c r="H9" s="194"/>
      <c r="I9" s="194"/>
      <c r="J9" s="194"/>
      <c r="K9" s="194"/>
      <c r="L9" s="194"/>
      <c r="M9" s="194"/>
      <c r="N9" s="194"/>
      <c r="O9" s="194"/>
    </row>
    <row r="10" spans="1:15" s="191" customFormat="1" ht="25.5" customHeight="1">
      <c r="A10" s="197" t="s">
        <v>390</v>
      </c>
      <c r="B10" s="193"/>
      <c r="C10" s="192">
        <v>0</v>
      </c>
      <c r="D10" s="198">
        <v>0</v>
      </c>
      <c r="E10" s="199"/>
      <c r="F10" s="199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s="191" customFormat="1" ht="12.75" customHeight="1">
      <c r="A11" s="193" t="s">
        <v>391</v>
      </c>
      <c r="B11" s="193"/>
      <c r="C11" s="192">
        <v>0</v>
      </c>
      <c r="D11" s="199">
        <v>0</v>
      </c>
      <c r="E11" s="199"/>
      <c r="F11" s="199"/>
      <c r="G11" s="194"/>
      <c r="H11" s="194"/>
      <c r="I11" s="194"/>
      <c r="J11" s="194"/>
      <c r="K11" s="194"/>
      <c r="L11" s="194"/>
      <c r="M11" s="194"/>
      <c r="N11" s="194"/>
      <c r="O11" s="194"/>
    </row>
    <row r="12" spans="1:6" s="201" customFormat="1" ht="25.5" customHeight="1">
      <c r="A12" s="197" t="s">
        <v>392</v>
      </c>
      <c r="B12" s="200"/>
      <c r="C12" s="192">
        <f>SUM(C13:C18)</f>
        <v>40</v>
      </c>
      <c r="D12" s="198">
        <f>SUM(D13:D18)</f>
        <v>529</v>
      </c>
      <c r="E12" s="199"/>
      <c r="F12" s="199"/>
    </row>
    <row r="13" spans="1:6" s="201" customFormat="1" ht="12.75" customHeight="1">
      <c r="A13" s="197" t="s">
        <v>393</v>
      </c>
      <c r="B13" s="200"/>
      <c r="C13" s="192">
        <v>13</v>
      </c>
      <c r="D13" s="199">
        <v>265</v>
      </c>
      <c r="E13" s="199"/>
      <c r="F13" s="199"/>
    </row>
    <row r="14" spans="1:6" s="201" customFormat="1" ht="12.75" customHeight="1">
      <c r="A14" s="197" t="s">
        <v>394</v>
      </c>
      <c r="B14" s="200"/>
      <c r="C14" s="192">
        <v>3</v>
      </c>
      <c r="D14" s="199">
        <v>44</v>
      </c>
      <c r="E14" s="199"/>
      <c r="F14" s="199"/>
    </row>
    <row r="15" spans="1:6" s="201" customFormat="1" ht="12.75" customHeight="1">
      <c r="A15" s="197" t="s">
        <v>395</v>
      </c>
      <c r="B15" s="200"/>
      <c r="C15" s="192">
        <v>3</v>
      </c>
      <c r="D15" s="199">
        <v>24</v>
      </c>
      <c r="E15" s="199"/>
      <c r="F15" s="199"/>
    </row>
    <row r="16" spans="1:6" s="201" customFormat="1" ht="12.75" customHeight="1">
      <c r="A16" s="197" t="s">
        <v>396</v>
      </c>
      <c r="B16" s="200"/>
      <c r="C16" s="192">
        <v>0</v>
      </c>
      <c r="D16" s="199">
        <v>0</v>
      </c>
      <c r="E16" s="199"/>
      <c r="F16" s="199"/>
    </row>
    <row r="17" spans="1:6" s="201" customFormat="1" ht="12.75" customHeight="1">
      <c r="A17" s="197" t="s">
        <v>397</v>
      </c>
      <c r="B17" s="200"/>
      <c r="C17" s="192">
        <v>4</v>
      </c>
      <c r="D17" s="199">
        <v>33</v>
      </c>
      <c r="E17" s="199"/>
      <c r="F17" s="199"/>
    </row>
    <row r="18" spans="1:6" s="201" customFormat="1" ht="12.75" customHeight="1">
      <c r="A18" s="197" t="s">
        <v>398</v>
      </c>
      <c r="B18" s="200"/>
      <c r="C18" s="192">
        <v>17</v>
      </c>
      <c r="D18" s="199">
        <v>163</v>
      </c>
      <c r="E18" s="199"/>
      <c r="F18" s="199"/>
    </row>
    <row r="19" spans="1:15" s="191" customFormat="1" ht="25.5" customHeight="1">
      <c r="A19" s="197" t="s">
        <v>399</v>
      </c>
      <c r="B19" s="193"/>
      <c r="C19" s="192">
        <f>SUM(C20:C21)</f>
        <v>2</v>
      </c>
      <c r="D19" s="198">
        <f>SUM(D20:D21)</f>
        <v>620</v>
      </c>
      <c r="E19" s="199"/>
      <c r="F19" s="199"/>
      <c r="G19" s="194"/>
      <c r="H19" s="194"/>
      <c r="I19" s="194"/>
      <c r="J19" s="194"/>
      <c r="K19" s="194"/>
      <c r="L19" s="194"/>
      <c r="M19" s="194"/>
      <c r="N19" s="194"/>
      <c r="O19" s="194"/>
    </row>
    <row r="20" spans="1:15" s="191" customFormat="1" ht="12.75" customHeight="1">
      <c r="A20" s="197" t="s">
        <v>400</v>
      </c>
      <c r="B20" s="193"/>
      <c r="C20" s="192">
        <v>1</v>
      </c>
      <c r="D20" s="199">
        <v>500</v>
      </c>
      <c r="E20" s="199"/>
      <c r="F20" s="199"/>
      <c r="G20" s="194"/>
      <c r="H20" s="194"/>
      <c r="I20" s="194"/>
      <c r="J20" s="194"/>
      <c r="K20" s="194"/>
      <c r="L20" s="194"/>
      <c r="M20" s="194"/>
      <c r="N20" s="194"/>
      <c r="O20" s="194"/>
    </row>
    <row r="21" spans="1:15" s="191" customFormat="1" ht="12.75" customHeight="1">
      <c r="A21" s="197" t="s">
        <v>401</v>
      </c>
      <c r="B21" s="193"/>
      <c r="C21" s="192">
        <v>1</v>
      </c>
      <c r="D21" s="199">
        <v>120</v>
      </c>
      <c r="E21" s="199"/>
      <c r="F21" s="199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s="191" customFormat="1" ht="12.75" customHeight="1">
      <c r="A22" s="200" t="s">
        <v>402</v>
      </c>
      <c r="B22" s="193"/>
      <c r="C22" s="192">
        <v>0</v>
      </c>
      <c r="D22" s="199">
        <v>0</v>
      </c>
      <c r="E22" s="199"/>
      <c r="F22" s="199"/>
      <c r="G22" s="194"/>
      <c r="H22" s="194"/>
      <c r="I22" s="194"/>
      <c r="J22" s="194"/>
      <c r="K22" s="194"/>
      <c r="L22" s="194"/>
      <c r="M22" s="194"/>
      <c r="N22" s="194"/>
      <c r="O22" s="194"/>
    </row>
    <row r="23" spans="1:15" s="191" customFormat="1" ht="12.75" customHeight="1">
      <c r="A23" s="202" t="s">
        <v>403</v>
      </c>
      <c r="B23" s="193"/>
      <c r="C23" s="203">
        <f>C10+C11+C12+C19+C22</f>
        <v>42</v>
      </c>
      <c r="D23" s="204">
        <f>D10+D11+D12+D19+D22</f>
        <v>1149</v>
      </c>
      <c r="E23" s="204"/>
      <c r="F23" s="204"/>
      <c r="G23" s="194"/>
      <c r="H23" s="194"/>
      <c r="I23" s="194"/>
      <c r="J23" s="194"/>
      <c r="K23" s="194"/>
      <c r="L23" s="194"/>
      <c r="M23" s="194"/>
      <c r="N23" s="194"/>
      <c r="O23" s="194"/>
    </row>
    <row r="30" ht="15"/>
    <row r="31" ht="15"/>
    <row r="32" ht="15"/>
    <row r="33" ht="15"/>
    <row r="36" ht="14.25"/>
    <row r="37" ht="15"/>
    <row r="38" ht="15"/>
  </sheetData>
  <sheetProtection selectLockedCells="1" selectUnlockedCells="1"/>
  <mergeCells count="5">
    <mergeCell ref="A3:F3"/>
    <mergeCell ref="A4:F4"/>
    <mergeCell ref="A8:A9"/>
    <mergeCell ref="C8:C9"/>
    <mergeCell ref="D8:F8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1" t="s">
        <v>404</v>
      </c>
    </row>
    <row r="4" spans="1:5" ht="12.75">
      <c r="A4" s="2" t="s">
        <v>405</v>
      </c>
      <c r="B4" s="2"/>
      <c r="C4" s="2"/>
      <c r="D4" s="2"/>
      <c r="E4" s="2"/>
    </row>
    <row r="6" spans="3:5" ht="12.75">
      <c r="C6" s="1"/>
      <c r="E6" s="1" t="s">
        <v>12</v>
      </c>
    </row>
    <row r="7" spans="1:5" ht="25.5" customHeight="1">
      <c r="A7" s="9" t="s">
        <v>406</v>
      </c>
      <c r="B7" s="9"/>
      <c r="C7" s="167" t="s">
        <v>14</v>
      </c>
      <c r="D7" s="167" t="s">
        <v>15</v>
      </c>
      <c r="E7" s="9" t="s">
        <v>16</v>
      </c>
    </row>
    <row r="8" spans="1:5" ht="12.75">
      <c r="A8" s="54"/>
      <c r="B8" s="144"/>
      <c r="C8" s="11"/>
      <c r="D8" s="11"/>
      <c r="E8" s="11"/>
    </row>
    <row r="9" spans="1:5" ht="12.75">
      <c r="A9" s="54"/>
      <c r="B9" s="71"/>
      <c r="C9" s="64"/>
      <c r="D9" s="64"/>
      <c r="E9" s="64"/>
    </row>
    <row r="10" spans="1:5" ht="12.75">
      <c r="A10" s="54"/>
      <c r="B10" s="71"/>
      <c r="C10" s="64"/>
      <c r="D10" s="64"/>
      <c r="E10" s="64"/>
    </row>
    <row r="11" spans="1:5" ht="12.75">
      <c r="A11" s="54"/>
      <c r="B11" s="71"/>
      <c r="C11" s="64"/>
      <c r="D11" s="64"/>
      <c r="E11" s="64"/>
    </row>
    <row r="12" spans="1:5" ht="12.75">
      <c r="A12" s="54"/>
      <c r="B12" s="71"/>
      <c r="C12" s="64"/>
      <c r="D12" s="64"/>
      <c r="E12" s="64"/>
    </row>
    <row r="13" spans="1:5" ht="12.75">
      <c r="A13" s="54"/>
      <c r="B13" s="71"/>
      <c r="C13" s="64"/>
      <c r="D13" s="64"/>
      <c r="E13" s="64"/>
    </row>
    <row r="14" spans="1:5" ht="12.75">
      <c r="A14" s="54"/>
      <c r="B14" s="71"/>
      <c r="C14" s="64"/>
      <c r="D14" s="64"/>
      <c r="E14" s="64"/>
    </row>
    <row r="15" spans="1:5" ht="12.75">
      <c r="A15" s="54"/>
      <c r="B15" s="71"/>
      <c r="C15" s="64"/>
      <c r="D15" s="64"/>
      <c r="E15" s="64"/>
    </row>
    <row r="16" spans="1:5" ht="12.75">
      <c r="A16" s="54"/>
      <c r="B16" s="71"/>
      <c r="C16" s="64"/>
      <c r="D16" s="64"/>
      <c r="E16" s="64"/>
    </row>
    <row r="17" spans="1:5" ht="12.75">
      <c r="A17" s="54"/>
      <c r="B17" s="71"/>
      <c r="C17" s="64"/>
      <c r="D17" s="64"/>
      <c r="E17" s="64"/>
    </row>
    <row r="18" spans="1:5" ht="12.75">
      <c r="A18" s="54"/>
      <c r="B18" s="71"/>
      <c r="C18" s="64"/>
      <c r="D18" s="64"/>
      <c r="E18" s="64"/>
    </row>
    <row r="19" spans="1:5" ht="12.75">
      <c r="A19" s="54"/>
      <c r="B19" s="71"/>
      <c r="C19" s="64"/>
      <c r="D19" s="64"/>
      <c r="E19" s="64"/>
    </row>
    <row r="20" spans="1:5" ht="12.75">
      <c r="A20" s="54"/>
      <c r="B20" s="71"/>
      <c r="C20" s="64"/>
      <c r="D20" s="64"/>
      <c r="E20" s="64"/>
    </row>
    <row r="21" spans="1:5" ht="12.75">
      <c r="A21" s="54"/>
      <c r="B21" s="71"/>
      <c r="C21" s="64"/>
      <c r="D21" s="64"/>
      <c r="E21" s="64"/>
    </row>
    <row r="22" spans="1:5" ht="12.75">
      <c r="A22" s="54"/>
      <c r="B22" s="71"/>
      <c r="C22" s="64"/>
      <c r="D22" s="64"/>
      <c r="E22" s="64"/>
    </row>
    <row r="23" spans="1:5" ht="12.75">
      <c r="A23" s="54"/>
      <c r="B23" s="71"/>
      <c r="C23" s="64"/>
      <c r="D23" s="64"/>
      <c r="E23" s="64"/>
    </row>
    <row r="24" spans="1:5" ht="12.75">
      <c r="A24" s="54"/>
      <c r="B24" s="71"/>
      <c r="C24" s="64"/>
      <c r="D24" s="64"/>
      <c r="E24" s="64"/>
    </row>
    <row r="25" spans="1:5" ht="12.75">
      <c r="A25" s="54"/>
      <c r="B25" s="71"/>
      <c r="C25" s="64"/>
      <c r="D25" s="64"/>
      <c r="E25" s="64"/>
    </row>
    <row r="26" spans="1:5" ht="12.75">
      <c r="A26" s="54"/>
      <c r="B26" s="71"/>
      <c r="C26" s="64"/>
      <c r="D26" s="64"/>
      <c r="E26" s="64"/>
    </row>
    <row r="27" spans="1:5" ht="12.75">
      <c r="A27" s="54"/>
      <c r="B27" s="71"/>
      <c r="C27" s="64"/>
      <c r="D27" s="64"/>
      <c r="E27" s="64"/>
    </row>
    <row r="28" spans="1:5" ht="12.75">
      <c r="A28" s="54"/>
      <c r="B28" s="71"/>
      <c r="C28" s="64"/>
      <c r="D28" s="64"/>
      <c r="E28" s="64"/>
    </row>
    <row r="29" spans="1:5" ht="12.75">
      <c r="A29" s="54"/>
      <c r="B29" s="71"/>
      <c r="C29" s="64"/>
      <c r="D29" s="64"/>
      <c r="E29" s="64"/>
    </row>
    <row r="30" spans="1:5" ht="12.75">
      <c r="A30" s="54"/>
      <c r="B30" s="71"/>
      <c r="C30" s="64"/>
      <c r="D30" s="64"/>
      <c r="E30" s="64"/>
    </row>
    <row r="31" spans="1:5" ht="12.75">
      <c r="A31" s="54"/>
      <c r="B31" s="71"/>
      <c r="C31" s="64"/>
      <c r="D31" s="64"/>
      <c r="E31" s="64"/>
    </row>
    <row r="32" spans="1:5" ht="12.75">
      <c r="A32" s="54"/>
      <c r="B32" s="71"/>
      <c r="C32" s="64"/>
      <c r="D32" s="64"/>
      <c r="E32" s="64"/>
    </row>
    <row r="33" spans="1:5" ht="12.75">
      <c r="A33" s="54"/>
      <c r="B33" s="71"/>
      <c r="C33" s="64"/>
      <c r="D33" s="64"/>
      <c r="E33" s="64"/>
    </row>
    <row r="34" spans="1:5" ht="12.75">
      <c r="A34" s="54"/>
      <c r="B34" s="71"/>
      <c r="C34" s="64"/>
      <c r="D34" s="64"/>
      <c r="E34" s="64"/>
    </row>
    <row r="35" spans="1:5" ht="12.75">
      <c r="A35" s="54"/>
      <c r="B35" s="71"/>
      <c r="C35" s="64"/>
      <c r="D35" s="64"/>
      <c r="E35" s="64"/>
    </row>
    <row r="36" spans="1:5" ht="12.75">
      <c r="A36" s="54"/>
      <c r="B36" s="71"/>
      <c r="C36" s="64"/>
      <c r="D36" s="64"/>
      <c r="E36" s="64"/>
    </row>
    <row r="37" spans="1:5" ht="12.75">
      <c r="A37" s="54"/>
      <c r="B37" s="71"/>
      <c r="C37" s="64"/>
      <c r="D37" s="64"/>
      <c r="E37" s="64"/>
    </row>
    <row r="38" spans="1:5" ht="12.75">
      <c r="A38" s="54"/>
      <c r="B38" s="71"/>
      <c r="C38" s="64"/>
      <c r="D38" s="64"/>
      <c r="E38" s="64"/>
    </row>
    <row r="39" spans="1:5" ht="12.75">
      <c r="A39" s="54"/>
      <c r="B39" s="71"/>
      <c r="C39" s="64"/>
      <c r="D39" s="64"/>
      <c r="E39" s="64"/>
    </row>
    <row r="40" spans="1:5" ht="14.25">
      <c r="A40" s="54"/>
      <c r="B40" s="71"/>
      <c r="C40" s="64"/>
      <c r="D40" s="64"/>
      <c r="E40" s="64"/>
    </row>
    <row r="41" spans="1:5" ht="12.75">
      <c r="A41" s="54"/>
      <c r="B41" s="71"/>
      <c r="C41" s="64"/>
      <c r="D41" s="64"/>
      <c r="E41" s="64"/>
    </row>
    <row r="42" spans="1:5" ht="12.75">
      <c r="A42" s="54"/>
      <c r="B42" s="71"/>
      <c r="C42" s="64"/>
      <c r="D42" s="64"/>
      <c r="E42" s="64"/>
    </row>
    <row r="43" spans="1:5" ht="12.75">
      <c r="A43" s="54"/>
      <c r="B43" s="71"/>
      <c r="C43" s="64"/>
      <c r="D43" s="64"/>
      <c r="E43" s="64"/>
    </row>
    <row r="44" spans="1:5" ht="12.75">
      <c r="A44" s="54"/>
      <c r="B44" s="71"/>
      <c r="C44" s="64"/>
      <c r="D44" s="64"/>
      <c r="E44" s="64"/>
    </row>
    <row r="45" spans="1:5" ht="12.75">
      <c r="A45" s="54"/>
      <c r="B45" s="71"/>
      <c r="C45" s="64"/>
      <c r="D45" s="64"/>
      <c r="E45" s="64"/>
    </row>
  </sheetData>
  <sheetProtection selectLockedCells="1" selectUnlockedCells="1"/>
  <mergeCells count="2">
    <mergeCell ref="A4:E4"/>
    <mergeCell ref="A7:B7"/>
  </mergeCells>
  <printOptions/>
  <pageMargins left="0.39375" right="0.39375" top="0.39375" bottom="0.39375" header="0.5118055555555555" footer="0.5118055555555555"/>
  <pageSetup horizontalDpi="300" verticalDpi="3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1" t="s">
        <v>407</v>
      </c>
    </row>
    <row r="2" spans="1:13" ht="12.75">
      <c r="A2" s="2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408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1" ht="18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3" ht="18.75" customHeight="1">
      <c r="A6" s="206" t="s">
        <v>357</v>
      </c>
      <c r="B6" s="206"/>
      <c r="C6" s="206"/>
      <c r="D6" s="206"/>
      <c r="E6" s="207"/>
      <c r="F6" s="208" t="s">
        <v>376</v>
      </c>
      <c r="G6" s="208"/>
      <c r="H6" s="208"/>
      <c r="I6" s="208"/>
      <c r="J6" s="208"/>
      <c r="K6" s="208"/>
      <c r="L6" s="208"/>
      <c r="M6" s="208"/>
    </row>
    <row r="7" spans="1:13" ht="25.5">
      <c r="A7" s="209" t="s">
        <v>13</v>
      </c>
      <c r="B7" s="10" t="s">
        <v>14</v>
      </c>
      <c r="C7" s="10" t="s">
        <v>15</v>
      </c>
      <c r="D7" s="11" t="s">
        <v>16</v>
      </c>
      <c r="E7" s="210"/>
      <c r="F7" s="209" t="s">
        <v>13</v>
      </c>
      <c r="G7" s="209"/>
      <c r="H7" s="209"/>
      <c r="I7" s="209"/>
      <c r="J7" s="209"/>
      <c r="K7" s="10" t="s">
        <v>14</v>
      </c>
      <c r="L7" s="10" t="s">
        <v>15</v>
      </c>
      <c r="M7" s="11" t="s">
        <v>16</v>
      </c>
    </row>
    <row r="8" spans="1:13" ht="18.75">
      <c r="A8" s="211" t="s">
        <v>409</v>
      </c>
      <c r="B8" s="212">
        <f>B9</f>
        <v>514434</v>
      </c>
      <c r="C8" s="212">
        <f>C9</f>
        <v>516103</v>
      </c>
      <c r="D8" s="212"/>
      <c r="E8" s="213"/>
      <c r="F8" s="214" t="s">
        <v>410</v>
      </c>
      <c r="G8" s="215"/>
      <c r="H8" s="52"/>
      <c r="I8" s="55"/>
      <c r="J8" s="71"/>
      <c r="K8" s="216">
        <f>K9+K26</f>
        <v>628013</v>
      </c>
      <c r="L8" s="216">
        <f>L9+L26</f>
        <v>629682</v>
      </c>
      <c r="M8" s="217"/>
    </row>
    <row r="9" spans="1:13" ht="16.5">
      <c r="A9" s="218" t="s">
        <v>411</v>
      </c>
      <c r="B9" s="219">
        <f>B11+B19</f>
        <v>514434</v>
      </c>
      <c r="C9" s="219">
        <f>C11+C19</f>
        <v>516103</v>
      </c>
      <c r="D9" s="219"/>
      <c r="E9" s="220"/>
      <c r="F9" s="221" t="s">
        <v>412</v>
      </c>
      <c r="G9" s="222"/>
      <c r="H9" s="52"/>
      <c r="I9" s="55"/>
      <c r="J9" s="71"/>
      <c r="K9" s="223">
        <f>K11+K19</f>
        <v>612735</v>
      </c>
      <c r="L9" s="223">
        <f>L11+L19</f>
        <v>628303</v>
      </c>
      <c r="M9" s="223"/>
    </row>
    <row r="10" spans="1:13" ht="16.5">
      <c r="A10" s="218"/>
      <c r="B10" s="219"/>
      <c r="C10" s="219"/>
      <c r="D10" s="219"/>
      <c r="E10" s="220"/>
      <c r="F10" s="221"/>
      <c r="G10" s="222"/>
      <c r="H10" s="52"/>
      <c r="I10" s="55"/>
      <c r="J10" s="71"/>
      <c r="K10" s="223"/>
      <c r="L10" s="223"/>
      <c r="M10" s="223"/>
    </row>
    <row r="11" spans="1:13" ht="16.5">
      <c r="A11" s="224" t="s">
        <v>413</v>
      </c>
      <c r="B11" s="219">
        <f>SUM(B12:B15)</f>
        <v>459476</v>
      </c>
      <c r="C11" s="219">
        <f>SUM(C12:C15)</f>
        <v>461145</v>
      </c>
      <c r="D11" s="219"/>
      <c r="E11" s="225"/>
      <c r="F11" s="226" t="s">
        <v>413</v>
      </c>
      <c r="G11" s="227"/>
      <c r="H11" s="52"/>
      <c r="I11" s="55"/>
      <c r="J11" s="71"/>
      <c r="K11" s="223">
        <f>SUM(K12:K16)</f>
        <v>442783</v>
      </c>
      <c r="L11" s="223">
        <f>SUM(L12:L16)</f>
        <v>452909</v>
      </c>
      <c r="M11" s="223"/>
    </row>
    <row r="12" spans="1:13" ht="15.75">
      <c r="A12" s="228" t="s">
        <v>372</v>
      </c>
      <c r="B12" s="229">
        <v>179731</v>
      </c>
      <c r="C12" s="230">
        <f>'2. bevételek ei. szerint'!K10</f>
        <v>181400</v>
      </c>
      <c r="D12" s="230"/>
      <c r="E12" s="231"/>
      <c r="F12" s="232" t="s">
        <v>86</v>
      </c>
      <c r="G12" s="233"/>
      <c r="H12" s="52"/>
      <c r="I12" s="55"/>
      <c r="J12" s="71"/>
      <c r="K12" s="234">
        <v>141930</v>
      </c>
      <c r="L12" s="234">
        <f>'3. kiadások ei. szerint'!H11</f>
        <v>148722</v>
      </c>
      <c r="M12" s="234"/>
    </row>
    <row r="13" spans="1:13" ht="15.75">
      <c r="A13" s="228" t="s">
        <v>135</v>
      </c>
      <c r="B13" s="229">
        <v>203600</v>
      </c>
      <c r="C13" s="229">
        <f>'2. bevételek ei. szerint'!K17</f>
        <v>203600</v>
      </c>
      <c r="D13" s="229"/>
      <c r="E13" s="235"/>
      <c r="F13" s="232" t="s">
        <v>414</v>
      </c>
      <c r="G13" s="233"/>
      <c r="H13" s="52"/>
      <c r="I13" s="55"/>
      <c r="J13" s="71"/>
      <c r="K13" s="234">
        <v>37787</v>
      </c>
      <c r="L13" s="234">
        <f>'3. kiadások ei. szerint'!H12</f>
        <v>39543</v>
      </c>
      <c r="M13" s="234"/>
    </row>
    <row r="14" spans="1:13" ht="15.75">
      <c r="A14" s="236" t="s">
        <v>137</v>
      </c>
      <c r="B14" s="230">
        <v>76145</v>
      </c>
      <c r="C14" s="229">
        <f>'2. bevételek ei. szerint'!K24</f>
        <v>76145</v>
      </c>
      <c r="D14" s="229"/>
      <c r="E14" s="235"/>
      <c r="F14" s="232" t="s">
        <v>88</v>
      </c>
      <c r="G14" s="233"/>
      <c r="H14" s="52"/>
      <c r="I14" s="55"/>
      <c r="J14" s="71"/>
      <c r="K14" s="234">
        <v>216816</v>
      </c>
      <c r="L14" s="234">
        <f>'3. kiadások ei. szerint'!H13</f>
        <v>217251</v>
      </c>
      <c r="M14" s="234"/>
    </row>
    <row r="15" spans="1:13" ht="15.75">
      <c r="A15" s="236" t="s">
        <v>138</v>
      </c>
      <c r="B15" s="230"/>
      <c r="C15" s="230"/>
      <c r="D15" s="230"/>
      <c r="E15" s="231"/>
      <c r="F15" s="232" t="s">
        <v>89</v>
      </c>
      <c r="G15" s="233"/>
      <c r="H15" s="52"/>
      <c r="I15" s="55"/>
      <c r="J15" s="71"/>
      <c r="K15" s="234">
        <v>13448</v>
      </c>
      <c r="L15" s="234">
        <f>'3. kiadások ei. szerint'!H14</f>
        <v>13448</v>
      </c>
      <c r="M15" s="234"/>
    </row>
    <row r="16" spans="1:13" ht="15.75">
      <c r="A16" s="236"/>
      <c r="B16" s="230"/>
      <c r="C16" s="230"/>
      <c r="D16" s="230"/>
      <c r="E16" s="231"/>
      <c r="F16" s="232" t="s">
        <v>139</v>
      </c>
      <c r="G16" s="233"/>
      <c r="H16" s="52"/>
      <c r="I16" s="55"/>
      <c r="J16" s="71"/>
      <c r="K16" s="234">
        <v>32802</v>
      </c>
      <c r="L16" s="234">
        <f>'3. kiadások ei. szerint'!H15-'22. mérleg'!L28</f>
        <v>33945</v>
      </c>
      <c r="M16" s="234"/>
    </row>
    <row r="17" spans="1:13" ht="15.75">
      <c r="A17" s="228"/>
      <c r="B17" s="229"/>
      <c r="C17" s="229"/>
      <c r="D17" s="229"/>
      <c r="E17" s="235"/>
      <c r="F17" s="232"/>
      <c r="G17" s="233"/>
      <c r="H17" s="52"/>
      <c r="I17" s="55"/>
      <c r="J17" s="71"/>
      <c r="K17" s="234"/>
      <c r="L17" s="234"/>
      <c r="M17" s="234"/>
    </row>
    <row r="18" spans="1:13" ht="15.75">
      <c r="A18" s="237"/>
      <c r="B18" s="238"/>
      <c r="C18" s="238"/>
      <c r="D18" s="238"/>
      <c r="E18" s="225"/>
      <c r="F18" s="232"/>
      <c r="G18" s="233"/>
      <c r="H18" s="52"/>
      <c r="I18" s="55"/>
      <c r="J18" s="71"/>
      <c r="K18" s="234"/>
      <c r="L18" s="234"/>
      <c r="M18" s="234"/>
    </row>
    <row r="19" spans="1:13" ht="15.75">
      <c r="A19" s="224" t="s">
        <v>415</v>
      </c>
      <c r="B19" s="219">
        <f>SUM(B20:B22)</f>
        <v>54958</v>
      </c>
      <c r="C19" s="219">
        <f>SUM(C20:C22)</f>
        <v>54958</v>
      </c>
      <c r="D19" s="219"/>
      <c r="E19" s="231"/>
      <c r="F19" s="226" t="s">
        <v>415</v>
      </c>
      <c r="G19" s="227"/>
      <c r="H19" s="52"/>
      <c r="I19" s="55"/>
      <c r="J19" s="71"/>
      <c r="K19" s="223">
        <f>SUM(K20:K22)</f>
        <v>169952</v>
      </c>
      <c r="L19" s="223">
        <f>SUM(L20:L22)</f>
        <v>175394</v>
      </c>
      <c r="M19" s="223"/>
    </row>
    <row r="20" spans="1:13" ht="15.75">
      <c r="A20" s="236" t="s">
        <v>373</v>
      </c>
      <c r="B20" s="230">
        <v>54067</v>
      </c>
      <c r="C20" s="230">
        <f>'2. bevételek ei. szerint'!K44</f>
        <v>54067</v>
      </c>
      <c r="D20" s="230"/>
      <c r="E20" s="231"/>
      <c r="F20" s="232" t="s">
        <v>92</v>
      </c>
      <c r="G20" s="233"/>
      <c r="H20" s="52"/>
      <c r="I20" s="55"/>
      <c r="J20" s="71"/>
      <c r="K20" s="234">
        <v>120953</v>
      </c>
      <c r="L20" s="234">
        <f>'3. kiadások ei. szerint'!H17</f>
        <v>123847</v>
      </c>
      <c r="M20" s="234"/>
    </row>
    <row r="21" spans="1:13" ht="15.75">
      <c r="A21" s="236" t="s">
        <v>170</v>
      </c>
      <c r="B21" s="230"/>
      <c r="C21" s="230"/>
      <c r="D21" s="230"/>
      <c r="E21" s="231"/>
      <c r="F21" s="232" t="s">
        <v>93</v>
      </c>
      <c r="G21" s="233"/>
      <c r="H21" s="52"/>
      <c r="I21" s="55"/>
      <c r="J21" s="71"/>
      <c r="K21" s="234">
        <v>40184</v>
      </c>
      <c r="L21" s="234">
        <f>'3. kiadások ei. szerint'!H18</f>
        <v>42732</v>
      </c>
      <c r="M21" s="234"/>
    </row>
    <row r="22" spans="1:13" ht="15.75">
      <c r="A22" s="239" t="s">
        <v>171</v>
      </c>
      <c r="B22" s="230">
        <v>891</v>
      </c>
      <c r="C22" s="230">
        <f>'2. bevételek ei. szerint'!K56</f>
        <v>891</v>
      </c>
      <c r="D22" s="230"/>
      <c r="E22" s="231"/>
      <c r="F22" s="232" t="s">
        <v>94</v>
      </c>
      <c r="G22" s="233"/>
      <c r="H22" s="52"/>
      <c r="I22" s="55"/>
      <c r="J22" s="71"/>
      <c r="K22" s="234">
        <v>8815</v>
      </c>
      <c r="L22" s="234">
        <f>'3. kiadások ei. szerint'!H19</f>
        <v>8815</v>
      </c>
      <c r="M22" s="234"/>
    </row>
    <row r="23" spans="1:13" ht="15.75">
      <c r="A23" s="240"/>
      <c r="B23" s="241"/>
      <c r="C23" s="241"/>
      <c r="D23" s="241"/>
      <c r="E23" s="231"/>
      <c r="F23" s="232"/>
      <c r="G23" s="233"/>
      <c r="H23" s="52"/>
      <c r="I23" s="55"/>
      <c r="J23" s="71"/>
      <c r="K23" s="234"/>
      <c r="L23" s="234"/>
      <c r="M23" s="234"/>
    </row>
    <row r="24" spans="1:13" ht="15.75">
      <c r="A24" s="236"/>
      <c r="B24" s="230"/>
      <c r="C24" s="230"/>
      <c r="D24" s="230"/>
      <c r="E24" s="231"/>
      <c r="F24" s="232"/>
      <c r="G24" s="233"/>
      <c r="H24" s="52"/>
      <c r="I24" s="55"/>
      <c r="J24" s="71"/>
      <c r="K24" s="234"/>
      <c r="L24" s="234"/>
      <c r="M24" s="234"/>
    </row>
    <row r="25" spans="1:13" ht="15.75">
      <c r="A25" s="239"/>
      <c r="B25" s="242"/>
      <c r="C25" s="242"/>
      <c r="D25" s="242"/>
      <c r="E25" s="231"/>
      <c r="F25" s="232"/>
      <c r="G25" s="233"/>
      <c r="H25" s="52"/>
      <c r="I25" s="55"/>
      <c r="J25" s="71"/>
      <c r="K25" s="234"/>
      <c r="L25" s="234"/>
      <c r="M25" s="234"/>
    </row>
    <row r="26" spans="1:13" ht="15.75" customHeight="1">
      <c r="A26" s="239"/>
      <c r="B26" s="242"/>
      <c r="C26" s="242"/>
      <c r="D26" s="242"/>
      <c r="E26" s="231"/>
      <c r="F26" s="221" t="s">
        <v>416</v>
      </c>
      <c r="G26" s="222"/>
      <c r="H26" s="52"/>
      <c r="I26" s="55"/>
      <c r="J26" s="71"/>
      <c r="K26" s="223">
        <f>SUM(K28:K29)</f>
        <v>15278</v>
      </c>
      <c r="L26" s="223">
        <f>SUM(L28:L29)</f>
        <v>1379</v>
      </c>
      <c r="M26" s="223"/>
    </row>
    <row r="27" spans="1:13" ht="15.75" customHeight="1">
      <c r="A27" s="243"/>
      <c r="B27" s="244"/>
      <c r="C27" s="244"/>
      <c r="D27" s="244"/>
      <c r="E27" s="231"/>
      <c r="F27" s="221"/>
      <c r="G27" s="222"/>
      <c r="H27" s="52"/>
      <c r="I27" s="55"/>
      <c r="J27" s="71"/>
      <c r="K27" s="223"/>
      <c r="L27" s="223"/>
      <c r="M27" s="223"/>
    </row>
    <row r="28" spans="1:13" ht="15.75">
      <c r="A28" s="245"/>
      <c r="B28" s="219"/>
      <c r="C28" s="242"/>
      <c r="D28" s="242"/>
      <c r="E28" s="231"/>
      <c r="F28" s="232" t="s">
        <v>335</v>
      </c>
      <c r="G28" s="233"/>
      <c r="H28" s="52"/>
      <c r="I28" s="55"/>
      <c r="J28" s="71"/>
      <c r="K28" s="234">
        <v>15278</v>
      </c>
      <c r="L28" s="234">
        <f>K28-13899</f>
        <v>1379</v>
      </c>
      <c r="M28" s="234"/>
    </row>
    <row r="29" spans="1:13" ht="15.75">
      <c r="A29" s="239"/>
      <c r="B29" s="242"/>
      <c r="C29" s="242"/>
      <c r="D29" s="242"/>
      <c r="E29" s="231"/>
      <c r="F29" s="246" t="s">
        <v>417</v>
      </c>
      <c r="G29" s="233"/>
      <c r="H29" s="52"/>
      <c r="I29" s="55"/>
      <c r="J29" s="71"/>
      <c r="K29" s="234">
        <v>0</v>
      </c>
      <c r="L29" s="234">
        <v>0</v>
      </c>
      <c r="M29" s="234"/>
    </row>
    <row r="30" spans="1:13" ht="15.75">
      <c r="A30" s="239"/>
      <c r="B30" s="242"/>
      <c r="C30" s="242"/>
      <c r="D30" s="242"/>
      <c r="E30" s="231"/>
      <c r="F30" s="246"/>
      <c r="G30" s="233"/>
      <c r="H30" s="52"/>
      <c r="I30" s="55"/>
      <c r="J30" s="71"/>
      <c r="K30" s="234"/>
      <c r="L30" s="234"/>
      <c r="M30" s="234"/>
    </row>
    <row r="31" spans="1:13" ht="15.75">
      <c r="A31" s="239"/>
      <c r="B31" s="242"/>
      <c r="C31" s="242"/>
      <c r="D31" s="242"/>
      <c r="E31" s="231"/>
      <c r="F31" s="246"/>
      <c r="G31" s="233"/>
      <c r="H31" s="52"/>
      <c r="I31" s="55"/>
      <c r="J31" s="71"/>
      <c r="K31" s="234"/>
      <c r="L31" s="234"/>
      <c r="M31" s="234"/>
    </row>
    <row r="32" spans="1:13" ht="15.75">
      <c r="A32" s="247"/>
      <c r="B32" s="248"/>
      <c r="C32" s="248"/>
      <c r="D32" s="248"/>
      <c r="E32" s="231"/>
      <c r="F32" s="232"/>
      <c r="G32" s="233"/>
      <c r="H32" s="52"/>
      <c r="I32" s="55"/>
      <c r="J32" s="71"/>
      <c r="K32" s="234"/>
      <c r="L32" s="234"/>
      <c r="M32" s="234"/>
    </row>
    <row r="33" spans="1:13" ht="18.75">
      <c r="A33" s="249"/>
      <c r="B33" s="212"/>
      <c r="C33" s="212"/>
      <c r="D33" s="212"/>
      <c r="E33" s="231"/>
      <c r="F33" s="250" t="s">
        <v>418</v>
      </c>
      <c r="G33" s="215"/>
      <c r="H33" s="135"/>
      <c r="I33" s="251"/>
      <c r="J33" s="252"/>
      <c r="K33" s="223"/>
      <c r="L33" s="223"/>
      <c r="M33" s="223"/>
    </row>
    <row r="34" spans="1:13" ht="15.75">
      <c r="A34" s="239"/>
      <c r="B34" s="242"/>
      <c r="C34" s="242"/>
      <c r="D34" s="242"/>
      <c r="E34" s="231"/>
      <c r="F34" s="232" t="s">
        <v>419</v>
      </c>
      <c r="G34" s="233"/>
      <c r="H34" s="52"/>
      <c r="I34" s="55"/>
      <c r="J34" s="71"/>
      <c r="K34" s="234"/>
      <c r="L34" s="234"/>
      <c r="M34" s="234"/>
    </row>
    <row r="35" spans="1:13" ht="18.75">
      <c r="A35" s="253"/>
      <c r="B35" s="254"/>
      <c r="C35" s="254"/>
      <c r="D35" s="254"/>
      <c r="E35" s="213"/>
      <c r="F35" s="232" t="s">
        <v>420</v>
      </c>
      <c r="G35" s="233"/>
      <c r="H35" s="52"/>
      <c r="I35" s="55"/>
      <c r="J35" s="71"/>
      <c r="K35" s="234"/>
      <c r="L35" s="234"/>
      <c r="M35" s="234"/>
    </row>
    <row r="36" spans="1:13" ht="30">
      <c r="A36" s="255" t="s">
        <v>421</v>
      </c>
      <c r="B36" s="256">
        <f>B8</f>
        <v>514434</v>
      </c>
      <c r="C36" s="256">
        <f>C8</f>
        <v>516103</v>
      </c>
      <c r="D36" s="256"/>
      <c r="E36" s="213"/>
      <c r="F36" s="257" t="s">
        <v>422</v>
      </c>
      <c r="G36" s="215"/>
      <c r="H36" s="52"/>
      <c r="I36" s="55"/>
      <c r="J36" s="71"/>
      <c r="K36" s="258">
        <f>K8+K33</f>
        <v>628013</v>
      </c>
      <c r="L36" s="258">
        <f>L8+L33</f>
        <v>629682</v>
      </c>
      <c r="M36" s="258"/>
    </row>
    <row r="37" spans="1:13" ht="18.75">
      <c r="A37" s="259"/>
      <c r="B37" s="260"/>
      <c r="C37" s="260"/>
      <c r="D37" s="260"/>
      <c r="E37" s="231"/>
      <c r="F37" s="250" t="s">
        <v>423</v>
      </c>
      <c r="G37" s="215"/>
      <c r="H37" s="52"/>
      <c r="I37" s="55"/>
      <c r="J37" s="71"/>
      <c r="K37" s="223">
        <f>B36-K36</f>
        <v>-113579</v>
      </c>
      <c r="L37" s="223">
        <f>C36-L36</f>
        <v>-113579</v>
      </c>
      <c r="M37" s="223"/>
    </row>
    <row r="38" spans="1:13" ht="15.75">
      <c r="A38" s="243"/>
      <c r="B38" s="244"/>
      <c r="C38" s="244"/>
      <c r="D38" s="244"/>
      <c r="E38" s="231"/>
      <c r="F38" s="232" t="s">
        <v>424</v>
      </c>
      <c r="G38" s="233"/>
      <c r="H38" s="52"/>
      <c r="I38" s="55"/>
      <c r="J38" s="71"/>
      <c r="K38" s="234">
        <f>B11-K11-K26</f>
        <v>1415</v>
      </c>
      <c r="L38" s="234">
        <f>C11-L11-L26</f>
        <v>6857</v>
      </c>
      <c r="M38" s="234"/>
    </row>
    <row r="39" spans="1:13" ht="18.75">
      <c r="A39" s="253"/>
      <c r="B39" s="254"/>
      <c r="C39" s="254"/>
      <c r="D39" s="254"/>
      <c r="E39" s="213"/>
      <c r="F39" s="232" t="s">
        <v>425</v>
      </c>
      <c r="G39" s="233"/>
      <c r="H39" s="52"/>
      <c r="I39" s="55"/>
      <c r="J39" s="71"/>
      <c r="K39" s="234">
        <f>B19-K19</f>
        <v>-114994</v>
      </c>
      <c r="L39" s="234">
        <f>C19-L19</f>
        <v>-120436</v>
      </c>
      <c r="M39" s="234"/>
    </row>
    <row r="40" spans="1:13" ht="18.75">
      <c r="A40" s="250" t="s">
        <v>426</v>
      </c>
      <c r="B40" s="212"/>
      <c r="C40" s="212"/>
      <c r="D40" s="212"/>
      <c r="E40" s="213"/>
      <c r="F40" s="261"/>
      <c r="G40" s="262"/>
      <c r="H40" s="263"/>
      <c r="I40" s="60"/>
      <c r="J40" s="60"/>
      <c r="K40" s="264"/>
      <c r="L40" s="264"/>
      <c r="M40" s="264"/>
    </row>
    <row r="41" spans="1:13" ht="16.5">
      <c r="A41" s="226" t="s">
        <v>427</v>
      </c>
      <c r="B41" s="219">
        <f>SUM(B42:B43)</f>
        <v>113579</v>
      </c>
      <c r="C41" s="219">
        <f>SUM(C42:C43)</f>
        <v>113579</v>
      </c>
      <c r="D41" s="219"/>
      <c r="E41" s="265"/>
      <c r="F41" s="266"/>
      <c r="G41" s="267"/>
      <c r="H41" s="268"/>
      <c r="I41" s="4"/>
      <c r="J41" s="4"/>
      <c r="K41" s="269"/>
      <c r="L41" s="269"/>
      <c r="M41" s="269"/>
    </row>
    <row r="42" spans="1:13" ht="15.75">
      <c r="A42" s="270" t="s">
        <v>428</v>
      </c>
      <c r="B42" s="271">
        <v>113579</v>
      </c>
      <c r="C42" s="271">
        <f>'2. bevételek ei. szerint'!K66</f>
        <v>113579</v>
      </c>
      <c r="D42" s="271"/>
      <c r="E42" s="231"/>
      <c r="F42" s="272"/>
      <c r="G42" s="273"/>
      <c r="H42" s="268"/>
      <c r="I42" s="4"/>
      <c r="J42" s="4"/>
      <c r="K42" s="269"/>
      <c r="L42" s="269"/>
      <c r="M42" s="269"/>
    </row>
    <row r="43" spans="1:13" ht="15.75">
      <c r="A43" s="270" t="s">
        <v>429</v>
      </c>
      <c r="B43" s="271"/>
      <c r="C43" s="271"/>
      <c r="D43" s="271"/>
      <c r="E43" s="225"/>
      <c r="F43" s="272"/>
      <c r="G43" s="273"/>
      <c r="H43" s="153"/>
      <c r="I43" s="205"/>
      <c r="J43" s="205"/>
      <c r="K43" s="269"/>
      <c r="L43" s="269"/>
      <c r="M43" s="269"/>
    </row>
    <row r="44" spans="1:13" ht="15.75">
      <c r="A44" s="226" t="s">
        <v>430</v>
      </c>
      <c r="B44" s="219"/>
      <c r="C44" s="219"/>
      <c r="D44" s="219"/>
      <c r="E44" s="231"/>
      <c r="F44" s="266"/>
      <c r="G44" s="267"/>
      <c r="H44" s="268"/>
      <c r="I44" s="4"/>
      <c r="J44" s="4"/>
      <c r="K44" s="269"/>
      <c r="L44" s="269"/>
      <c r="M44" s="269"/>
    </row>
    <row r="45" spans="1:13" ht="15.75">
      <c r="A45" s="270" t="s">
        <v>431</v>
      </c>
      <c r="B45" s="271"/>
      <c r="C45" s="271"/>
      <c r="D45" s="271"/>
      <c r="E45" s="231"/>
      <c r="F45" s="272"/>
      <c r="G45" s="273"/>
      <c r="H45" s="268"/>
      <c r="I45" s="4"/>
      <c r="J45" s="4"/>
      <c r="K45" s="269"/>
      <c r="L45" s="269"/>
      <c r="M45" s="269"/>
    </row>
    <row r="46" spans="1:13" ht="15.75" customHeight="1">
      <c r="A46" s="270" t="s">
        <v>432</v>
      </c>
      <c r="B46" s="271"/>
      <c r="C46" s="271"/>
      <c r="D46" s="271"/>
      <c r="E46" s="213"/>
      <c r="F46" s="274"/>
      <c r="G46" s="275"/>
      <c r="H46" s="276"/>
      <c r="I46" s="130"/>
      <c r="J46" s="130"/>
      <c r="K46" s="277"/>
      <c r="L46" s="277"/>
      <c r="M46" s="277"/>
    </row>
    <row r="47" spans="1:13" ht="18.75">
      <c r="A47" s="214" t="s">
        <v>433</v>
      </c>
      <c r="B47" s="278">
        <f>B36+B41+B44</f>
        <v>628013</v>
      </c>
      <c r="C47" s="278">
        <f>C36+C41+C44</f>
        <v>629682</v>
      </c>
      <c r="D47" s="278"/>
      <c r="E47" s="213"/>
      <c r="F47" s="214" t="s">
        <v>434</v>
      </c>
      <c r="G47" s="215"/>
      <c r="H47" s="52"/>
      <c r="I47" s="55"/>
      <c r="J47" s="55"/>
      <c r="K47" s="223">
        <f>K36</f>
        <v>628013</v>
      </c>
      <c r="L47" s="223">
        <f>L36</f>
        <v>629682</v>
      </c>
      <c r="M47" s="223"/>
    </row>
    <row r="48" spans="1:13" ht="15.75">
      <c r="A48" s="270" t="s">
        <v>435</v>
      </c>
      <c r="B48" s="271">
        <f>B11+B42+B45</f>
        <v>573055</v>
      </c>
      <c r="C48" s="271">
        <f>C11+C42+C45</f>
        <v>574724</v>
      </c>
      <c r="D48" s="271"/>
      <c r="E48" s="279"/>
      <c r="F48" s="232" t="s">
        <v>436</v>
      </c>
      <c r="G48" s="233"/>
      <c r="H48" s="52"/>
      <c r="I48" s="55"/>
      <c r="J48" s="55"/>
      <c r="K48" s="234">
        <f>K11+K26+K34</f>
        <v>458061</v>
      </c>
      <c r="L48" s="234">
        <f>L11+L26+L34</f>
        <v>454288</v>
      </c>
      <c r="M48" s="234"/>
    </row>
    <row r="49" spans="1:13" ht="15.75">
      <c r="A49" s="270" t="s">
        <v>437</v>
      </c>
      <c r="B49" s="271">
        <f>B19+B43+B46</f>
        <v>54958</v>
      </c>
      <c r="C49" s="271">
        <f>C19+C43+C46</f>
        <v>54958</v>
      </c>
      <c r="D49" s="271"/>
      <c r="E49" s="279"/>
      <c r="F49" s="232" t="s">
        <v>438</v>
      </c>
      <c r="G49" s="233"/>
      <c r="H49" s="52"/>
      <c r="I49" s="55"/>
      <c r="J49" s="55"/>
      <c r="K49" s="234">
        <f>K19+K35</f>
        <v>169952</v>
      </c>
      <c r="L49" s="234">
        <f>L19+L35</f>
        <v>175394</v>
      </c>
      <c r="M49" s="234"/>
    </row>
  </sheetData>
  <sheetProtection selectLockedCells="1" selectUnlockedCells="1"/>
  <mergeCells count="7">
    <mergeCell ref="A2:M2"/>
    <mergeCell ref="A3:M3"/>
    <mergeCell ref="A4:M4"/>
    <mergeCell ref="A5:K5"/>
    <mergeCell ref="A6:D6"/>
    <mergeCell ref="F6:M6"/>
    <mergeCell ref="F7:J7"/>
  </mergeCells>
  <printOptions/>
  <pageMargins left="0.39375" right="0.39375" top="0.39375" bottom="0.39375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4" sqref="A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1"/>
      <c r="J1" s="1" t="s">
        <v>83</v>
      </c>
      <c r="K1" s="1"/>
      <c r="L1" s="1"/>
    </row>
    <row r="4" spans="1:12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48"/>
      <c r="L4" s="48"/>
    </row>
    <row r="5" spans="1:12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48"/>
      <c r="L5" s="48"/>
    </row>
    <row r="6" spans="1:12" ht="12.75">
      <c r="A6" s="2" t="s">
        <v>84</v>
      </c>
      <c r="B6" s="2"/>
      <c r="C6" s="2"/>
      <c r="D6" s="2"/>
      <c r="E6" s="2"/>
      <c r="F6" s="2"/>
      <c r="G6" s="2"/>
      <c r="H6" s="2"/>
      <c r="I6" s="2"/>
      <c r="J6" s="2"/>
      <c r="K6" s="48"/>
      <c r="L6" s="48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9" ht="12.75">
      <c r="A8" s="8"/>
      <c r="B8" s="8"/>
      <c r="C8" s="8"/>
      <c r="D8" s="8"/>
      <c r="E8" s="8"/>
      <c r="F8" s="8"/>
      <c r="I8" s="1" t="s">
        <v>12</v>
      </c>
    </row>
    <row r="9" spans="1:10" ht="25.5">
      <c r="A9" s="49" t="s">
        <v>13</v>
      </c>
      <c r="B9" s="49"/>
      <c r="C9" s="49"/>
      <c r="D9" s="49"/>
      <c r="E9" s="49"/>
      <c r="F9" s="50"/>
      <c r="G9" s="10" t="s">
        <v>14</v>
      </c>
      <c r="H9" s="10" t="s">
        <v>15</v>
      </c>
      <c r="I9" s="11" t="s">
        <v>16</v>
      </c>
      <c r="J9" s="10" t="s">
        <v>17</v>
      </c>
    </row>
    <row r="10" spans="1:10" ht="12.75">
      <c r="A10" s="51" t="s">
        <v>85</v>
      </c>
      <c r="B10" s="52"/>
      <c r="C10" s="52"/>
      <c r="D10" s="52"/>
      <c r="E10" s="52"/>
      <c r="F10" s="52"/>
      <c r="G10" s="13">
        <f>SUM(G11:G15)</f>
        <v>458061</v>
      </c>
      <c r="H10" s="13">
        <f>SUM(H11:H15)</f>
        <v>454288</v>
      </c>
      <c r="I10" s="13"/>
      <c r="J10" s="53"/>
    </row>
    <row r="11" spans="1:10" ht="12.75">
      <c r="A11" s="17"/>
      <c r="B11" s="54" t="s">
        <v>86</v>
      </c>
      <c r="C11" s="55"/>
      <c r="D11" s="52"/>
      <c r="E11" s="52"/>
      <c r="F11" s="52"/>
      <c r="G11" s="21">
        <v>141930</v>
      </c>
      <c r="H11" s="21">
        <f>SUM('5. kiadások fel. szerint'!J13:L13)</f>
        <v>148722</v>
      </c>
      <c r="I11" s="21"/>
      <c r="J11" s="56"/>
    </row>
    <row r="12" spans="1:10" ht="12.75">
      <c r="A12" s="17"/>
      <c r="B12" s="54" t="s">
        <v>87</v>
      </c>
      <c r="C12" s="52"/>
      <c r="D12" s="52"/>
      <c r="E12" s="52"/>
      <c r="F12" s="52"/>
      <c r="G12" s="21">
        <v>37787</v>
      </c>
      <c r="H12" s="21">
        <f>SUM('5. kiadások fel. szerint'!J14:L14)</f>
        <v>39543</v>
      </c>
      <c r="I12" s="21"/>
      <c r="J12" s="56"/>
    </row>
    <row r="13" spans="1:10" ht="12.75">
      <c r="A13" s="17"/>
      <c r="B13" s="54" t="s">
        <v>88</v>
      </c>
      <c r="C13" s="52"/>
      <c r="D13" s="52"/>
      <c r="E13" s="52"/>
      <c r="F13" s="52"/>
      <c r="G13" s="21">
        <v>216816</v>
      </c>
      <c r="H13" s="21">
        <f>SUM('5. kiadások fel. szerint'!J15:L15)</f>
        <v>217251</v>
      </c>
      <c r="I13" s="21"/>
      <c r="J13" s="56"/>
    </row>
    <row r="14" spans="1:10" ht="12.75">
      <c r="A14" s="17"/>
      <c r="B14" s="54" t="s">
        <v>89</v>
      </c>
      <c r="C14" s="52"/>
      <c r="D14" s="52"/>
      <c r="E14" s="52"/>
      <c r="F14" s="52"/>
      <c r="G14" s="21">
        <v>13448</v>
      </c>
      <c r="H14" s="21">
        <f>SUM('5. kiadások fel. szerint'!J16:L16)</f>
        <v>13448</v>
      </c>
      <c r="I14" s="21"/>
      <c r="J14" s="56"/>
    </row>
    <row r="15" spans="1:10" ht="12.75">
      <c r="A15" s="17"/>
      <c r="B15" s="54" t="s">
        <v>90</v>
      </c>
      <c r="C15" s="52"/>
      <c r="D15" s="52"/>
      <c r="E15" s="52"/>
      <c r="F15" s="52"/>
      <c r="G15" s="21">
        <v>48080</v>
      </c>
      <c r="H15" s="21">
        <f>SUM('5. kiadások fel. szerint'!J17:L17)</f>
        <v>35324</v>
      </c>
      <c r="I15" s="21"/>
      <c r="J15" s="56"/>
    </row>
    <row r="16" spans="1:10" ht="12.75">
      <c r="A16" s="57" t="s">
        <v>91</v>
      </c>
      <c r="B16" s="52"/>
      <c r="C16" s="52"/>
      <c r="D16" s="52"/>
      <c r="E16" s="52"/>
      <c r="F16" s="52"/>
      <c r="G16" s="13">
        <f>SUM(G17:G19)</f>
        <v>169952</v>
      </c>
      <c r="H16" s="13">
        <f>SUM(H17:H19)</f>
        <v>175394</v>
      </c>
      <c r="I16" s="13"/>
      <c r="J16" s="53"/>
    </row>
    <row r="17" spans="1:10" ht="12.75">
      <c r="A17" s="17"/>
      <c r="B17" s="54" t="s">
        <v>92</v>
      </c>
      <c r="C17" s="52"/>
      <c r="D17" s="52"/>
      <c r="E17" s="52"/>
      <c r="F17" s="52"/>
      <c r="G17" s="21">
        <v>120953</v>
      </c>
      <c r="H17" s="21">
        <f>SUM('5. kiadások fel. szerint'!J19:L19)</f>
        <v>123847</v>
      </c>
      <c r="I17" s="21"/>
      <c r="J17" s="56"/>
    </row>
    <row r="18" spans="1:10" ht="12.75">
      <c r="A18" s="17"/>
      <c r="B18" s="54" t="s">
        <v>93</v>
      </c>
      <c r="C18" s="52"/>
      <c r="D18" s="52"/>
      <c r="E18" s="52"/>
      <c r="F18" s="52"/>
      <c r="G18" s="21">
        <v>40184</v>
      </c>
      <c r="H18" s="21">
        <f>SUM('5. kiadások fel. szerint'!J20:L20)</f>
        <v>42732</v>
      </c>
      <c r="I18" s="21"/>
      <c r="J18" s="56"/>
    </row>
    <row r="19" spans="1:10" ht="12.75">
      <c r="A19" s="17"/>
      <c r="B19" s="54" t="s">
        <v>94</v>
      </c>
      <c r="C19" s="55"/>
      <c r="D19" s="55"/>
      <c r="E19" s="55"/>
      <c r="F19" s="55"/>
      <c r="G19" s="21">
        <v>8815</v>
      </c>
      <c r="H19" s="21">
        <f>SUM('5. kiadások fel. szerint'!J21:L21)</f>
        <v>8815</v>
      </c>
      <c r="I19" s="21"/>
      <c r="J19" s="56"/>
    </row>
    <row r="20" spans="1:10" ht="12.75">
      <c r="A20" s="57" t="s">
        <v>95</v>
      </c>
      <c r="B20" s="55"/>
      <c r="C20" s="55"/>
      <c r="D20" s="55"/>
      <c r="E20" s="55"/>
      <c r="F20" s="55"/>
      <c r="G20" s="13">
        <f>G10+G16</f>
        <v>628013</v>
      </c>
      <c r="H20" s="13">
        <f>H10+H16</f>
        <v>629682</v>
      </c>
      <c r="I20" s="13"/>
      <c r="J20" s="53"/>
    </row>
    <row r="21" spans="1:10" ht="12.75">
      <c r="A21" s="57" t="s">
        <v>96</v>
      </c>
      <c r="B21" s="55"/>
      <c r="C21" s="55"/>
      <c r="D21" s="55"/>
      <c r="E21" s="55"/>
      <c r="F21" s="55"/>
      <c r="G21" s="13"/>
      <c r="H21" s="13"/>
      <c r="I21" s="13"/>
      <c r="J21" s="53"/>
    </row>
    <row r="22" spans="1:10" ht="12.75">
      <c r="A22" s="58"/>
      <c r="B22" s="54" t="s">
        <v>97</v>
      </c>
      <c r="C22" s="55"/>
      <c r="D22" s="55"/>
      <c r="E22" s="55"/>
      <c r="F22" s="55"/>
      <c r="G22" s="13"/>
      <c r="H22" s="13"/>
      <c r="I22" s="13"/>
      <c r="J22" s="53"/>
    </row>
    <row r="23" spans="1:10" ht="12.75">
      <c r="A23" s="59"/>
      <c r="B23" s="25"/>
      <c r="C23" s="52" t="s">
        <v>98</v>
      </c>
      <c r="D23" s="55"/>
      <c r="E23" s="55"/>
      <c r="F23" s="55"/>
      <c r="G23" s="13"/>
      <c r="H23" s="13"/>
      <c r="I23" s="13"/>
      <c r="J23" s="53"/>
    </row>
    <row r="24" spans="1:10" ht="12.75">
      <c r="A24" s="59"/>
      <c r="B24" s="27"/>
      <c r="C24" s="52" t="s">
        <v>99</v>
      </c>
      <c r="D24" s="55"/>
      <c r="E24" s="55"/>
      <c r="F24" s="55"/>
      <c r="G24" s="13"/>
      <c r="H24" s="13"/>
      <c r="I24" s="13"/>
      <c r="J24" s="53"/>
    </row>
    <row r="25" spans="1:10" ht="12.75">
      <c r="A25" s="59"/>
      <c r="B25" s="30"/>
      <c r="C25" s="52" t="s">
        <v>100</v>
      </c>
      <c r="D25" s="55"/>
      <c r="E25" s="55"/>
      <c r="F25" s="55"/>
      <c r="G25" s="13"/>
      <c r="H25" s="13"/>
      <c r="I25" s="13"/>
      <c r="J25" s="53"/>
    </row>
    <row r="26" spans="1:10" ht="12.75">
      <c r="A26" s="59"/>
      <c r="B26" s="54" t="s">
        <v>101</v>
      </c>
      <c r="C26" s="55"/>
      <c r="D26" s="55"/>
      <c r="E26" s="55"/>
      <c r="F26" s="55"/>
      <c r="G26" s="13"/>
      <c r="H26" s="13"/>
      <c r="I26" s="13"/>
      <c r="J26" s="53"/>
    </row>
    <row r="27" spans="1:10" ht="12.75">
      <c r="A27" s="59"/>
      <c r="B27" s="60"/>
      <c r="C27" s="54" t="s">
        <v>98</v>
      </c>
      <c r="D27" s="55"/>
      <c r="E27" s="55"/>
      <c r="F27" s="55"/>
      <c r="G27" s="13"/>
      <c r="H27" s="13"/>
      <c r="I27" s="13"/>
      <c r="J27" s="53"/>
    </row>
    <row r="28" spans="1:10" ht="12.75">
      <c r="A28" s="59"/>
      <c r="B28" s="4"/>
      <c r="C28" s="54" t="s">
        <v>99</v>
      </c>
      <c r="D28" s="55"/>
      <c r="E28" s="55"/>
      <c r="F28" s="55"/>
      <c r="G28" s="13"/>
      <c r="H28" s="13"/>
      <c r="I28" s="13"/>
      <c r="J28" s="53"/>
    </row>
    <row r="29" spans="1:10" ht="12.75">
      <c r="A29" s="59"/>
      <c r="B29" s="4"/>
      <c r="C29" s="54" t="s">
        <v>100</v>
      </c>
      <c r="D29" s="55"/>
      <c r="E29" s="55"/>
      <c r="F29" s="55"/>
      <c r="G29" s="13"/>
      <c r="H29" s="13"/>
      <c r="I29" s="13"/>
      <c r="J29" s="53"/>
    </row>
    <row r="30" spans="1:10" ht="12.75">
      <c r="A30" s="57" t="s">
        <v>102</v>
      </c>
      <c r="B30" s="55"/>
      <c r="C30" s="55"/>
      <c r="D30" s="55"/>
      <c r="E30" s="55"/>
      <c r="F30" s="55"/>
      <c r="G30" s="13">
        <f>G10+G16+G21</f>
        <v>628013</v>
      </c>
      <c r="H30" s="13">
        <f>H10+H16+H21</f>
        <v>629682</v>
      </c>
      <c r="I30" s="13"/>
      <c r="J30" s="53"/>
    </row>
  </sheetData>
  <sheetProtection selectLockedCells="1" selectUnlockedCells="1"/>
  <mergeCells count="4">
    <mergeCell ref="A4:J4"/>
    <mergeCell ref="A5:J5"/>
    <mergeCell ref="A6:J6"/>
    <mergeCell ref="A9:E9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workbookViewId="0" topLeftCell="A1">
      <selection activeCell="A3" sqref="A3"/>
    </sheetView>
  </sheetViews>
  <sheetFormatPr defaultColWidth="9.140625" defaultRowHeight="12.75"/>
  <cols>
    <col min="9" max="9" width="17.57421875" style="0" customWidth="1"/>
    <col min="10" max="21" width="10.57421875" style="0" customWidth="1"/>
  </cols>
  <sheetData>
    <row r="1" ht="12.75">
      <c r="U1" s="1" t="s">
        <v>103</v>
      </c>
    </row>
    <row r="3" spans="1:21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1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48"/>
    </row>
    <row r="8" ht="12.75">
      <c r="R8" s="1" t="s">
        <v>12</v>
      </c>
    </row>
    <row r="9" spans="1:21" ht="12.75">
      <c r="A9" s="9" t="s">
        <v>13</v>
      </c>
      <c r="B9" s="9"/>
      <c r="C9" s="9"/>
      <c r="D9" s="9"/>
      <c r="E9" s="9"/>
      <c r="F9" s="9"/>
      <c r="G9" s="9"/>
      <c r="H9" s="9"/>
      <c r="I9" s="9"/>
      <c r="J9" s="61" t="s">
        <v>14</v>
      </c>
      <c r="K9" s="61"/>
      <c r="L9" s="61"/>
      <c r="M9" s="61" t="s">
        <v>15</v>
      </c>
      <c r="N9" s="61"/>
      <c r="O9" s="61"/>
      <c r="P9" s="61" t="s">
        <v>16</v>
      </c>
      <c r="Q9" s="61"/>
      <c r="R9" s="61"/>
      <c r="S9" s="61" t="s">
        <v>17</v>
      </c>
      <c r="T9" s="61"/>
      <c r="U9" s="61"/>
    </row>
    <row r="10" spans="1:21" ht="38.25">
      <c r="A10" s="9"/>
      <c r="B10" s="9"/>
      <c r="C10" s="9"/>
      <c r="D10" s="9"/>
      <c r="E10" s="9"/>
      <c r="F10" s="9"/>
      <c r="G10" s="9"/>
      <c r="H10" s="9"/>
      <c r="I10" s="9"/>
      <c r="J10" s="62" t="s">
        <v>105</v>
      </c>
      <c r="K10" s="62" t="s">
        <v>106</v>
      </c>
      <c r="L10" s="62" t="s">
        <v>107</v>
      </c>
      <c r="M10" s="63" t="s">
        <v>105</v>
      </c>
      <c r="N10" s="62" t="s">
        <v>106</v>
      </c>
      <c r="O10" s="62" t="s">
        <v>107</v>
      </c>
      <c r="P10" s="63" t="s">
        <v>105</v>
      </c>
      <c r="Q10" s="62" t="s">
        <v>106</v>
      </c>
      <c r="R10" s="62" t="s">
        <v>107</v>
      </c>
      <c r="S10" s="63" t="s">
        <v>105</v>
      </c>
      <c r="T10" s="62" t="s">
        <v>106</v>
      </c>
      <c r="U10" s="62" t="s">
        <v>107</v>
      </c>
    </row>
    <row r="11" spans="1:21" ht="12.75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3">
        <f>J12+J19+J26+J38</f>
        <v>421945</v>
      </c>
      <c r="K11" s="13">
        <f>K12+K19+K26+K38</f>
        <v>7779</v>
      </c>
      <c r="L11" s="13">
        <f>L12+L19+L26+L38</f>
        <v>29752</v>
      </c>
      <c r="M11" s="13">
        <f>M12+M19+M26+M38</f>
        <v>423141</v>
      </c>
      <c r="N11" s="13">
        <f>N12+N19+N26+N38</f>
        <v>7779</v>
      </c>
      <c r="O11" s="13">
        <f>O12+O19+O26+O38</f>
        <v>30225</v>
      </c>
      <c r="P11" s="64"/>
      <c r="Q11" s="64"/>
      <c r="R11" s="64"/>
      <c r="S11" s="64"/>
      <c r="T11" s="64"/>
      <c r="U11" s="64"/>
    </row>
    <row r="12" spans="1:21" ht="12.75">
      <c r="A12" s="14"/>
      <c r="B12" s="15" t="s">
        <v>19</v>
      </c>
      <c r="C12" s="15"/>
      <c r="D12" s="15"/>
      <c r="E12" s="15"/>
      <c r="F12" s="15"/>
      <c r="G12" s="15"/>
      <c r="H12" s="15"/>
      <c r="I12" s="15"/>
      <c r="J12" s="16">
        <f>SUM(J13:J18)</f>
        <v>148340</v>
      </c>
      <c r="K12" s="16">
        <f>SUM(K13:K18)</f>
        <v>1804</v>
      </c>
      <c r="L12" s="16">
        <f>SUM(L13:L18)</f>
        <v>29587</v>
      </c>
      <c r="M12" s="16">
        <f>SUM(M13:M18)</f>
        <v>149536</v>
      </c>
      <c r="N12" s="16">
        <f>SUM(N13:N18)</f>
        <v>1804</v>
      </c>
      <c r="O12" s="16">
        <f>SUM(O13:O18)</f>
        <v>30060</v>
      </c>
      <c r="P12" s="64"/>
      <c r="Q12" s="64"/>
      <c r="R12" s="64"/>
      <c r="S12" s="64"/>
      <c r="T12" s="64"/>
      <c r="U12" s="64"/>
    </row>
    <row r="13" spans="1:21" ht="12.75">
      <c r="A13" s="17"/>
      <c r="B13" s="18"/>
      <c r="C13" s="19" t="s">
        <v>20</v>
      </c>
      <c r="D13" s="19"/>
      <c r="E13" s="19"/>
      <c r="F13" s="19"/>
      <c r="G13" s="19"/>
      <c r="H13" s="19"/>
      <c r="I13" s="19"/>
      <c r="J13" s="20">
        <f>'6. PMH'!J14+'7. Óvoda'!I14+'8. Önkormányzat'!I13</f>
        <v>128312</v>
      </c>
      <c r="K13" s="20"/>
      <c r="L13" s="20">
        <f>'6. PMH'!L14+'7. Óvoda'!K14+'8. Önkormányzat'!K13</f>
        <v>29587</v>
      </c>
      <c r="M13" s="20">
        <f>'6. PMH'!M14+'7. Óvoda'!L14+'8. Önkormányzat'!L13</f>
        <v>129508</v>
      </c>
      <c r="N13" s="20"/>
      <c r="O13" s="20">
        <f>'6. PMH'!O14+'7. Óvoda'!N14+'8. Önkormányzat'!N13</f>
        <v>30060</v>
      </c>
      <c r="P13" s="64"/>
      <c r="Q13" s="64"/>
      <c r="R13" s="64"/>
      <c r="S13" s="64"/>
      <c r="T13" s="64"/>
      <c r="U13" s="64"/>
    </row>
    <row r="14" spans="1:21" ht="12.75">
      <c r="A14" s="17"/>
      <c r="B14" s="22"/>
      <c r="C14" s="19" t="s">
        <v>21</v>
      </c>
      <c r="D14" s="19"/>
      <c r="E14" s="19"/>
      <c r="F14" s="19"/>
      <c r="G14" s="19"/>
      <c r="H14" s="19"/>
      <c r="I14" s="19"/>
      <c r="J14" s="20"/>
      <c r="K14" s="20"/>
      <c r="L14" s="20"/>
      <c r="M14" s="20"/>
      <c r="N14" s="20"/>
      <c r="O14" s="20"/>
      <c r="P14" s="64"/>
      <c r="Q14" s="64"/>
      <c r="R14" s="64"/>
      <c r="S14" s="64"/>
      <c r="T14" s="64"/>
      <c r="U14" s="64"/>
    </row>
    <row r="15" spans="1:21" ht="12.75">
      <c r="A15" s="17"/>
      <c r="B15" s="22"/>
      <c r="C15" s="19" t="s">
        <v>22</v>
      </c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  <c r="P15" s="64"/>
      <c r="Q15" s="64"/>
      <c r="R15" s="64"/>
      <c r="S15" s="64"/>
      <c r="T15" s="64"/>
      <c r="U15" s="64"/>
    </row>
    <row r="16" spans="1:21" ht="12.75">
      <c r="A16" s="17"/>
      <c r="B16" s="22"/>
      <c r="C16" s="19" t="s">
        <v>23</v>
      </c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64"/>
      <c r="Q16" s="64"/>
      <c r="R16" s="64"/>
      <c r="S16" s="64"/>
      <c r="T16" s="64"/>
      <c r="U16" s="64"/>
    </row>
    <row r="17" spans="1:21" ht="12.75">
      <c r="A17" s="17"/>
      <c r="B17" s="22"/>
      <c r="C17" s="19" t="s">
        <v>24</v>
      </c>
      <c r="D17" s="19"/>
      <c r="E17" s="19"/>
      <c r="F17" s="19"/>
      <c r="G17" s="19"/>
      <c r="H17" s="19"/>
      <c r="I17" s="19"/>
      <c r="J17" s="20"/>
      <c r="K17" s="20"/>
      <c r="L17" s="20"/>
      <c r="M17" s="20"/>
      <c r="N17" s="20"/>
      <c r="O17" s="20"/>
      <c r="P17" s="64"/>
      <c r="Q17" s="64"/>
      <c r="R17" s="64"/>
      <c r="S17" s="64"/>
      <c r="T17" s="64"/>
      <c r="U17" s="64"/>
    </row>
    <row r="18" spans="1:21" ht="12.75">
      <c r="A18" s="17"/>
      <c r="B18" s="22"/>
      <c r="C18" s="23" t="s">
        <v>25</v>
      </c>
      <c r="D18" s="23"/>
      <c r="E18" s="23"/>
      <c r="F18" s="23"/>
      <c r="G18" s="23"/>
      <c r="H18" s="23"/>
      <c r="I18" s="23"/>
      <c r="J18" s="20">
        <f>'6. PMH'!J19+'7. Óvoda'!I19+'8. Önkormányzat'!I18</f>
        <v>20028</v>
      </c>
      <c r="K18" s="20">
        <f>'6. PMH'!K19+'7. Óvoda'!J19+'8. Önkormányzat'!J18</f>
        <v>1804</v>
      </c>
      <c r="L18" s="20"/>
      <c r="M18" s="20">
        <f>'6. PMH'!M19+'7. Óvoda'!L19+'8. Önkormányzat'!L18</f>
        <v>20028</v>
      </c>
      <c r="N18" s="20">
        <f>'6. PMH'!N19+'7. Óvoda'!M19+'8. Önkormányzat'!M18</f>
        <v>1804</v>
      </c>
      <c r="O18" s="20"/>
      <c r="P18" s="64"/>
      <c r="Q18" s="64"/>
      <c r="R18" s="64"/>
      <c r="S18" s="64"/>
      <c r="T18" s="64"/>
      <c r="U18" s="64"/>
    </row>
    <row r="19" spans="1:21" ht="12.75">
      <c r="A19" s="14"/>
      <c r="B19" s="24" t="s">
        <v>26</v>
      </c>
      <c r="C19" s="24"/>
      <c r="D19" s="24"/>
      <c r="E19" s="24"/>
      <c r="F19" s="24"/>
      <c r="G19" s="24"/>
      <c r="H19" s="24"/>
      <c r="I19" s="24"/>
      <c r="J19" s="16">
        <f>SUM(J20:J25)</f>
        <v>203550</v>
      </c>
      <c r="K19" s="16"/>
      <c r="L19" s="16">
        <f>SUM(L20:L25)</f>
        <v>50</v>
      </c>
      <c r="M19" s="16">
        <f>SUM(M20:M25)</f>
        <v>203550</v>
      </c>
      <c r="N19" s="16"/>
      <c r="O19" s="16">
        <f>SUM(O20:O25)</f>
        <v>50</v>
      </c>
      <c r="P19" s="64"/>
      <c r="Q19" s="64"/>
      <c r="R19" s="64"/>
      <c r="S19" s="64"/>
      <c r="T19" s="64"/>
      <c r="U19" s="64"/>
    </row>
    <row r="20" spans="1:21" ht="12.75">
      <c r="A20" s="17"/>
      <c r="B20" s="25"/>
      <c r="C20" s="26" t="s">
        <v>27</v>
      </c>
      <c r="D20" s="26"/>
      <c r="E20" s="26"/>
      <c r="F20" s="26"/>
      <c r="G20" s="26"/>
      <c r="H20" s="26"/>
      <c r="I20" s="26"/>
      <c r="J20" s="20"/>
      <c r="K20" s="20"/>
      <c r="L20" s="20"/>
      <c r="M20" s="21"/>
      <c r="N20" s="21"/>
      <c r="O20" s="21"/>
      <c r="P20" s="64"/>
      <c r="Q20" s="64"/>
      <c r="R20" s="64"/>
      <c r="S20" s="64"/>
      <c r="T20" s="64"/>
      <c r="U20" s="64"/>
    </row>
    <row r="21" spans="1:21" ht="12.75" customHeight="1">
      <c r="A21" s="17"/>
      <c r="B21" s="27"/>
      <c r="C21" s="28" t="s">
        <v>28</v>
      </c>
      <c r="D21" s="28"/>
      <c r="E21" s="28"/>
      <c r="F21" s="28"/>
      <c r="G21" s="28"/>
      <c r="H21" s="28"/>
      <c r="I21" s="28"/>
      <c r="J21" s="20"/>
      <c r="K21" s="20"/>
      <c r="L21" s="20"/>
      <c r="M21" s="21"/>
      <c r="N21" s="21"/>
      <c r="O21" s="21"/>
      <c r="P21" s="64"/>
      <c r="Q21" s="64"/>
      <c r="R21" s="64"/>
      <c r="S21" s="64"/>
      <c r="T21" s="64"/>
      <c r="U21" s="64"/>
    </row>
    <row r="22" spans="1:21" ht="12.75">
      <c r="A22" s="17"/>
      <c r="B22" s="27"/>
      <c r="C22" s="26" t="s">
        <v>29</v>
      </c>
      <c r="D22" s="26"/>
      <c r="E22" s="26"/>
      <c r="F22" s="26"/>
      <c r="G22" s="26"/>
      <c r="H22" s="26"/>
      <c r="I22" s="26"/>
      <c r="J22" s="20"/>
      <c r="K22" s="20"/>
      <c r="L22" s="20"/>
      <c r="M22" s="21"/>
      <c r="N22" s="21"/>
      <c r="O22" s="21"/>
      <c r="P22" s="64"/>
      <c r="Q22" s="64"/>
      <c r="R22" s="64"/>
      <c r="S22" s="64"/>
      <c r="T22" s="64"/>
      <c r="U22" s="64"/>
    </row>
    <row r="23" spans="1:21" ht="12.75">
      <c r="A23" s="17"/>
      <c r="B23" s="27"/>
      <c r="C23" s="26" t="s">
        <v>30</v>
      </c>
      <c r="D23" s="26"/>
      <c r="E23" s="26"/>
      <c r="F23" s="26"/>
      <c r="G23" s="26"/>
      <c r="H23" s="26"/>
      <c r="I23" s="26"/>
      <c r="J23" s="20">
        <f>'6. PMH'!J24+'7. Óvoda'!I24+'8. Önkormányzat'!I23</f>
        <v>160000</v>
      </c>
      <c r="K23" s="20"/>
      <c r="L23" s="20"/>
      <c r="M23" s="21">
        <f>'6. PMH'!M24+'7. Óvoda'!L24+'8. Önkormányzat'!L23</f>
        <v>160000</v>
      </c>
      <c r="N23" s="21"/>
      <c r="O23" s="21"/>
      <c r="P23" s="64"/>
      <c r="Q23" s="64"/>
      <c r="R23" s="64"/>
      <c r="S23" s="64"/>
      <c r="T23" s="64"/>
      <c r="U23" s="64"/>
    </row>
    <row r="24" spans="1:21" ht="12.75">
      <c r="A24" s="17"/>
      <c r="B24" s="27"/>
      <c r="C24" s="26" t="s">
        <v>31</v>
      </c>
      <c r="D24" s="26"/>
      <c r="E24" s="26"/>
      <c r="F24" s="26"/>
      <c r="G24" s="26"/>
      <c r="H24" s="26"/>
      <c r="I24" s="26"/>
      <c r="J24" s="20">
        <f>'6. PMH'!J25+'7. Óvoda'!I25+'8. Önkormányzat'!I24</f>
        <v>42500</v>
      </c>
      <c r="K24" s="20"/>
      <c r="L24" s="20"/>
      <c r="M24" s="21">
        <f>'6. PMH'!M25+'7. Óvoda'!L25+'8. Önkormányzat'!L24</f>
        <v>42500</v>
      </c>
      <c r="N24" s="21"/>
      <c r="O24" s="21"/>
      <c r="P24" s="64"/>
      <c r="Q24" s="64"/>
      <c r="R24" s="64"/>
      <c r="S24" s="64"/>
      <c r="T24" s="64"/>
      <c r="U24" s="64"/>
    </row>
    <row r="25" spans="1:21" ht="12.75">
      <c r="A25" s="17"/>
      <c r="B25" s="27"/>
      <c r="C25" s="26" t="s">
        <v>32</v>
      </c>
      <c r="D25" s="26"/>
      <c r="E25" s="26"/>
      <c r="F25" s="26"/>
      <c r="G25" s="26"/>
      <c r="H25" s="26"/>
      <c r="I25" s="26"/>
      <c r="J25" s="20">
        <f>'6. PMH'!J26+'7. Óvoda'!I26+'8. Önkormányzat'!I25</f>
        <v>1050</v>
      </c>
      <c r="K25" s="20"/>
      <c r="L25" s="20">
        <f>'6. PMH'!L26+'7. Óvoda'!K26+'8. Önkormányzat'!K25</f>
        <v>50</v>
      </c>
      <c r="M25" s="21">
        <f>'6. PMH'!M26+'7. Óvoda'!L26+'8. Önkormányzat'!L25</f>
        <v>1050</v>
      </c>
      <c r="N25" s="21"/>
      <c r="O25" s="21">
        <f>'6. PMH'!O26+'7. Óvoda'!N26+'8. Önkormányzat'!N25</f>
        <v>50</v>
      </c>
      <c r="P25" s="64"/>
      <c r="Q25" s="64"/>
      <c r="R25" s="64"/>
      <c r="S25" s="64"/>
      <c r="T25" s="64"/>
      <c r="U25" s="64"/>
    </row>
    <row r="26" spans="1:21" ht="12.75">
      <c r="A26" s="14"/>
      <c r="B26" s="24" t="s">
        <v>33</v>
      </c>
      <c r="C26" s="24"/>
      <c r="D26" s="24"/>
      <c r="E26" s="24"/>
      <c r="F26" s="24"/>
      <c r="G26" s="24"/>
      <c r="H26" s="24"/>
      <c r="I26" s="24"/>
      <c r="J26" s="16">
        <f>SUM(J27:J37)</f>
        <v>70055</v>
      </c>
      <c r="K26" s="16">
        <f>SUM(K27:K37)</f>
        <v>5975</v>
      </c>
      <c r="L26" s="16">
        <f>SUM(L27:L37)</f>
        <v>115</v>
      </c>
      <c r="M26" s="16">
        <f>SUM(M27:M37)</f>
        <v>70055</v>
      </c>
      <c r="N26" s="16">
        <f>SUM(N27:N37)</f>
        <v>5975</v>
      </c>
      <c r="O26" s="16">
        <f>SUM(O27:O37)</f>
        <v>115</v>
      </c>
      <c r="P26" s="64"/>
      <c r="Q26" s="64"/>
      <c r="R26" s="64"/>
      <c r="S26" s="64"/>
      <c r="T26" s="64"/>
      <c r="U26" s="64"/>
    </row>
    <row r="27" spans="1:21" ht="12.75">
      <c r="A27" s="17"/>
      <c r="B27" s="25"/>
      <c r="C27" s="29" t="s">
        <v>34</v>
      </c>
      <c r="D27" s="29"/>
      <c r="E27" s="29"/>
      <c r="F27" s="29"/>
      <c r="G27" s="29"/>
      <c r="H27" s="29"/>
      <c r="I27" s="29"/>
      <c r="J27" s="20">
        <f>'6. PMH'!J28+'7. Óvoda'!I28+'8. Önkormányzat'!I27</f>
        <v>100</v>
      </c>
      <c r="K27" s="20">
        <f>'6. PMH'!K28+'7. Óvoda'!J28+'8. Önkormányzat'!J27</f>
        <v>5</v>
      </c>
      <c r="L27" s="20"/>
      <c r="M27" s="20">
        <f>'6. PMH'!M28+'7. Óvoda'!L28+'8. Önkormányzat'!L27</f>
        <v>100</v>
      </c>
      <c r="N27" s="20">
        <f>'6. PMH'!N28+'7. Óvoda'!M28+'8. Önkormányzat'!M27</f>
        <v>5</v>
      </c>
      <c r="O27" s="20"/>
      <c r="P27" s="64"/>
      <c r="Q27" s="64"/>
      <c r="R27" s="64"/>
      <c r="S27" s="64"/>
      <c r="T27" s="64"/>
      <c r="U27" s="64"/>
    </row>
    <row r="28" spans="1:21" ht="12.75">
      <c r="A28" s="17"/>
      <c r="B28" s="27"/>
      <c r="C28" s="29" t="s">
        <v>35</v>
      </c>
      <c r="D28" s="29"/>
      <c r="E28" s="29"/>
      <c r="F28" s="29"/>
      <c r="G28" s="29"/>
      <c r="H28" s="29"/>
      <c r="I28" s="29"/>
      <c r="J28" s="20">
        <f>'6. PMH'!J29+'7. Óvoda'!I29+'8. Önkormányzat'!I28</f>
        <v>41302</v>
      </c>
      <c r="K28" s="20">
        <f>'6. PMH'!K29+'7. Óvoda'!J29+'8. Önkormányzat'!J28</f>
        <v>4641</v>
      </c>
      <c r="L28" s="20">
        <f>'6. PMH'!L29+'7. Óvoda'!K29+'8. Önkormányzat'!K28</f>
        <v>90</v>
      </c>
      <c r="M28" s="20">
        <f>'6. PMH'!M29+'7. Óvoda'!L29+'8. Önkormányzat'!L28</f>
        <v>41302</v>
      </c>
      <c r="N28" s="20">
        <f>'6. PMH'!N29+'7. Óvoda'!M29+'8. Önkormányzat'!M28</f>
        <v>4641</v>
      </c>
      <c r="O28" s="20">
        <f>'6. PMH'!O29+'7. Óvoda'!N29+'8. Önkormányzat'!N28</f>
        <v>90</v>
      </c>
      <c r="P28" s="64"/>
      <c r="Q28" s="64"/>
      <c r="R28" s="64"/>
      <c r="S28" s="64"/>
      <c r="T28" s="64"/>
      <c r="U28" s="64"/>
    </row>
    <row r="29" spans="1:21" ht="12.75">
      <c r="A29" s="17"/>
      <c r="B29" s="27"/>
      <c r="C29" s="29" t="s">
        <v>36</v>
      </c>
      <c r="D29" s="29"/>
      <c r="E29" s="29"/>
      <c r="F29" s="29"/>
      <c r="G29" s="29"/>
      <c r="H29" s="29"/>
      <c r="I29" s="29"/>
      <c r="J29" s="20">
        <f>'6. PMH'!J30+'7. Óvoda'!I30+'8. Önkormányzat'!I29</f>
        <v>1110</v>
      </c>
      <c r="K29" s="20">
        <f>'6. PMH'!K30+'7. Óvoda'!J30+'8. Önkormányzat'!J29</f>
        <v>50</v>
      </c>
      <c r="L29" s="20"/>
      <c r="M29" s="20">
        <f>'6. PMH'!M30+'7. Óvoda'!L30+'8. Önkormányzat'!L29</f>
        <v>1110</v>
      </c>
      <c r="N29" s="20">
        <f>'6. PMH'!N30+'7. Óvoda'!M30+'8. Önkormányzat'!M29</f>
        <v>50</v>
      </c>
      <c r="O29" s="20"/>
      <c r="P29" s="64"/>
      <c r="Q29" s="64"/>
      <c r="R29" s="64"/>
      <c r="S29" s="64"/>
      <c r="T29" s="64"/>
      <c r="U29" s="64"/>
    </row>
    <row r="30" spans="1:21" ht="12.75">
      <c r="A30" s="17"/>
      <c r="B30" s="27"/>
      <c r="C30" s="26" t="s">
        <v>37</v>
      </c>
      <c r="D30" s="26"/>
      <c r="E30" s="26"/>
      <c r="F30" s="26"/>
      <c r="G30" s="26"/>
      <c r="H30" s="26"/>
      <c r="I30" s="26"/>
      <c r="J30" s="20">
        <f>'6. PMH'!J31+'7. Óvoda'!I31+'8. Önkormányzat'!I30</f>
        <v>7315</v>
      </c>
      <c r="K30" s="20"/>
      <c r="L30" s="20"/>
      <c r="M30" s="20">
        <f>'6. PMH'!M31+'7. Óvoda'!L31+'8. Önkormányzat'!L30</f>
        <v>7315</v>
      </c>
      <c r="N30" s="20"/>
      <c r="O30" s="20"/>
      <c r="P30" s="64"/>
      <c r="Q30" s="64"/>
      <c r="R30" s="64"/>
      <c r="S30" s="64"/>
      <c r="T30" s="64"/>
      <c r="U30" s="64"/>
    </row>
    <row r="31" spans="1:21" ht="12.75">
      <c r="A31" s="17"/>
      <c r="B31" s="27"/>
      <c r="C31" s="26" t="s">
        <v>38</v>
      </c>
      <c r="D31" s="26"/>
      <c r="E31" s="26"/>
      <c r="F31" s="26"/>
      <c r="G31" s="26"/>
      <c r="H31" s="26"/>
      <c r="I31" s="26"/>
      <c r="J31" s="20">
        <f>'6. PMH'!J32+'7. Óvoda'!I32+'8. Önkormányzat'!I31</f>
        <v>4688</v>
      </c>
      <c r="K31" s="20"/>
      <c r="L31" s="20"/>
      <c r="M31" s="20">
        <f>'6. PMH'!M32+'7. Óvoda'!L32+'8. Önkormányzat'!L31</f>
        <v>4688</v>
      </c>
      <c r="N31" s="20"/>
      <c r="O31" s="20"/>
      <c r="P31" s="64"/>
      <c r="Q31" s="64"/>
      <c r="R31" s="64"/>
      <c r="S31" s="64"/>
      <c r="T31" s="64"/>
      <c r="U31" s="64"/>
    </row>
    <row r="32" spans="1:21" ht="12.75">
      <c r="A32" s="17"/>
      <c r="B32" s="27"/>
      <c r="C32" s="19" t="s">
        <v>39</v>
      </c>
      <c r="D32" s="19"/>
      <c r="E32" s="19"/>
      <c r="F32" s="19"/>
      <c r="G32" s="19"/>
      <c r="H32" s="19"/>
      <c r="I32" s="19"/>
      <c r="J32" s="20">
        <f>'6. PMH'!J33+'7. Óvoda'!I33+'8. Önkormányzat'!I32</f>
        <v>14535</v>
      </c>
      <c r="K32" s="20">
        <f>'6. PMH'!K33+'7. Óvoda'!J33+'8. Önkormányzat'!J32</f>
        <v>1267</v>
      </c>
      <c r="L32" s="20">
        <f>'6. PMH'!L33+'7. Óvoda'!K33+'8. Önkormányzat'!K32</f>
        <v>25</v>
      </c>
      <c r="M32" s="20">
        <f>'6. PMH'!M33+'7. Óvoda'!L33+'8. Önkormányzat'!L32</f>
        <v>14535</v>
      </c>
      <c r="N32" s="20">
        <f>'6. PMH'!N33+'7. Óvoda'!M33+'8. Önkormányzat'!M32</f>
        <v>1267</v>
      </c>
      <c r="O32" s="20">
        <f>'6. PMH'!O33+'7. Óvoda'!N33+'8. Önkormányzat'!N32</f>
        <v>25</v>
      </c>
      <c r="P32" s="64"/>
      <c r="Q32" s="64"/>
      <c r="R32" s="64"/>
      <c r="S32" s="64"/>
      <c r="T32" s="64"/>
      <c r="U32" s="64"/>
    </row>
    <row r="33" spans="1:21" ht="12.75">
      <c r="A33" s="17"/>
      <c r="B33" s="27"/>
      <c r="C33" s="19" t="s">
        <v>40</v>
      </c>
      <c r="D33" s="19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64"/>
      <c r="Q33" s="64"/>
      <c r="R33" s="64"/>
      <c r="S33" s="64"/>
      <c r="T33" s="64"/>
      <c r="U33" s="64"/>
    </row>
    <row r="34" spans="1:21" ht="12.75">
      <c r="A34" s="17"/>
      <c r="B34" s="27"/>
      <c r="C34" s="19" t="s">
        <v>41</v>
      </c>
      <c r="D34" s="19"/>
      <c r="E34" s="19"/>
      <c r="F34" s="19"/>
      <c r="G34" s="19"/>
      <c r="H34" s="19"/>
      <c r="I34" s="19"/>
      <c r="J34" s="20">
        <f>'6. PMH'!J35+'7. Óvoda'!I35+'8. Önkormányzat'!I34</f>
        <v>5</v>
      </c>
      <c r="K34" s="20"/>
      <c r="L34" s="20"/>
      <c r="M34" s="20">
        <f>'6. PMH'!M35+'7. Óvoda'!L35+'8. Önkormányzat'!L34</f>
        <v>5</v>
      </c>
      <c r="N34" s="20"/>
      <c r="O34" s="20"/>
      <c r="P34" s="64"/>
      <c r="Q34" s="64"/>
      <c r="R34" s="64"/>
      <c r="S34" s="64"/>
      <c r="T34" s="64"/>
      <c r="U34" s="64"/>
    </row>
    <row r="35" spans="1:21" ht="12.75">
      <c r="A35" s="17"/>
      <c r="B35" s="27"/>
      <c r="C35" s="26" t="s">
        <v>42</v>
      </c>
      <c r="D35" s="26"/>
      <c r="E35" s="26"/>
      <c r="F35" s="26"/>
      <c r="G35" s="26"/>
      <c r="H35" s="26"/>
      <c r="I35" s="26"/>
      <c r="J35" s="20">
        <f>'6. PMH'!J36+'7. Óvoda'!I36+'8. Önkormányzat'!I35</f>
        <v>1000</v>
      </c>
      <c r="K35" s="20"/>
      <c r="L35" s="20"/>
      <c r="M35" s="20">
        <f>'6. PMH'!M36+'7. Óvoda'!L36+'8. Önkormányzat'!L35</f>
        <v>1000</v>
      </c>
      <c r="N35" s="20"/>
      <c r="O35" s="20"/>
      <c r="P35" s="64"/>
      <c r="Q35" s="64"/>
      <c r="R35" s="64"/>
      <c r="S35" s="64"/>
      <c r="T35" s="64"/>
      <c r="U35" s="64"/>
    </row>
    <row r="36" spans="1:21" ht="12.75">
      <c r="A36" s="17"/>
      <c r="B36" s="27"/>
      <c r="C36" s="19" t="s">
        <v>43</v>
      </c>
      <c r="D36" s="19"/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20"/>
      <c r="P36" s="64"/>
      <c r="Q36" s="64"/>
      <c r="R36" s="64"/>
      <c r="S36" s="64"/>
      <c r="T36" s="64"/>
      <c r="U36" s="64"/>
    </row>
    <row r="37" spans="1:21" ht="12.75">
      <c r="A37" s="17"/>
      <c r="B37" s="30"/>
      <c r="C37" s="26" t="s">
        <v>44</v>
      </c>
      <c r="D37" s="26"/>
      <c r="E37" s="26"/>
      <c r="F37" s="26"/>
      <c r="G37" s="26"/>
      <c r="H37" s="26"/>
      <c r="I37" s="26"/>
      <c r="J37" s="20"/>
      <c r="K37" s="20">
        <f>'6. PMH'!K38+'7. Óvoda'!J38+'8. Önkormányzat'!J37</f>
        <v>12</v>
      </c>
      <c r="L37" s="20"/>
      <c r="M37" s="20"/>
      <c r="N37" s="20">
        <f>'6. PMH'!N38+'7. Óvoda'!M38+'8. Önkormányzat'!M37</f>
        <v>12</v>
      </c>
      <c r="O37" s="20"/>
      <c r="P37" s="64"/>
      <c r="Q37" s="64"/>
      <c r="R37" s="64"/>
      <c r="S37" s="64"/>
      <c r="T37" s="64"/>
      <c r="U37" s="64"/>
    </row>
    <row r="38" spans="1:21" ht="12.75">
      <c r="A38" s="14"/>
      <c r="B38" s="24" t="s">
        <v>45</v>
      </c>
      <c r="C38" s="24"/>
      <c r="D38" s="24"/>
      <c r="E38" s="24"/>
      <c r="F38" s="24"/>
      <c r="G38" s="24"/>
      <c r="H38" s="24"/>
      <c r="I38" s="24"/>
      <c r="J38" s="16"/>
      <c r="K38" s="16"/>
      <c r="L38" s="16"/>
      <c r="M38" s="20"/>
      <c r="N38" s="20"/>
      <c r="O38" s="20"/>
      <c r="P38" s="64"/>
      <c r="Q38" s="64"/>
      <c r="R38" s="64"/>
      <c r="S38" s="64"/>
      <c r="T38" s="64"/>
      <c r="U38" s="64"/>
    </row>
    <row r="39" spans="1:21" ht="12.75">
      <c r="A39" s="17"/>
      <c r="B39" s="31"/>
      <c r="C39" s="26" t="s">
        <v>46</v>
      </c>
      <c r="D39" s="26"/>
      <c r="E39" s="26"/>
      <c r="F39" s="26"/>
      <c r="G39" s="26"/>
      <c r="H39" s="26"/>
      <c r="I39" s="26"/>
      <c r="J39" s="20"/>
      <c r="K39" s="20"/>
      <c r="L39" s="20"/>
      <c r="M39" s="20"/>
      <c r="N39" s="20"/>
      <c r="O39" s="20"/>
      <c r="P39" s="64"/>
      <c r="Q39" s="64"/>
      <c r="R39" s="64"/>
      <c r="S39" s="64"/>
      <c r="T39" s="64"/>
      <c r="U39" s="64"/>
    </row>
    <row r="40" spans="1:21" ht="12.75">
      <c r="A40" s="17"/>
      <c r="B40" s="32"/>
      <c r="C40" s="19" t="s">
        <v>47</v>
      </c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64"/>
      <c r="Q40" s="64"/>
      <c r="R40" s="64"/>
      <c r="S40" s="64"/>
      <c r="T40" s="64"/>
      <c r="U40" s="64"/>
    </row>
    <row r="41" spans="1:21" ht="25.5" customHeight="1">
      <c r="A41" s="17"/>
      <c r="B41" s="32"/>
      <c r="C41" s="33" t="s">
        <v>48</v>
      </c>
      <c r="D41" s="33"/>
      <c r="E41" s="33"/>
      <c r="F41" s="33"/>
      <c r="G41" s="33"/>
      <c r="H41" s="33"/>
      <c r="I41" s="33"/>
      <c r="J41" s="20"/>
      <c r="K41" s="20"/>
      <c r="L41" s="20"/>
      <c r="M41" s="20"/>
      <c r="N41" s="20"/>
      <c r="O41" s="20"/>
      <c r="P41" s="64"/>
      <c r="Q41" s="64"/>
      <c r="R41" s="64"/>
      <c r="S41" s="64"/>
      <c r="T41" s="64"/>
      <c r="U41" s="64"/>
    </row>
    <row r="42" spans="1:21" ht="12.75">
      <c r="A42" s="17"/>
      <c r="B42" s="32"/>
      <c r="C42" s="26" t="s">
        <v>49</v>
      </c>
      <c r="D42" s="26"/>
      <c r="E42" s="26"/>
      <c r="F42" s="26"/>
      <c r="G42" s="26"/>
      <c r="H42" s="26"/>
      <c r="I42" s="26"/>
      <c r="J42" s="20"/>
      <c r="K42" s="20"/>
      <c r="L42" s="20"/>
      <c r="M42" s="20"/>
      <c r="N42" s="20"/>
      <c r="O42" s="20"/>
      <c r="P42" s="64"/>
      <c r="Q42" s="64"/>
      <c r="R42" s="64"/>
      <c r="S42" s="64"/>
      <c r="T42" s="64"/>
      <c r="U42" s="64"/>
    </row>
    <row r="43" spans="1:21" ht="12.75">
      <c r="A43" s="17"/>
      <c r="B43" s="32"/>
      <c r="C43" s="26" t="s">
        <v>50</v>
      </c>
      <c r="D43" s="26"/>
      <c r="E43" s="26"/>
      <c r="F43" s="26"/>
      <c r="G43" s="26"/>
      <c r="H43" s="26"/>
      <c r="I43" s="26"/>
      <c r="J43" s="20"/>
      <c r="K43" s="20"/>
      <c r="L43" s="20"/>
      <c r="M43" s="20"/>
      <c r="N43" s="20"/>
      <c r="O43" s="20"/>
      <c r="P43" s="64"/>
      <c r="Q43" s="64"/>
      <c r="R43" s="64"/>
      <c r="S43" s="64"/>
      <c r="T43" s="64"/>
      <c r="U43" s="64"/>
    </row>
    <row r="44" spans="1:21" ht="12.75">
      <c r="A44" s="34"/>
      <c r="B44" s="34"/>
      <c r="C44" s="34"/>
      <c r="D44" s="34"/>
      <c r="E44" s="34"/>
      <c r="F44" s="34"/>
      <c r="G44" s="34"/>
      <c r="H44" s="34"/>
      <c r="I44" s="34"/>
      <c r="J44" s="13"/>
      <c r="K44" s="13"/>
      <c r="L44" s="13"/>
      <c r="M44" s="20"/>
      <c r="N44" s="20"/>
      <c r="O44" s="20"/>
      <c r="P44" s="64"/>
      <c r="Q44" s="64"/>
      <c r="R44" s="64"/>
      <c r="S44" s="64"/>
      <c r="T44" s="64"/>
      <c r="U44" s="64"/>
    </row>
    <row r="45" spans="1:21" ht="12.75">
      <c r="A45" s="12" t="s">
        <v>51</v>
      </c>
      <c r="B45" s="12"/>
      <c r="C45" s="12"/>
      <c r="D45" s="12"/>
      <c r="E45" s="12"/>
      <c r="F45" s="12"/>
      <c r="G45" s="12"/>
      <c r="H45" s="12"/>
      <c r="I45" s="12"/>
      <c r="J45" s="13">
        <f>J46+J52+J58</f>
        <v>47950</v>
      </c>
      <c r="K45" s="13">
        <f>K46+K52+K58</f>
        <v>7008</v>
      </c>
      <c r="L45" s="13"/>
      <c r="M45" s="13">
        <f>M46+M52+M58</f>
        <v>47950</v>
      </c>
      <c r="N45" s="13">
        <f>N46+N52+N58</f>
        <v>7008</v>
      </c>
      <c r="O45" s="13"/>
      <c r="P45" s="64"/>
      <c r="Q45" s="64"/>
      <c r="R45" s="64"/>
      <c r="S45" s="64"/>
      <c r="T45" s="64"/>
      <c r="U45" s="64"/>
    </row>
    <row r="46" spans="1:21" ht="12.75">
      <c r="A46" s="35"/>
      <c r="B46" s="36" t="s">
        <v>52</v>
      </c>
      <c r="C46" s="36"/>
      <c r="D46" s="36"/>
      <c r="E46" s="36"/>
      <c r="F46" s="36"/>
      <c r="G46" s="36"/>
      <c r="H46" s="36"/>
      <c r="I46" s="36"/>
      <c r="J46" s="16">
        <f>SUM(J47:J51)</f>
        <v>47850</v>
      </c>
      <c r="K46" s="16">
        <f>SUM(K47:K51)</f>
        <v>6217</v>
      </c>
      <c r="L46" s="16"/>
      <c r="M46" s="16">
        <f>SUM(M47:M51)</f>
        <v>47850</v>
      </c>
      <c r="N46" s="16">
        <f>SUM(N47:N51)</f>
        <v>6217</v>
      </c>
      <c r="O46" s="16"/>
      <c r="P46" s="64"/>
      <c r="Q46" s="64"/>
      <c r="R46" s="64"/>
      <c r="S46" s="64"/>
      <c r="T46" s="64"/>
      <c r="U46" s="64"/>
    </row>
    <row r="47" spans="1:21" ht="12.75" customHeight="1">
      <c r="A47" s="37"/>
      <c r="B47" s="27"/>
      <c r="C47" s="38" t="s">
        <v>53</v>
      </c>
      <c r="D47" s="38"/>
      <c r="E47" s="38"/>
      <c r="F47" s="38"/>
      <c r="G47" s="38"/>
      <c r="H47" s="38"/>
      <c r="I47" s="38"/>
      <c r="J47" s="20">
        <f>'6. PMH'!J48+'7. Óvoda'!I48+'8. Önkormányzat'!I47</f>
        <v>7827</v>
      </c>
      <c r="K47" s="20"/>
      <c r="L47" s="20"/>
      <c r="M47" s="20">
        <f>'6. PMH'!M48+'7. Óvoda'!L48+'8. Önkormányzat'!L47</f>
        <v>7827</v>
      </c>
      <c r="N47" s="20"/>
      <c r="O47" s="20"/>
      <c r="P47" s="64"/>
      <c r="Q47" s="64"/>
      <c r="R47" s="64"/>
      <c r="S47" s="64"/>
      <c r="T47" s="64"/>
      <c r="U47" s="64"/>
    </row>
    <row r="48" spans="1:21" ht="12.75">
      <c r="A48" s="37"/>
      <c r="B48" s="27"/>
      <c r="C48" s="19" t="s">
        <v>22</v>
      </c>
      <c r="D48" s="19"/>
      <c r="E48" s="19"/>
      <c r="F48" s="19"/>
      <c r="G48" s="19"/>
      <c r="H48" s="19"/>
      <c r="I48" s="19"/>
      <c r="J48" s="20"/>
      <c r="K48" s="20"/>
      <c r="L48" s="20"/>
      <c r="M48" s="20"/>
      <c r="N48" s="20"/>
      <c r="O48" s="20"/>
      <c r="P48" s="64"/>
      <c r="Q48" s="64"/>
      <c r="R48" s="64"/>
      <c r="S48" s="64"/>
      <c r="T48" s="64"/>
      <c r="U48" s="64"/>
    </row>
    <row r="49" spans="1:21" ht="12.75">
      <c r="A49" s="37"/>
      <c r="B49" s="27"/>
      <c r="C49" s="19" t="s">
        <v>23</v>
      </c>
      <c r="D49" s="19"/>
      <c r="E49" s="19"/>
      <c r="F49" s="19"/>
      <c r="G49" s="19"/>
      <c r="H49" s="19"/>
      <c r="I49" s="19"/>
      <c r="J49" s="20"/>
      <c r="K49" s="20"/>
      <c r="L49" s="20"/>
      <c r="M49" s="20"/>
      <c r="N49" s="20"/>
      <c r="O49" s="20"/>
      <c r="P49" s="64"/>
      <c r="Q49" s="64"/>
      <c r="R49" s="64"/>
      <c r="S49" s="64"/>
      <c r="T49" s="64"/>
      <c r="U49" s="64"/>
    </row>
    <row r="50" spans="1:21" ht="12.75">
      <c r="A50" s="37"/>
      <c r="B50" s="27"/>
      <c r="C50" s="39" t="s">
        <v>24</v>
      </c>
      <c r="D50" s="39"/>
      <c r="E50" s="39"/>
      <c r="F50" s="39"/>
      <c r="G50" s="39"/>
      <c r="H50" s="39"/>
      <c r="I50" s="39"/>
      <c r="J50" s="20"/>
      <c r="K50" s="20"/>
      <c r="L50" s="20"/>
      <c r="M50" s="20"/>
      <c r="N50" s="20"/>
      <c r="O50" s="20"/>
      <c r="P50" s="64"/>
      <c r="Q50" s="64"/>
      <c r="R50" s="64"/>
      <c r="S50" s="64"/>
      <c r="T50" s="64"/>
      <c r="U50" s="64"/>
    </row>
    <row r="51" spans="1:21" ht="12.75">
      <c r="A51" s="37"/>
      <c r="B51" s="27"/>
      <c r="C51" s="19" t="s">
        <v>54</v>
      </c>
      <c r="D51" s="19"/>
      <c r="E51" s="19"/>
      <c r="F51" s="19"/>
      <c r="G51" s="19"/>
      <c r="H51" s="19"/>
      <c r="I51" s="19"/>
      <c r="J51" s="20">
        <f>'6. PMH'!J52+'7. Óvoda'!I52+'8. Önkormányzat'!I51</f>
        <v>40023</v>
      </c>
      <c r="K51" s="20">
        <f>'6. PMH'!K52+'7. Óvoda'!J52+'8. Önkormányzat'!J51</f>
        <v>6217</v>
      </c>
      <c r="L51" s="20"/>
      <c r="M51" s="20">
        <f>'6. PMH'!M52+'7. Óvoda'!L52+'8. Önkormányzat'!L51</f>
        <v>40023</v>
      </c>
      <c r="N51" s="20">
        <f>'6. PMH'!N52+'7. Óvoda'!M52+'8. Önkormányzat'!M51</f>
        <v>6217</v>
      </c>
      <c r="O51" s="20"/>
      <c r="P51" s="64"/>
      <c r="Q51" s="64"/>
      <c r="R51" s="64"/>
      <c r="S51" s="64"/>
      <c r="T51" s="64"/>
      <c r="U51" s="64"/>
    </row>
    <row r="52" spans="1:21" ht="12.75">
      <c r="A52" s="14"/>
      <c r="B52" s="15" t="s">
        <v>55</v>
      </c>
      <c r="C52" s="15"/>
      <c r="D52" s="15"/>
      <c r="E52" s="15"/>
      <c r="F52" s="15"/>
      <c r="G52" s="15"/>
      <c r="H52" s="15"/>
      <c r="I52" s="15"/>
      <c r="J52" s="13"/>
      <c r="K52" s="13"/>
      <c r="L52" s="13"/>
      <c r="M52" s="20"/>
      <c r="N52" s="20"/>
      <c r="O52" s="20"/>
      <c r="P52" s="64"/>
      <c r="Q52" s="64"/>
      <c r="R52" s="64"/>
      <c r="S52" s="64"/>
      <c r="T52" s="64"/>
      <c r="U52" s="64"/>
    </row>
    <row r="53" spans="1:21" ht="12.75">
      <c r="A53" s="17"/>
      <c r="B53" s="18"/>
      <c r="C53" s="19" t="s">
        <v>56</v>
      </c>
      <c r="D53" s="19"/>
      <c r="E53" s="19"/>
      <c r="F53" s="19"/>
      <c r="G53" s="19"/>
      <c r="H53" s="19"/>
      <c r="I53" s="19"/>
      <c r="J53" s="20"/>
      <c r="K53" s="20"/>
      <c r="L53" s="20"/>
      <c r="M53" s="20"/>
      <c r="N53" s="20"/>
      <c r="O53" s="20"/>
      <c r="P53" s="64"/>
      <c r="Q53" s="64"/>
      <c r="R53" s="64"/>
      <c r="S53" s="64"/>
      <c r="T53" s="64"/>
      <c r="U53" s="64"/>
    </row>
    <row r="54" spans="1:21" ht="12.75">
      <c r="A54" s="17"/>
      <c r="B54" s="22"/>
      <c r="C54" s="19" t="s">
        <v>57</v>
      </c>
      <c r="D54" s="19"/>
      <c r="E54" s="19"/>
      <c r="F54" s="19"/>
      <c r="G54" s="19"/>
      <c r="H54" s="19"/>
      <c r="I54" s="19"/>
      <c r="J54" s="20"/>
      <c r="K54" s="20"/>
      <c r="L54" s="20"/>
      <c r="M54" s="20"/>
      <c r="N54" s="20"/>
      <c r="O54" s="20"/>
      <c r="P54" s="64"/>
      <c r="Q54" s="64"/>
      <c r="R54" s="64"/>
      <c r="S54" s="64"/>
      <c r="T54" s="64"/>
      <c r="U54" s="64"/>
    </row>
    <row r="55" spans="1:21" ht="12.75">
      <c r="A55" s="17"/>
      <c r="B55" s="22"/>
      <c r="C55" s="19" t="s">
        <v>58</v>
      </c>
      <c r="D55" s="19"/>
      <c r="E55" s="19"/>
      <c r="F55" s="19"/>
      <c r="G55" s="19"/>
      <c r="H55" s="19"/>
      <c r="I55" s="19"/>
      <c r="J55" s="20"/>
      <c r="K55" s="20"/>
      <c r="L55" s="20"/>
      <c r="M55" s="16"/>
      <c r="N55" s="16"/>
      <c r="O55" s="16"/>
      <c r="P55" s="64"/>
      <c r="Q55" s="64"/>
      <c r="R55" s="64"/>
      <c r="S55" s="64"/>
      <c r="T55" s="64"/>
      <c r="U55" s="64"/>
    </row>
    <row r="56" spans="1:21" ht="12.75">
      <c r="A56" s="17"/>
      <c r="B56" s="27"/>
      <c r="C56" s="26" t="s">
        <v>59</v>
      </c>
      <c r="D56" s="26"/>
      <c r="E56" s="26"/>
      <c r="F56" s="26"/>
      <c r="G56" s="26"/>
      <c r="H56" s="26"/>
      <c r="I56" s="26"/>
      <c r="J56" s="20"/>
      <c r="K56" s="20"/>
      <c r="L56" s="20"/>
      <c r="M56" s="20"/>
      <c r="N56" s="20"/>
      <c r="O56" s="20"/>
      <c r="P56" s="64"/>
      <c r="Q56" s="64"/>
      <c r="R56" s="64"/>
      <c r="S56" s="64"/>
      <c r="T56" s="64"/>
      <c r="U56" s="64"/>
    </row>
    <row r="57" spans="1:21" ht="12.75">
      <c r="A57" s="17"/>
      <c r="B57" s="27"/>
      <c r="C57" s="26" t="s">
        <v>60</v>
      </c>
      <c r="D57" s="26"/>
      <c r="E57" s="26"/>
      <c r="F57" s="26"/>
      <c r="G57" s="26"/>
      <c r="H57" s="26"/>
      <c r="I57" s="26"/>
      <c r="J57" s="20"/>
      <c r="K57" s="20"/>
      <c r="L57" s="20"/>
      <c r="M57" s="20"/>
      <c r="N57" s="20"/>
      <c r="O57" s="20"/>
      <c r="P57" s="64"/>
      <c r="Q57" s="64"/>
      <c r="R57" s="64"/>
      <c r="S57" s="64"/>
      <c r="T57" s="64"/>
      <c r="U57" s="64"/>
    </row>
    <row r="58" spans="1:21" ht="12.75">
      <c r="A58" s="14"/>
      <c r="B58" s="24" t="s">
        <v>61</v>
      </c>
      <c r="C58" s="24"/>
      <c r="D58" s="24"/>
      <c r="E58" s="24"/>
      <c r="F58" s="24"/>
      <c r="G58" s="24"/>
      <c r="H58" s="24"/>
      <c r="I58" s="24"/>
      <c r="J58" s="16">
        <f>SUM(J59:J63)</f>
        <v>100</v>
      </c>
      <c r="K58" s="16">
        <f>SUM(K59:K63)</f>
        <v>791</v>
      </c>
      <c r="L58" s="16"/>
      <c r="M58" s="16">
        <f>SUM(M59:M63)</f>
        <v>100</v>
      </c>
      <c r="N58" s="16">
        <f>SUM(N59:N63)</f>
        <v>791</v>
      </c>
      <c r="O58" s="64"/>
      <c r="P58" s="64"/>
      <c r="Q58" s="64"/>
      <c r="R58" s="64"/>
      <c r="S58" s="64"/>
      <c r="T58" s="64"/>
      <c r="U58" s="64"/>
    </row>
    <row r="59" spans="1:21" ht="12.75">
      <c r="A59" s="17"/>
      <c r="B59" s="31"/>
      <c r="C59" s="26" t="s">
        <v>46</v>
      </c>
      <c r="D59" s="26"/>
      <c r="E59" s="26"/>
      <c r="F59" s="26"/>
      <c r="G59" s="26"/>
      <c r="H59" s="26"/>
      <c r="I59" s="26"/>
      <c r="J59" s="20"/>
      <c r="K59" s="20"/>
      <c r="L59" s="20"/>
      <c r="M59" s="21"/>
      <c r="N59" s="21"/>
      <c r="O59" s="21"/>
      <c r="P59" s="64"/>
      <c r="Q59" s="64"/>
      <c r="R59" s="64"/>
      <c r="S59" s="64"/>
      <c r="T59" s="64"/>
      <c r="U59" s="64"/>
    </row>
    <row r="60" spans="1:21" ht="12.75">
      <c r="A60" s="17"/>
      <c r="B60" s="32"/>
      <c r="C60" s="19" t="s">
        <v>62</v>
      </c>
      <c r="D60" s="19"/>
      <c r="E60" s="19"/>
      <c r="F60" s="19"/>
      <c r="G60" s="19"/>
      <c r="H60" s="19"/>
      <c r="I60" s="19"/>
      <c r="J60" s="20"/>
      <c r="K60" s="20"/>
      <c r="L60" s="20"/>
      <c r="M60" s="21"/>
      <c r="N60" s="21"/>
      <c r="O60" s="21"/>
      <c r="P60" s="64"/>
      <c r="Q60" s="64"/>
      <c r="R60" s="64"/>
      <c r="S60" s="64"/>
      <c r="T60" s="64"/>
      <c r="U60" s="64"/>
    </row>
    <row r="61" spans="1:21" ht="25.5" customHeight="1">
      <c r="A61" s="17"/>
      <c r="B61" s="32"/>
      <c r="C61" s="33" t="s">
        <v>63</v>
      </c>
      <c r="D61" s="33"/>
      <c r="E61" s="33"/>
      <c r="F61" s="33"/>
      <c r="G61" s="33"/>
      <c r="H61" s="33"/>
      <c r="I61" s="33"/>
      <c r="J61" s="20"/>
      <c r="K61" s="20"/>
      <c r="L61" s="20"/>
      <c r="M61" s="21"/>
      <c r="N61" s="21"/>
      <c r="O61" s="21"/>
      <c r="P61" s="64"/>
      <c r="Q61" s="64"/>
      <c r="R61" s="64"/>
      <c r="S61" s="64"/>
      <c r="T61" s="64"/>
      <c r="U61" s="64"/>
    </row>
    <row r="62" spans="1:21" ht="12.75">
      <c r="A62" s="17"/>
      <c r="B62" s="32"/>
      <c r="C62" s="26" t="s">
        <v>49</v>
      </c>
      <c r="D62" s="26"/>
      <c r="E62" s="26"/>
      <c r="F62" s="26"/>
      <c r="G62" s="26"/>
      <c r="H62" s="26"/>
      <c r="I62" s="26"/>
      <c r="J62" s="20"/>
      <c r="K62" s="20">
        <f>'6. PMH'!K63+'7. Óvoda'!J63+'8. Önkormányzat'!J62</f>
        <v>791</v>
      </c>
      <c r="L62" s="20"/>
      <c r="M62" s="21"/>
      <c r="N62" s="21">
        <f>'6. PMH'!N63+'7. Óvoda'!M63+'8. Önkormányzat'!M62</f>
        <v>791</v>
      </c>
      <c r="O62" s="21"/>
      <c r="P62" s="64"/>
      <c r="Q62" s="64"/>
      <c r="R62" s="64"/>
      <c r="S62" s="64"/>
      <c r="T62" s="64"/>
      <c r="U62" s="64"/>
    </row>
    <row r="63" spans="1:21" ht="12.75">
      <c r="A63" s="17"/>
      <c r="B63" s="32"/>
      <c r="C63" s="26" t="s">
        <v>64</v>
      </c>
      <c r="D63" s="26"/>
      <c r="E63" s="26"/>
      <c r="F63" s="26"/>
      <c r="G63" s="26"/>
      <c r="H63" s="26"/>
      <c r="I63" s="26"/>
      <c r="J63" s="20">
        <f>'6. PMH'!J64+'7. Óvoda'!I64+'8. Önkormányzat'!I63</f>
        <v>100</v>
      </c>
      <c r="K63" s="20"/>
      <c r="L63" s="20"/>
      <c r="M63" s="21">
        <f>'6. PMH'!M64+'7. Óvoda'!L64+'8. Önkormányzat'!L63</f>
        <v>100</v>
      </c>
      <c r="N63" s="21"/>
      <c r="O63" s="21"/>
      <c r="P63" s="64"/>
      <c r="Q63" s="64"/>
      <c r="R63" s="64"/>
      <c r="S63" s="64"/>
      <c r="T63" s="64"/>
      <c r="U63" s="64"/>
    </row>
    <row r="64" spans="1:21" ht="12.75">
      <c r="A64" s="34"/>
      <c r="B64" s="34"/>
      <c r="C64" s="34"/>
      <c r="D64" s="34"/>
      <c r="E64" s="34"/>
      <c r="F64" s="34"/>
      <c r="G64" s="34"/>
      <c r="H64" s="34"/>
      <c r="I64" s="34"/>
      <c r="J64" s="13"/>
      <c r="K64" s="13"/>
      <c r="L64" s="13"/>
      <c r="M64" s="21"/>
      <c r="N64" s="64"/>
      <c r="O64" s="64"/>
      <c r="P64" s="64"/>
      <c r="Q64" s="64"/>
      <c r="R64" s="64"/>
      <c r="S64" s="64"/>
      <c r="T64" s="64"/>
      <c r="U64" s="64"/>
    </row>
    <row r="65" spans="1:21" ht="12.75">
      <c r="A65" s="12" t="s">
        <v>65</v>
      </c>
      <c r="B65" s="12"/>
      <c r="C65" s="12"/>
      <c r="D65" s="12"/>
      <c r="E65" s="12"/>
      <c r="F65" s="12"/>
      <c r="G65" s="12"/>
      <c r="H65" s="12"/>
      <c r="I65" s="12"/>
      <c r="J65" s="13">
        <f>J11+J45</f>
        <v>469895</v>
      </c>
      <c r="K65" s="13">
        <f>K11+K45</f>
        <v>14787</v>
      </c>
      <c r="L65" s="13">
        <f>L11+L45</f>
        <v>29752</v>
      </c>
      <c r="M65" s="13">
        <f>M11+M45</f>
        <v>471091</v>
      </c>
      <c r="N65" s="13">
        <f>N11+N45</f>
        <v>14787</v>
      </c>
      <c r="O65" s="13">
        <f>O11+O45</f>
        <v>30225</v>
      </c>
      <c r="P65" s="64"/>
      <c r="Q65" s="64"/>
      <c r="R65" s="64"/>
      <c r="S65" s="64"/>
      <c r="T65" s="64"/>
      <c r="U65" s="64"/>
    </row>
    <row r="66" spans="1:21" ht="12.75">
      <c r="A66" s="12"/>
      <c r="B66" s="12"/>
      <c r="C66" s="12"/>
      <c r="D66" s="12"/>
      <c r="E66" s="12"/>
      <c r="F66" s="12"/>
      <c r="G66" s="12"/>
      <c r="H66" s="12"/>
      <c r="I66" s="12"/>
      <c r="J66" s="13"/>
      <c r="K66" s="13"/>
      <c r="L66" s="13"/>
      <c r="M66" s="21"/>
      <c r="N66" s="64"/>
      <c r="O66" s="64"/>
      <c r="P66" s="64"/>
      <c r="Q66" s="64"/>
      <c r="R66" s="64"/>
      <c r="S66" s="64"/>
      <c r="T66" s="64"/>
      <c r="U66" s="64"/>
    </row>
    <row r="67" spans="1:21" ht="25.5" customHeight="1">
      <c r="A67" s="40" t="s">
        <v>66</v>
      </c>
      <c r="B67" s="40"/>
      <c r="C67" s="40"/>
      <c r="D67" s="40"/>
      <c r="E67" s="40"/>
      <c r="F67" s="40"/>
      <c r="G67" s="40"/>
      <c r="H67" s="40"/>
      <c r="I67" s="40"/>
      <c r="J67" s="65">
        <f>SUM(J68:J69)</f>
        <v>23503</v>
      </c>
      <c r="K67" s="65">
        <f>SUM(K68:K69)</f>
        <v>36477</v>
      </c>
      <c r="L67" s="65">
        <f>SUM(L68:L69)</f>
        <v>53599</v>
      </c>
      <c r="M67" s="65">
        <f>SUM(M68:M69)</f>
        <v>23503</v>
      </c>
      <c r="N67" s="65">
        <f>SUM(N68:N69)</f>
        <v>36477</v>
      </c>
      <c r="O67" s="65">
        <f>SUM(O68:O69)</f>
        <v>53599</v>
      </c>
      <c r="P67" s="64"/>
      <c r="Q67" s="64"/>
      <c r="R67" s="64"/>
      <c r="S67" s="64"/>
      <c r="T67" s="64"/>
      <c r="U67" s="64"/>
    </row>
    <row r="68" spans="1:21" ht="12.75">
      <c r="A68" s="42"/>
      <c r="B68" s="26" t="s">
        <v>67</v>
      </c>
      <c r="C68" s="26"/>
      <c r="D68" s="26"/>
      <c r="E68" s="26"/>
      <c r="F68" s="26"/>
      <c r="G68" s="26"/>
      <c r="H68" s="26"/>
      <c r="I68" s="26"/>
      <c r="J68" s="20">
        <f>'6. PMH'!J69+'7. Óvoda'!I69+'8. Önkormányzat'!I68</f>
        <v>23503</v>
      </c>
      <c r="K68" s="20">
        <f>'6. PMH'!K69+'7. Óvoda'!J69+'8. Önkormányzat'!J68</f>
        <v>36477</v>
      </c>
      <c r="L68" s="20">
        <f>'6. PMH'!L69+'7. Óvoda'!K69+'8. Önkormányzat'!K68</f>
        <v>53599</v>
      </c>
      <c r="M68" s="21">
        <f>'6. PMH'!M69+'7. Óvoda'!L69+'8. Önkormányzat'!L68</f>
        <v>23503</v>
      </c>
      <c r="N68" s="21">
        <f>'6. PMH'!N69+'7. Óvoda'!M69+'8. Önkormányzat'!M68</f>
        <v>36477</v>
      </c>
      <c r="O68" s="21">
        <f>'6. PMH'!O69+'7. Óvoda'!N69+'8. Önkormányzat'!N68</f>
        <v>53599</v>
      </c>
      <c r="P68" s="64"/>
      <c r="Q68" s="64"/>
      <c r="R68" s="64"/>
      <c r="S68" s="64"/>
      <c r="T68" s="64"/>
      <c r="U68" s="64"/>
    </row>
    <row r="69" spans="1:21" ht="12.75">
      <c r="A69" s="14"/>
      <c r="B69" s="26" t="s">
        <v>68</v>
      </c>
      <c r="C69" s="26"/>
      <c r="D69" s="26"/>
      <c r="E69" s="26"/>
      <c r="F69" s="26"/>
      <c r="G69" s="26"/>
      <c r="H69" s="26"/>
      <c r="I69" s="26"/>
      <c r="J69" s="20"/>
      <c r="K69" s="20"/>
      <c r="L69" s="20"/>
      <c r="M69" s="21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34"/>
      <c r="B70" s="34"/>
      <c r="C70" s="34"/>
      <c r="D70" s="34"/>
      <c r="E70" s="34"/>
      <c r="F70" s="34"/>
      <c r="G70" s="34"/>
      <c r="H70" s="34"/>
      <c r="I70" s="34"/>
      <c r="J70" s="13"/>
      <c r="K70" s="13"/>
      <c r="L70" s="13"/>
      <c r="M70" s="21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12" t="s">
        <v>69</v>
      </c>
      <c r="B71" s="12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21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42"/>
      <c r="B72" s="26" t="s">
        <v>70</v>
      </c>
      <c r="C72" s="26"/>
      <c r="D72" s="26"/>
      <c r="E72" s="26"/>
      <c r="F72" s="26"/>
      <c r="G72" s="26"/>
      <c r="H72" s="26"/>
      <c r="I72" s="26"/>
      <c r="J72" s="13"/>
      <c r="K72" s="13"/>
      <c r="L72" s="13"/>
      <c r="M72" s="21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17"/>
      <c r="B73" s="43"/>
      <c r="C73" s="26" t="s">
        <v>71</v>
      </c>
      <c r="D73" s="26"/>
      <c r="E73" s="26"/>
      <c r="F73" s="26"/>
      <c r="G73" s="26"/>
      <c r="H73" s="26"/>
      <c r="I73" s="26"/>
      <c r="J73" s="13"/>
      <c r="K73" s="13"/>
      <c r="L73" s="13"/>
      <c r="M73" s="21"/>
      <c r="N73" s="64"/>
      <c r="O73" s="64"/>
      <c r="P73" s="64"/>
      <c r="Q73" s="64"/>
      <c r="R73" s="64"/>
      <c r="S73" s="64"/>
      <c r="T73" s="64"/>
      <c r="U73" s="64"/>
    </row>
    <row r="74" spans="1:21" ht="12.75">
      <c r="A74" s="17"/>
      <c r="B74" s="44"/>
      <c r="C74" s="26" t="s">
        <v>72</v>
      </c>
      <c r="D74" s="26"/>
      <c r="E74" s="26"/>
      <c r="F74" s="26"/>
      <c r="G74" s="26"/>
      <c r="H74" s="26"/>
      <c r="I74" s="26"/>
      <c r="J74" s="13"/>
      <c r="K74" s="13"/>
      <c r="L74" s="13"/>
      <c r="M74" s="21"/>
      <c r="N74" s="64"/>
      <c r="O74" s="64"/>
      <c r="P74" s="64"/>
      <c r="Q74" s="64"/>
      <c r="R74" s="64"/>
      <c r="S74" s="64"/>
      <c r="T74" s="64"/>
      <c r="U74" s="64"/>
    </row>
    <row r="75" spans="1:21" ht="12.75">
      <c r="A75" s="17"/>
      <c r="B75" s="44"/>
      <c r="C75" s="26" t="s">
        <v>73</v>
      </c>
      <c r="D75" s="26"/>
      <c r="E75" s="26"/>
      <c r="F75" s="26"/>
      <c r="G75" s="26"/>
      <c r="H75" s="26"/>
      <c r="I75" s="26"/>
      <c r="J75" s="13"/>
      <c r="K75" s="13"/>
      <c r="L75" s="13"/>
      <c r="M75" s="21"/>
      <c r="N75" s="64"/>
      <c r="O75" s="64"/>
      <c r="P75" s="64"/>
      <c r="Q75" s="64"/>
      <c r="R75" s="64"/>
      <c r="S75" s="64"/>
      <c r="T75" s="64"/>
      <c r="U75" s="64"/>
    </row>
    <row r="76" spans="1:21" ht="12.75">
      <c r="A76" s="17"/>
      <c r="B76" s="44"/>
      <c r="C76" s="19" t="s">
        <v>74</v>
      </c>
      <c r="D76" s="19"/>
      <c r="E76" s="19"/>
      <c r="F76" s="19"/>
      <c r="G76" s="19"/>
      <c r="H76" s="19"/>
      <c r="I76" s="19"/>
      <c r="J76" s="13"/>
      <c r="K76" s="13"/>
      <c r="L76" s="13"/>
      <c r="M76" s="21"/>
      <c r="N76" s="64"/>
      <c r="O76" s="64"/>
      <c r="P76" s="64"/>
      <c r="Q76" s="64"/>
      <c r="R76" s="64"/>
      <c r="S76" s="64"/>
      <c r="T76" s="64"/>
      <c r="U76" s="64"/>
    </row>
    <row r="77" spans="1:21" ht="12.75">
      <c r="A77" s="17"/>
      <c r="B77" s="44"/>
      <c r="C77" s="26" t="s">
        <v>75</v>
      </c>
      <c r="D77" s="26"/>
      <c r="E77" s="26"/>
      <c r="F77" s="26"/>
      <c r="G77" s="26"/>
      <c r="H77" s="26"/>
      <c r="I77" s="26"/>
      <c r="J77" s="13"/>
      <c r="K77" s="13"/>
      <c r="L77" s="13"/>
      <c r="M77" s="21"/>
      <c r="N77" s="64"/>
      <c r="O77" s="64"/>
      <c r="P77" s="64"/>
      <c r="Q77" s="64"/>
      <c r="R77" s="64"/>
      <c r="S77" s="64"/>
      <c r="T77" s="64"/>
      <c r="U77" s="64"/>
    </row>
    <row r="78" spans="1:21" ht="12.75">
      <c r="A78" s="17"/>
      <c r="B78" s="44"/>
      <c r="C78" s="26" t="s">
        <v>76</v>
      </c>
      <c r="D78" s="26"/>
      <c r="E78" s="26"/>
      <c r="F78" s="26"/>
      <c r="G78" s="26"/>
      <c r="H78" s="26"/>
      <c r="I78" s="26"/>
      <c r="J78" s="13"/>
      <c r="K78" s="13"/>
      <c r="L78" s="13"/>
      <c r="M78" s="21"/>
      <c r="N78" s="64"/>
      <c r="O78" s="64"/>
      <c r="P78" s="64"/>
      <c r="Q78" s="64"/>
      <c r="R78" s="64"/>
      <c r="S78" s="64"/>
      <c r="T78" s="64"/>
      <c r="U78" s="64"/>
    </row>
    <row r="79" spans="1:21" ht="12.75">
      <c r="A79" s="17"/>
      <c r="B79" s="44"/>
      <c r="C79" s="19" t="s">
        <v>77</v>
      </c>
      <c r="D79" s="19"/>
      <c r="E79" s="19"/>
      <c r="F79" s="19"/>
      <c r="G79" s="19"/>
      <c r="H79" s="19"/>
      <c r="I79" s="19"/>
      <c r="J79" s="13"/>
      <c r="K79" s="13"/>
      <c r="L79" s="13"/>
      <c r="M79" s="21"/>
      <c r="N79" s="64"/>
      <c r="O79" s="64"/>
      <c r="P79" s="64"/>
      <c r="Q79" s="64"/>
      <c r="R79" s="64"/>
      <c r="S79" s="64"/>
      <c r="T79" s="64"/>
      <c r="U79" s="64"/>
    </row>
    <row r="80" spans="1:21" ht="12.75">
      <c r="A80" s="17"/>
      <c r="B80" s="44"/>
      <c r="C80" s="26" t="s">
        <v>78</v>
      </c>
      <c r="D80" s="26"/>
      <c r="E80" s="26"/>
      <c r="F80" s="26"/>
      <c r="G80" s="26"/>
      <c r="H80" s="26"/>
      <c r="I80" s="26"/>
      <c r="J80" s="13"/>
      <c r="K80" s="13"/>
      <c r="L80" s="13"/>
      <c r="M80" s="21"/>
      <c r="N80" s="64"/>
      <c r="O80" s="64"/>
      <c r="P80" s="64"/>
      <c r="Q80" s="64"/>
      <c r="R80" s="64"/>
      <c r="S80" s="64"/>
      <c r="T80" s="64"/>
      <c r="U80" s="64"/>
    </row>
    <row r="81" spans="1:21" ht="12.75">
      <c r="A81" s="17"/>
      <c r="B81" s="44"/>
      <c r="C81" s="26" t="s">
        <v>79</v>
      </c>
      <c r="D81" s="26"/>
      <c r="E81" s="26"/>
      <c r="F81" s="26"/>
      <c r="G81" s="26"/>
      <c r="H81" s="26"/>
      <c r="I81" s="26"/>
      <c r="J81" s="13"/>
      <c r="K81" s="13"/>
      <c r="L81" s="13"/>
      <c r="M81" s="21"/>
      <c r="N81" s="64"/>
      <c r="O81" s="64"/>
      <c r="P81" s="64"/>
      <c r="Q81" s="64"/>
      <c r="R81" s="64"/>
      <c r="S81" s="64"/>
      <c r="T81" s="64"/>
      <c r="U81" s="64"/>
    </row>
    <row r="82" spans="1:21" ht="12.75">
      <c r="A82" s="17"/>
      <c r="B82" s="45"/>
      <c r="C82" s="19" t="s">
        <v>80</v>
      </c>
      <c r="D82" s="19"/>
      <c r="E82" s="19"/>
      <c r="F82" s="19"/>
      <c r="G82" s="19"/>
      <c r="H82" s="19"/>
      <c r="I82" s="19"/>
      <c r="J82" s="13"/>
      <c r="K82" s="13"/>
      <c r="L82" s="13"/>
      <c r="M82" s="21"/>
      <c r="N82" s="64"/>
      <c r="O82" s="64"/>
      <c r="P82" s="64"/>
      <c r="Q82" s="64"/>
      <c r="R82" s="64"/>
      <c r="S82" s="64"/>
      <c r="T82" s="64"/>
      <c r="U82" s="64"/>
    </row>
    <row r="83" spans="1:21" ht="12.75">
      <c r="A83" s="14"/>
      <c r="B83" s="29" t="s">
        <v>81</v>
      </c>
      <c r="C83" s="29"/>
      <c r="D83" s="29"/>
      <c r="E83" s="29"/>
      <c r="F83" s="29"/>
      <c r="G83" s="29"/>
      <c r="H83" s="29"/>
      <c r="I83" s="29"/>
      <c r="J83" s="13"/>
      <c r="K83" s="13"/>
      <c r="L83" s="13"/>
      <c r="M83" s="21"/>
      <c r="N83" s="64"/>
      <c r="O83" s="64"/>
      <c r="P83" s="64"/>
      <c r="Q83" s="64"/>
      <c r="R83" s="64"/>
      <c r="S83" s="64"/>
      <c r="T83" s="64"/>
      <c r="U83" s="64"/>
    </row>
    <row r="84" spans="1:21" ht="12.75">
      <c r="A84" s="17"/>
      <c r="B84" s="46"/>
      <c r="C84" s="26" t="s">
        <v>71</v>
      </c>
      <c r="D84" s="26"/>
      <c r="E84" s="26"/>
      <c r="F84" s="26"/>
      <c r="G84" s="26"/>
      <c r="H84" s="26"/>
      <c r="I84" s="26"/>
      <c r="J84" s="13"/>
      <c r="K84" s="13"/>
      <c r="L84" s="13"/>
      <c r="M84" s="21"/>
      <c r="N84" s="64"/>
      <c r="O84" s="64"/>
      <c r="P84" s="64"/>
      <c r="Q84" s="64"/>
      <c r="R84" s="64"/>
      <c r="S84" s="64"/>
      <c r="T84" s="64"/>
      <c r="U84" s="64"/>
    </row>
    <row r="85" spans="1:21" ht="12.75">
      <c r="A85" s="17"/>
      <c r="B85" s="47"/>
      <c r="C85" s="26" t="s">
        <v>72</v>
      </c>
      <c r="D85" s="26"/>
      <c r="E85" s="26"/>
      <c r="F85" s="26"/>
      <c r="G85" s="26"/>
      <c r="H85" s="26"/>
      <c r="I85" s="26"/>
      <c r="J85" s="13"/>
      <c r="K85" s="13"/>
      <c r="L85" s="13"/>
      <c r="M85" s="21"/>
      <c r="N85" s="64"/>
      <c r="O85" s="64"/>
      <c r="P85" s="64"/>
      <c r="Q85" s="64"/>
      <c r="R85" s="64"/>
      <c r="S85" s="64"/>
      <c r="T85" s="64"/>
      <c r="U85" s="64"/>
    </row>
    <row r="86" spans="1:21" ht="12.75">
      <c r="A86" s="17"/>
      <c r="B86" s="47"/>
      <c r="C86" s="26" t="s">
        <v>73</v>
      </c>
      <c r="D86" s="26"/>
      <c r="E86" s="26"/>
      <c r="F86" s="26"/>
      <c r="G86" s="26"/>
      <c r="H86" s="26"/>
      <c r="I86" s="26"/>
      <c r="J86" s="13"/>
      <c r="K86" s="13"/>
      <c r="L86" s="13"/>
      <c r="M86" s="13"/>
      <c r="N86" s="13"/>
      <c r="O86" s="13"/>
      <c r="P86" s="64"/>
      <c r="Q86" s="64"/>
      <c r="R86" s="64"/>
      <c r="S86" s="64"/>
      <c r="T86" s="64"/>
      <c r="U86" s="64"/>
    </row>
    <row r="87" spans="1:21" ht="12.75">
      <c r="A87" s="17"/>
      <c r="B87" s="47"/>
      <c r="C87" s="19" t="s">
        <v>74</v>
      </c>
      <c r="D87" s="19"/>
      <c r="E87" s="19"/>
      <c r="F87" s="19"/>
      <c r="G87" s="19"/>
      <c r="H87" s="19"/>
      <c r="I87" s="19"/>
      <c r="J87" s="13"/>
      <c r="K87" s="13"/>
      <c r="L87" s="13"/>
      <c r="M87" s="13"/>
      <c r="N87" s="13"/>
      <c r="O87" s="13"/>
      <c r="P87" s="64"/>
      <c r="Q87" s="64"/>
      <c r="R87" s="64"/>
      <c r="S87" s="64"/>
      <c r="T87" s="64"/>
      <c r="U87" s="64"/>
    </row>
    <row r="88" spans="1:21" ht="12.75">
      <c r="A88" s="17"/>
      <c r="B88" s="47"/>
      <c r="C88" s="26" t="s">
        <v>75</v>
      </c>
      <c r="D88" s="26"/>
      <c r="E88" s="26"/>
      <c r="F88" s="26"/>
      <c r="G88" s="26"/>
      <c r="H88" s="26"/>
      <c r="I88" s="26"/>
      <c r="J88" s="13"/>
      <c r="K88" s="13"/>
      <c r="L88" s="13"/>
      <c r="M88" s="13"/>
      <c r="N88" s="13"/>
      <c r="O88" s="13"/>
      <c r="P88" s="64"/>
      <c r="Q88" s="64"/>
      <c r="R88" s="64"/>
      <c r="S88" s="64"/>
      <c r="T88" s="64"/>
      <c r="U88" s="64"/>
    </row>
    <row r="89" spans="1:21" ht="12.75">
      <c r="A89" s="17"/>
      <c r="B89" s="47"/>
      <c r="C89" s="26" t="s">
        <v>76</v>
      </c>
      <c r="D89" s="26"/>
      <c r="E89" s="26"/>
      <c r="F89" s="26"/>
      <c r="G89" s="26"/>
      <c r="H89" s="26"/>
      <c r="I89" s="26"/>
      <c r="J89" s="13"/>
      <c r="K89" s="13"/>
      <c r="L89" s="13"/>
      <c r="M89" s="13"/>
      <c r="N89" s="13"/>
      <c r="O89" s="13"/>
      <c r="P89" s="64"/>
      <c r="Q89" s="64"/>
      <c r="R89" s="64"/>
      <c r="S89" s="64"/>
      <c r="T89" s="64"/>
      <c r="U89" s="64"/>
    </row>
    <row r="90" spans="1:21" ht="12.75">
      <c r="A90" s="17"/>
      <c r="B90" s="47"/>
      <c r="C90" s="19" t="s">
        <v>77</v>
      </c>
      <c r="D90" s="19"/>
      <c r="E90" s="19"/>
      <c r="F90" s="19"/>
      <c r="G90" s="19"/>
      <c r="H90" s="19"/>
      <c r="I90" s="19"/>
      <c r="J90" s="13"/>
      <c r="K90" s="13"/>
      <c r="L90" s="13"/>
      <c r="M90" s="13"/>
      <c r="N90" s="13"/>
      <c r="O90" s="13"/>
      <c r="P90" s="64"/>
      <c r="Q90" s="64"/>
      <c r="R90" s="64"/>
      <c r="S90" s="64"/>
      <c r="T90" s="64"/>
      <c r="U90" s="64"/>
    </row>
    <row r="91" spans="1:21" ht="12.75">
      <c r="A91" s="17"/>
      <c r="B91" s="47"/>
      <c r="C91" s="26" t="s">
        <v>78</v>
      </c>
      <c r="D91" s="26"/>
      <c r="E91" s="26"/>
      <c r="F91" s="26"/>
      <c r="G91" s="26"/>
      <c r="H91" s="26"/>
      <c r="I91" s="26"/>
      <c r="J91" s="13"/>
      <c r="K91" s="13"/>
      <c r="L91" s="13"/>
      <c r="M91" s="13"/>
      <c r="N91" s="13"/>
      <c r="O91" s="13"/>
      <c r="P91" s="64"/>
      <c r="Q91" s="64"/>
      <c r="R91" s="64"/>
      <c r="S91" s="64"/>
      <c r="T91" s="64"/>
      <c r="U91" s="64"/>
    </row>
    <row r="92" spans="1:21" ht="12.75">
      <c r="A92" s="17"/>
      <c r="B92" s="47"/>
      <c r="C92" s="26" t="s">
        <v>79</v>
      </c>
      <c r="D92" s="26"/>
      <c r="E92" s="26"/>
      <c r="F92" s="26"/>
      <c r="G92" s="26"/>
      <c r="H92" s="26"/>
      <c r="I92" s="26"/>
      <c r="J92" s="13"/>
      <c r="K92" s="13"/>
      <c r="L92" s="13"/>
      <c r="M92" s="13"/>
      <c r="N92" s="13"/>
      <c r="O92" s="13"/>
      <c r="P92" s="64"/>
      <c r="Q92" s="64"/>
      <c r="R92" s="64"/>
      <c r="S92" s="64"/>
      <c r="T92" s="64"/>
      <c r="U92" s="64"/>
    </row>
    <row r="93" spans="1:21" ht="12.75">
      <c r="A93" s="17"/>
      <c r="B93" s="47"/>
      <c r="C93" s="19" t="s">
        <v>80</v>
      </c>
      <c r="D93" s="19"/>
      <c r="E93" s="19"/>
      <c r="F93" s="19"/>
      <c r="G93" s="19"/>
      <c r="H93" s="19"/>
      <c r="I93" s="19"/>
      <c r="J93" s="13"/>
      <c r="K93" s="13"/>
      <c r="L93" s="13"/>
      <c r="M93" s="13"/>
      <c r="N93" s="13"/>
      <c r="O93" s="13"/>
      <c r="P93" s="64"/>
      <c r="Q93" s="64"/>
      <c r="R93" s="64"/>
      <c r="S93" s="64"/>
      <c r="T93" s="64"/>
      <c r="U93" s="64"/>
    </row>
    <row r="94" spans="1:21" ht="12.75">
      <c r="A94" s="34"/>
      <c r="B94" s="34"/>
      <c r="C94" s="34"/>
      <c r="D94" s="34"/>
      <c r="E94" s="34"/>
      <c r="F94" s="34"/>
      <c r="G94" s="34"/>
      <c r="H94" s="34"/>
      <c r="I94" s="34"/>
      <c r="J94" s="13"/>
      <c r="K94" s="13"/>
      <c r="L94" s="13"/>
      <c r="M94" s="13"/>
      <c r="N94" s="13"/>
      <c r="O94" s="13"/>
      <c r="P94" s="64"/>
      <c r="Q94" s="64"/>
      <c r="R94" s="64"/>
      <c r="S94" s="64"/>
      <c r="T94" s="64"/>
      <c r="U94" s="64"/>
    </row>
    <row r="95" spans="1:21" ht="12.75">
      <c r="A95" s="12" t="s">
        <v>82</v>
      </c>
      <c r="B95" s="12"/>
      <c r="C95" s="12"/>
      <c r="D95" s="12"/>
      <c r="E95" s="12"/>
      <c r="F95" s="12"/>
      <c r="G95" s="12"/>
      <c r="H95" s="12"/>
      <c r="I95" s="12"/>
      <c r="J95" s="13">
        <f>J65+J67+J71</f>
        <v>493398</v>
      </c>
      <c r="K95" s="13">
        <f>K65+K67+K71</f>
        <v>51264</v>
      </c>
      <c r="L95" s="13">
        <f>L65+L67+L71</f>
        <v>83351</v>
      </c>
      <c r="M95" s="13">
        <f>M65+M67+M71</f>
        <v>494594</v>
      </c>
      <c r="N95" s="13">
        <f>N65+N67+N71</f>
        <v>51264</v>
      </c>
      <c r="O95" s="13">
        <f>O65+O67+O71</f>
        <v>83824</v>
      </c>
      <c r="P95" s="64"/>
      <c r="Q95" s="64"/>
      <c r="R95" s="64"/>
      <c r="S95" s="64"/>
      <c r="T95" s="64"/>
      <c r="U95" s="64"/>
    </row>
  </sheetData>
  <sheetProtection selectLockedCells="1" selectUnlockedCells="1"/>
  <mergeCells count="94">
    <mergeCell ref="A3:U3"/>
    <mergeCell ref="A4:U4"/>
    <mergeCell ref="A5:U5"/>
    <mergeCell ref="A6:U6"/>
    <mergeCell ref="A9:I10"/>
    <mergeCell ref="J9:L9"/>
    <mergeCell ref="M9:O9"/>
    <mergeCell ref="P9:R9"/>
    <mergeCell ref="S9:U9"/>
    <mergeCell ref="A11:I11"/>
    <mergeCell ref="B12:I12"/>
    <mergeCell ref="C13:I13"/>
    <mergeCell ref="C14:I14"/>
    <mergeCell ref="C15:I15"/>
    <mergeCell ref="C16:I16"/>
    <mergeCell ref="C17:I17"/>
    <mergeCell ref="C18:I18"/>
    <mergeCell ref="B19:I19"/>
    <mergeCell ref="C20:I20"/>
    <mergeCell ref="C21:I21"/>
    <mergeCell ref="C22:I22"/>
    <mergeCell ref="C23:I23"/>
    <mergeCell ref="C24:I24"/>
    <mergeCell ref="C25:I25"/>
    <mergeCell ref="B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B38:I38"/>
    <mergeCell ref="C39:I39"/>
    <mergeCell ref="C40:I40"/>
    <mergeCell ref="C41:I41"/>
    <mergeCell ref="C42:I42"/>
    <mergeCell ref="C43:I43"/>
    <mergeCell ref="A44:I44"/>
    <mergeCell ref="A45:I45"/>
    <mergeCell ref="B46:I46"/>
    <mergeCell ref="C47:I47"/>
    <mergeCell ref="C48:I48"/>
    <mergeCell ref="C49:I49"/>
    <mergeCell ref="C50:I50"/>
    <mergeCell ref="C51:I51"/>
    <mergeCell ref="B52:I52"/>
    <mergeCell ref="C53:I53"/>
    <mergeCell ref="C54:I54"/>
    <mergeCell ref="C55:I55"/>
    <mergeCell ref="C56:I56"/>
    <mergeCell ref="C57:I57"/>
    <mergeCell ref="B58:I58"/>
    <mergeCell ref="C59:I59"/>
    <mergeCell ref="C60:I60"/>
    <mergeCell ref="C61:I61"/>
    <mergeCell ref="C62:I62"/>
    <mergeCell ref="C63:I63"/>
    <mergeCell ref="A64:I64"/>
    <mergeCell ref="A65:I65"/>
    <mergeCell ref="A66:I66"/>
    <mergeCell ref="A67:I67"/>
    <mergeCell ref="B68:I68"/>
    <mergeCell ref="B69:I69"/>
    <mergeCell ref="A70:I70"/>
    <mergeCell ref="A71:I71"/>
    <mergeCell ref="B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A94:I94"/>
    <mergeCell ref="A95:I95"/>
  </mergeCells>
  <printOptions/>
  <pageMargins left="0.9840277777777777" right="0.7875" top="0.39375" bottom="0.39375" header="0.5118055555555555" footer="0.5118055555555555"/>
  <pageSetup horizontalDpi="300" verticalDpi="3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4" sqref="A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1"/>
      <c r="K1" s="1"/>
      <c r="L1" s="1"/>
      <c r="R1" s="1" t="s">
        <v>108</v>
      </c>
    </row>
    <row r="4" spans="1:18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12.75">
      <c r="A9" s="8"/>
      <c r="B9" s="8"/>
      <c r="C9" s="8"/>
      <c r="D9" s="8"/>
      <c r="E9" s="8"/>
      <c r="F9" s="8"/>
      <c r="O9" s="1" t="s">
        <v>12</v>
      </c>
    </row>
    <row r="10" spans="1:18" ht="12.75">
      <c r="A10" s="9" t="s">
        <v>13</v>
      </c>
      <c r="B10" s="9"/>
      <c r="C10" s="9"/>
      <c r="D10" s="9"/>
      <c r="E10" s="9"/>
      <c r="F10" s="9"/>
      <c r="G10" s="61" t="s">
        <v>14</v>
      </c>
      <c r="H10" s="61"/>
      <c r="I10" s="61"/>
      <c r="J10" s="61" t="s">
        <v>15</v>
      </c>
      <c r="K10" s="61"/>
      <c r="L10" s="61"/>
      <c r="M10" s="61" t="s">
        <v>16</v>
      </c>
      <c r="N10" s="61"/>
      <c r="O10" s="61"/>
      <c r="P10" s="61" t="s">
        <v>17</v>
      </c>
      <c r="Q10" s="61"/>
      <c r="R10" s="61"/>
    </row>
    <row r="11" spans="1:18" ht="38.25">
      <c r="A11" s="9"/>
      <c r="B11" s="9"/>
      <c r="C11" s="9"/>
      <c r="D11" s="9"/>
      <c r="E11" s="9"/>
      <c r="F11" s="9"/>
      <c r="G11" s="63" t="s">
        <v>105</v>
      </c>
      <c r="H11" s="62" t="s">
        <v>106</v>
      </c>
      <c r="I11" s="62" t="s">
        <v>107</v>
      </c>
      <c r="J11" s="63" t="s">
        <v>105</v>
      </c>
      <c r="K11" s="62" t="s">
        <v>106</v>
      </c>
      <c r="L11" s="62" t="s">
        <v>107</v>
      </c>
      <c r="M11" s="63" t="s">
        <v>105</v>
      </c>
      <c r="N11" s="62" t="s">
        <v>106</v>
      </c>
      <c r="O11" s="62" t="s">
        <v>107</v>
      </c>
      <c r="P11" s="63" t="s">
        <v>105</v>
      </c>
      <c r="Q11" s="62" t="s">
        <v>106</v>
      </c>
      <c r="R11" s="62" t="s">
        <v>107</v>
      </c>
    </row>
    <row r="12" spans="1:18" ht="12.75">
      <c r="A12" s="51" t="s">
        <v>85</v>
      </c>
      <c r="B12" s="52"/>
      <c r="C12" s="52"/>
      <c r="D12" s="52"/>
      <c r="E12" s="52"/>
      <c r="F12" s="52"/>
      <c r="G12" s="13">
        <f>SUM(G13:G17)</f>
        <v>337535</v>
      </c>
      <c r="H12" s="13">
        <f>SUM(H13:H17)</f>
        <v>36969</v>
      </c>
      <c r="I12" s="13">
        <f>SUM(I13:I17)</f>
        <v>83557</v>
      </c>
      <c r="J12" s="13">
        <f>SUM(J13:J17)</f>
        <v>329415</v>
      </c>
      <c r="K12" s="13">
        <f>SUM(K13:K17)</f>
        <v>36969</v>
      </c>
      <c r="L12" s="13">
        <f>SUM(L13:L17)</f>
        <v>87904</v>
      </c>
      <c r="M12" s="64"/>
      <c r="N12" s="64"/>
      <c r="O12" s="64"/>
      <c r="P12" s="64"/>
      <c r="Q12" s="64"/>
      <c r="R12" s="64"/>
    </row>
    <row r="13" spans="1:18" ht="12.75">
      <c r="A13" s="17"/>
      <c r="B13" s="54" t="s">
        <v>86</v>
      </c>
      <c r="C13" s="55"/>
      <c r="D13" s="52"/>
      <c r="E13" s="52"/>
      <c r="F13" s="52"/>
      <c r="G13" s="20">
        <f>'6. PMH'!J102+'7. Óvoda'!I102+'8. Önkormányzat'!I101</f>
        <v>86942</v>
      </c>
      <c r="H13" s="20">
        <f>'6. PMH'!K102+'7. Óvoda'!J102+'8. Önkormányzat'!J101</f>
        <v>6135</v>
      </c>
      <c r="I13" s="20">
        <f>'6. PMH'!L102+'7. Óvoda'!K102+'8. Önkormányzat'!K101</f>
        <v>48853</v>
      </c>
      <c r="J13" s="21">
        <f>'6. PMH'!M102+'7. Óvoda'!L102+'8. Önkormányzat'!L101</f>
        <v>89812</v>
      </c>
      <c r="K13" s="21">
        <f>'6. PMH'!N102+'7. Óvoda'!M102+'8. Önkormányzat'!M101</f>
        <v>6635</v>
      </c>
      <c r="L13" s="21">
        <f>'6. PMH'!O102+'7. Óvoda'!N102+'8. Önkormányzat'!N101</f>
        <v>52275</v>
      </c>
      <c r="M13" s="64"/>
      <c r="N13" s="64"/>
      <c r="O13" s="64"/>
      <c r="P13" s="64"/>
      <c r="Q13" s="64"/>
      <c r="R13" s="64"/>
    </row>
    <row r="14" spans="1:18" ht="12.75">
      <c r="A14" s="17"/>
      <c r="B14" s="54" t="s">
        <v>87</v>
      </c>
      <c r="C14" s="52"/>
      <c r="D14" s="52"/>
      <c r="E14" s="52"/>
      <c r="F14" s="52"/>
      <c r="G14" s="20">
        <f>'6. PMH'!J103+'7. Óvoda'!I103+'8. Önkormányzat'!I102</f>
        <v>21609</v>
      </c>
      <c r="H14" s="20">
        <f>'6. PMH'!K103+'7. Óvoda'!J103+'8. Önkormányzat'!J102</f>
        <v>2515</v>
      </c>
      <c r="I14" s="20">
        <f>'6. PMH'!L103+'7. Óvoda'!K103+'8. Önkormányzat'!K102</f>
        <v>13663</v>
      </c>
      <c r="J14" s="21">
        <f>'6. PMH'!M103+'7. Óvoda'!L103+'8. Önkormányzat'!L102</f>
        <v>22195</v>
      </c>
      <c r="K14" s="21">
        <f>'6. PMH'!N103+'7. Óvoda'!M103+'8. Önkormányzat'!M102</f>
        <v>2771</v>
      </c>
      <c r="L14" s="21">
        <f>'6. PMH'!O103+'7. Óvoda'!N103+'8. Önkormányzat'!N102</f>
        <v>14577</v>
      </c>
      <c r="M14" s="64"/>
      <c r="N14" s="64"/>
      <c r="O14" s="64"/>
      <c r="P14" s="64"/>
      <c r="Q14" s="64"/>
      <c r="R14" s="64"/>
    </row>
    <row r="15" spans="1:18" ht="12.75">
      <c r="A15" s="17"/>
      <c r="B15" s="54" t="s">
        <v>88</v>
      </c>
      <c r="C15" s="52"/>
      <c r="D15" s="52"/>
      <c r="E15" s="52"/>
      <c r="F15" s="52"/>
      <c r="G15" s="20">
        <f>'6. PMH'!J104+'7. Óvoda'!I104+'8. Önkormányzat'!I103</f>
        <v>171062</v>
      </c>
      <c r="H15" s="20">
        <f>'6. PMH'!K104+'7. Óvoda'!J104+'8. Önkormányzat'!J103</f>
        <v>24713</v>
      </c>
      <c r="I15" s="20">
        <f>'6. PMH'!L104+'7. Óvoda'!K104+'8. Önkormányzat'!K103</f>
        <v>21041</v>
      </c>
      <c r="J15" s="21">
        <f>'6. PMH'!M104+'7. Óvoda'!L104+'8. Önkormányzat'!L103</f>
        <v>171497</v>
      </c>
      <c r="K15" s="21">
        <f>'6. PMH'!N104+'7. Óvoda'!M104+'8. Önkormányzat'!M103</f>
        <v>24713</v>
      </c>
      <c r="L15" s="21">
        <f>'6. PMH'!O104+'7. Óvoda'!N104+'8. Önkormányzat'!N103</f>
        <v>21041</v>
      </c>
      <c r="M15" s="64"/>
      <c r="N15" s="64"/>
      <c r="O15" s="64"/>
      <c r="P15" s="64"/>
      <c r="Q15" s="64"/>
      <c r="R15" s="64"/>
    </row>
    <row r="16" spans="1:18" ht="12.75">
      <c r="A16" s="17"/>
      <c r="B16" s="54" t="s">
        <v>89</v>
      </c>
      <c r="C16" s="52"/>
      <c r="D16" s="52"/>
      <c r="E16" s="52"/>
      <c r="F16" s="52"/>
      <c r="G16" s="20">
        <f>'6. PMH'!J105+'7. Óvoda'!I105+'8. Önkormányzat'!I104</f>
        <v>11648</v>
      </c>
      <c r="H16" s="20">
        <f>'6. PMH'!K105+'7. Óvoda'!J105+'8. Önkormányzat'!J104</f>
        <v>1800</v>
      </c>
      <c r="I16" s="20"/>
      <c r="J16" s="21">
        <f>'6. PMH'!M105+'7. Óvoda'!L105+'8. Önkormányzat'!L104</f>
        <v>11648</v>
      </c>
      <c r="K16" s="21">
        <f>'6. PMH'!N105+'7. Óvoda'!M105+'8. Önkormányzat'!M104</f>
        <v>1800</v>
      </c>
      <c r="L16" s="21"/>
      <c r="M16" s="64"/>
      <c r="N16" s="64"/>
      <c r="O16" s="64"/>
      <c r="P16" s="64"/>
      <c r="Q16" s="64"/>
      <c r="R16" s="64"/>
    </row>
    <row r="17" spans="1:18" ht="12.75">
      <c r="A17" s="17"/>
      <c r="B17" s="54" t="s">
        <v>90</v>
      </c>
      <c r="C17" s="52"/>
      <c r="D17" s="52"/>
      <c r="E17" s="52"/>
      <c r="F17" s="52"/>
      <c r="G17" s="20">
        <f>'6. PMH'!J106+'7. Óvoda'!I106+'8. Önkormányzat'!I105</f>
        <v>46274</v>
      </c>
      <c r="H17" s="20">
        <f>'6. PMH'!K106+'7. Óvoda'!J106+'8. Önkormányzat'!J105</f>
        <v>1806</v>
      </c>
      <c r="I17" s="20"/>
      <c r="J17" s="21">
        <f>'6. PMH'!M106+'7. Óvoda'!L106+'8. Önkormányzat'!L105</f>
        <v>34263</v>
      </c>
      <c r="K17" s="21">
        <f>'6. PMH'!N106+'7. Óvoda'!M106+'8. Önkormányzat'!M105</f>
        <v>1050</v>
      </c>
      <c r="L17" s="21">
        <f>'6. PMH'!O106+'7. Óvoda'!N106+'8. Önkormányzat'!N105</f>
        <v>11</v>
      </c>
      <c r="M17" s="64"/>
      <c r="N17" s="64"/>
      <c r="O17" s="64"/>
      <c r="P17" s="64"/>
      <c r="Q17" s="64"/>
      <c r="R17" s="64"/>
    </row>
    <row r="18" spans="1:18" ht="12.75">
      <c r="A18" s="57" t="s">
        <v>91</v>
      </c>
      <c r="B18" s="52"/>
      <c r="C18" s="52"/>
      <c r="D18" s="52"/>
      <c r="E18" s="52"/>
      <c r="F18" s="52"/>
      <c r="G18" s="13">
        <f>SUM(G19:G21)</f>
        <v>155863</v>
      </c>
      <c r="H18" s="13">
        <f>SUM(H19:H21)</f>
        <v>13219</v>
      </c>
      <c r="I18" s="13">
        <f>SUM(I19:I21)</f>
        <v>870</v>
      </c>
      <c r="J18" s="13">
        <f>SUM(J19:J21)</f>
        <v>161305</v>
      </c>
      <c r="K18" s="13">
        <f>SUM(K19:K21)</f>
        <v>13219</v>
      </c>
      <c r="L18" s="13">
        <f>SUM(L19:L21)</f>
        <v>870</v>
      </c>
      <c r="M18" s="64"/>
      <c r="N18" s="64"/>
      <c r="O18" s="64"/>
      <c r="P18" s="64"/>
      <c r="Q18" s="64"/>
      <c r="R18" s="64"/>
    </row>
    <row r="19" spans="1:18" ht="12.75">
      <c r="A19" s="17"/>
      <c r="B19" s="54" t="s">
        <v>92</v>
      </c>
      <c r="C19" s="52"/>
      <c r="D19" s="52"/>
      <c r="E19" s="52"/>
      <c r="F19" s="52"/>
      <c r="G19" s="20">
        <f>'6. PMH'!J108+'7. Óvoda'!I108+'8. Önkormányzat'!I107</f>
        <v>110464</v>
      </c>
      <c r="H19" s="20">
        <f>'6. PMH'!K108+'7. Óvoda'!J108+'8. Önkormányzat'!J107</f>
        <v>9619</v>
      </c>
      <c r="I19" s="20">
        <f>'6. PMH'!L108+'7. Óvoda'!K108+'8. Önkormányzat'!K107</f>
        <v>870</v>
      </c>
      <c r="J19" s="21">
        <f>'6. PMH'!M108+'7. Óvoda'!L108+'8. Önkormányzat'!L107</f>
        <v>113358</v>
      </c>
      <c r="K19" s="21">
        <f>'6. PMH'!N108+'7. Óvoda'!M108+'8. Önkormányzat'!M107</f>
        <v>9619</v>
      </c>
      <c r="L19" s="21">
        <f>'6. PMH'!O108+'7. Óvoda'!N108+'8. Önkormányzat'!N107</f>
        <v>870</v>
      </c>
      <c r="M19" s="64"/>
      <c r="N19" s="64"/>
      <c r="O19" s="64"/>
      <c r="P19" s="64"/>
      <c r="Q19" s="64"/>
      <c r="R19" s="64"/>
    </row>
    <row r="20" spans="1:18" ht="12.75">
      <c r="A20" s="17"/>
      <c r="B20" s="54" t="s">
        <v>93</v>
      </c>
      <c r="C20" s="52"/>
      <c r="D20" s="52"/>
      <c r="E20" s="52"/>
      <c r="F20" s="52"/>
      <c r="G20" s="20">
        <f>'6. PMH'!J109+'7. Óvoda'!I109+'8. Önkormányzat'!I108</f>
        <v>38084</v>
      </c>
      <c r="H20" s="20">
        <f>'6. PMH'!K109+'7. Óvoda'!J109+'8. Önkormányzat'!J108</f>
        <v>2100</v>
      </c>
      <c r="I20" s="20"/>
      <c r="J20" s="21">
        <f>'6. PMH'!M109+'7. Óvoda'!L109+'8. Önkormányzat'!L108</f>
        <v>40632</v>
      </c>
      <c r="K20" s="21">
        <f>'6. PMH'!N109+'7. Óvoda'!M109+'8. Önkormányzat'!M108</f>
        <v>2100</v>
      </c>
      <c r="L20" s="21"/>
      <c r="M20" s="64"/>
      <c r="N20" s="64"/>
      <c r="O20" s="64"/>
      <c r="P20" s="64"/>
      <c r="Q20" s="64"/>
      <c r="R20" s="64"/>
    </row>
    <row r="21" spans="1:18" ht="12.75">
      <c r="A21" s="17"/>
      <c r="B21" s="54" t="s">
        <v>94</v>
      </c>
      <c r="C21" s="55"/>
      <c r="D21" s="55"/>
      <c r="E21" s="55"/>
      <c r="F21" s="55"/>
      <c r="G21" s="20">
        <f>'6. PMH'!J110+'7. Óvoda'!I110+'8. Önkormányzat'!I109</f>
        <v>7315</v>
      </c>
      <c r="H21" s="20">
        <f>'6. PMH'!K110+'7. Óvoda'!J110+'8. Önkormányzat'!J109</f>
        <v>1500</v>
      </c>
      <c r="I21" s="20"/>
      <c r="J21" s="21">
        <f>'6. PMH'!M110+'7. Óvoda'!L110+'8. Önkormányzat'!L109</f>
        <v>7315</v>
      </c>
      <c r="K21" s="21">
        <f>'6. PMH'!N110+'7. Óvoda'!M110+'8. Önkormányzat'!M109</f>
        <v>1500</v>
      </c>
      <c r="L21" s="21"/>
      <c r="M21" s="64"/>
      <c r="N21" s="64"/>
      <c r="O21" s="64"/>
      <c r="P21" s="64"/>
      <c r="Q21" s="64"/>
      <c r="R21" s="64"/>
    </row>
    <row r="22" spans="1:18" ht="12.75">
      <c r="A22" s="57" t="s">
        <v>95</v>
      </c>
      <c r="B22" s="55"/>
      <c r="C22" s="55"/>
      <c r="D22" s="55"/>
      <c r="E22" s="55"/>
      <c r="F22" s="55"/>
      <c r="G22" s="13">
        <f>G12+G18</f>
        <v>493398</v>
      </c>
      <c r="H22" s="13">
        <f>H12+H18</f>
        <v>50188</v>
      </c>
      <c r="I22" s="13">
        <f>I12+I18</f>
        <v>84427</v>
      </c>
      <c r="J22" s="13">
        <f>J12+J18</f>
        <v>490720</v>
      </c>
      <c r="K22" s="13">
        <f>K12+K18</f>
        <v>50188</v>
      </c>
      <c r="L22" s="13">
        <f>L12+L18</f>
        <v>88774</v>
      </c>
      <c r="M22" s="64"/>
      <c r="N22" s="64"/>
      <c r="O22" s="64"/>
      <c r="P22" s="64"/>
      <c r="Q22" s="64"/>
      <c r="R22" s="64"/>
    </row>
    <row r="23" spans="1:18" ht="12.75">
      <c r="A23" s="57" t="s">
        <v>96</v>
      </c>
      <c r="B23" s="55"/>
      <c r="C23" s="55"/>
      <c r="D23" s="55"/>
      <c r="E23" s="55"/>
      <c r="F23" s="55"/>
      <c r="G23" s="13"/>
      <c r="H23" s="13"/>
      <c r="I23" s="13"/>
      <c r="J23" s="53"/>
      <c r="K23" s="64"/>
      <c r="L23" s="64"/>
      <c r="M23" s="64"/>
      <c r="N23" s="64"/>
      <c r="O23" s="64"/>
      <c r="P23" s="64"/>
      <c r="Q23" s="64"/>
      <c r="R23" s="64"/>
    </row>
    <row r="24" spans="1:18" ht="12.75">
      <c r="A24" s="58"/>
      <c r="B24" s="54" t="s">
        <v>97</v>
      </c>
      <c r="C24" s="55"/>
      <c r="D24" s="55"/>
      <c r="E24" s="55"/>
      <c r="F24" s="55"/>
      <c r="G24" s="13"/>
      <c r="H24" s="13"/>
      <c r="I24" s="13"/>
      <c r="J24" s="53"/>
      <c r="K24" s="64"/>
      <c r="L24" s="64"/>
      <c r="M24" s="64"/>
      <c r="N24" s="64"/>
      <c r="O24" s="64"/>
      <c r="P24" s="64"/>
      <c r="Q24" s="64"/>
      <c r="R24" s="64"/>
    </row>
    <row r="25" spans="1:18" ht="12.75">
      <c r="A25" s="59"/>
      <c r="B25" s="25"/>
      <c r="C25" s="52" t="s">
        <v>98</v>
      </c>
      <c r="D25" s="55"/>
      <c r="E25" s="55"/>
      <c r="F25" s="55"/>
      <c r="G25" s="13"/>
      <c r="H25" s="13"/>
      <c r="I25" s="13"/>
      <c r="J25" s="53"/>
      <c r="K25" s="64"/>
      <c r="L25" s="64"/>
      <c r="M25" s="64"/>
      <c r="N25" s="64"/>
      <c r="O25" s="64"/>
      <c r="P25" s="64"/>
      <c r="Q25" s="64"/>
      <c r="R25" s="64"/>
    </row>
    <row r="26" spans="1:18" ht="12.75">
      <c r="A26" s="59"/>
      <c r="B26" s="27"/>
      <c r="C26" s="52" t="s">
        <v>99</v>
      </c>
      <c r="D26" s="55"/>
      <c r="E26" s="55"/>
      <c r="F26" s="55"/>
      <c r="G26" s="13"/>
      <c r="H26" s="13"/>
      <c r="I26" s="13"/>
      <c r="J26" s="53"/>
      <c r="K26" s="64"/>
      <c r="L26" s="64"/>
      <c r="M26" s="64"/>
      <c r="N26" s="64"/>
      <c r="O26" s="64"/>
      <c r="P26" s="64"/>
      <c r="Q26" s="64"/>
      <c r="R26" s="64"/>
    </row>
    <row r="27" spans="1:18" ht="12.75">
      <c r="A27" s="59"/>
      <c r="B27" s="30"/>
      <c r="C27" s="52" t="s">
        <v>100</v>
      </c>
      <c r="D27" s="55"/>
      <c r="E27" s="55"/>
      <c r="F27" s="55"/>
      <c r="G27" s="13"/>
      <c r="H27" s="13"/>
      <c r="I27" s="13"/>
      <c r="J27" s="53"/>
      <c r="K27" s="64"/>
      <c r="L27" s="64"/>
      <c r="M27" s="64"/>
      <c r="N27" s="64"/>
      <c r="O27" s="64"/>
      <c r="P27" s="64"/>
      <c r="Q27" s="64"/>
      <c r="R27" s="64"/>
    </row>
    <row r="28" spans="1:18" ht="12.75">
      <c r="A28" s="59"/>
      <c r="B28" s="54" t="s">
        <v>101</v>
      </c>
      <c r="C28" s="55"/>
      <c r="D28" s="55"/>
      <c r="E28" s="55"/>
      <c r="F28" s="55"/>
      <c r="G28" s="13"/>
      <c r="H28" s="13"/>
      <c r="I28" s="13"/>
      <c r="J28" s="53"/>
      <c r="K28" s="64"/>
      <c r="L28" s="64"/>
      <c r="M28" s="64"/>
      <c r="N28" s="64"/>
      <c r="O28" s="64"/>
      <c r="P28" s="64"/>
      <c r="Q28" s="64"/>
      <c r="R28" s="64"/>
    </row>
    <row r="29" spans="1:18" ht="12.75">
      <c r="A29" s="59"/>
      <c r="B29" s="60"/>
      <c r="C29" s="54" t="s">
        <v>98</v>
      </c>
      <c r="D29" s="55"/>
      <c r="E29" s="55"/>
      <c r="F29" s="55"/>
      <c r="G29" s="13"/>
      <c r="H29" s="13"/>
      <c r="I29" s="13"/>
      <c r="J29" s="53"/>
      <c r="K29" s="64"/>
      <c r="L29" s="64"/>
      <c r="M29" s="64"/>
      <c r="N29" s="64"/>
      <c r="O29" s="64"/>
      <c r="P29" s="64"/>
      <c r="Q29" s="64"/>
      <c r="R29" s="64"/>
    </row>
    <row r="30" spans="1:18" ht="12.75">
      <c r="A30" s="59"/>
      <c r="B30" s="4"/>
      <c r="C30" s="54" t="s">
        <v>99</v>
      </c>
      <c r="D30" s="55"/>
      <c r="E30" s="55"/>
      <c r="F30" s="55"/>
      <c r="G30" s="13"/>
      <c r="H30" s="13"/>
      <c r="I30" s="13"/>
      <c r="J30" s="53"/>
      <c r="K30" s="64"/>
      <c r="L30" s="64"/>
      <c r="M30" s="64"/>
      <c r="N30" s="64"/>
      <c r="O30" s="64"/>
      <c r="P30" s="64"/>
      <c r="Q30" s="64"/>
      <c r="R30" s="64"/>
    </row>
    <row r="31" spans="1:18" ht="12.75">
      <c r="A31" s="59"/>
      <c r="B31" s="4"/>
      <c r="C31" s="54" t="s">
        <v>100</v>
      </c>
      <c r="D31" s="55"/>
      <c r="E31" s="55"/>
      <c r="F31" s="55"/>
      <c r="G31" s="13"/>
      <c r="H31" s="13"/>
      <c r="I31" s="13"/>
      <c r="J31" s="53"/>
      <c r="K31" s="64"/>
      <c r="L31" s="64"/>
      <c r="M31" s="64"/>
      <c r="N31" s="64"/>
      <c r="O31" s="64"/>
      <c r="P31" s="64"/>
      <c r="Q31" s="64"/>
      <c r="R31" s="64"/>
    </row>
    <row r="32" spans="1:18" ht="12.75">
      <c r="A32" s="57" t="s">
        <v>102</v>
      </c>
      <c r="B32" s="55"/>
      <c r="C32" s="55"/>
      <c r="D32" s="55"/>
      <c r="E32" s="55"/>
      <c r="F32" s="55"/>
      <c r="G32" s="13">
        <f>G22+G23</f>
        <v>493398</v>
      </c>
      <c r="H32" s="13">
        <f>H22+H23</f>
        <v>50188</v>
      </c>
      <c r="I32" s="13">
        <f>I22+I23</f>
        <v>84427</v>
      </c>
      <c r="J32" s="13">
        <f>J22+J23</f>
        <v>490720</v>
      </c>
      <c r="K32" s="13">
        <f>K22+K23</f>
        <v>50188</v>
      </c>
      <c r="L32" s="13">
        <f>L22+L23</f>
        <v>88774</v>
      </c>
      <c r="M32" s="64"/>
      <c r="N32" s="64"/>
      <c r="O32" s="64"/>
      <c r="P32" s="64"/>
      <c r="Q32" s="64"/>
      <c r="R32" s="64"/>
    </row>
  </sheetData>
  <sheetProtection selectLockedCells="1" selectUnlockedCells="1"/>
  <mergeCells count="9">
    <mergeCell ref="A4:R4"/>
    <mergeCell ref="A5:R5"/>
    <mergeCell ref="A6:R6"/>
    <mergeCell ref="A7:R7"/>
    <mergeCell ref="A10:F11"/>
    <mergeCell ref="G10:I10"/>
    <mergeCell ref="J10:L10"/>
    <mergeCell ref="M10:O10"/>
    <mergeCell ref="P10:R10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1"/>
  <sheetViews>
    <sheetView workbookViewId="0" topLeftCell="A1">
      <selection activeCell="A3" sqref="A3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1" t="s">
        <v>109</v>
      </c>
    </row>
    <row r="3" spans="1:21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 t="s">
        <v>111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2" t="s">
        <v>112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2" t="s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9" spans="1:18" ht="12.75">
      <c r="A9" s="8"/>
      <c r="B9" s="8"/>
      <c r="C9" s="8"/>
      <c r="D9" s="8"/>
      <c r="E9" s="8"/>
      <c r="F9" s="8"/>
      <c r="G9" s="8"/>
      <c r="H9" s="8"/>
      <c r="I9" s="8"/>
      <c r="Q9" s="1"/>
      <c r="R9" s="1" t="s">
        <v>12</v>
      </c>
    </row>
    <row r="10" spans="1:21" ht="25.5" customHeight="1">
      <c r="A10" s="9" t="s">
        <v>13</v>
      </c>
      <c r="B10" s="9"/>
      <c r="C10" s="9"/>
      <c r="D10" s="9"/>
      <c r="E10" s="9"/>
      <c r="F10" s="9"/>
      <c r="G10" s="9"/>
      <c r="H10" s="9"/>
      <c r="I10" s="9"/>
      <c r="J10" s="62" t="s">
        <v>14</v>
      </c>
      <c r="K10" s="62"/>
      <c r="L10" s="62"/>
      <c r="M10" s="62" t="s">
        <v>15</v>
      </c>
      <c r="N10" s="62"/>
      <c r="O10" s="62"/>
      <c r="P10" s="11" t="s">
        <v>16</v>
      </c>
      <c r="Q10" s="11"/>
      <c r="R10" s="11"/>
      <c r="S10" s="62" t="s">
        <v>17</v>
      </c>
      <c r="T10" s="62"/>
      <c r="U10" s="62"/>
    </row>
    <row r="11" spans="1:21" ht="51">
      <c r="A11" s="9"/>
      <c r="B11" s="9"/>
      <c r="C11" s="9"/>
      <c r="D11" s="9"/>
      <c r="E11" s="9"/>
      <c r="F11" s="9"/>
      <c r="G11" s="9"/>
      <c r="H11" s="9"/>
      <c r="I11" s="9"/>
      <c r="J11" s="62" t="s">
        <v>105</v>
      </c>
      <c r="K11" s="62" t="s">
        <v>106</v>
      </c>
      <c r="L11" s="62" t="s">
        <v>107</v>
      </c>
      <c r="M11" s="62" t="s">
        <v>105</v>
      </c>
      <c r="N11" s="62" t="s">
        <v>106</v>
      </c>
      <c r="O11" s="62" t="s">
        <v>107</v>
      </c>
      <c r="P11" s="62" t="s">
        <v>105</v>
      </c>
      <c r="Q11" s="62" t="s">
        <v>106</v>
      </c>
      <c r="R11" s="62" t="s">
        <v>107</v>
      </c>
      <c r="S11" s="62" t="s">
        <v>105</v>
      </c>
      <c r="T11" s="62" t="s">
        <v>106</v>
      </c>
      <c r="U11" s="62" t="s">
        <v>107</v>
      </c>
    </row>
    <row r="12" spans="1:21" ht="12.75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3"/>
      <c r="K12" s="13">
        <f>K13+K20+K27+K39</f>
        <v>1076</v>
      </c>
      <c r="L12" s="13">
        <f>L13+L20+L27+L39</f>
        <v>165</v>
      </c>
      <c r="M12" s="13"/>
      <c r="N12" s="13">
        <f>N13+N20+N27+N39</f>
        <v>1076</v>
      </c>
      <c r="O12" s="13">
        <f>O13+O20+O27+O39</f>
        <v>165</v>
      </c>
      <c r="P12" s="13"/>
      <c r="Q12" s="13"/>
      <c r="R12" s="13"/>
      <c r="S12" s="13"/>
      <c r="T12" s="66"/>
      <c r="U12" s="66"/>
    </row>
    <row r="13" spans="1:21" ht="12.75">
      <c r="A13" s="14"/>
      <c r="B13" s="15" t="s">
        <v>19</v>
      </c>
      <c r="C13" s="15"/>
      <c r="D13" s="15"/>
      <c r="E13" s="15"/>
      <c r="F13" s="15"/>
      <c r="G13" s="15"/>
      <c r="H13" s="15"/>
      <c r="I13" s="15"/>
      <c r="J13" s="16"/>
      <c r="K13" s="16">
        <f>SUM(K14:K19)</f>
        <v>1000</v>
      </c>
      <c r="L13" s="16"/>
      <c r="M13" s="16"/>
      <c r="N13" s="16">
        <f>SUM(N14:N19)</f>
        <v>1000</v>
      </c>
      <c r="O13" s="16"/>
      <c r="P13" s="16"/>
      <c r="Q13" s="16"/>
      <c r="R13" s="16"/>
      <c r="S13" s="16"/>
      <c r="T13" s="67"/>
      <c r="U13" s="67"/>
    </row>
    <row r="14" spans="1:21" ht="12.75">
      <c r="A14" s="17"/>
      <c r="B14" s="18"/>
      <c r="C14" s="19" t="s">
        <v>20</v>
      </c>
      <c r="D14" s="19"/>
      <c r="E14" s="19"/>
      <c r="F14" s="19"/>
      <c r="G14" s="19"/>
      <c r="H14" s="19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64"/>
      <c r="U14" s="64"/>
    </row>
    <row r="15" spans="1:21" ht="12.75">
      <c r="A15" s="17"/>
      <c r="B15" s="22"/>
      <c r="C15" s="19" t="s">
        <v>21</v>
      </c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64"/>
      <c r="U15" s="64"/>
    </row>
    <row r="16" spans="1:21" ht="12.75">
      <c r="A16" s="17"/>
      <c r="B16" s="22"/>
      <c r="C16" s="19" t="s">
        <v>22</v>
      </c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64"/>
      <c r="U16" s="64"/>
    </row>
    <row r="17" spans="1:21" ht="12.75">
      <c r="A17" s="17"/>
      <c r="B17" s="22"/>
      <c r="C17" s="19" t="s">
        <v>23</v>
      </c>
      <c r="D17" s="19"/>
      <c r="E17" s="19"/>
      <c r="F17" s="19"/>
      <c r="G17" s="19"/>
      <c r="H17" s="19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64"/>
      <c r="U17" s="64"/>
    </row>
    <row r="18" spans="1:21" ht="12.75">
      <c r="A18" s="17"/>
      <c r="B18" s="22"/>
      <c r="C18" s="19" t="s">
        <v>24</v>
      </c>
      <c r="D18" s="19"/>
      <c r="E18" s="19"/>
      <c r="F18" s="19"/>
      <c r="G18" s="19"/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64"/>
      <c r="U18" s="64"/>
    </row>
    <row r="19" spans="1:21" ht="12.75">
      <c r="A19" s="17"/>
      <c r="B19" s="22"/>
      <c r="C19" s="23" t="s">
        <v>25</v>
      </c>
      <c r="D19" s="23"/>
      <c r="E19" s="23"/>
      <c r="F19" s="23"/>
      <c r="G19" s="23"/>
      <c r="H19" s="23"/>
      <c r="I19" s="23"/>
      <c r="J19" s="20"/>
      <c r="K19" s="20">
        <v>1000</v>
      </c>
      <c r="L19" s="20"/>
      <c r="M19" s="20"/>
      <c r="N19" s="20">
        <v>1000</v>
      </c>
      <c r="O19" s="20"/>
      <c r="P19" s="20"/>
      <c r="Q19" s="20"/>
      <c r="R19" s="20"/>
      <c r="S19" s="21"/>
      <c r="T19" s="64"/>
      <c r="U19" s="64"/>
    </row>
    <row r="20" spans="1:21" ht="12.75">
      <c r="A20" s="14"/>
      <c r="B20" s="24" t="s">
        <v>26</v>
      </c>
      <c r="C20" s="24"/>
      <c r="D20" s="24"/>
      <c r="E20" s="24"/>
      <c r="F20" s="24"/>
      <c r="G20" s="24"/>
      <c r="H20" s="24"/>
      <c r="I20" s="24"/>
      <c r="J20" s="16"/>
      <c r="K20" s="16"/>
      <c r="L20" s="16">
        <f>SUM(L21:L26)</f>
        <v>50</v>
      </c>
      <c r="M20" s="16"/>
      <c r="N20" s="16"/>
      <c r="O20" s="16">
        <f>SUM(O21:O26)</f>
        <v>50</v>
      </c>
      <c r="P20" s="16"/>
      <c r="Q20" s="16"/>
      <c r="R20" s="16"/>
      <c r="S20" s="16"/>
      <c r="T20" s="67"/>
      <c r="U20" s="67"/>
    </row>
    <row r="21" spans="1:21" ht="12.75">
      <c r="A21" s="17"/>
      <c r="B21" s="25"/>
      <c r="C21" s="26" t="s">
        <v>27</v>
      </c>
      <c r="D21" s="26"/>
      <c r="E21" s="26"/>
      <c r="F21" s="26"/>
      <c r="G21" s="26"/>
      <c r="H21" s="26"/>
      <c r="I21" s="26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64"/>
      <c r="U21" s="64"/>
    </row>
    <row r="22" spans="1:21" ht="12.75" customHeight="1">
      <c r="A22" s="17"/>
      <c r="B22" s="27"/>
      <c r="C22" s="28" t="s">
        <v>28</v>
      </c>
      <c r="D22" s="28"/>
      <c r="E22" s="28"/>
      <c r="F22" s="28"/>
      <c r="G22" s="28"/>
      <c r="H22" s="28"/>
      <c r="I22" s="28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64"/>
      <c r="U22" s="64"/>
    </row>
    <row r="23" spans="1:21" ht="12.75">
      <c r="A23" s="17"/>
      <c r="B23" s="27"/>
      <c r="C23" s="26" t="s">
        <v>29</v>
      </c>
      <c r="D23" s="26"/>
      <c r="E23" s="26"/>
      <c r="F23" s="26"/>
      <c r="G23" s="26"/>
      <c r="H23" s="26"/>
      <c r="I23" s="26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64"/>
      <c r="U23" s="64"/>
    </row>
    <row r="24" spans="1:21" ht="12.75">
      <c r="A24" s="17"/>
      <c r="B24" s="27"/>
      <c r="C24" s="26" t="s">
        <v>30</v>
      </c>
      <c r="D24" s="26"/>
      <c r="E24" s="26"/>
      <c r="F24" s="26"/>
      <c r="G24" s="26"/>
      <c r="H24" s="26"/>
      <c r="I24" s="26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64"/>
      <c r="U24" s="64"/>
    </row>
    <row r="25" spans="1:21" ht="12.75">
      <c r="A25" s="17"/>
      <c r="B25" s="27"/>
      <c r="C25" s="26" t="s">
        <v>31</v>
      </c>
      <c r="D25" s="26"/>
      <c r="E25" s="26"/>
      <c r="F25" s="26"/>
      <c r="G25" s="26"/>
      <c r="H25" s="26"/>
      <c r="I25" s="26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64"/>
      <c r="U25" s="64"/>
    </row>
    <row r="26" spans="1:21" ht="12.75">
      <c r="A26" s="17"/>
      <c r="B26" s="27"/>
      <c r="C26" s="26" t="s">
        <v>32</v>
      </c>
      <c r="D26" s="26"/>
      <c r="E26" s="26"/>
      <c r="F26" s="26"/>
      <c r="G26" s="26"/>
      <c r="H26" s="26"/>
      <c r="I26" s="26"/>
      <c r="J26" s="20"/>
      <c r="K26" s="20"/>
      <c r="L26" s="20">
        <v>50</v>
      </c>
      <c r="M26" s="20"/>
      <c r="N26" s="20"/>
      <c r="O26" s="20">
        <v>50</v>
      </c>
      <c r="P26" s="20"/>
      <c r="Q26" s="20"/>
      <c r="R26" s="20"/>
      <c r="S26" s="21"/>
      <c r="T26" s="64"/>
      <c r="U26" s="64"/>
    </row>
    <row r="27" spans="1:21" ht="12.75">
      <c r="A27" s="14"/>
      <c r="B27" s="24" t="s">
        <v>33</v>
      </c>
      <c r="C27" s="24"/>
      <c r="D27" s="24"/>
      <c r="E27" s="24"/>
      <c r="F27" s="24"/>
      <c r="G27" s="24"/>
      <c r="H27" s="24"/>
      <c r="I27" s="24"/>
      <c r="J27" s="16"/>
      <c r="K27" s="16">
        <f>SUM(K28:K38)</f>
        <v>76</v>
      </c>
      <c r="L27" s="16">
        <f>SUM(L28:L38)</f>
        <v>115</v>
      </c>
      <c r="M27" s="16"/>
      <c r="N27" s="16">
        <f>SUM(N28:N38)</f>
        <v>76</v>
      </c>
      <c r="O27" s="16">
        <f>SUM(O28:O38)</f>
        <v>115</v>
      </c>
      <c r="P27" s="16"/>
      <c r="Q27" s="16"/>
      <c r="R27" s="16"/>
      <c r="S27" s="16"/>
      <c r="T27" s="67"/>
      <c r="U27" s="67"/>
    </row>
    <row r="28" spans="1:21" ht="12.75">
      <c r="A28" s="17"/>
      <c r="B28" s="25"/>
      <c r="C28" s="29" t="s">
        <v>34</v>
      </c>
      <c r="D28" s="29"/>
      <c r="E28" s="29"/>
      <c r="F28" s="29"/>
      <c r="G28" s="29"/>
      <c r="H28" s="29"/>
      <c r="I28" s="29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64"/>
      <c r="U28" s="64"/>
    </row>
    <row r="29" spans="1:21" ht="12.75">
      <c r="A29" s="17"/>
      <c r="B29" s="27"/>
      <c r="C29" s="29" t="s">
        <v>35</v>
      </c>
      <c r="D29" s="29"/>
      <c r="E29" s="29"/>
      <c r="F29" s="29"/>
      <c r="G29" s="29"/>
      <c r="H29" s="29"/>
      <c r="I29" s="29"/>
      <c r="J29" s="20"/>
      <c r="K29" s="20">
        <v>10</v>
      </c>
      <c r="L29" s="20">
        <v>90</v>
      </c>
      <c r="M29" s="20"/>
      <c r="N29" s="20">
        <v>10</v>
      </c>
      <c r="O29" s="20">
        <v>90</v>
      </c>
      <c r="P29" s="20"/>
      <c r="Q29" s="20"/>
      <c r="R29" s="20"/>
      <c r="S29" s="21"/>
      <c r="T29" s="64"/>
      <c r="U29" s="64"/>
    </row>
    <row r="30" spans="1:21" ht="12.75">
      <c r="A30" s="17"/>
      <c r="B30" s="27"/>
      <c r="C30" s="29" t="s">
        <v>36</v>
      </c>
      <c r="D30" s="29"/>
      <c r="E30" s="29"/>
      <c r="F30" s="29"/>
      <c r="G30" s="29"/>
      <c r="H30" s="29"/>
      <c r="I30" s="29"/>
      <c r="J30" s="20"/>
      <c r="K30" s="20">
        <v>50</v>
      </c>
      <c r="L30" s="20"/>
      <c r="M30" s="20"/>
      <c r="N30" s="20">
        <v>50</v>
      </c>
      <c r="O30" s="20"/>
      <c r="P30" s="20"/>
      <c r="Q30" s="20"/>
      <c r="R30" s="20"/>
      <c r="S30" s="21"/>
      <c r="T30" s="64"/>
      <c r="U30" s="64"/>
    </row>
    <row r="31" spans="1:21" ht="12.75">
      <c r="A31" s="17"/>
      <c r="B31" s="27"/>
      <c r="C31" s="26" t="s">
        <v>37</v>
      </c>
      <c r="D31" s="26"/>
      <c r="E31" s="26"/>
      <c r="F31" s="26"/>
      <c r="G31" s="26"/>
      <c r="H31" s="26"/>
      <c r="I31" s="26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64"/>
      <c r="U31" s="64"/>
    </row>
    <row r="32" spans="1:21" ht="12.75">
      <c r="A32" s="17"/>
      <c r="B32" s="27"/>
      <c r="C32" s="26" t="s">
        <v>38</v>
      </c>
      <c r="D32" s="26"/>
      <c r="E32" s="26"/>
      <c r="F32" s="26"/>
      <c r="G32" s="26"/>
      <c r="H32" s="26"/>
      <c r="I32" s="26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64"/>
      <c r="U32" s="64"/>
    </row>
    <row r="33" spans="1:21" ht="12.75">
      <c r="A33" s="17"/>
      <c r="B33" s="27"/>
      <c r="C33" s="19" t="s">
        <v>39</v>
      </c>
      <c r="D33" s="19"/>
      <c r="E33" s="19"/>
      <c r="F33" s="19"/>
      <c r="G33" s="19"/>
      <c r="H33" s="19"/>
      <c r="I33" s="19"/>
      <c r="J33" s="20"/>
      <c r="K33" s="20">
        <v>16</v>
      </c>
      <c r="L33" s="20">
        <v>25</v>
      </c>
      <c r="M33" s="20"/>
      <c r="N33" s="20">
        <v>16</v>
      </c>
      <c r="O33" s="20">
        <v>25</v>
      </c>
      <c r="P33" s="20"/>
      <c r="Q33" s="20"/>
      <c r="R33" s="20"/>
      <c r="S33" s="21"/>
      <c r="T33" s="64"/>
      <c r="U33" s="64"/>
    </row>
    <row r="34" spans="1:21" ht="12.75">
      <c r="A34" s="17"/>
      <c r="B34" s="27"/>
      <c r="C34" s="19" t="s">
        <v>40</v>
      </c>
      <c r="D34" s="19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64"/>
      <c r="U34" s="64"/>
    </row>
    <row r="35" spans="1:21" ht="12.75">
      <c r="A35" s="17"/>
      <c r="B35" s="27"/>
      <c r="C35" s="19" t="s">
        <v>41</v>
      </c>
      <c r="D35" s="19"/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64"/>
      <c r="U35" s="64"/>
    </row>
    <row r="36" spans="1:21" ht="12.75">
      <c r="A36" s="17"/>
      <c r="B36" s="27"/>
      <c r="C36" s="26" t="s">
        <v>42</v>
      </c>
      <c r="D36" s="26"/>
      <c r="E36" s="26"/>
      <c r="F36" s="26"/>
      <c r="G36" s="26"/>
      <c r="H36" s="26"/>
      <c r="I36" s="26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64"/>
      <c r="U36" s="64"/>
    </row>
    <row r="37" spans="1:21" ht="12.75">
      <c r="A37" s="17"/>
      <c r="B37" s="27"/>
      <c r="C37" s="19" t="s">
        <v>43</v>
      </c>
      <c r="D37" s="19"/>
      <c r="E37" s="19"/>
      <c r="F37" s="19"/>
      <c r="G37" s="19"/>
      <c r="H37" s="19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64"/>
      <c r="U37" s="64"/>
    </row>
    <row r="38" spans="1:21" ht="12.75">
      <c r="A38" s="17"/>
      <c r="B38" s="30"/>
      <c r="C38" s="26" t="s">
        <v>44</v>
      </c>
      <c r="D38" s="26"/>
      <c r="E38" s="26"/>
      <c r="F38" s="26"/>
      <c r="G38" s="26"/>
      <c r="H38" s="26"/>
      <c r="I38" s="26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64"/>
      <c r="U38" s="64"/>
    </row>
    <row r="39" spans="1:21" ht="12.75">
      <c r="A39" s="14"/>
      <c r="B39" s="24" t="s">
        <v>114</v>
      </c>
      <c r="C39" s="24"/>
      <c r="D39" s="24"/>
      <c r="E39" s="24"/>
      <c r="F39" s="24"/>
      <c r="G39" s="24"/>
      <c r="H39" s="24"/>
      <c r="I39" s="24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64"/>
      <c r="U39" s="64"/>
    </row>
    <row r="40" spans="1:21" ht="12.75">
      <c r="A40" s="17"/>
      <c r="B40" s="31"/>
      <c r="C40" s="26" t="s">
        <v>46</v>
      </c>
      <c r="D40" s="26"/>
      <c r="E40" s="26"/>
      <c r="F40" s="26"/>
      <c r="G40" s="26"/>
      <c r="H40" s="26"/>
      <c r="I40" s="26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64"/>
      <c r="U40" s="64"/>
    </row>
    <row r="41" spans="1:21" ht="12.75">
      <c r="A41" s="17"/>
      <c r="B41" s="32"/>
      <c r="C41" s="19" t="s">
        <v>47</v>
      </c>
      <c r="D41" s="19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64"/>
      <c r="U41" s="64"/>
    </row>
    <row r="42" spans="1:21" ht="25.5" customHeight="1">
      <c r="A42" s="17"/>
      <c r="B42" s="32"/>
      <c r="C42" s="33" t="s">
        <v>48</v>
      </c>
      <c r="D42" s="33"/>
      <c r="E42" s="33"/>
      <c r="F42" s="33"/>
      <c r="G42" s="33"/>
      <c r="H42" s="33"/>
      <c r="I42" s="33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64"/>
      <c r="U42" s="64"/>
    </row>
    <row r="43" spans="1:21" ht="12.75">
      <c r="A43" s="17"/>
      <c r="B43" s="32"/>
      <c r="C43" s="26" t="s">
        <v>49</v>
      </c>
      <c r="D43" s="26"/>
      <c r="E43" s="26"/>
      <c r="F43" s="26"/>
      <c r="G43" s="26"/>
      <c r="H43" s="26"/>
      <c r="I43" s="26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64"/>
      <c r="U43" s="64"/>
    </row>
    <row r="44" spans="1:21" ht="12.75">
      <c r="A44" s="17"/>
      <c r="B44" s="32"/>
      <c r="C44" s="26" t="s">
        <v>50</v>
      </c>
      <c r="D44" s="26"/>
      <c r="E44" s="26"/>
      <c r="F44" s="26"/>
      <c r="G44" s="26"/>
      <c r="H44" s="26"/>
      <c r="I44" s="26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64"/>
      <c r="U44" s="64"/>
    </row>
    <row r="45" spans="1:21" ht="12.75">
      <c r="A45" s="34"/>
      <c r="B45" s="34"/>
      <c r="C45" s="34"/>
      <c r="D45" s="34"/>
      <c r="E45" s="34"/>
      <c r="F45" s="34"/>
      <c r="G45" s="34"/>
      <c r="H45" s="34"/>
      <c r="I45" s="34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64"/>
      <c r="U45" s="64"/>
    </row>
    <row r="46" spans="1:21" ht="12.75">
      <c r="A46" s="12" t="s">
        <v>51</v>
      </c>
      <c r="B46" s="12"/>
      <c r="C46" s="12"/>
      <c r="D46" s="12"/>
      <c r="E46" s="12"/>
      <c r="F46" s="12"/>
      <c r="G46" s="12"/>
      <c r="H46" s="12"/>
      <c r="I46" s="12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64"/>
      <c r="U46" s="64"/>
    </row>
    <row r="47" spans="1:21" ht="12.75">
      <c r="A47" s="35"/>
      <c r="B47" s="36" t="s">
        <v>52</v>
      </c>
      <c r="C47" s="36"/>
      <c r="D47" s="36"/>
      <c r="E47" s="36"/>
      <c r="F47" s="36"/>
      <c r="G47" s="36"/>
      <c r="H47" s="36"/>
      <c r="I47" s="36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64"/>
      <c r="U47" s="64"/>
    </row>
    <row r="48" spans="1:21" ht="12.75" customHeight="1">
      <c r="A48" s="37"/>
      <c r="B48" s="27"/>
      <c r="C48" s="38" t="s">
        <v>53</v>
      </c>
      <c r="D48" s="38"/>
      <c r="E48" s="38"/>
      <c r="F48" s="38"/>
      <c r="G48" s="38"/>
      <c r="H48" s="38"/>
      <c r="I48" s="38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64"/>
      <c r="U48" s="64"/>
    </row>
    <row r="49" spans="1:21" ht="12.75">
      <c r="A49" s="37"/>
      <c r="B49" s="27"/>
      <c r="C49" s="19" t="s">
        <v>22</v>
      </c>
      <c r="D49" s="19"/>
      <c r="E49" s="19"/>
      <c r="F49" s="19"/>
      <c r="G49" s="19"/>
      <c r="H49" s="19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64"/>
      <c r="U49" s="64"/>
    </row>
    <row r="50" spans="1:21" ht="12.75">
      <c r="A50" s="37"/>
      <c r="B50" s="27"/>
      <c r="C50" s="19" t="s">
        <v>23</v>
      </c>
      <c r="D50" s="19"/>
      <c r="E50" s="19"/>
      <c r="F50" s="19"/>
      <c r="G50" s="19"/>
      <c r="H50" s="19"/>
      <c r="I50" s="19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64"/>
      <c r="U50" s="64"/>
    </row>
    <row r="51" spans="1:21" ht="12.75">
      <c r="A51" s="37"/>
      <c r="B51" s="27"/>
      <c r="C51" s="39" t="s">
        <v>24</v>
      </c>
      <c r="D51" s="39"/>
      <c r="E51" s="39"/>
      <c r="F51" s="39"/>
      <c r="G51" s="39"/>
      <c r="H51" s="39"/>
      <c r="I51" s="39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64"/>
      <c r="U51" s="64"/>
    </row>
    <row r="52" spans="1:21" ht="12.75">
      <c r="A52" s="37"/>
      <c r="B52" s="27"/>
      <c r="C52" s="19" t="s">
        <v>54</v>
      </c>
      <c r="D52" s="19"/>
      <c r="E52" s="19"/>
      <c r="F52" s="19"/>
      <c r="G52" s="19"/>
      <c r="H52" s="19"/>
      <c r="I52" s="19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64"/>
      <c r="U52" s="64"/>
    </row>
    <row r="53" spans="1:21" ht="12.75">
      <c r="A53" s="14"/>
      <c r="B53" s="15" t="s">
        <v>55</v>
      </c>
      <c r="C53" s="15"/>
      <c r="D53" s="15"/>
      <c r="E53" s="15"/>
      <c r="F53" s="15"/>
      <c r="G53" s="15"/>
      <c r="H53" s="15"/>
      <c r="I53" s="15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64"/>
      <c r="U53" s="64"/>
    </row>
    <row r="54" spans="1:21" ht="12.75">
      <c r="A54" s="17"/>
      <c r="B54" s="18"/>
      <c r="C54" s="19" t="s">
        <v>56</v>
      </c>
      <c r="D54" s="19"/>
      <c r="E54" s="19"/>
      <c r="F54" s="19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64"/>
      <c r="U54" s="64"/>
    </row>
    <row r="55" spans="1:21" ht="12.75">
      <c r="A55" s="17"/>
      <c r="B55" s="22"/>
      <c r="C55" s="19" t="s">
        <v>57</v>
      </c>
      <c r="D55" s="19"/>
      <c r="E55" s="19"/>
      <c r="F55" s="19"/>
      <c r="G55" s="19"/>
      <c r="H55" s="19"/>
      <c r="I55" s="19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64"/>
      <c r="U55" s="64"/>
    </row>
    <row r="56" spans="1:21" ht="12.75">
      <c r="A56" s="17"/>
      <c r="B56" s="22"/>
      <c r="C56" s="19" t="s">
        <v>58</v>
      </c>
      <c r="D56" s="19"/>
      <c r="E56" s="19"/>
      <c r="F56" s="19"/>
      <c r="G56" s="19"/>
      <c r="H56" s="19"/>
      <c r="I56" s="19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64"/>
      <c r="U56" s="64"/>
    </row>
    <row r="57" spans="1:21" ht="12.75">
      <c r="A57" s="17"/>
      <c r="B57" s="27"/>
      <c r="C57" s="26" t="s">
        <v>59</v>
      </c>
      <c r="D57" s="26"/>
      <c r="E57" s="26"/>
      <c r="F57" s="26"/>
      <c r="G57" s="26"/>
      <c r="H57" s="26"/>
      <c r="I57" s="26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64"/>
      <c r="U57" s="64"/>
    </row>
    <row r="58" spans="1:21" ht="12.75">
      <c r="A58" s="17"/>
      <c r="B58" s="27"/>
      <c r="C58" s="26" t="s">
        <v>60</v>
      </c>
      <c r="D58" s="26"/>
      <c r="E58" s="26"/>
      <c r="F58" s="26"/>
      <c r="G58" s="26"/>
      <c r="H58" s="26"/>
      <c r="I58" s="26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64"/>
      <c r="U58" s="64"/>
    </row>
    <row r="59" spans="1:21" ht="12.75">
      <c r="A59" s="14"/>
      <c r="B59" s="24" t="s">
        <v>61</v>
      </c>
      <c r="C59" s="24"/>
      <c r="D59" s="24"/>
      <c r="E59" s="24"/>
      <c r="F59" s="24"/>
      <c r="G59" s="24"/>
      <c r="H59" s="24"/>
      <c r="I59" s="24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64"/>
      <c r="U59" s="64"/>
    </row>
    <row r="60" spans="1:21" ht="12.75">
      <c r="A60" s="17"/>
      <c r="B60" s="31"/>
      <c r="C60" s="26" t="s">
        <v>46</v>
      </c>
      <c r="D60" s="26"/>
      <c r="E60" s="26"/>
      <c r="F60" s="26"/>
      <c r="G60" s="26"/>
      <c r="H60" s="26"/>
      <c r="I60" s="26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64"/>
      <c r="U60" s="64"/>
    </row>
    <row r="61" spans="1:21" ht="12.75">
      <c r="A61" s="17"/>
      <c r="B61" s="32"/>
      <c r="C61" s="19" t="s">
        <v>62</v>
      </c>
      <c r="D61" s="19"/>
      <c r="E61" s="19"/>
      <c r="F61" s="19"/>
      <c r="G61" s="19"/>
      <c r="H61" s="19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64"/>
      <c r="U61" s="64"/>
    </row>
    <row r="62" spans="1:21" ht="25.5" customHeight="1">
      <c r="A62" s="17"/>
      <c r="B62" s="32"/>
      <c r="C62" s="33" t="s">
        <v>63</v>
      </c>
      <c r="D62" s="33"/>
      <c r="E62" s="33"/>
      <c r="F62" s="33"/>
      <c r="G62" s="33"/>
      <c r="H62" s="33"/>
      <c r="I62" s="33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64"/>
      <c r="U62" s="64"/>
    </row>
    <row r="63" spans="1:21" ht="12.75">
      <c r="A63" s="17"/>
      <c r="B63" s="32"/>
      <c r="C63" s="26" t="s">
        <v>49</v>
      </c>
      <c r="D63" s="26"/>
      <c r="E63" s="26"/>
      <c r="F63" s="26"/>
      <c r="G63" s="26"/>
      <c r="H63" s="26"/>
      <c r="I63" s="26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64"/>
      <c r="U63" s="64"/>
    </row>
    <row r="64" spans="1:21" ht="12.75">
      <c r="A64" s="17"/>
      <c r="B64" s="32"/>
      <c r="C64" s="26" t="s">
        <v>64</v>
      </c>
      <c r="D64" s="26"/>
      <c r="E64" s="26"/>
      <c r="F64" s="26"/>
      <c r="G64" s="26"/>
      <c r="H64" s="26"/>
      <c r="I64" s="26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64"/>
      <c r="U64" s="64"/>
    </row>
    <row r="65" spans="1:21" ht="12.75">
      <c r="A65" s="34"/>
      <c r="B65" s="34"/>
      <c r="C65" s="34"/>
      <c r="D65" s="34"/>
      <c r="E65" s="34"/>
      <c r="F65" s="34"/>
      <c r="G65" s="34"/>
      <c r="H65" s="34"/>
      <c r="I65" s="34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64"/>
      <c r="U65" s="64"/>
    </row>
    <row r="66" spans="1:21" ht="12.75">
      <c r="A66" s="12" t="s">
        <v>65</v>
      </c>
      <c r="B66" s="12"/>
      <c r="C66" s="12"/>
      <c r="D66" s="12"/>
      <c r="E66" s="12"/>
      <c r="F66" s="12"/>
      <c r="G66" s="12"/>
      <c r="H66" s="12"/>
      <c r="I66" s="12"/>
      <c r="J66" s="13"/>
      <c r="K66" s="13">
        <f>K46+K12</f>
        <v>1076</v>
      </c>
      <c r="L66" s="13">
        <f>L46+L12</f>
        <v>165</v>
      </c>
      <c r="M66" s="13"/>
      <c r="N66" s="13">
        <f>N46+N12</f>
        <v>1076</v>
      </c>
      <c r="O66" s="13">
        <f>O46+O12</f>
        <v>165</v>
      </c>
      <c r="P66" s="13"/>
      <c r="Q66" s="13"/>
      <c r="R66" s="13"/>
      <c r="S66" s="13"/>
      <c r="T66" s="66"/>
      <c r="U66" s="66"/>
    </row>
    <row r="67" spans="1:21" ht="12.75">
      <c r="A67" s="12"/>
      <c r="B67" s="12"/>
      <c r="C67" s="12"/>
      <c r="D67" s="12"/>
      <c r="E67" s="12"/>
      <c r="F67" s="12"/>
      <c r="G67" s="12"/>
      <c r="H67" s="12"/>
      <c r="I67" s="12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64"/>
      <c r="U67" s="64"/>
    </row>
    <row r="68" spans="1:21" ht="25.5" customHeight="1">
      <c r="A68" s="40" t="s">
        <v>66</v>
      </c>
      <c r="B68" s="40"/>
      <c r="C68" s="40"/>
      <c r="D68" s="40"/>
      <c r="E68" s="40"/>
      <c r="F68" s="40"/>
      <c r="G68" s="40"/>
      <c r="H68" s="40"/>
      <c r="I68" s="40"/>
      <c r="J68" s="41"/>
      <c r="K68" s="41"/>
      <c r="L68" s="41">
        <f>L69+L70</f>
        <v>81</v>
      </c>
      <c r="M68" s="41"/>
      <c r="N68" s="41"/>
      <c r="O68" s="41">
        <f>O69+O70</f>
        <v>81</v>
      </c>
      <c r="P68" s="41"/>
      <c r="Q68" s="41"/>
      <c r="R68" s="41"/>
      <c r="S68" s="41"/>
      <c r="T68" s="66"/>
      <c r="U68" s="66"/>
    </row>
    <row r="69" spans="1:21" ht="12.75">
      <c r="A69" s="42"/>
      <c r="B69" s="26" t="s">
        <v>67</v>
      </c>
      <c r="C69" s="26"/>
      <c r="D69" s="26"/>
      <c r="E69" s="26"/>
      <c r="F69" s="26"/>
      <c r="G69" s="26"/>
      <c r="H69" s="26"/>
      <c r="I69" s="26"/>
      <c r="J69" s="20"/>
      <c r="K69" s="20"/>
      <c r="L69" s="20">
        <v>81</v>
      </c>
      <c r="M69" s="20"/>
      <c r="N69" s="20"/>
      <c r="O69" s="20">
        <v>81</v>
      </c>
      <c r="P69" s="20"/>
      <c r="Q69" s="20"/>
      <c r="R69" s="20"/>
      <c r="S69" s="21"/>
      <c r="T69" s="64"/>
      <c r="U69" s="64"/>
    </row>
    <row r="70" spans="1:21" ht="12.75">
      <c r="A70" s="14"/>
      <c r="B70" s="26" t="s">
        <v>68</v>
      </c>
      <c r="C70" s="26"/>
      <c r="D70" s="26"/>
      <c r="E70" s="26"/>
      <c r="F70" s="26"/>
      <c r="G70" s="26"/>
      <c r="H70" s="26"/>
      <c r="I70" s="26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64"/>
      <c r="U70" s="64"/>
    </row>
    <row r="71" spans="1:21" ht="12.75">
      <c r="A71" s="34"/>
      <c r="B71" s="34"/>
      <c r="C71" s="34"/>
      <c r="D71" s="34"/>
      <c r="E71" s="34"/>
      <c r="F71" s="34"/>
      <c r="G71" s="34"/>
      <c r="H71" s="34"/>
      <c r="I71" s="34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64"/>
      <c r="U71" s="64"/>
    </row>
    <row r="72" spans="1:21" ht="12.75">
      <c r="A72" s="12" t="s">
        <v>69</v>
      </c>
      <c r="B72" s="12"/>
      <c r="C72" s="12"/>
      <c r="D72" s="12"/>
      <c r="E72" s="12"/>
      <c r="F72" s="12"/>
      <c r="G72" s="12"/>
      <c r="H72" s="12"/>
      <c r="I72" s="12"/>
      <c r="J72" s="13">
        <f>J73+J84</f>
        <v>1137</v>
      </c>
      <c r="K72" s="13"/>
      <c r="L72" s="13">
        <f>L73+L84</f>
        <v>83105</v>
      </c>
      <c r="M72" s="13">
        <f>M73+M84</f>
        <v>1137</v>
      </c>
      <c r="N72" s="13"/>
      <c r="O72" s="13">
        <f>O73+O84</f>
        <v>87452</v>
      </c>
      <c r="P72" s="13"/>
      <c r="Q72" s="13"/>
      <c r="R72" s="13"/>
      <c r="S72" s="13"/>
      <c r="T72" s="66"/>
      <c r="U72" s="66"/>
    </row>
    <row r="73" spans="1:21" ht="12.75">
      <c r="A73" s="42"/>
      <c r="B73" s="26" t="s">
        <v>70</v>
      </c>
      <c r="C73" s="26"/>
      <c r="D73" s="26"/>
      <c r="E73" s="26"/>
      <c r="F73" s="26"/>
      <c r="G73" s="26"/>
      <c r="H73" s="26"/>
      <c r="I73" s="26"/>
      <c r="J73" s="20"/>
      <c r="K73" s="20"/>
      <c r="L73" s="20">
        <f>SUM(L74:L83)</f>
        <v>82235</v>
      </c>
      <c r="M73" s="20"/>
      <c r="N73" s="20"/>
      <c r="O73" s="20">
        <f>SUM(O74:O83)</f>
        <v>86582</v>
      </c>
      <c r="P73" s="20"/>
      <c r="Q73" s="20"/>
      <c r="R73" s="20"/>
      <c r="S73" s="21"/>
      <c r="T73" s="64"/>
      <c r="U73" s="64"/>
    </row>
    <row r="74" spans="1:21" ht="12.75">
      <c r="A74" s="17"/>
      <c r="B74" s="43"/>
      <c r="C74" s="26" t="s">
        <v>71</v>
      </c>
      <c r="D74" s="26"/>
      <c r="E74" s="26"/>
      <c r="F74" s="26"/>
      <c r="G74" s="26"/>
      <c r="H74" s="26"/>
      <c r="I74" s="26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64"/>
      <c r="U74" s="64"/>
    </row>
    <row r="75" spans="1:21" ht="12.75">
      <c r="A75" s="17"/>
      <c r="B75" s="44"/>
      <c r="C75" s="26" t="s">
        <v>72</v>
      </c>
      <c r="D75" s="26"/>
      <c r="E75" s="26"/>
      <c r="F75" s="26"/>
      <c r="G75" s="26"/>
      <c r="H75" s="26"/>
      <c r="I75" s="26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64"/>
      <c r="U75" s="64"/>
    </row>
    <row r="76" spans="1:21" ht="12.75">
      <c r="A76" s="17"/>
      <c r="B76" s="44"/>
      <c r="C76" s="26" t="s">
        <v>73</v>
      </c>
      <c r="D76" s="26"/>
      <c r="E76" s="26"/>
      <c r="F76" s="26"/>
      <c r="G76" s="26"/>
      <c r="H76" s="26"/>
      <c r="I76" s="26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64"/>
      <c r="U76" s="64"/>
    </row>
    <row r="77" spans="1:21" ht="12.75">
      <c r="A77" s="17"/>
      <c r="B77" s="44"/>
      <c r="C77" s="19" t="s">
        <v>74</v>
      </c>
      <c r="D77" s="19"/>
      <c r="E77" s="19"/>
      <c r="F77" s="19"/>
      <c r="G77" s="19"/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64"/>
      <c r="U77" s="64"/>
    </row>
    <row r="78" spans="1:21" ht="12.75">
      <c r="A78" s="17"/>
      <c r="B78" s="44"/>
      <c r="C78" s="26" t="s">
        <v>75</v>
      </c>
      <c r="D78" s="26"/>
      <c r="E78" s="26"/>
      <c r="F78" s="26"/>
      <c r="G78" s="26"/>
      <c r="H78" s="26"/>
      <c r="I78" s="26"/>
      <c r="J78" s="20"/>
      <c r="K78" s="20"/>
      <c r="L78" s="20">
        <v>82235</v>
      </c>
      <c r="M78" s="20"/>
      <c r="N78" s="20"/>
      <c r="O78" s="20">
        <f>82235+4347</f>
        <v>86582</v>
      </c>
      <c r="P78" s="20"/>
      <c r="Q78" s="20"/>
      <c r="R78" s="20"/>
      <c r="S78" s="21"/>
      <c r="T78" s="64"/>
      <c r="U78" s="64"/>
    </row>
    <row r="79" spans="1:21" ht="12.75">
      <c r="A79" s="17"/>
      <c r="B79" s="44"/>
      <c r="C79" s="26" t="s">
        <v>76</v>
      </c>
      <c r="D79" s="26"/>
      <c r="E79" s="26"/>
      <c r="F79" s="26"/>
      <c r="G79" s="26"/>
      <c r="H79" s="26"/>
      <c r="I79" s="26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64"/>
      <c r="U79" s="64"/>
    </row>
    <row r="80" spans="1:21" ht="12.75">
      <c r="A80" s="17"/>
      <c r="B80" s="44"/>
      <c r="C80" s="19" t="s">
        <v>77</v>
      </c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64"/>
      <c r="U80" s="64"/>
    </row>
    <row r="81" spans="1:21" ht="12.75">
      <c r="A81" s="17"/>
      <c r="B81" s="44"/>
      <c r="C81" s="26" t="s">
        <v>78</v>
      </c>
      <c r="D81" s="26"/>
      <c r="E81" s="26"/>
      <c r="F81" s="26"/>
      <c r="G81" s="26"/>
      <c r="H81" s="26"/>
      <c r="I81" s="26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64"/>
      <c r="U81" s="64"/>
    </row>
    <row r="82" spans="1:21" ht="12.75">
      <c r="A82" s="17"/>
      <c r="B82" s="44"/>
      <c r="C82" s="26" t="s">
        <v>79</v>
      </c>
      <c r="D82" s="26"/>
      <c r="E82" s="26"/>
      <c r="F82" s="26"/>
      <c r="G82" s="26"/>
      <c r="H82" s="26"/>
      <c r="I82" s="26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64"/>
      <c r="U82" s="64"/>
    </row>
    <row r="83" spans="1:21" ht="12.75">
      <c r="A83" s="17"/>
      <c r="B83" s="45"/>
      <c r="C83" s="19" t="s">
        <v>80</v>
      </c>
      <c r="D83" s="19"/>
      <c r="E83" s="19"/>
      <c r="F83" s="19"/>
      <c r="G83" s="19"/>
      <c r="H83" s="19"/>
      <c r="I83" s="19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64"/>
      <c r="U83" s="64"/>
    </row>
    <row r="84" spans="1:21" ht="12.75">
      <c r="A84" s="14"/>
      <c r="B84" s="29" t="s">
        <v>81</v>
      </c>
      <c r="C84" s="29"/>
      <c r="D84" s="29"/>
      <c r="E84" s="29"/>
      <c r="F84" s="29"/>
      <c r="G84" s="29"/>
      <c r="H84" s="29"/>
      <c r="I84" s="29"/>
      <c r="J84" s="20">
        <f>SUM(J85:J94)</f>
        <v>1137</v>
      </c>
      <c r="K84" s="20"/>
      <c r="L84" s="20">
        <f>SUM(L85:L94)</f>
        <v>870</v>
      </c>
      <c r="M84" s="20">
        <f>SUM(M85:M94)</f>
        <v>1137</v>
      </c>
      <c r="N84" s="20"/>
      <c r="O84" s="20">
        <f>SUM(O85:O94)</f>
        <v>870</v>
      </c>
      <c r="P84" s="20"/>
      <c r="Q84" s="20"/>
      <c r="R84" s="20"/>
      <c r="S84" s="21"/>
      <c r="T84" s="64"/>
      <c r="U84" s="64"/>
    </row>
    <row r="85" spans="1:21" ht="12.75">
      <c r="A85" s="17"/>
      <c r="B85" s="46"/>
      <c r="C85" s="26" t="s">
        <v>71</v>
      </c>
      <c r="D85" s="26"/>
      <c r="E85" s="26"/>
      <c r="F85" s="26"/>
      <c r="G85" s="26"/>
      <c r="H85" s="26"/>
      <c r="I85" s="26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64"/>
      <c r="U85" s="64"/>
    </row>
    <row r="86" spans="1:21" ht="12.75">
      <c r="A86" s="17"/>
      <c r="B86" s="47"/>
      <c r="C86" s="26" t="s">
        <v>72</v>
      </c>
      <c r="D86" s="26"/>
      <c r="E86" s="26"/>
      <c r="F86" s="26"/>
      <c r="G86" s="26"/>
      <c r="H86" s="26"/>
      <c r="I86" s="26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64"/>
      <c r="U86" s="64"/>
    </row>
    <row r="87" spans="1:21" ht="12.75">
      <c r="A87" s="17"/>
      <c r="B87" s="47"/>
      <c r="C87" s="26" t="s">
        <v>73</v>
      </c>
      <c r="D87" s="26"/>
      <c r="E87" s="26"/>
      <c r="F87" s="26"/>
      <c r="G87" s="26"/>
      <c r="H87" s="26"/>
      <c r="I87" s="26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64"/>
      <c r="U87" s="64"/>
    </row>
    <row r="88" spans="1:21" ht="12.75">
      <c r="A88" s="17"/>
      <c r="B88" s="47"/>
      <c r="C88" s="19" t="s">
        <v>74</v>
      </c>
      <c r="D88" s="19"/>
      <c r="E88" s="19"/>
      <c r="F88" s="19"/>
      <c r="G88" s="19"/>
      <c r="H88" s="19"/>
      <c r="I88" s="19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64"/>
      <c r="U88" s="64"/>
    </row>
    <row r="89" spans="1:21" ht="12.75">
      <c r="A89" s="17"/>
      <c r="B89" s="47"/>
      <c r="C89" s="26" t="s">
        <v>75</v>
      </c>
      <c r="D89" s="26"/>
      <c r="E89" s="26"/>
      <c r="F89" s="26"/>
      <c r="G89" s="26"/>
      <c r="H89" s="26"/>
      <c r="I89" s="26"/>
      <c r="J89" s="20">
        <v>1137</v>
      </c>
      <c r="K89" s="20"/>
      <c r="L89" s="20">
        <v>870</v>
      </c>
      <c r="M89" s="20">
        <v>1137</v>
      </c>
      <c r="N89" s="20"/>
      <c r="O89" s="20">
        <v>870</v>
      </c>
      <c r="P89" s="20"/>
      <c r="Q89" s="20"/>
      <c r="R89" s="20"/>
      <c r="S89" s="21"/>
      <c r="T89" s="64"/>
      <c r="U89" s="64"/>
    </row>
    <row r="90" spans="1:21" ht="12.75">
      <c r="A90" s="17"/>
      <c r="B90" s="47"/>
      <c r="C90" s="26" t="s">
        <v>76</v>
      </c>
      <c r="D90" s="26"/>
      <c r="E90" s="26"/>
      <c r="F90" s="26"/>
      <c r="G90" s="26"/>
      <c r="H90" s="26"/>
      <c r="I90" s="26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64"/>
      <c r="U90" s="64"/>
    </row>
    <row r="91" spans="1:21" ht="12.75">
      <c r="A91" s="17"/>
      <c r="B91" s="47"/>
      <c r="C91" s="19" t="s">
        <v>77</v>
      </c>
      <c r="D91" s="19"/>
      <c r="E91" s="19"/>
      <c r="F91" s="19"/>
      <c r="G91" s="19"/>
      <c r="H91" s="19"/>
      <c r="I91" s="19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64"/>
      <c r="U91" s="64"/>
    </row>
    <row r="92" spans="1:21" ht="12.75">
      <c r="A92" s="17"/>
      <c r="B92" s="47"/>
      <c r="C92" s="26" t="s">
        <v>78</v>
      </c>
      <c r="D92" s="26"/>
      <c r="E92" s="26"/>
      <c r="F92" s="26"/>
      <c r="G92" s="26"/>
      <c r="H92" s="26"/>
      <c r="I92" s="26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64"/>
      <c r="U92" s="64"/>
    </row>
    <row r="93" spans="1:21" ht="12.75">
      <c r="A93" s="17"/>
      <c r="B93" s="47"/>
      <c r="C93" s="26" t="s">
        <v>79</v>
      </c>
      <c r="D93" s="26"/>
      <c r="E93" s="26"/>
      <c r="F93" s="26"/>
      <c r="G93" s="26"/>
      <c r="H93" s="26"/>
      <c r="I93" s="26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64"/>
      <c r="U93" s="64"/>
    </row>
    <row r="94" spans="1:21" ht="12.75">
      <c r="A94" s="17"/>
      <c r="B94" s="47"/>
      <c r="C94" s="19" t="s">
        <v>80</v>
      </c>
      <c r="D94" s="19"/>
      <c r="E94" s="19"/>
      <c r="F94" s="19"/>
      <c r="G94" s="19"/>
      <c r="H94" s="19"/>
      <c r="I94" s="19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64"/>
      <c r="U94" s="64"/>
    </row>
    <row r="95" spans="1:21" ht="12.75">
      <c r="A95" s="34"/>
      <c r="B95" s="34"/>
      <c r="C95" s="34"/>
      <c r="D95" s="34"/>
      <c r="E95" s="34"/>
      <c r="F95" s="34"/>
      <c r="G95" s="34"/>
      <c r="H95" s="34"/>
      <c r="I95" s="34"/>
      <c r="J95" s="20"/>
      <c r="K95" s="20"/>
      <c r="L95" s="20"/>
      <c r="M95" s="20"/>
      <c r="N95" s="20"/>
      <c r="O95" s="20"/>
      <c r="P95" s="20"/>
      <c r="Q95" s="20"/>
      <c r="R95" s="20"/>
      <c r="S95" s="21"/>
      <c r="T95" s="64"/>
      <c r="U95" s="64"/>
    </row>
    <row r="96" spans="1:21" ht="12.75">
      <c r="A96" s="12" t="s">
        <v>82</v>
      </c>
      <c r="B96" s="12"/>
      <c r="C96" s="12"/>
      <c r="D96" s="12"/>
      <c r="E96" s="12"/>
      <c r="F96" s="12"/>
      <c r="G96" s="12"/>
      <c r="H96" s="12"/>
      <c r="I96" s="12"/>
      <c r="J96" s="13">
        <f>J66+J68+J72</f>
        <v>1137</v>
      </c>
      <c r="K96" s="13">
        <f>K66+K68+K72</f>
        <v>1076</v>
      </c>
      <c r="L96" s="13">
        <f>L66+L68+L72</f>
        <v>83351</v>
      </c>
      <c r="M96" s="13">
        <f>M66+M68+M72</f>
        <v>1137</v>
      </c>
      <c r="N96" s="13">
        <f>N66+N68+N72</f>
        <v>1076</v>
      </c>
      <c r="O96" s="13">
        <f>O66+O68+O72</f>
        <v>87698</v>
      </c>
      <c r="P96" s="13"/>
      <c r="Q96" s="13"/>
      <c r="R96" s="13"/>
      <c r="S96" s="13"/>
      <c r="T96" s="66"/>
      <c r="U96" s="66"/>
    </row>
    <row r="97" spans="1:21" ht="12.75">
      <c r="A97" s="68"/>
      <c r="B97" s="68"/>
      <c r="C97" s="68"/>
      <c r="D97" s="68"/>
      <c r="E97" s="68"/>
      <c r="F97" s="68"/>
      <c r="G97" s="68"/>
      <c r="H97" s="68"/>
      <c r="I97" s="68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"/>
      <c r="U97" s="7"/>
    </row>
    <row r="98" spans="1:21" ht="12.75">
      <c r="A98" s="68"/>
      <c r="B98" s="68"/>
      <c r="C98" s="68"/>
      <c r="D98" s="68"/>
      <c r="E98" s="68"/>
      <c r="F98" s="68"/>
      <c r="G98" s="68"/>
      <c r="H98" s="68"/>
      <c r="I98" s="68"/>
      <c r="J98" s="69"/>
      <c r="K98" s="69"/>
      <c r="L98" s="69"/>
      <c r="M98" s="69"/>
      <c r="N98" s="69"/>
      <c r="O98" s="69"/>
      <c r="P98" s="70"/>
      <c r="Q98" s="70"/>
      <c r="R98" s="70"/>
      <c r="S98" s="70"/>
      <c r="T98" s="4"/>
      <c r="U98" s="4"/>
    </row>
    <row r="99" spans="1:21" ht="12.75" customHeight="1">
      <c r="A99" s="9" t="s">
        <v>13</v>
      </c>
      <c r="B99" s="9"/>
      <c r="C99" s="9"/>
      <c r="D99" s="9"/>
      <c r="E99" s="9"/>
      <c r="F99" s="9"/>
      <c r="G99" s="9"/>
      <c r="H99" s="9"/>
      <c r="I99" s="9"/>
      <c r="J99" s="62" t="s">
        <v>14</v>
      </c>
      <c r="K99" s="62"/>
      <c r="L99" s="62"/>
      <c r="M99" s="62" t="s">
        <v>15</v>
      </c>
      <c r="N99" s="62"/>
      <c r="O99" s="62"/>
      <c r="P99" s="11" t="s">
        <v>16</v>
      </c>
      <c r="Q99" s="11"/>
      <c r="R99" s="11"/>
      <c r="S99" s="62" t="s">
        <v>17</v>
      </c>
      <c r="T99" s="62"/>
      <c r="U99" s="62"/>
    </row>
    <row r="100" spans="1:21" ht="51">
      <c r="A100" s="9"/>
      <c r="B100" s="9"/>
      <c r="C100" s="9"/>
      <c r="D100" s="9"/>
      <c r="E100" s="9"/>
      <c r="F100" s="9"/>
      <c r="G100" s="9"/>
      <c r="H100" s="9"/>
      <c r="I100" s="9"/>
      <c r="J100" s="62" t="s">
        <v>105</v>
      </c>
      <c r="K100" s="62" t="s">
        <v>106</v>
      </c>
      <c r="L100" s="62" t="s">
        <v>107</v>
      </c>
      <c r="M100" s="62" t="s">
        <v>105</v>
      </c>
      <c r="N100" s="62" t="s">
        <v>106</v>
      </c>
      <c r="O100" s="62" t="s">
        <v>107</v>
      </c>
      <c r="P100" s="62" t="s">
        <v>105</v>
      </c>
      <c r="Q100" s="62" t="s">
        <v>106</v>
      </c>
      <c r="R100" s="62" t="s">
        <v>107</v>
      </c>
      <c r="S100" s="62" t="s">
        <v>105</v>
      </c>
      <c r="T100" s="62" t="s">
        <v>106</v>
      </c>
      <c r="U100" s="62" t="s">
        <v>107</v>
      </c>
    </row>
    <row r="101" spans="1:21" ht="12.75">
      <c r="A101" s="51" t="s">
        <v>85</v>
      </c>
      <c r="B101" s="52"/>
      <c r="C101" s="52"/>
      <c r="D101" s="52"/>
      <c r="E101" s="52"/>
      <c r="F101" s="52"/>
      <c r="G101" s="52"/>
      <c r="H101" s="52"/>
      <c r="I101" s="71"/>
      <c r="J101" s="21"/>
      <c r="K101" s="21"/>
      <c r="L101" s="13">
        <f>SUM(L102:L106)</f>
        <v>83557</v>
      </c>
      <c r="M101" s="21"/>
      <c r="N101" s="21"/>
      <c r="O101" s="13">
        <f>SUM(O102:O106)</f>
        <v>87904</v>
      </c>
      <c r="P101" s="21"/>
      <c r="Q101" s="21"/>
      <c r="R101" s="21"/>
      <c r="S101" s="64"/>
      <c r="T101" s="64"/>
      <c r="U101" s="64"/>
    </row>
    <row r="102" spans="1:21" ht="12.75">
      <c r="A102" s="17"/>
      <c r="B102" s="54" t="s">
        <v>86</v>
      </c>
      <c r="C102" s="55"/>
      <c r="D102" s="52"/>
      <c r="E102" s="52"/>
      <c r="F102" s="52"/>
      <c r="G102" s="52"/>
      <c r="H102" s="52"/>
      <c r="I102" s="71"/>
      <c r="J102" s="21"/>
      <c r="K102" s="21"/>
      <c r="L102" s="21">
        <v>48853</v>
      </c>
      <c r="M102" s="21"/>
      <c r="N102" s="21"/>
      <c r="O102" s="21">
        <f>48853+3422</f>
        <v>52275</v>
      </c>
      <c r="P102" s="21"/>
      <c r="Q102" s="21"/>
      <c r="R102" s="21"/>
      <c r="S102" s="64"/>
      <c r="T102" s="64"/>
      <c r="U102" s="64"/>
    </row>
    <row r="103" spans="1:21" ht="12.75">
      <c r="A103" s="17"/>
      <c r="B103" s="54" t="s">
        <v>87</v>
      </c>
      <c r="C103" s="52"/>
      <c r="D103" s="52"/>
      <c r="E103" s="52"/>
      <c r="F103" s="52"/>
      <c r="G103" s="52"/>
      <c r="H103" s="52"/>
      <c r="I103" s="71"/>
      <c r="J103" s="21"/>
      <c r="K103" s="21"/>
      <c r="L103" s="21">
        <v>13663</v>
      </c>
      <c r="M103" s="21"/>
      <c r="N103" s="21"/>
      <c r="O103" s="21">
        <f>13663+914</f>
        <v>14577</v>
      </c>
      <c r="P103" s="21"/>
      <c r="Q103" s="21"/>
      <c r="R103" s="21"/>
      <c r="S103" s="64"/>
      <c r="T103" s="64"/>
      <c r="U103" s="64"/>
    </row>
    <row r="104" spans="1:21" ht="12.75">
      <c r="A104" s="17"/>
      <c r="B104" s="54" t="s">
        <v>88</v>
      </c>
      <c r="C104" s="52"/>
      <c r="D104" s="52"/>
      <c r="E104" s="52"/>
      <c r="F104" s="52"/>
      <c r="G104" s="52"/>
      <c r="H104" s="52"/>
      <c r="I104" s="71"/>
      <c r="J104" s="21"/>
      <c r="K104" s="21"/>
      <c r="L104" s="21">
        <v>21041</v>
      </c>
      <c r="M104" s="21"/>
      <c r="N104" s="21"/>
      <c r="O104" s="21">
        <v>21041</v>
      </c>
      <c r="P104" s="21"/>
      <c r="Q104" s="21"/>
      <c r="R104" s="21"/>
      <c r="S104" s="64"/>
      <c r="T104" s="64"/>
      <c r="U104" s="64"/>
    </row>
    <row r="105" spans="1:21" ht="12.75">
      <c r="A105" s="17"/>
      <c r="B105" s="54" t="s">
        <v>89</v>
      </c>
      <c r="C105" s="52"/>
      <c r="D105" s="52"/>
      <c r="E105" s="52"/>
      <c r="F105" s="52"/>
      <c r="G105" s="52"/>
      <c r="H105" s="52"/>
      <c r="I105" s="71"/>
      <c r="J105" s="21"/>
      <c r="K105" s="21"/>
      <c r="L105" s="21"/>
      <c r="M105" s="21"/>
      <c r="N105" s="21"/>
      <c r="O105" s="21"/>
      <c r="P105" s="21"/>
      <c r="Q105" s="21"/>
      <c r="R105" s="21"/>
      <c r="S105" s="64"/>
      <c r="T105" s="64"/>
      <c r="U105" s="64"/>
    </row>
    <row r="106" spans="1:21" ht="12.75">
      <c r="A106" s="17"/>
      <c r="B106" s="54" t="s">
        <v>90</v>
      </c>
      <c r="C106" s="52"/>
      <c r="D106" s="52"/>
      <c r="E106" s="52"/>
      <c r="F106" s="52"/>
      <c r="G106" s="52"/>
      <c r="H106" s="52"/>
      <c r="I106" s="71"/>
      <c r="J106" s="21"/>
      <c r="K106" s="21"/>
      <c r="L106" s="21"/>
      <c r="M106" s="21"/>
      <c r="N106" s="21"/>
      <c r="O106" s="21">
        <v>11</v>
      </c>
      <c r="P106" s="21"/>
      <c r="Q106" s="21"/>
      <c r="R106" s="21"/>
      <c r="S106" s="64"/>
      <c r="T106" s="64"/>
      <c r="U106" s="64"/>
    </row>
    <row r="107" spans="1:21" ht="12.75">
      <c r="A107" s="57" t="s">
        <v>91</v>
      </c>
      <c r="B107" s="52"/>
      <c r="C107" s="52"/>
      <c r="D107" s="52"/>
      <c r="E107" s="52"/>
      <c r="F107" s="52"/>
      <c r="G107" s="52"/>
      <c r="H107" s="52"/>
      <c r="I107" s="71"/>
      <c r="J107" s="13">
        <f>SUM(J108:J110)</f>
        <v>1137</v>
      </c>
      <c r="K107" s="13"/>
      <c r="L107" s="13">
        <f>SUM(L108:L110)</f>
        <v>870</v>
      </c>
      <c r="M107" s="13">
        <f>SUM(M108:M110)</f>
        <v>1137</v>
      </c>
      <c r="N107" s="13"/>
      <c r="O107" s="13">
        <f>SUM(O108:O110)</f>
        <v>870</v>
      </c>
      <c r="P107" s="13"/>
      <c r="Q107" s="13"/>
      <c r="R107" s="13"/>
      <c r="S107" s="66"/>
      <c r="T107" s="66"/>
      <c r="U107" s="66"/>
    </row>
    <row r="108" spans="1:21" ht="12.75">
      <c r="A108" s="17"/>
      <c r="B108" s="54" t="s">
        <v>92</v>
      </c>
      <c r="C108" s="52"/>
      <c r="D108" s="52"/>
      <c r="E108" s="52"/>
      <c r="F108" s="52"/>
      <c r="G108" s="52"/>
      <c r="H108" s="52"/>
      <c r="I108" s="71"/>
      <c r="J108" s="21">
        <v>1137</v>
      </c>
      <c r="K108" s="21"/>
      <c r="L108" s="21">
        <v>870</v>
      </c>
      <c r="M108" s="21">
        <v>1137</v>
      </c>
      <c r="N108" s="21"/>
      <c r="O108" s="21">
        <v>870</v>
      </c>
      <c r="P108" s="21"/>
      <c r="Q108" s="21"/>
      <c r="R108" s="21"/>
      <c r="S108" s="64"/>
      <c r="T108" s="64"/>
      <c r="U108" s="64"/>
    </row>
    <row r="109" spans="1:21" ht="12.75">
      <c r="A109" s="17"/>
      <c r="B109" s="54" t="s">
        <v>93</v>
      </c>
      <c r="C109" s="52"/>
      <c r="D109" s="52"/>
      <c r="E109" s="52"/>
      <c r="F109" s="52"/>
      <c r="G109" s="52"/>
      <c r="H109" s="52"/>
      <c r="I109" s="71"/>
      <c r="J109" s="21"/>
      <c r="K109" s="21"/>
      <c r="L109" s="21"/>
      <c r="M109" s="21"/>
      <c r="N109" s="21"/>
      <c r="O109" s="21"/>
      <c r="P109" s="21"/>
      <c r="Q109" s="21"/>
      <c r="R109" s="21"/>
      <c r="S109" s="64"/>
      <c r="T109" s="64"/>
      <c r="U109" s="64"/>
    </row>
    <row r="110" spans="1:21" ht="12.75">
      <c r="A110" s="17"/>
      <c r="B110" s="54" t="s">
        <v>94</v>
      </c>
      <c r="C110" s="55"/>
      <c r="D110" s="55"/>
      <c r="E110" s="55"/>
      <c r="F110" s="55"/>
      <c r="G110" s="55"/>
      <c r="H110" s="55"/>
      <c r="I110" s="71"/>
      <c r="J110" s="21"/>
      <c r="K110" s="21"/>
      <c r="L110" s="21"/>
      <c r="M110" s="21"/>
      <c r="N110" s="21"/>
      <c r="O110" s="21"/>
      <c r="P110" s="21"/>
      <c r="Q110" s="21"/>
      <c r="R110" s="21"/>
      <c r="S110" s="64"/>
      <c r="T110" s="64"/>
      <c r="U110" s="64"/>
    </row>
    <row r="111" spans="1:21" ht="12.75">
      <c r="A111" s="57" t="s">
        <v>95</v>
      </c>
      <c r="B111" s="55"/>
      <c r="C111" s="55"/>
      <c r="D111" s="55"/>
      <c r="E111" s="55"/>
      <c r="F111" s="55"/>
      <c r="G111" s="55"/>
      <c r="H111" s="55"/>
      <c r="I111" s="71"/>
      <c r="J111" s="21"/>
      <c r="K111" s="21"/>
      <c r="L111" s="21"/>
      <c r="M111" s="21"/>
      <c r="N111" s="21"/>
      <c r="O111" s="21"/>
      <c r="P111" s="21"/>
      <c r="Q111" s="21"/>
      <c r="R111" s="21"/>
      <c r="S111" s="64"/>
      <c r="T111" s="64"/>
      <c r="U111" s="64"/>
    </row>
    <row r="112" spans="1:21" ht="12.75">
      <c r="A112" s="57" t="s">
        <v>96</v>
      </c>
      <c r="B112" s="55"/>
      <c r="C112" s="55"/>
      <c r="D112" s="55"/>
      <c r="E112" s="55"/>
      <c r="F112" s="55"/>
      <c r="G112" s="55"/>
      <c r="H112" s="55"/>
      <c r="I112" s="71"/>
      <c r="J112" s="21"/>
      <c r="K112" s="21"/>
      <c r="L112" s="21"/>
      <c r="M112" s="21"/>
      <c r="N112" s="21"/>
      <c r="O112" s="21"/>
      <c r="P112" s="21"/>
      <c r="Q112" s="21"/>
      <c r="R112" s="21"/>
      <c r="S112" s="64"/>
      <c r="T112" s="64"/>
      <c r="U112" s="64"/>
    </row>
    <row r="113" spans="1:21" ht="12.75">
      <c r="A113" s="58"/>
      <c r="B113" s="54" t="s">
        <v>97</v>
      </c>
      <c r="C113" s="55"/>
      <c r="D113" s="55"/>
      <c r="E113" s="55"/>
      <c r="F113" s="55"/>
      <c r="G113" s="55"/>
      <c r="H113" s="55"/>
      <c r="I113" s="71"/>
      <c r="J113" s="21"/>
      <c r="K113" s="21"/>
      <c r="L113" s="21"/>
      <c r="M113" s="21"/>
      <c r="N113" s="21"/>
      <c r="O113" s="21"/>
      <c r="P113" s="21"/>
      <c r="Q113" s="21"/>
      <c r="R113" s="21"/>
      <c r="S113" s="64"/>
      <c r="T113" s="64"/>
      <c r="U113" s="64"/>
    </row>
    <row r="114" spans="1:21" ht="12.75">
      <c r="A114" s="59"/>
      <c r="B114" s="25"/>
      <c r="C114" s="52" t="s">
        <v>98</v>
      </c>
      <c r="D114" s="55"/>
      <c r="E114" s="55"/>
      <c r="F114" s="55"/>
      <c r="G114" s="55"/>
      <c r="H114" s="55"/>
      <c r="I114" s="71"/>
      <c r="J114" s="21"/>
      <c r="K114" s="21"/>
      <c r="L114" s="21"/>
      <c r="M114" s="21"/>
      <c r="N114" s="21"/>
      <c r="O114" s="21"/>
      <c r="P114" s="21"/>
      <c r="Q114" s="21"/>
      <c r="R114" s="21"/>
      <c r="S114" s="64"/>
      <c r="T114" s="64"/>
      <c r="U114" s="64"/>
    </row>
    <row r="115" spans="1:21" ht="12.75">
      <c r="A115" s="59"/>
      <c r="B115" s="27"/>
      <c r="C115" s="52" t="s">
        <v>99</v>
      </c>
      <c r="D115" s="55"/>
      <c r="E115" s="55"/>
      <c r="F115" s="55"/>
      <c r="G115" s="55"/>
      <c r="H115" s="55"/>
      <c r="I115" s="71"/>
      <c r="J115" s="21"/>
      <c r="K115" s="21"/>
      <c r="L115" s="21"/>
      <c r="M115" s="21"/>
      <c r="N115" s="21"/>
      <c r="O115" s="21"/>
      <c r="P115" s="21"/>
      <c r="Q115" s="21"/>
      <c r="R115" s="21"/>
      <c r="S115" s="64"/>
      <c r="T115" s="64"/>
      <c r="U115" s="64"/>
    </row>
    <row r="116" spans="1:21" ht="12.75">
      <c r="A116" s="59"/>
      <c r="B116" s="30"/>
      <c r="C116" s="52" t="s">
        <v>100</v>
      </c>
      <c r="D116" s="55"/>
      <c r="E116" s="55"/>
      <c r="F116" s="55"/>
      <c r="G116" s="55"/>
      <c r="H116" s="55"/>
      <c r="I116" s="71"/>
      <c r="J116" s="21"/>
      <c r="K116" s="21"/>
      <c r="L116" s="21"/>
      <c r="M116" s="21"/>
      <c r="N116" s="21"/>
      <c r="O116" s="21"/>
      <c r="P116" s="21"/>
      <c r="Q116" s="21"/>
      <c r="R116" s="21"/>
      <c r="S116" s="64"/>
      <c r="T116" s="64"/>
      <c r="U116" s="64"/>
    </row>
    <row r="117" spans="1:21" ht="12.75">
      <c r="A117" s="59"/>
      <c r="B117" s="54" t="s">
        <v>101</v>
      </c>
      <c r="C117" s="55"/>
      <c r="D117" s="55"/>
      <c r="E117" s="55"/>
      <c r="F117" s="55"/>
      <c r="G117" s="55"/>
      <c r="H117" s="55"/>
      <c r="I117" s="71"/>
      <c r="J117" s="21"/>
      <c r="K117" s="21"/>
      <c r="L117" s="21"/>
      <c r="M117" s="21"/>
      <c r="N117" s="21"/>
      <c r="O117" s="21"/>
      <c r="P117" s="21"/>
      <c r="Q117" s="21"/>
      <c r="R117" s="21"/>
      <c r="S117" s="64"/>
      <c r="T117" s="64"/>
      <c r="U117" s="64"/>
    </row>
    <row r="118" spans="1:21" ht="12.75">
      <c r="A118" s="59"/>
      <c r="B118" s="60"/>
      <c r="C118" s="54" t="s">
        <v>98</v>
      </c>
      <c r="D118" s="55"/>
      <c r="E118" s="55"/>
      <c r="F118" s="55"/>
      <c r="G118" s="55"/>
      <c r="H118" s="55"/>
      <c r="I118" s="71"/>
      <c r="J118" s="21"/>
      <c r="K118" s="21"/>
      <c r="L118" s="21"/>
      <c r="M118" s="21"/>
      <c r="N118" s="21"/>
      <c r="O118" s="21"/>
      <c r="P118" s="21"/>
      <c r="Q118" s="21"/>
      <c r="R118" s="21"/>
      <c r="S118" s="64"/>
      <c r="T118" s="64"/>
      <c r="U118" s="64"/>
    </row>
    <row r="119" spans="1:21" ht="12.75">
      <c r="A119" s="59"/>
      <c r="B119" s="4"/>
      <c r="C119" s="54" t="s">
        <v>99</v>
      </c>
      <c r="D119" s="55"/>
      <c r="E119" s="55"/>
      <c r="F119" s="55"/>
      <c r="G119" s="55"/>
      <c r="H119" s="55"/>
      <c r="I119" s="71"/>
      <c r="J119" s="21"/>
      <c r="K119" s="21"/>
      <c r="L119" s="21"/>
      <c r="M119" s="21"/>
      <c r="N119" s="21"/>
      <c r="O119" s="21"/>
      <c r="P119" s="21"/>
      <c r="Q119" s="21"/>
      <c r="R119" s="21"/>
      <c r="S119" s="64"/>
      <c r="T119" s="64"/>
      <c r="U119" s="64"/>
    </row>
    <row r="120" spans="1:21" ht="12.75">
      <c r="A120" s="59"/>
      <c r="B120" s="4"/>
      <c r="C120" s="54" t="s">
        <v>100</v>
      </c>
      <c r="D120" s="55"/>
      <c r="E120" s="55"/>
      <c r="F120" s="55"/>
      <c r="G120" s="55"/>
      <c r="H120" s="55"/>
      <c r="I120" s="71"/>
      <c r="J120" s="21"/>
      <c r="K120" s="21"/>
      <c r="L120" s="21"/>
      <c r="M120" s="21"/>
      <c r="N120" s="21"/>
      <c r="O120" s="21"/>
      <c r="P120" s="21"/>
      <c r="Q120" s="21"/>
      <c r="R120" s="21"/>
      <c r="S120" s="64"/>
      <c r="T120" s="64"/>
      <c r="U120" s="64"/>
    </row>
    <row r="121" spans="1:21" ht="12.75">
      <c r="A121" s="57" t="s">
        <v>102</v>
      </c>
      <c r="B121" s="55"/>
      <c r="C121" s="55"/>
      <c r="D121" s="55"/>
      <c r="E121" s="55"/>
      <c r="F121" s="55"/>
      <c r="G121" s="55"/>
      <c r="H121" s="55"/>
      <c r="I121" s="71"/>
      <c r="J121" s="13">
        <f>J101+J107+J112</f>
        <v>1137</v>
      </c>
      <c r="K121" s="13"/>
      <c r="L121" s="13">
        <f>L101+L107+L112</f>
        <v>84427</v>
      </c>
      <c r="M121" s="13">
        <f>M101+M107+M112</f>
        <v>1137</v>
      </c>
      <c r="N121" s="13"/>
      <c r="O121" s="13">
        <f>O101+O107+O112</f>
        <v>88774</v>
      </c>
      <c r="P121" s="13"/>
      <c r="Q121" s="13"/>
      <c r="R121" s="13"/>
      <c r="S121" s="66"/>
      <c r="T121" s="66"/>
      <c r="U121" s="66"/>
    </row>
  </sheetData>
  <sheetProtection selectLockedCells="1" selectUnlockedCells="1"/>
  <mergeCells count="100">
    <mergeCell ref="A3:U3"/>
    <mergeCell ref="A4:U4"/>
    <mergeCell ref="A5:U5"/>
    <mergeCell ref="A6:U6"/>
    <mergeCell ref="A7:U7"/>
    <mergeCell ref="A10:I11"/>
    <mergeCell ref="J10:L10"/>
    <mergeCell ref="M10:O10"/>
    <mergeCell ref="P10:R10"/>
    <mergeCell ref="S10:U10"/>
    <mergeCell ref="A12:I12"/>
    <mergeCell ref="B13:I13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24:I24"/>
    <mergeCell ref="C25:I25"/>
    <mergeCell ref="C26:I26"/>
    <mergeCell ref="B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B39:I39"/>
    <mergeCell ref="C40:I40"/>
    <mergeCell ref="C41:I41"/>
    <mergeCell ref="C42:I42"/>
    <mergeCell ref="C43:I43"/>
    <mergeCell ref="C44:I44"/>
    <mergeCell ref="A45:I45"/>
    <mergeCell ref="A46:I46"/>
    <mergeCell ref="B47:I47"/>
    <mergeCell ref="C48:I48"/>
    <mergeCell ref="C49:I49"/>
    <mergeCell ref="C50:I50"/>
    <mergeCell ref="C51:I51"/>
    <mergeCell ref="C52:I52"/>
    <mergeCell ref="B53:I53"/>
    <mergeCell ref="C54:I54"/>
    <mergeCell ref="C55:I55"/>
    <mergeCell ref="C56:I56"/>
    <mergeCell ref="C57:I57"/>
    <mergeCell ref="C58:I58"/>
    <mergeCell ref="B59:I59"/>
    <mergeCell ref="C60:I60"/>
    <mergeCell ref="C61:I61"/>
    <mergeCell ref="C62:I62"/>
    <mergeCell ref="C63:I63"/>
    <mergeCell ref="C64:I64"/>
    <mergeCell ref="A65:I65"/>
    <mergeCell ref="A66:I66"/>
    <mergeCell ref="A67:I67"/>
    <mergeCell ref="A68:I68"/>
    <mergeCell ref="B69:I69"/>
    <mergeCell ref="B70:I70"/>
    <mergeCell ref="A71:I71"/>
    <mergeCell ref="A72:I72"/>
    <mergeCell ref="B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B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A95:I95"/>
    <mergeCell ref="A96:I96"/>
    <mergeCell ref="A99:I100"/>
    <mergeCell ref="J99:L99"/>
    <mergeCell ref="M99:O99"/>
    <mergeCell ref="P99:R99"/>
    <mergeCell ref="S99:U99"/>
  </mergeCells>
  <printOptions/>
  <pageMargins left="0.39375" right="0.39375" top="0.39375" bottom="0.39375" header="0.5118055555555555" footer="0.511805555555555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115</v>
      </c>
    </row>
    <row r="3" spans="1:20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17" ht="12.75">
      <c r="A9" s="8"/>
      <c r="B9" s="8"/>
      <c r="C9" s="8"/>
      <c r="D9" s="8"/>
      <c r="E9" s="8"/>
      <c r="F9" s="8"/>
      <c r="G9" s="8"/>
      <c r="H9" s="8"/>
      <c r="P9" s="1"/>
      <c r="Q9" s="1" t="s">
        <v>12</v>
      </c>
    </row>
    <row r="10" spans="1:20" ht="25.5" customHeight="1">
      <c r="A10" s="9" t="s">
        <v>13</v>
      </c>
      <c r="B10" s="9"/>
      <c r="C10" s="9"/>
      <c r="D10" s="9"/>
      <c r="E10" s="9"/>
      <c r="F10" s="9"/>
      <c r="G10" s="9"/>
      <c r="H10" s="9"/>
      <c r="I10" s="62" t="s">
        <v>14</v>
      </c>
      <c r="J10" s="62"/>
      <c r="K10" s="62"/>
      <c r="L10" s="62" t="s">
        <v>15</v>
      </c>
      <c r="M10" s="62"/>
      <c r="N10" s="62"/>
      <c r="O10" s="11" t="s">
        <v>16</v>
      </c>
      <c r="P10" s="11"/>
      <c r="Q10" s="11"/>
      <c r="R10" s="62" t="s">
        <v>17</v>
      </c>
      <c r="S10" s="62"/>
      <c r="T10" s="62"/>
    </row>
    <row r="11" spans="1:20" ht="51">
      <c r="A11" s="9"/>
      <c r="B11" s="9"/>
      <c r="C11" s="9"/>
      <c r="D11" s="9"/>
      <c r="E11" s="9"/>
      <c r="F11" s="9"/>
      <c r="G11" s="9"/>
      <c r="H11" s="9"/>
      <c r="I11" s="62" t="s">
        <v>105</v>
      </c>
      <c r="J11" s="62" t="s">
        <v>106</v>
      </c>
      <c r="K11" s="62" t="s">
        <v>107</v>
      </c>
      <c r="L11" s="62" t="s">
        <v>105</v>
      </c>
      <c r="M11" s="62" t="s">
        <v>106</v>
      </c>
      <c r="N11" s="62" t="s">
        <v>107</v>
      </c>
      <c r="O11" s="62" t="s">
        <v>105</v>
      </c>
      <c r="P11" s="62" t="s">
        <v>106</v>
      </c>
      <c r="Q11" s="62" t="s">
        <v>107</v>
      </c>
      <c r="R11" s="62" t="s">
        <v>105</v>
      </c>
      <c r="S11" s="62" t="s">
        <v>106</v>
      </c>
      <c r="T11" s="62" t="s">
        <v>107</v>
      </c>
    </row>
    <row r="12" spans="1:20" ht="12.75">
      <c r="A12" s="12" t="s">
        <v>18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21"/>
      <c r="M12" s="21"/>
      <c r="N12" s="21"/>
      <c r="O12" s="21"/>
      <c r="P12" s="21"/>
      <c r="Q12" s="21"/>
      <c r="R12" s="21"/>
      <c r="S12" s="64"/>
      <c r="T12" s="64"/>
    </row>
    <row r="13" spans="1:20" ht="12.75">
      <c r="A13" s="14"/>
      <c r="B13" s="15" t="s">
        <v>19</v>
      </c>
      <c r="C13" s="15"/>
      <c r="D13" s="15"/>
      <c r="E13" s="15"/>
      <c r="F13" s="15"/>
      <c r="G13" s="15"/>
      <c r="H13" s="15"/>
      <c r="I13" s="16"/>
      <c r="J13" s="16"/>
      <c r="K13" s="16"/>
      <c r="L13" s="21"/>
      <c r="M13" s="21"/>
      <c r="N13" s="21"/>
      <c r="O13" s="21"/>
      <c r="P13" s="21"/>
      <c r="Q13" s="21"/>
      <c r="R13" s="21"/>
      <c r="S13" s="64"/>
      <c r="T13" s="64"/>
    </row>
    <row r="14" spans="1:20" ht="12.75">
      <c r="A14" s="17"/>
      <c r="B14" s="18"/>
      <c r="C14" s="19" t="s">
        <v>20</v>
      </c>
      <c r="D14" s="19"/>
      <c r="E14" s="19"/>
      <c r="F14" s="19"/>
      <c r="G14" s="19"/>
      <c r="H14" s="19"/>
      <c r="I14" s="16"/>
      <c r="J14" s="16"/>
      <c r="K14" s="16"/>
      <c r="L14" s="21"/>
      <c r="M14" s="21"/>
      <c r="N14" s="21"/>
      <c r="O14" s="21"/>
      <c r="P14" s="21"/>
      <c r="Q14" s="21"/>
      <c r="R14" s="21"/>
      <c r="S14" s="64"/>
      <c r="T14" s="64"/>
    </row>
    <row r="15" spans="1:20" ht="12.75">
      <c r="A15" s="17"/>
      <c r="B15" s="22"/>
      <c r="C15" s="19" t="s">
        <v>21</v>
      </c>
      <c r="D15" s="19"/>
      <c r="E15" s="19"/>
      <c r="F15" s="19"/>
      <c r="G15" s="19"/>
      <c r="H15" s="19"/>
      <c r="I15" s="16"/>
      <c r="J15" s="16"/>
      <c r="K15" s="16"/>
      <c r="L15" s="21"/>
      <c r="M15" s="21"/>
      <c r="N15" s="21"/>
      <c r="O15" s="21"/>
      <c r="P15" s="21"/>
      <c r="Q15" s="21"/>
      <c r="R15" s="21"/>
      <c r="S15" s="64"/>
      <c r="T15" s="64"/>
    </row>
    <row r="16" spans="1:20" ht="12.75">
      <c r="A16" s="17"/>
      <c r="B16" s="22"/>
      <c r="C16" s="19" t="s">
        <v>22</v>
      </c>
      <c r="D16" s="19"/>
      <c r="E16" s="19"/>
      <c r="F16" s="19"/>
      <c r="G16" s="19"/>
      <c r="H16" s="19"/>
      <c r="I16" s="16"/>
      <c r="J16" s="16"/>
      <c r="K16" s="16"/>
      <c r="L16" s="21"/>
      <c r="M16" s="21"/>
      <c r="N16" s="21"/>
      <c r="O16" s="21"/>
      <c r="P16" s="21"/>
      <c r="Q16" s="21"/>
      <c r="R16" s="21"/>
      <c r="S16" s="64"/>
      <c r="T16" s="64"/>
    </row>
    <row r="17" spans="1:20" ht="12.75">
      <c r="A17" s="17"/>
      <c r="B17" s="22"/>
      <c r="C17" s="19" t="s">
        <v>23</v>
      </c>
      <c r="D17" s="19"/>
      <c r="E17" s="19"/>
      <c r="F17" s="19"/>
      <c r="G17" s="19"/>
      <c r="H17" s="19"/>
      <c r="I17" s="16"/>
      <c r="J17" s="16"/>
      <c r="K17" s="16"/>
      <c r="L17" s="21"/>
      <c r="M17" s="21"/>
      <c r="N17" s="21"/>
      <c r="O17" s="21"/>
      <c r="P17" s="21"/>
      <c r="Q17" s="21"/>
      <c r="R17" s="21"/>
      <c r="S17" s="64"/>
      <c r="T17" s="64"/>
    </row>
    <row r="18" spans="1:20" ht="12.75">
      <c r="A18" s="17"/>
      <c r="B18" s="22"/>
      <c r="C18" s="19" t="s">
        <v>24</v>
      </c>
      <c r="D18" s="19"/>
      <c r="E18" s="19"/>
      <c r="F18" s="19"/>
      <c r="G18" s="19"/>
      <c r="H18" s="19"/>
      <c r="I18" s="16"/>
      <c r="J18" s="16"/>
      <c r="K18" s="16"/>
      <c r="L18" s="21"/>
      <c r="M18" s="21"/>
      <c r="N18" s="21"/>
      <c r="O18" s="21"/>
      <c r="P18" s="21"/>
      <c r="Q18" s="21"/>
      <c r="R18" s="21"/>
      <c r="S18" s="64"/>
      <c r="T18" s="64"/>
    </row>
    <row r="19" spans="1:20" ht="12.75">
      <c r="A19" s="17"/>
      <c r="B19" s="22"/>
      <c r="C19" s="23" t="s">
        <v>25</v>
      </c>
      <c r="D19" s="23"/>
      <c r="E19" s="23"/>
      <c r="F19" s="23"/>
      <c r="G19" s="23"/>
      <c r="H19" s="23"/>
      <c r="I19" s="16"/>
      <c r="J19" s="16"/>
      <c r="K19" s="16"/>
      <c r="L19" s="21"/>
      <c r="M19" s="21"/>
      <c r="N19" s="21"/>
      <c r="O19" s="21"/>
      <c r="P19" s="21"/>
      <c r="Q19" s="21"/>
      <c r="R19" s="21"/>
      <c r="S19" s="64"/>
      <c r="T19" s="64"/>
    </row>
    <row r="20" spans="1:20" ht="12.75">
      <c r="A20" s="14"/>
      <c r="B20" s="24" t="s">
        <v>26</v>
      </c>
      <c r="C20" s="24"/>
      <c r="D20" s="24"/>
      <c r="E20" s="24"/>
      <c r="F20" s="24"/>
      <c r="G20" s="24"/>
      <c r="H20" s="24"/>
      <c r="I20" s="16"/>
      <c r="J20" s="16"/>
      <c r="K20" s="16"/>
      <c r="L20" s="21"/>
      <c r="M20" s="21"/>
      <c r="N20" s="21"/>
      <c r="O20" s="21"/>
      <c r="P20" s="21"/>
      <c r="Q20" s="21"/>
      <c r="R20" s="21"/>
      <c r="S20" s="64"/>
      <c r="T20" s="64"/>
    </row>
    <row r="21" spans="1:20" ht="12.75">
      <c r="A21" s="17"/>
      <c r="B21" s="25"/>
      <c r="C21" s="26" t="s">
        <v>27</v>
      </c>
      <c r="D21" s="26"/>
      <c r="E21" s="26"/>
      <c r="F21" s="26"/>
      <c r="G21" s="26"/>
      <c r="H21" s="2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4"/>
      <c r="T21" s="64"/>
    </row>
    <row r="22" spans="1:20" ht="12.75" customHeight="1">
      <c r="A22" s="17"/>
      <c r="B22" s="27"/>
      <c r="C22" s="28" t="s">
        <v>28</v>
      </c>
      <c r="D22" s="28"/>
      <c r="E22" s="28"/>
      <c r="F22" s="28"/>
      <c r="G22" s="28"/>
      <c r="H22" s="2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4"/>
      <c r="T22" s="64"/>
    </row>
    <row r="23" spans="1:20" ht="12.75">
      <c r="A23" s="17"/>
      <c r="B23" s="27"/>
      <c r="C23" s="26" t="s">
        <v>29</v>
      </c>
      <c r="D23" s="26"/>
      <c r="E23" s="26"/>
      <c r="F23" s="26"/>
      <c r="G23" s="26"/>
      <c r="H23" s="2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64"/>
      <c r="T23" s="64"/>
    </row>
    <row r="24" spans="1:20" ht="12.75">
      <c r="A24" s="17"/>
      <c r="B24" s="27"/>
      <c r="C24" s="26" t="s">
        <v>30</v>
      </c>
      <c r="D24" s="26"/>
      <c r="E24" s="26"/>
      <c r="F24" s="26"/>
      <c r="G24" s="26"/>
      <c r="H24" s="2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4"/>
      <c r="T24" s="64"/>
    </row>
    <row r="25" spans="1:20" ht="12.75">
      <c r="A25" s="17"/>
      <c r="B25" s="27"/>
      <c r="C25" s="26" t="s">
        <v>31</v>
      </c>
      <c r="D25" s="26"/>
      <c r="E25" s="26"/>
      <c r="F25" s="26"/>
      <c r="G25" s="26"/>
      <c r="H25" s="2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4"/>
      <c r="T25" s="64"/>
    </row>
    <row r="26" spans="1:20" ht="12.75">
      <c r="A26" s="17"/>
      <c r="B26" s="27"/>
      <c r="C26" s="26" t="s">
        <v>32</v>
      </c>
      <c r="D26" s="26"/>
      <c r="E26" s="26"/>
      <c r="F26" s="26"/>
      <c r="G26" s="26"/>
      <c r="H26" s="2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4"/>
      <c r="T26" s="64"/>
    </row>
    <row r="27" spans="1:20" ht="12.75">
      <c r="A27" s="14"/>
      <c r="B27" s="24" t="s">
        <v>33</v>
      </c>
      <c r="C27" s="24"/>
      <c r="D27" s="24"/>
      <c r="E27" s="24"/>
      <c r="F27" s="24"/>
      <c r="G27" s="24"/>
      <c r="H27" s="24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64"/>
      <c r="T27" s="64"/>
    </row>
    <row r="28" spans="1:20" ht="12.75">
      <c r="A28" s="17"/>
      <c r="B28" s="25"/>
      <c r="C28" s="29" t="s">
        <v>34</v>
      </c>
      <c r="D28" s="29"/>
      <c r="E28" s="29"/>
      <c r="F28" s="29"/>
      <c r="G28" s="29"/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4"/>
      <c r="T28" s="64"/>
    </row>
    <row r="29" spans="1:20" ht="12.75">
      <c r="A29" s="17"/>
      <c r="B29" s="27"/>
      <c r="C29" s="29" t="s">
        <v>35</v>
      </c>
      <c r="D29" s="29"/>
      <c r="E29" s="29"/>
      <c r="F29" s="29"/>
      <c r="G29" s="29"/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4"/>
      <c r="T29" s="64"/>
    </row>
    <row r="30" spans="1:20" ht="12.75">
      <c r="A30" s="17"/>
      <c r="B30" s="27"/>
      <c r="C30" s="29" t="s">
        <v>36</v>
      </c>
      <c r="D30" s="29"/>
      <c r="E30" s="29"/>
      <c r="F30" s="29"/>
      <c r="G30" s="29"/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4"/>
      <c r="T30" s="64"/>
    </row>
    <row r="31" spans="1:20" ht="12.75">
      <c r="A31" s="17"/>
      <c r="B31" s="27"/>
      <c r="C31" s="26" t="s">
        <v>37</v>
      </c>
      <c r="D31" s="26"/>
      <c r="E31" s="26"/>
      <c r="F31" s="26"/>
      <c r="G31" s="26"/>
      <c r="H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64"/>
      <c r="T31" s="64"/>
    </row>
    <row r="32" spans="1:20" ht="12.75">
      <c r="A32" s="17"/>
      <c r="B32" s="27"/>
      <c r="C32" s="26" t="s">
        <v>38</v>
      </c>
      <c r="D32" s="26"/>
      <c r="E32" s="26"/>
      <c r="F32" s="26"/>
      <c r="G32" s="26"/>
      <c r="H32" s="2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4"/>
      <c r="T32" s="64"/>
    </row>
    <row r="33" spans="1:20" ht="12.75">
      <c r="A33" s="17"/>
      <c r="B33" s="27"/>
      <c r="C33" s="19" t="s">
        <v>39</v>
      </c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64"/>
      <c r="T33" s="64"/>
    </row>
    <row r="34" spans="1:20" ht="12.75">
      <c r="A34" s="17"/>
      <c r="B34" s="27"/>
      <c r="C34" s="19" t="s">
        <v>40</v>
      </c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4"/>
      <c r="T34" s="64"/>
    </row>
    <row r="35" spans="1:20" ht="12.75">
      <c r="A35" s="17"/>
      <c r="B35" s="27"/>
      <c r="C35" s="19" t="s">
        <v>41</v>
      </c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4"/>
      <c r="T35" s="64"/>
    </row>
    <row r="36" spans="1:20" ht="12.75">
      <c r="A36" s="17"/>
      <c r="B36" s="27"/>
      <c r="C36" s="26" t="s">
        <v>42</v>
      </c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4"/>
      <c r="T36" s="64"/>
    </row>
    <row r="37" spans="1:20" ht="12.75">
      <c r="A37" s="17"/>
      <c r="B37" s="27"/>
      <c r="C37" s="19" t="s">
        <v>43</v>
      </c>
      <c r="D37" s="19"/>
      <c r="E37" s="19"/>
      <c r="F37" s="19"/>
      <c r="G37" s="19"/>
      <c r="H37" s="1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64"/>
      <c r="T37" s="64"/>
    </row>
    <row r="38" spans="1:20" ht="12.75">
      <c r="A38" s="17"/>
      <c r="B38" s="30"/>
      <c r="C38" s="26" t="s">
        <v>44</v>
      </c>
      <c r="D38" s="26"/>
      <c r="E38" s="26"/>
      <c r="F38" s="26"/>
      <c r="G38" s="26"/>
      <c r="H38" s="2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64"/>
      <c r="T38" s="64"/>
    </row>
    <row r="39" spans="1:20" ht="12.75">
      <c r="A39" s="14"/>
      <c r="B39" s="24" t="s">
        <v>114</v>
      </c>
      <c r="C39" s="24"/>
      <c r="D39" s="24"/>
      <c r="E39" s="24"/>
      <c r="F39" s="24"/>
      <c r="G39" s="24"/>
      <c r="H39" s="24"/>
      <c r="I39" s="16"/>
      <c r="J39" s="16"/>
      <c r="K39" s="16"/>
      <c r="L39" s="21"/>
      <c r="M39" s="21"/>
      <c r="N39" s="21"/>
      <c r="O39" s="21"/>
      <c r="P39" s="21"/>
      <c r="Q39" s="21"/>
      <c r="R39" s="21"/>
      <c r="S39" s="64"/>
      <c r="T39" s="64"/>
    </row>
    <row r="40" spans="1:20" ht="12.75">
      <c r="A40" s="17"/>
      <c r="B40" s="31"/>
      <c r="C40" s="26" t="s">
        <v>46</v>
      </c>
      <c r="D40" s="26"/>
      <c r="E40" s="26"/>
      <c r="F40" s="26"/>
      <c r="G40" s="26"/>
      <c r="H40" s="26"/>
      <c r="I40" s="20"/>
      <c r="J40" s="20"/>
      <c r="K40" s="20"/>
      <c r="L40" s="21"/>
      <c r="M40" s="21"/>
      <c r="N40" s="21"/>
      <c r="O40" s="21"/>
      <c r="P40" s="21"/>
      <c r="Q40" s="21"/>
      <c r="R40" s="21"/>
      <c r="S40" s="64"/>
      <c r="T40" s="64"/>
    </row>
    <row r="41" spans="1:20" ht="12.75">
      <c r="A41" s="17"/>
      <c r="B41" s="32"/>
      <c r="C41" s="19" t="s">
        <v>47</v>
      </c>
      <c r="D41" s="19"/>
      <c r="E41" s="19"/>
      <c r="F41" s="19"/>
      <c r="G41" s="19"/>
      <c r="H41" s="19"/>
      <c r="I41" s="20"/>
      <c r="J41" s="20"/>
      <c r="K41" s="20"/>
      <c r="L41" s="21"/>
      <c r="M41" s="21"/>
      <c r="N41" s="21"/>
      <c r="O41" s="21"/>
      <c r="P41" s="21"/>
      <c r="Q41" s="21"/>
      <c r="R41" s="21"/>
      <c r="S41" s="64"/>
      <c r="T41" s="64"/>
    </row>
    <row r="42" spans="1:20" ht="25.5" customHeight="1">
      <c r="A42" s="17"/>
      <c r="B42" s="32"/>
      <c r="C42" s="33" t="s">
        <v>48</v>
      </c>
      <c r="D42" s="33"/>
      <c r="E42" s="33"/>
      <c r="F42" s="33"/>
      <c r="G42" s="33"/>
      <c r="H42" s="33"/>
      <c r="I42" s="20"/>
      <c r="J42" s="20"/>
      <c r="K42" s="20"/>
      <c r="L42" s="21"/>
      <c r="M42" s="21"/>
      <c r="N42" s="21"/>
      <c r="O42" s="21"/>
      <c r="P42" s="21"/>
      <c r="Q42" s="21"/>
      <c r="R42" s="21"/>
      <c r="S42" s="64"/>
      <c r="T42" s="64"/>
    </row>
    <row r="43" spans="1:20" ht="12.75">
      <c r="A43" s="17"/>
      <c r="B43" s="32"/>
      <c r="C43" s="26" t="s">
        <v>49</v>
      </c>
      <c r="D43" s="26"/>
      <c r="E43" s="26"/>
      <c r="F43" s="26"/>
      <c r="G43" s="26"/>
      <c r="H43" s="26"/>
      <c r="I43" s="20"/>
      <c r="J43" s="20"/>
      <c r="K43" s="20"/>
      <c r="L43" s="21"/>
      <c r="M43" s="21"/>
      <c r="N43" s="21"/>
      <c r="O43" s="21"/>
      <c r="P43" s="21"/>
      <c r="Q43" s="21"/>
      <c r="R43" s="21"/>
      <c r="S43" s="64"/>
      <c r="T43" s="64"/>
    </row>
    <row r="44" spans="1:20" ht="12.75">
      <c r="A44" s="17"/>
      <c r="B44" s="32"/>
      <c r="C44" s="26" t="s">
        <v>50</v>
      </c>
      <c r="D44" s="26"/>
      <c r="E44" s="26"/>
      <c r="F44" s="26"/>
      <c r="G44" s="26"/>
      <c r="H44" s="26"/>
      <c r="I44" s="20"/>
      <c r="J44" s="20"/>
      <c r="K44" s="20"/>
      <c r="L44" s="21"/>
      <c r="M44" s="21"/>
      <c r="N44" s="21"/>
      <c r="O44" s="21"/>
      <c r="P44" s="21"/>
      <c r="Q44" s="21"/>
      <c r="R44" s="21"/>
      <c r="S44" s="64"/>
      <c r="T44" s="64"/>
    </row>
    <row r="45" spans="1:20" ht="12.75">
      <c r="A45" s="34"/>
      <c r="B45" s="34"/>
      <c r="C45" s="34"/>
      <c r="D45" s="34"/>
      <c r="E45" s="34"/>
      <c r="F45" s="34"/>
      <c r="G45" s="34"/>
      <c r="H45" s="3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64"/>
      <c r="T45" s="64"/>
    </row>
    <row r="46" spans="1:20" ht="12.75">
      <c r="A46" s="12" t="s">
        <v>51</v>
      </c>
      <c r="B46" s="12"/>
      <c r="C46" s="12"/>
      <c r="D46" s="12"/>
      <c r="E46" s="12"/>
      <c r="F46" s="12"/>
      <c r="G46" s="12"/>
      <c r="H46" s="12"/>
      <c r="I46" s="13"/>
      <c r="J46" s="13"/>
      <c r="K46" s="13"/>
      <c r="L46" s="21"/>
      <c r="M46" s="21"/>
      <c r="N46" s="21"/>
      <c r="O46" s="21"/>
      <c r="P46" s="21"/>
      <c r="Q46" s="21"/>
      <c r="R46" s="21"/>
      <c r="S46" s="64"/>
      <c r="T46" s="64"/>
    </row>
    <row r="47" spans="1:20" ht="12.75">
      <c r="A47" s="35"/>
      <c r="B47" s="36" t="s">
        <v>52</v>
      </c>
      <c r="C47" s="36"/>
      <c r="D47" s="36"/>
      <c r="E47" s="36"/>
      <c r="F47" s="36"/>
      <c r="G47" s="36"/>
      <c r="H47" s="36"/>
      <c r="I47" s="13"/>
      <c r="J47" s="13"/>
      <c r="K47" s="13"/>
      <c r="L47" s="21"/>
      <c r="M47" s="21"/>
      <c r="N47" s="21"/>
      <c r="O47" s="21"/>
      <c r="P47" s="21"/>
      <c r="Q47" s="21"/>
      <c r="R47" s="21"/>
      <c r="S47" s="64"/>
      <c r="T47" s="64"/>
    </row>
    <row r="48" spans="1:20" ht="12.75" customHeight="1">
      <c r="A48" s="37"/>
      <c r="B48" s="27"/>
      <c r="C48" s="38" t="s">
        <v>53</v>
      </c>
      <c r="D48" s="38"/>
      <c r="E48" s="38"/>
      <c r="F48" s="38"/>
      <c r="G48" s="38"/>
      <c r="H48" s="38"/>
      <c r="I48" s="13"/>
      <c r="J48" s="13"/>
      <c r="K48" s="13"/>
      <c r="L48" s="21"/>
      <c r="M48" s="21"/>
      <c r="N48" s="21"/>
      <c r="O48" s="21"/>
      <c r="P48" s="21"/>
      <c r="Q48" s="21"/>
      <c r="R48" s="21"/>
      <c r="S48" s="64"/>
      <c r="T48" s="64"/>
    </row>
    <row r="49" spans="1:20" ht="12.75">
      <c r="A49" s="37"/>
      <c r="B49" s="27"/>
      <c r="C49" s="19" t="s">
        <v>22</v>
      </c>
      <c r="D49" s="19"/>
      <c r="E49" s="19"/>
      <c r="F49" s="19"/>
      <c r="G49" s="19"/>
      <c r="H49" s="19"/>
      <c r="I49" s="13"/>
      <c r="J49" s="13"/>
      <c r="K49" s="13"/>
      <c r="L49" s="21"/>
      <c r="M49" s="21"/>
      <c r="N49" s="21"/>
      <c r="O49" s="21"/>
      <c r="P49" s="21"/>
      <c r="Q49" s="21"/>
      <c r="R49" s="21"/>
      <c r="S49" s="64"/>
      <c r="T49" s="64"/>
    </row>
    <row r="50" spans="1:20" ht="12.75">
      <c r="A50" s="37"/>
      <c r="B50" s="27"/>
      <c r="C50" s="19" t="s">
        <v>23</v>
      </c>
      <c r="D50" s="19"/>
      <c r="E50" s="19"/>
      <c r="F50" s="19"/>
      <c r="G50" s="19"/>
      <c r="H50" s="19"/>
      <c r="I50" s="13"/>
      <c r="J50" s="13"/>
      <c r="K50" s="13"/>
      <c r="L50" s="21"/>
      <c r="M50" s="21"/>
      <c r="N50" s="21"/>
      <c r="O50" s="21"/>
      <c r="P50" s="21"/>
      <c r="Q50" s="21"/>
      <c r="R50" s="21"/>
      <c r="S50" s="64"/>
      <c r="T50" s="64"/>
    </row>
    <row r="51" spans="1:20" ht="12.75">
      <c r="A51" s="37"/>
      <c r="B51" s="27"/>
      <c r="C51" s="39" t="s">
        <v>24</v>
      </c>
      <c r="D51" s="39"/>
      <c r="E51" s="39"/>
      <c r="F51" s="39"/>
      <c r="G51" s="39"/>
      <c r="H51" s="39"/>
      <c r="I51" s="13"/>
      <c r="J51" s="13"/>
      <c r="K51" s="13"/>
      <c r="L51" s="21"/>
      <c r="M51" s="21"/>
      <c r="N51" s="21"/>
      <c r="O51" s="21"/>
      <c r="P51" s="21"/>
      <c r="Q51" s="21"/>
      <c r="R51" s="21"/>
      <c r="S51" s="64"/>
      <c r="T51" s="64"/>
    </row>
    <row r="52" spans="1:20" ht="12.75">
      <c r="A52" s="37"/>
      <c r="B52" s="27"/>
      <c r="C52" s="19" t="s">
        <v>54</v>
      </c>
      <c r="D52" s="19"/>
      <c r="E52" s="19"/>
      <c r="F52" s="19"/>
      <c r="G52" s="19"/>
      <c r="H52" s="19"/>
      <c r="I52" s="13"/>
      <c r="J52" s="13"/>
      <c r="K52" s="13"/>
      <c r="L52" s="21"/>
      <c r="M52" s="21"/>
      <c r="N52" s="21"/>
      <c r="O52" s="21"/>
      <c r="P52" s="21"/>
      <c r="Q52" s="21"/>
      <c r="R52" s="21"/>
      <c r="S52" s="64"/>
      <c r="T52" s="64"/>
    </row>
    <row r="53" spans="1:20" ht="12.75">
      <c r="A53" s="14"/>
      <c r="B53" s="15" t="s">
        <v>55</v>
      </c>
      <c r="C53" s="15"/>
      <c r="D53" s="15"/>
      <c r="E53" s="15"/>
      <c r="F53" s="15"/>
      <c r="G53" s="15"/>
      <c r="H53" s="15"/>
      <c r="I53" s="13"/>
      <c r="J53" s="13"/>
      <c r="K53" s="13"/>
      <c r="L53" s="21"/>
      <c r="M53" s="21"/>
      <c r="N53" s="21"/>
      <c r="O53" s="21"/>
      <c r="P53" s="21"/>
      <c r="Q53" s="21"/>
      <c r="R53" s="21"/>
      <c r="S53" s="64"/>
      <c r="T53" s="64"/>
    </row>
    <row r="54" spans="1:20" ht="12.75">
      <c r="A54" s="17"/>
      <c r="B54" s="18"/>
      <c r="C54" s="19" t="s">
        <v>56</v>
      </c>
      <c r="D54" s="19"/>
      <c r="E54" s="19"/>
      <c r="F54" s="19"/>
      <c r="G54" s="19"/>
      <c r="H54" s="19"/>
      <c r="I54" s="13"/>
      <c r="J54" s="13"/>
      <c r="K54" s="13"/>
      <c r="L54" s="21"/>
      <c r="M54" s="21"/>
      <c r="N54" s="21"/>
      <c r="O54" s="21"/>
      <c r="P54" s="21"/>
      <c r="Q54" s="21"/>
      <c r="R54" s="21"/>
      <c r="S54" s="64"/>
      <c r="T54" s="64"/>
    </row>
    <row r="55" spans="1:20" ht="12.75">
      <c r="A55" s="17"/>
      <c r="B55" s="22"/>
      <c r="C55" s="19" t="s">
        <v>57</v>
      </c>
      <c r="D55" s="19"/>
      <c r="E55" s="19"/>
      <c r="F55" s="19"/>
      <c r="G55" s="19"/>
      <c r="H55" s="19"/>
      <c r="I55" s="13"/>
      <c r="J55" s="13"/>
      <c r="K55" s="13"/>
      <c r="L55" s="21"/>
      <c r="M55" s="21"/>
      <c r="N55" s="21"/>
      <c r="O55" s="21"/>
      <c r="P55" s="21"/>
      <c r="Q55" s="21"/>
      <c r="R55" s="21"/>
      <c r="S55" s="64"/>
      <c r="T55" s="64"/>
    </row>
    <row r="56" spans="1:20" ht="12.75">
      <c r="A56" s="17"/>
      <c r="B56" s="22"/>
      <c r="C56" s="19" t="s">
        <v>58</v>
      </c>
      <c r="D56" s="19"/>
      <c r="E56" s="19"/>
      <c r="F56" s="19"/>
      <c r="G56" s="19"/>
      <c r="H56" s="19"/>
      <c r="I56" s="13"/>
      <c r="J56" s="13"/>
      <c r="K56" s="13"/>
      <c r="L56" s="21"/>
      <c r="M56" s="21"/>
      <c r="N56" s="21"/>
      <c r="O56" s="21"/>
      <c r="P56" s="21"/>
      <c r="Q56" s="21"/>
      <c r="R56" s="21"/>
      <c r="S56" s="64"/>
      <c r="T56" s="64"/>
    </row>
    <row r="57" spans="1:20" ht="12.75">
      <c r="A57" s="17"/>
      <c r="B57" s="27"/>
      <c r="C57" s="26" t="s">
        <v>59</v>
      </c>
      <c r="D57" s="26"/>
      <c r="E57" s="26"/>
      <c r="F57" s="26"/>
      <c r="G57" s="26"/>
      <c r="H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64"/>
      <c r="T57" s="64"/>
    </row>
    <row r="58" spans="1:20" ht="12.75">
      <c r="A58" s="17"/>
      <c r="B58" s="27"/>
      <c r="C58" s="26" t="s">
        <v>60</v>
      </c>
      <c r="D58" s="26"/>
      <c r="E58" s="26"/>
      <c r="F58" s="26"/>
      <c r="G58" s="26"/>
      <c r="H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64"/>
      <c r="T58" s="64"/>
    </row>
    <row r="59" spans="1:20" ht="12.75">
      <c r="A59" s="14"/>
      <c r="B59" s="24" t="s">
        <v>61</v>
      </c>
      <c r="C59" s="24"/>
      <c r="D59" s="24"/>
      <c r="E59" s="24"/>
      <c r="F59" s="24"/>
      <c r="G59" s="24"/>
      <c r="H59" s="24"/>
      <c r="I59" s="16"/>
      <c r="J59" s="16"/>
      <c r="K59" s="16"/>
      <c r="L59" s="21"/>
      <c r="M59" s="21"/>
      <c r="N59" s="21"/>
      <c r="O59" s="21"/>
      <c r="P59" s="21"/>
      <c r="Q59" s="21"/>
      <c r="R59" s="21"/>
      <c r="S59" s="64"/>
      <c r="T59" s="64"/>
    </row>
    <row r="60" spans="1:20" ht="12.75">
      <c r="A60" s="17"/>
      <c r="B60" s="31"/>
      <c r="C60" s="26" t="s">
        <v>46</v>
      </c>
      <c r="D60" s="26"/>
      <c r="E60" s="26"/>
      <c r="F60" s="26"/>
      <c r="G60" s="26"/>
      <c r="H60" s="26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64"/>
      <c r="T60" s="64"/>
    </row>
    <row r="61" spans="1:20" ht="12.75">
      <c r="A61" s="17"/>
      <c r="B61" s="32"/>
      <c r="C61" s="19" t="s">
        <v>62</v>
      </c>
      <c r="D61" s="19"/>
      <c r="E61" s="19"/>
      <c r="F61" s="19"/>
      <c r="G61" s="19"/>
      <c r="H61" s="19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64"/>
      <c r="T61" s="64"/>
    </row>
    <row r="62" spans="1:20" ht="25.5" customHeight="1">
      <c r="A62" s="17"/>
      <c r="B62" s="32"/>
      <c r="C62" s="33" t="s">
        <v>63</v>
      </c>
      <c r="D62" s="33"/>
      <c r="E62" s="33"/>
      <c r="F62" s="33"/>
      <c r="G62" s="33"/>
      <c r="H62" s="3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64"/>
      <c r="T62" s="64"/>
    </row>
    <row r="63" spans="1:20" ht="12.75">
      <c r="A63" s="17"/>
      <c r="B63" s="32"/>
      <c r="C63" s="26" t="s">
        <v>49</v>
      </c>
      <c r="D63" s="26"/>
      <c r="E63" s="26"/>
      <c r="F63" s="26"/>
      <c r="G63" s="26"/>
      <c r="H63" s="2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64"/>
      <c r="T63" s="64"/>
    </row>
    <row r="64" spans="1:20" ht="12.75">
      <c r="A64" s="17"/>
      <c r="B64" s="32"/>
      <c r="C64" s="26" t="s">
        <v>64</v>
      </c>
      <c r="D64" s="26"/>
      <c r="E64" s="26"/>
      <c r="F64" s="26"/>
      <c r="G64" s="26"/>
      <c r="H64" s="2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64"/>
      <c r="T64" s="64"/>
    </row>
    <row r="65" spans="1:20" ht="12.75">
      <c r="A65" s="34"/>
      <c r="B65" s="34"/>
      <c r="C65" s="34"/>
      <c r="D65" s="34"/>
      <c r="E65" s="34"/>
      <c r="F65" s="34"/>
      <c r="G65" s="34"/>
      <c r="H65" s="3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64"/>
      <c r="T65" s="64"/>
    </row>
    <row r="66" spans="1:20" ht="12.75">
      <c r="A66" s="12" t="s">
        <v>65</v>
      </c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21"/>
      <c r="M66" s="21"/>
      <c r="N66" s="21"/>
      <c r="O66" s="21"/>
      <c r="P66" s="21"/>
      <c r="Q66" s="21"/>
      <c r="R66" s="21"/>
      <c r="S66" s="64"/>
      <c r="T66" s="64"/>
    </row>
    <row r="67" spans="1:20" ht="12.75">
      <c r="A67" s="12"/>
      <c r="B67" s="12"/>
      <c r="C67" s="12"/>
      <c r="D67" s="12"/>
      <c r="E67" s="12"/>
      <c r="F67" s="12"/>
      <c r="G67" s="12"/>
      <c r="H67" s="12"/>
      <c r="I67" s="13"/>
      <c r="J67" s="13"/>
      <c r="K67" s="13"/>
      <c r="L67" s="21"/>
      <c r="M67" s="21"/>
      <c r="N67" s="21"/>
      <c r="O67" s="21"/>
      <c r="P67" s="21"/>
      <c r="Q67" s="21"/>
      <c r="R67" s="21"/>
      <c r="S67" s="64"/>
      <c r="T67" s="64"/>
    </row>
    <row r="68" spans="1:20" ht="25.5" customHeight="1">
      <c r="A68" s="40" t="s">
        <v>66</v>
      </c>
      <c r="B68" s="40"/>
      <c r="C68" s="40"/>
      <c r="D68" s="40"/>
      <c r="E68" s="40"/>
      <c r="F68" s="40"/>
      <c r="G68" s="40"/>
      <c r="H68" s="40"/>
      <c r="I68" s="41">
        <f>I69+I70</f>
        <v>72</v>
      </c>
      <c r="J68" s="41"/>
      <c r="K68" s="41"/>
      <c r="L68" s="41">
        <f>L69+L70</f>
        <v>72</v>
      </c>
      <c r="M68" s="41"/>
      <c r="N68" s="41"/>
      <c r="O68" s="72"/>
      <c r="P68" s="72"/>
      <c r="Q68" s="72"/>
      <c r="R68" s="72"/>
      <c r="S68" s="64"/>
      <c r="T68" s="64"/>
    </row>
    <row r="69" spans="1:20" ht="12.75">
      <c r="A69" s="42"/>
      <c r="B69" s="26" t="s">
        <v>67</v>
      </c>
      <c r="C69" s="26"/>
      <c r="D69" s="26"/>
      <c r="E69" s="26"/>
      <c r="F69" s="26"/>
      <c r="G69" s="26"/>
      <c r="H69" s="26"/>
      <c r="I69" s="21">
        <v>72</v>
      </c>
      <c r="J69" s="21"/>
      <c r="K69" s="21"/>
      <c r="L69" s="21">
        <v>72</v>
      </c>
      <c r="M69" s="21"/>
      <c r="N69" s="21"/>
      <c r="O69" s="21"/>
      <c r="P69" s="21"/>
      <c r="Q69" s="21"/>
      <c r="R69" s="21"/>
      <c r="S69" s="64"/>
      <c r="T69" s="64"/>
    </row>
    <row r="70" spans="1:20" ht="12.75">
      <c r="A70" s="14"/>
      <c r="B70" s="26" t="s">
        <v>68</v>
      </c>
      <c r="C70" s="26"/>
      <c r="D70" s="26"/>
      <c r="E70" s="26"/>
      <c r="F70" s="26"/>
      <c r="G70" s="26"/>
      <c r="H70" s="2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64"/>
      <c r="T70" s="64"/>
    </row>
    <row r="71" spans="1:20" ht="12.75">
      <c r="A71" s="34"/>
      <c r="B71" s="34"/>
      <c r="C71" s="34"/>
      <c r="D71" s="34"/>
      <c r="E71" s="34"/>
      <c r="F71" s="34"/>
      <c r="G71" s="34"/>
      <c r="H71" s="3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64"/>
      <c r="T71" s="64"/>
    </row>
    <row r="72" spans="1:20" ht="12.75">
      <c r="A72" s="12" t="s">
        <v>69</v>
      </c>
      <c r="B72" s="12"/>
      <c r="C72" s="12"/>
      <c r="D72" s="12"/>
      <c r="E72" s="12"/>
      <c r="F72" s="12"/>
      <c r="G72" s="12"/>
      <c r="H72" s="12"/>
      <c r="I72" s="13">
        <f>I73+I84</f>
        <v>36028</v>
      </c>
      <c r="J72" s="13"/>
      <c r="K72" s="21"/>
      <c r="L72" s="13">
        <f>L73+L84</f>
        <v>36332</v>
      </c>
      <c r="M72" s="13"/>
      <c r="N72" s="21"/>
      <c r="O72" s="21"/>
      <c r="P72" s="21"/>
      <c r="Q72" s="21"/>
      <c r="R72" s="21"/>
      <c r="S72" s="64"/>
      <c r="T72" s="64"/>
    </row>
    <row r="73" spans="1:20" ht="12.75">
      <c r="A73" s="42"/>
      <c r="B73" s="26" t="s">
        <v>70</v>
      </c>
      <c r="C73" s="26"/>
      <c r="D73" s="26"/>
      <c r="E73" s="26"/>
      <c r="F73" s="26"/>
      <c r="G73" s="26"/>
      <c r="H73" s="26"/>
      <c r="I73" s="21">
        <f>SUM(I74:I83)</f>
        <v>36028</v>
      </c>
      <c r="J73" s="21"/>
      <c r="K73" s="21"/>
      <c r="L73" s="21">
        <f>SUM(L74:L83)</f>
        <v>36332</v>
      </c>
      <c r="M73" s="21"/>
      <c r="N73" s="21"/>
      <c r="O73" s="21"/>
      <c r="P73" s="21"/>
      <c r="Q73" s="21"/>
      <c r="R73" s="21"/>
      <c r="S73" s="64"/>
      <c r="T73" s="64"/>
    </row>
    <row r="74" spans="1:20" ht="12.75">
      <c r="A74" s="17"/>
      <c r="B74" s="43"/>
      <c r="C74" s="26" t="s">
        <v>71</v>
      </c>
      <c r="D74" s="26"/>
      <c r="E74" s="26"/>
      <c r="F74" s="26"/>
      <c r="G74" s="26"/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64"/>
      <c r="T74" s="64"/>
    </row>
    <row r="75" spans="1:20" ht="12.75">
      <c r="A75" s="17"/>
      <c r="B75" s="44"/>
      <c r="C75" s="26" t="s">
        <v>72</v>
      </c>
      <c r="D75" s="26"/>
      <c r="E75" s="26"/>
      <c r="F75" s="26"/>
      <c r="G75" s="26"/>
      <c r="H75" s="2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64"/>
      <c r="T75" s="64"/>
    </row>
    <row r="76" spans="1:20" ht="12.75">
      <c r="A76" s="17"/>
      <c r="B76" s="44"/>
      <c r="C76" s="26" t="s">
        <v>73</v>
      </c>
      <c r="D76" s="26"/>
      <c r="E76" s="26"/>
      <c r="F76" s="26"/>
      <c r="G76" s="26"/>
      <c r="H76" s="2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64"/>
      <c r="T76" s="64"/>
    </row>
    <row r="77" spans="1:20" ht="12.75">
      <c r="A77" s="17"/>
      <c r="B77" s="44"/>
      <c r="C77" s="19" t="s">
        <v>74</v>
      </c>
      <c r="D77" s="19"/>
      <c r="E77" s="19"/>
      <c r="F77" s="19"/>
      <c r="G77" s="19"/>
      <c r="H77" s="19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64"/>
      <c r="T77" s="64"/>
    </row>
    <row r="78" spans="1:20" ht="12.75">
      <c r="A78" s="17"/>
      <c r="B78" s="44"/>
      <c r="C78" s="26" t="s">
        <v>75</v>
      </c>
      <c r="D78" s="26"/>
      <c r="E78" s="26"/>
      <c r="F78" s="26"/>
      <c r="G78" s="26"/>
      <c r="H78" s="26"/>
      <c r="I78" s="21">
        <v>36028</v>
      </c>
      <c r="J78" s="21"/>
      <c r="K78" s="21"/>
      <c r="L78" s="21">
        <f>36028+304</f>
        <v>36332</v>
      </c>
      <c r="M78" s="21"/>
      <c r="N78" s="21"/>
      <c r="O78" s="21"/>
      <c r="P78" s="21"/>
      <c r="Q78" s="21"/>
      <c r="R78" s="21"/>
      <c r="S78" s="64"/>
      <c r="T78" s="64"/>
    </row>
    <row r="79" spans="1:20" ht="12.75">
      <c r="A79" s="17"/>
      <c r="B79" s="44"/>
      <c r="C79" s="26" t="s">
        <v>76</v>
      </c>
      <c r="D79" s="26"/>
      <c r="E79" s="26"/>
      <c r="F79" s="26"/>
      <c r="G79" s="26"/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64"/>
      <c r="T79" s="64"/>
    </row>
    <row r="80" spans="1:20" ht="12.75">
      <c r="A80" s="17"/>
      <c r="B80" s="44"/>
      <c r="C80" s="19" t="s">
        <v>77</v>
      </c>
      <c r="D80" s="19"/>
      <c r="E80" s="19"/>
      <c r="F80" s="19"/>
      <c r="G80" s="19"/>
      <c r="H80" s="19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64"/>
      <c r="T80" s="64"/>
    </row>
    <row r="81" spans="1:20" ht="12.75">
      <c r="A81" s="17"/>
      <c r="B81" s="44"/>
      <c r="C81" s="26" t="s">
        <v>78</v>
      </c>
      <c r="D81" s="26"/>
      <c r="E81" s="26"/>
      <c r="F81" s="26"/>
      <c r="G81" s="26"/>
      <c r="H81" s="26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64"/>
      <c r="T81" s="64"/>
    </row>
    <row r="82" spans="1:20" ht="12.75">
      <c r="A82" s="17"/>
      <c r="B82" s="44"/>
      <c r="C82" s="26" t="s">
        <v>79</v>
      </c>
      <c r="D82" s="26"/>
      <c r="E82" s="26"/>
      <c r="F82" s="26"/>
      <c r="G82" s="26"/>
      <c r="H82" s="26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64"/>
      <c r="T82" s="64"/>
    </row>
    <row r="83" spans="1:20" ht="12.75">
      <c r="A83" s="17"/>
      <c r="B83" s="45"/>
      <c r="C83" s="19" t="s">
        <v>80</v>
      </c>
      <c r="D83" s="19"/>
      <c r="E83" s="19"/>
      <c r="F83" s="19"/>
      <c r="G83" s="19"/>
      <c r="H83" s="19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64"/>
      <c r="T83" s="64"/>
    </row>
    <row r="84" spans="1:20" ht="12.75">
      <c r="A84" s="14"/>
      <c r="B84" s="29" t="s">
        <v>81</v>
      </c>
      <c r="C84" s="29"/>
      <c r="D84" s="29"/>
      <c r="E84" s="29"/>
      <c r="F84" s="29"/>
      <c r="G84" s="29"/>
      <c r="H84" s="29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64"/>
      <c r="T84" s="64"/>
    </row>
    <row r="85" spans="1:20" ht="12.75">
      <c r="A85" s="17"/>
      <c r="B85" s="46"/>
      <c r="C85" s="26" t="s">
        <v>71</v>
      </c>
      <c r="D85" s="26"/>
      <c r="E85" s="26"/>
      <c r="F85" s="26"/>
      <c r="G85" s="26"/>
      <c r="H85" s="2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64"/>
      <c r="T85" s="64"/>
    </row>
    <row r="86" spans="1:20" ht="12.75">
      <c r="A86" s="17"/>
      <c r="B86" s="47"/>
      <c r="C86" s="26" t="s">
        <v>72</v>
      </c>
      <c r="D86" s="26"/>
      <c r="E86" s="26"/>
      <c r="F86" s="26"/>
      <c r="G86" s="26"/>
      <c r="H86" s="26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64"/>
      <c r="T86" s="64"/>
    </row>
    <row r="87" spans="1:20" ht="12.75">
      <c r="A87" s="17"/>
      <c r="B87" s="47"/>
      <c r="C87" s="26" t="s">
        <v>73</v>
      </c>
      <c r="D87" s="26"/>
      <c r="E87" s="26"/>
      <c r="F87" s="26"/>
      <c r="G87" s="26"/>
      <c r="H87" s="26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64"/>
      <c r="T87" s="64"/>
    </row>
    <row r="88" spans="1:20" ht="12.75">
      <c r="A88" s="17"/>
      <c r="B88" s="47"/>
      <c r="C88" s="19" t="s">
        <v>74</v>
      </c>
      <c r="D88" s="19"/>
      <c r="E88" s="19"/>
      <c r="F88" s="19"/>
      <c r="G88" s="19"/>
      <c r="H88" s="19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64"/>
      <c r="T88" s="64"/>
    </row>
    <row r="89" spans="1:20" ht="12.75">
      <c r="A89" s="17"/>
      <c r="B89" s="47"/>
      <c r="C89" s="26" t="s">
        <v>75</v>
      </c>
      <c r="D89" s="26"/>
      <c r="E89" s="26"/>
      <c r="F89" s="26"/>
      <c r="G89" s="26"/>
      <c r="H89" s="26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64"/>
      <c r="T89" s="64"/>
    </row>
    <row r="90" spans="1:20" ht="12.75">
      <c r="A90" s="17"/>
      <c r="B90" s="47"/>
      <c r="C90" s="26" t="s">
        <v>76</v>
      </c>
      <c r="D90" s="26"/>
      <c r="E90" s="26"/>
      <c r="F90" s="26"/>
      <c r="G90" s="26"/>
      <c r="H90" s="26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64"/>
      <c r="T90" s="64"/>
    </row>
    <row r="91" spans="1:20" ht="12.75">
      <c r="A91" s="17"/>
      <c r="B91" s="47"/>
      <c r="C91" s="19" t="s">
        <v>77</v>
      </c>
      <c r="D91" s="19"/>
      <c r="E91" s="19"/>
      <c r="F91" s="19"/>
      <c r="G91" s="19"/>
      <c r="H91" s="1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64"/>
      <c r="T91" s="64"/>
    </row>
    <row r="92" spans="1:20" ht="12.75">
      <c r="A92" s="17"/>
      <c r="B92" s="47"/>
      <c r="C92" s="26" t="s">
        <v>78</v>
      </c>
      <c r="D92" s="26"/>
      <c r="E92" s="26"/>
      <c r="F92" s="26"/>
      <c r="G92" s="26"/>
      <c r="H92" s="26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64"/>
      <c r="T92" s="64"/>
    </row>
    <row r="93" spans="1:20" ht="12.75">
      <c r="A93" s="17"/>
      <c r="B93" s="47"/>
      <c r="C93" s="26" t="s">
        <v>79</v>
      </c>
      <c r="D93" s="26"/>
      <c r="E93" s="26"/>
      <c r="F93" s="26"/>
      <c r="G93" s="26"/>
      <c r="H93" s="26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64"/>
      <c r="T93" s="64"/>
    </row>
    <row r="94" spans="1:20" ht="12.75">
      <c r="A94" s="17"/>
      <c r="B94" s="47"/>
      <c r="C94" s="19" t="s">
        <v>80</v>
      </c>
      <c r="D94" s="19"/>
      <c r="E94" s="19"/>
      <c r="F94" s="19"/>
      <c r="G94" s="19"/>
      <c r="H94" s="19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64"/>
      <c r="T94" s="64"/>
    </row>
    <row r="95" spans="1:20" ht="12.75">
      <c r="A95" s="34"/>
      <c r="B95" s="34"/>
      <c r="C95" s="34"/>
      <c r="D95" s="34"/>
      <c r="E95" s="34"/>
      <c r="F95" s="34"/>
      <c r="G95" s="34"/>
      <c r="H95" s="34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64"/>
      <c r="T95" s="64"/>
    </row>
    <row r="96" spans="1:20" ht="12.75">
      <c r="A96" s="12" t="s">
        <v>82</v>
      </c>
      <c r="B96" s="12"/>
      <c r="C96" s="12"/>
      <c r="D96" s="12"/>
      <c r="E96" s="12"/>
      <c r="F96" s="12"/>
      <c r="G96" s="12"/>
      <c r="H96" s="12"/>
      <c r="I96" s="13">
        <f>I66+I68+I72</f>
        <v>36100</v>
      </c>
      <c r="J96" s="13"/>
      <c r="K96" s="13"/>
      <c r="L96" s="13">
        <f>L66+L68+L72</f>
        <v>36404</v>
      </c>
      <c r="M96" s="13"/>
      <c r="N96" s="13"/>
      <c r="O96" s="21"/>
      <c r="P96" s="21"/>
      <c r="Q96" s="21"/>
      <c r="R96" s="21"/>
      <c r="S96" s="64"/>
      <c r="T96" s="64"/>
    </row>
    <row r="97" spans="1:20" ht="12.75">
      <c r="A97" s="68"/>
      <c r="B97" s="68"/>
      <c r="C97" s="68"/>
      <c r="D97" s="68"/>
      <c r="E97" s="68"/>
      <c r="F97" s="68"/>
      <c r="G97" s="68"/>
      <c r="H97" s="68"/>
      <c r="I97" s="69"/>
      <c r="J97" s="69"/>
      <c r="K97" s="69"/>
      <c r="L97" s="70"/>
      <c r="M97" s="70"/>
      <c r="N97" s="70"/>
      <c r="O97" s="70"/>
      <c r="P97" s="70"/>
      <c r="Q97" s="70"/>
      <c r="R97" s="70"/>
      <c r="S97" s="4"/>
      <c r="T97" s="4"/>
    </row>
    <row r="98" spans="16:17" ht="12.75">
      <c r="P98" s="1"/>
      <c r="Q98" s="1" t="s">
        <v>12</v>
      </c>
    </row>
    <row r="99" spans="1:20" ht="12.75" customHeight="1">
      <c r="A99" s="9" t="s">
        <v>13</v>
      </c>
      <c r="B99" s="9"/>
      <c r="C99" s="9"/>
      <c r="D99" s="9"/>
      <c r="E99" s="9"/>
      <c r="F99" s="9"/>
      <c r="G99" s="9"/>
      <c r="H99" s="9"/>
      <c r="I99" s="62" t="s">
        <v>14</v>
      </c>
      <c r="J99" s="62"/>
      <c r="K99" s="62"/>
      <c r="L99" s="62" t="s">
        <v>15</v>
      </c>
      <c r="M99" s="62"/>
      <c r="N99" s="62"/>
      <c r="O99" s="11" t="s">
        <v>16</v>
      </c>
      <c r="P99" s="11"/>
      <c r="Q99" s="11"/>
      <c r="R99" s="62" t="s">
        <v>17</v>
      </c>
      <c r="S99" s="62"/>
      <c r="T99" s="62"/>
    </row>
    <row r="100" spans="1:20" ht="51">
      <c r="A100" s="9"/>
      <c r="B100" s="9"/>
      <c r="C100" s="9"/>
      <c r="D100" s="9"/>
      <c r="E100" s="9"/>
      <c r="F100" s="9"/>
      <c r="G100" s="9"/>
      <c r="H100" s="9"/>
      <c r="I100" s="62" t="s">
        <v>105</v>
      </c>
      <c r="J100" s="62" t="s">
        <v>106</v>
      </c>
      <c r="K100" s="62" t="s">
        <v>107</v>
      </c>
      <c r="L100" s="62" t="s">
        <v>105</v>
      </c>
      <c r="M100" s="62" t="s">
        <v>106</v>
      </c>
      <c r="N100" s="62" t="s">
        <v>107</v>
      </c>
      <c r="O100" s="62" t="s">
        <v>105</v>
      </c>
      <c r="P100" s="62" t="s">
        <v>106</v>
      </c>
      <c r="Q100" s="62" t="s">
        <v>107</v>
      </c>
      <c r="R100" s="62" t="s">
        <v>105</v>
      </c>
      <c r="S100" s="62" t="s">
        <v>106</v>
      </c>
      <c r="T100" s="62" t="s">
        <v>107</v>
      </c>
    </row>
    <row r="101" spans="1:20" ht="12.75">
      <c r="A101" s="51" t="s">
        <v>85</v>
      </c>
      <c r="B101" s="52"/>
      <c r="C101" s="52"/>
      <c r="D101" s="52"/>
      <c r="E101" s="52"/>
      <c r="F101" s="52"/>
      <c r="G101" s="55"/>
      <c r="H101" s="71"/>
      <c r="I101" s="13">
        <f>SUM(I102:I106)</f>
        <v>36100</v>
      </c>
      <c r="J101" s="21"/>
      <c r="K101" s="21"/>
      <c r="L101" s="13">
        <f>SUM(L102:L106)</f>
        <v>36404</v>
      </c>
      <c r="M101" s="21"/>
      <c r="N101" s="21"/>
      <c r="O101" s="21"/>
      <c r="P101" s="21"/>
      <c r="Q101" s="21"/>
      <c r="R101" s="64"/>
      <c r="S101" s="64"/>
      <c r="T101" s="64"/>
    </row>
    <row r="102" spans="1:20" ht="12.75">
      <c r="A102" s="17"/>
      <c r="B102" s="54" t="s">
        <v>86</v>
      </c>
      <c r="C102" s="55"/>
      <c r="D102" s="52"/>
      <c r="E102" s="52"/>
      <c r="F102" s="52"/>
      <c r="G102" s="55"/>
      <c r="H102" s="71"/>
      <c r="I102" s="21">
        <v>20948</v>
      </c>
      <c r="J102" s="21"/>
      <c r="K102" s="21"/>
      <c r="L102" s="21">
        <f>20948+239</f>
        <v>21187</v>
      </c>
      <c r="M102" s="21"/>
      <c r="N102" s="21"/>
      <c r="O102" s="21"/>
      <c r="P102" s="21"/>
      <c r="Q102" s="21"/>
      <c r="R102" s="64"/>
      <c r="S102" s="64"/>
      <c r="T102" s="64"/>
    </row>
    <row r="103" spans="1:20" ht="12.75">
      <c r="A103" s="17"/>
      <c r="B103" s="54" t="s">
        <v>87</v>
      </c>
      <c r="C103" s="52"/>
      <c r="D103" s="52"/>
      <c r="E103" s="52"/>
      <c r="F103" s="52"/>
      <c r="G103" s="55"/>
      <c r="H103" s="71"/>
      <c r="I103" s="21">
        <v>5835</v>
      </c>
      <c r="J103" s="21"/>
      <c r="K103" s="21"/>
      <c r="L103" s="21">
        <f>5835+36</f>
        <v>5871</v>
      </c>
      <c r="M103" s="21"/>
      <c r="N103" s="21"/>
      <c r="O103" s="21"/>
      <c r="P103" s="21"/>
      <c r="Q103" s="21"/>
      <c r="R103" s="64"/>
      <c r="S103" s="64"/>
      <c r="T103" s="64"/>
    </row>
    <row r="104" spans="1:20" ht="12.75">
      <c r="A104" s="17"/>
      <c r="B104" s="54" t="s">
        <v>88</v>
      </c>
      <c r="C104" s="52"/>
      <c r="D104" s="52"/>
      <c r="E104" s="52"/>
      <c r="F104" s="52"/>
      <c r="G104" s="55"/>
      <c r="H104" s="71"/>
      <c r="I104" s="21">
        <v>9317</v>
      </c>
      <c r="J104" s="21"/>
      <c r="K104" s="21"/>
      <c r="L104" s="21">
        <v>9317</v>
      </c>
      <c r="M104" s="21"/>
      <c r="N104" s="21"/>
      <c r="O104" s="21"/>
      <c r="P104" s="21"/>
      <c r="Q104" s="21"/>
      <c r="R104" s="64"/>
      <c r="S104" s="64"/>
      <c r="T104" s="64"/>
    </row>
    <row r="105" spans="1:20" ht="12.75">
      <c r="A105" s="17"/>
      <c r="B105" s="54" t="s">
        <v>89</v>
      </c>
      <c r="C105" s="52"/>
      <c r="D105" s="52"/>
      <c r="E105" s="52"/>
      <c r="F105" s="52"/>
      <c r="G105" s="55"/>
      <c r="H105" s="71"/>
      <c r="I105" s="21"/>
      <c r="J105" s="21"/>
      <c r="K105" s="21"/>
      <c r="L105" s="21"/>
      <c r="M105" s="21"/>
      <c r="N105" s="21"/>
      <c r="O105" s="21"/>
      <c r="P105" s="21"/>
      <c r="Q105" s="21"/>
      <c r="R105" s="64"/>
      <c r="S105" s="64"/>
      <c r="T105" s="64"/>
    </row>
    <row r="106" spans="1:20" ht="12.75">
      <c r="A106" s="17"/>
      <c r="B106" s="54" t="s">
        <v>90</v>
      </c>
      <c r="C106" s="52"/>
      <c r="D106" s="52"/>
      <c r="E106" s="52"/>
      <c r="F106" s="52"/>
      <c r="G106" s="55"/>
      <c r="H106" s="71"/>
      <c r="I106" s="21"/>
      <c r="J106" s="21"/>
      <c r="K106" s="21"/>
      <c r="L106" s="21">
        <v>29</v>
      </c>
      <c r="M106" s="21"/>
      <c r="N106" s="21"/>
      <c r="O106" s="21"/>
      <c r="P106" s="21"/>
      <c r="Q106" s="21"/>
      <c r="R106" s="64"/>
      <c r="S106" s="64"/>
      <c r="T106" s="64"/>
    </row>
    <row r="107" spans="1:20" ht="12.75">
      <c r="A107" s="57" t="s">
        <v>91</v>
      </c>
      <c r="B107" s="52"/>
      <c r="C107" s="52"/>
      <c r="D107" s="52"/>
      <c r="E107" s="52"/>
      <c r="F107" s="52"/>
      <c r="G107" s="55"/>
      <c r="H107" s="71"/>
      <c r="I107" s="13"/>
      <c r="J107" s="13"/>
      <c r="K107" s="21"/>
      <c r="L107" s="13"/>
      <c r="M107" s="21"/>
      <c r="N107" s="21"/>
      <c r="O107" s="21"/>
      <c r="P107" s="21"/>
      <c r="Q107" s="21"/>
      <c r="R107" s="64"/>
      <c r="S107" s="64"/>
      <c r="T107" s="64"/>
    </row>
    <row r="108" spans="1:20" ht="12.75">
      <c r="A108" s="17"/>
      <c r="B108" s="54" t="s">
        <v>92</v>
      </c>
      <c r="C108" s="52"/>
      <c r="D108" s="52"/>
      <c r="E108" s="52"/>
      <c r="F108" s="52"/>
      <c r="G108" s="55"/>
      <c r="H108" s="71"/>
      <c r="I108" s="21"/>
      <c r="J108" s="21"/>
      <c r="K108" s="21"/>
      <c r="L108" s="21"/>
      <c r="M108" s="21"/>
      <c r="N108" s="21"/>
      <c r="O108" s="21"/>
      <c r="P108" s="21"/>
      <c r="Q108" s="21"/>
      <c r="R108" s="64"/>
      <c r="S108" s="64"/>
      <c r="T108" s="64"/>
    </row>
    <row r="109" spans="1:20" ht="12.75">
      <c r="A109" s="17"/>
      <c r="B109" s="54" t="s">
        <v>93</v>
      </c>
      <c r="C109" s="52"/>
      <c r="D109" s="52"/>
      <c r="E109" s="52"/>
      <c r="F109" s="52"/>
      <c r="G109" s="55"/>
      <c r="H109" s="71"/>
      <c r="I109" s="21"/>
      <c r="J109" s="21"/>
      <c r="K109" s="21"/>
      <c r="L109" s="21"/>
      <c r="M109" s="21"/>
      <c r="N109" s="21"/>
      <c r="O109" s="21"/>
      <c r="P109" s="21"/>
      <c r="Q109" s="21"/>
      <c r="R109" s="64"/>
      <c r="S109" s="64"/>
      <c r="T109" s="64"/>
    </row>
    <row r="110" spans="1:20" ht="12.75">
      <c r="A110" s="17"/>
      <c r="B110" s="54" t="s">
        <v>94</v>
      </c>
      <c r="C110" s="55"/>
      <c r="D110" s="55"/>
      <c r="E110" s="55"/>
      <c r="F110" s="55"/>
      <c r="G110" s="55"/>
      <c r="H110" s="71"/>
      <c r="I110" s="21"/>
      <c r="J110" s="21"/>
      <c r="K110" s="21"/>
      <c r="L110" s="21"/>
      <c r="M110" s="21"/>
      <c r="N110" s="21"/>
      <c r="O110" s="21"/>
      <c r="P110" s="21"/>
      <c r="Q110" s="21"/>
      <c r="R110" s="64"/>
      <c r="S110" s="64"/>
      <c r="T110" s="64"/>
    </row>
    <row r="111" spans="1:20" ht="12.75">
      <c r="A111" s="57" t="s">
        <v>95</v>
      </c>
      <c r="B111" s="55"/>
      <c r="C111" s="55"/>
      <c r="D111" s="55"/>
      <c r="E111" s="55"/>
      <c r="F111" s="55"/>
      <c r="G111" s="55"/>
      <c r="H111" s="71"/>
      <c r="I111" s="13">
        <f>I101+I107</f>
        <v>36100</v>
      </c>
      <c r="J111" s="13"/>
      <c r="K111" s="21"/>
      <c r="L111" s="13">
        <f>L101+L107</f>
        <v>36404</v>
      </c>
      <c r="M111" s="21"/>
      <c r="N111" s="21"/>
      <c r="O111" s="21"/>
      <c r="P111" s="21"/>
      <c r="Q111" s="21"/>
      <c r="R111" s="64"/>
      <c r="S111" s="64"/>
      <c r="T111" s="64"/>
    </row>
    <row r="112" spans="1:20" ht="12.75">
      <c r="A112" s="57" t="s">
        <v>96</v>
      </c>
      <c r="B112" s="55"/>
      <c r="C112" s="55"/>
      <c r="D112" s="55"/>
      <c r="E112" s="55"/>
      <c r="F112" s="55"/>
      <c r="G112" s="55"/>
      <c r="H112" s="71"/>
      <c r="I112" s="21"/>
      <c r="J112" s="21"/>
      <c r="K112" s="21"/>
      <c r="L112" s="21"/>
      <c r="M112" s="21"/>
      <c r="N112" s="21"/>
      <c r="O112" s="21"/>
      <c r="P112" s="21"/>
      <c r="Q112" s="21"/>
      <c r="R112" s="64"/>
      <c r="S112" s="64"/>
      <c r="T112" s="64"/>
    </row>
    <row r="113" spans="1:20" ht="12.75">
      <c r="A113" s="58"/>
      <c r="B113" s="54" t="s">
        <v>97</v>
      </c>
      <c r="C113" s="55"/>
      <c r="D113" s="55"/>
      <c r="E113" s="55"/>
      <c r="F113" s="55"/>
      <c r="G113" s="55"/>
      <c r="H113" s="71"/>
      <c r="I113" s="21"/>
      <c r="J113" s="21"/>
      <c r="K113" s="21"/>
      <c r="L113" s="21"/>
      <c r="M113" s="21"/>
      <c r="N113" s="21"/>
      <c r="O113" s="21"/>
      <c r="P113" s="21"/>
      <c r="Q113" s="21"/>
      <c r="R113" s="64"/>
      <c r="S113" s="64"/>
      <c r="T113" s="64"/>
    </row>
    <row r="114" spans="1:20" ht="12.75">
      <c r="A114" s="59"/>
      <c r="B114" s="25"/>
      <c r="C114" s="52" t="s">
        <v>98</v>
      </c>
      <c r="D114" s="55"/>
      <c r="E114" s="55"/>
      <c r="F114" s="55"/>
      <c r="G114" s="55"/>
      <c r="H114" s="71"/>
      <c r="I114" s="21"/>
      <c r="J114" s="21"/>
      <c r="K114" s="21"/>
      <c r="L114" s="21"/>
      <c r="M114" s="21"/>
      <c r="N114" s="21"/>
      <c r="O114" s="21"/>
      <c r="P114" s="21"/>
      <c r="Q114" s="21"/>
      <c r="R114" s="64"/>
      <c r="S114" s="64"/>
      <c r="T114" s="64"/>
    </row>
    <row r="115" spans="1:20" ht="12.75">
      <c r="A115" s="59"/>
      <c r="B115" s="27"/>
      <c r="C115" s="52" t="s">
        <v>99</v>
      </c>
      <c r="D115" s="55"/>
      <c r="E115" s="55"/>
      <c r="F115" s="55"/>
      <c r="G115" s="55"/>
      <c r="H115" s="71"/>
      <c r="I115" s="21"/>
      <c r="J115" s="21"/>
      <c r="K115" s="21"/>
      <c r="L115" s="21"/>
      <c r="M115" s="21"/>
      <c r="N115" s="21"/>
      <c r="O115" s="21"/>
      <c r="P115" s="21"/>
      <c r="Q115" s="21"/>
      <c r="R115" s="64"/>
      <c r="S115" s="64"/>
      <c r="T115" s="64"/>
    </row>
    <row r="116" spans="1:20" ht="12.75">
      <c r="A116" s="59"/>
      <c r="B116" s="30"/>
      <c r="C116" s="52" t="s">
        <v>100</v>
      </c>
      <c r="D116" s="55"/>
      <c r="E116" s="55"/>
      <c r="F116" s="55"/>
      <c r="G116" s="55"/>
      <c r="H116" s="71"/>
      <c r="I116" s="21"/>
      <c r="J116" s="21"/>
      <c r="K116" s="21"/>
      <c r="L116" s="21"/>
      <c r="M116" s="21"/>
      <c r="N116" s="21"/>
      <c r="O116" s="21"/>
      <c r="P116" s="21"/>
      <c r="Q116" s="21"/>
      <c r="R116" s="64"/>
      <c r="S116" s="64"/>
      <c r="T116" s="64"/>
    </row>
    <row r="117" spans="1:20" ht="12.75">
      <c r="A117" s="59"/>
      <c r="B117" s="54" t="s">
        <v>101</v>
      </c>
      <c r="C117" s="55"/>
      <c r="D117" s="55"/>
      <c r="E117" s="55"/>
      <c r="F117" s="55"/>
      <c r="G117" s="55"/>
      <c r="H117" s="71"/>
      <c r="I117" s="21"/>
      <c r="J117" s="21"/>
      <c r="K117" s="21"/>
      <c r="L117" s="21"/>
      <c r="M117" s="21"/>
      <c r="N117" s="21"/>
      <c r="O117" s="21"/>
      <c r="P117" s="21"/>
      <c r="Q117" s="21"/>
      <c r="R117" s="64"/>
      <c r="S117" s="64"/>
      <c r="T117" s="64"/>
    </row>
    <row r="118" spans="1:20" ht="12.75">
      <c r="A118" s="59"/>
      <c r="B118" s="60"/>
      <c r="C118" s="54" t="s">
        <v>98</v>
      </c>
      <c r="D118" s="55"/>
      <c r="E118" s="55"/>
      <c r="F118" s="55"/>
      <c r="G118" s="55"/>
      <c r="H118" s="71"/>
      <c r="I118" s="21"/>
      <c r="J118" s="21"/>
      <c r="K118" s="21"/>
      <c r="L118" s="21"/>
      <c r="M118" s="21"/>
      <c r="N118" s="21"/>
      <c r="O118" s="21"/>
      <c r="P118" s="21"/>
      <c r="Q118" s="21"/>
      <c r="R118" s="64"/>
      <c r="S118" s="64"/>
      <c r="T118" s="64"/>
    </row>
    <row r="119" spans="1:20" ht="12.75">
      <c r="A119" s="59"/>
      <c r="B119" s="4"/>
      <c r="C119" s="54" t="s">
        <v>99</v>
      </c>
      <c r="D119" s="55"/>
      <c r="E119" s="55"/>
      <c r="F119" s="55"/>
      <c r="G119" s="55"/>
      <c r="H119" s="71"/>
      <c r="I119" s="21"/>
      <c r="J119" s="21"/>
      <c r="K119" s="21"/>
      <c r="L119" s="21"/>
      <c r="M119" s="21"/>
      <c r="N119" s="21"/>
      <c r="O119" s="21"/>
      <c r="P119" s="21"/>
      <c r="Q119" s="21"/>
      <c r="R119" s="64"/>
      <c r="S119" s="64"/>
      <c r="T119" s="64"/>
    </row>
    <row r="120" spans="1:20" ht="12.75">
      <c r="A120" s="59"/>
      <c r="B120" s="4"/>
      <c r="C120" s="54" t="s">
        <v>100</v>
      </c>
      <c r="D120" s="55"/>
      <c r="E120" s="55"/>
      <c r="F120" s="55"/>
      <c r="G120" s="55"/>
      <c r="H120" s="71"/>
      <c r="I120" s="21"/>
      <c r="J120" s="21"/>
      <c r="K120" s="21"/>
      <c r="L120" s="21"/>
      <c r="M120" s="21"/>
      <c r="N120" s="21"/>
      <c r="O120" s="21"/>
      <c r="P120" s="21"/>
      <c r="Q120" s="21"/>
      <c r="R120" s="64"/>
      <c r="S120" s="64"/>
      <c r="T120" s="64"/>
    </row>
    <row r="121" spans="1:20" ht="12.75">
      <c r="A121" s="57" t="s">
        <v>102</v>
      </c>
      <c r="B121" s="55"/>
      <c r="C121" s="55"/>
      <c r="D121" s="55"/>
      <c r="E121" s="55"/>
      <c r="F121" s="55"/>
      <c r="G121" s="55"/>
      <c r="H121" s="71"/>
      <c r="I121" s="13">
        <f>I111+I112</f>
        <v>36100</v>
      </c>
      <c r="J121" s="13"/>
      <c r="K121" s="21"/>
      <c r="L121" s="13">
        <f>L111+L112</f>
        <v>36404</v>
      </c>
      <c r="M121" s="21"/>
      <c r="N121" s="21"/>
      <c r="O121" s="21"/>
      <c r="P121" s="21"/>
      <c r="Q121" s="21"/>
      <c r="R121" s="64"/>
      <c r="S121" s="64"/>
      <c r="T121" s="64"/>
    </row>
  </sheetData>
  <sheetProtection selectLockedCells="1" selectUnlockedCells="1"/>
  <mergeCells count="100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B39:H39"/>
    <mergeCell ref="C40:H40"/>
    <mergeCell ref="C41:H41"/>
    <mergeCell ref="C42:H42"/>
    <mergeCell ref="C43:H43"/>
    <mergeCell ref="C44:H44"/>
    <mergeCell ref="A45:H45"/>
    <mergeCell ref="A46:H46"/>
    <mergeCell ref="B47:H47"/>
    <mergeCell ref="C48:H48"/>
    <mergeCell ref="C49:H49"/>
    <mergeCell ref="C50:H50"/>
    <mergeCell ref="C51:H51"/>
    <mergeCell ref="C52:H52"/>
    <mergeCell ref="B53:H53"/>
    <mergeCell ref="C54:H54"/>
    <mergeCell ref="C55:H55"/>
    <mergeCell ref="C56:H56"/>
    <mergeCell ref="C57:H57"/>
    <mergeCell ref="C58:H58"/>
    <mergeCell ref="B59:H59"/>
    <mergeCell ref="C60:H60"/>
    <mergeCell ref="C61:H61"/>
    <mergeCell ref="C62:H62"/>
    <mergeCell ref="C63:H63"/>
    <mergeCell ref="C64:H64"/>
    <mergeCell ref="A65:H65"/>
    <mergeCell ref="A66:H66"/>
    <mergeCell ref="A67:H67"/>
    <mergeCell ref="A68:H68"/>
    <mergeCell ref="B69:H69"/>
    <mergeCell ref="B70:H70"/>
    <mergeCell ref="A71:H71"/>
    <mergeCell ref="A72:H72"/>
    <mergeCell ref="B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B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A95:H95"/>
    <mergeCell ref="A96:H96"/>
    <mergeCell ref="A99:H100"/>
    <mergeCell ref="I99:K99"/>
    <mergeCell ref="L99:N99"/>
    <mergeCell ref="O99:Q99"/>
    <mergeCell ref="R99:T99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117</v>
      </c>
    </row>
    <row r="3" spans="1:20" ht="12.7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17" ht="12.75">
      <c r="A8" s="8"/>
      <c r="B8" s="8"/>
      <c r="C8" s="8"/>
      <c r="D8" s="8"/>
      <c r="E8" s="8"/>
      <c r="F8" s="8"/>
      <c r="G8" s="8"/>
      <c r="H8" s="8"/>
      <c r="P8" s="1"/>
      <c r="Q8" s="1" t="s">
        <v>12</v>
      </c>
    </row>
    <row r="9" spans="1:20" ht="25.5" customHeight="1">
      <c r="A9" s="9" t="s">
        <v>13</v>
      </c>
      <c r="B9" s="9"/>
      <c r="C9" s="9"/>
      <c r="D9" s="9"/>
      <c r="E9" s="9"/>
      <c r="F9" s="9"/>
      <c r="G9" s="9"/>
      <c r="H9" s="9"/>
      <c r="I9" s="62" t="s">
        <v>14</v>
      </c>
      <c r="J9" s="62"/>
      <c r="K9" s="62"/>
      <c r="L9" s="62" t="s">
        <v>15</v>
      </c>
      <c r="M9" s="62"/>
      <c r="N9" s="62"/>
      <c r="O9" s="11" t="s">
        <v>16</v>
      </c>
      <c r="P9" s="11"/>
      <c r="Q9" s="11"/>
      <c r="R9" s="62" t="s">
        <v>17</v>
      </c>
      <c r="S9" s="62"/>
      <c r="T9" s="62"/>
    </row>
    <row r="10" spans="1:20" ht="51">
      <c r="A10" s="9"/>
      <c r="B10" s="9"/>
      <c r="C10" s="9"/>
      <c r="D10" s="9"/>
      <c r="E10" s="9"/>
      <c r="F10" s="9"/>
      <c r="G10" s="9"/>
      <c r="H10" s="9"/>
      <c r="I10" s="62" t="s">
        <v>105</v>
      </c>
      <c r="J10" s="62" t="s">
        <v>106</v>
      </c>
      <c r="K10" s="62" t="s">
        <v>107</v>
      </c>
      <c r="L10" s="62" t="s">
        <v>105</v>
      </c>
      <c r="M10" s="62" t="s">
        <v>106</v>
      </c>
      <c r="N10" s="62" t="s">
        <v>107</v>
      </c>
      <c r="O10" s="62" t="s">
        <v>105</v>
      </c>
      <c r="P10" s="62" t="s">
        <v>106</v>
      </c>
      <c r="Q10" s="62" t="s">
        <v>107</v>
      </c>
      <c r="R10" s="62" t="s">
        <v>105</v>
      </c>
      <c r="S10" s="62" t="s">
        <v>106</v>
      </c>
      <c r="T10" s="62" t="s">
        <v>107</v>
      </c>
    </row>
    <row r="11" spans="1:20" ht="12.75">
      <c r="A11" s="12" t="s">
        <v>18</v>
      </c>
      <c r="B11" s="12"/>
      <c r="C11" s="12"/>
      <c r="D11" s="12"/>
      <c r="E11" s="12"/>
      <c r="F11" s="12"/>
      <c r="G11" s="12"/>
      <c r="H11" s="12"/>
      <c r="I11" s="13">
        <f>I12+I19+I26+I38</f>
        <v>421945</v>
      </c>
      <c r="J11" s="13">
        <f>J12+J19+J26+J38</f>
        <v>6703</v>
      </c>
      <c r="K11" s="13">
        <f>K12+K19+K26+K38</f>
        <v>29587</v>
      </c>
      <c r="L11" s="13">
        <f>L12+L19+L26+L38</f>
        <v>423141</v>
      </c>
      <c r="M11" s="13">
        <f>M12+M19+M26+M38</f>
        <v>6703</v>
      </c>
      <c r="N11" s="13">
        <f>N12+N19+N26+N38</f>
        <v>30060</v>
      </c>
      <c r="O11" s="13"/>
      <c r="P11" s="13"/>
      <c r="Q11" s="13"/>
      <c r="R11" s="13"/>
      <c r="S11" s="66"/>
      <c r="T11" s="66"/>
    </row>
    <row r="12" spans="1:20" ht="12.75">
      <c r="A12" s="14"/>
      <c r="B12" s="15" t="s">
        <v>19</v>
      </c>
      <c r="C12" s="15"/>
      <c r="D12" s="15"/>
      <c r="E12" s="15"/>
      <c r="F12" s="15"/>
      <c r="G12" s="15"/>
      <c r="H12" s="15"/>
      <c r="I12" s="16">
        <f>SUM(I13:I18)</f>
        <v>148340</v>
      </c>
      <c r="J12" s="16">
        <f>SUM(J13:J18)</f>
        <v>804</v>
      </c>
      <c r="K12" s="16">
        <f>SUM(K13:K18)</f>
        <v>29587</v>
      </c>
      <c r="L12" s="16">
        <f>SUM(L13:L18)</f>
        <v>149536</v>
      </c>
      <c r="M12" s="16">
        <f>SUM(M13:M18)</f>
        <v>804</v>
      </c>
      <c r="N12" s="16">
        <f>SUM(N13:N18)</f>
        <v>30060</v>
      </c>
      <c r="O12" s="16"/>
      <c r="P12" s="16"/>
      <c r="Q12" s="16"/>
      <c r="R12" s="16"/>
      <c r="S12" s="67"/>
      <c r="T12" s="67"/>
    </row>
    <row r="13" spans="1:20" ht="12.75">
      <c r="A13" s="17"/>
      <c r="B13" s="18"/>
      <c r="C13" s="19" t="s">
        <v>20</v>
      </c>
      <c r="D13" s="19"/>
      <c r="E13" s="19"/>
      <c r="F13" s="19"/>
      <c r="G13" s="19"/>
      <c r="H13" s="19"/>
      <c r="I13" s="20">
        <v>128312</v>
      </c>
      <c r="J13" s="20"/>
      <c r="K13" s="20">
        <v>29587</v>
      </c>
      <c r="L13" s="20">
        <f>128312+1196</f>
        <v>129508</v>
      </c>
      <c r="M13" s="20"/>
      <c r="N13" s="20">
        <f>29587+473</f>
        <v>30060</v>
      </c>
      <c r="O13" s="20"/>
      <c r="P13" s="20"/>
      <c r="Q13" s="20"/>
      <c r="R13" s="21"/>
      <c r="S13" s="64"/>
      <c r="T13" s="64"/>
    </row>
    <row r="14" spans="1:20" ht="12.75">
      <c r="A14" s="17"/>
      <c r="B14" s="22"/>
      <c r="C14" s="19" t="s">
        <v>21</v>
      </c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64"/>
      <c r="T14" s="64"/>
    </row>
    <row r="15" spans="1:20" ht="12.75">
      <c r="A15" s="17"/>
      <c r="B15" s="22"/>
      <c r="C15" s="19" t="s">
        <v>22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64"/>
      <c r="T15" s="64"/>
    </row>
    <row r="16" spans="1:20" ht="12.75">
      <c r="A16" s="17"/>
      <c r="B16" s="22"/>
      <c r="C16" s="19" t="s">
        <v>23</v>
      </c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64"/>
      <c r="T16" s="64"/>
    </row>
    <row r="17" spans="1:20" ht="12.75">
      <c r="A17" s="17"/>
      <c r="B17" s="22"/>
      <c r="C17" s="19" t="s">
        <v>24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64"/>
      <c r="T17" s="64"/>
    </row>
    <row r="18" spans="1:20" ht="12.75">
      <c r="A18" s="17"/>
      <c r="B18" s="22"/>
      <c r="C18" s="23" t="s">
        <v>25</v>
      </c>
      <c r="D18" s="23"/>
      <c r="E18" s="23"/>
      <c r="F18" s="23"/>
      <c r="G18" s="23"/>
      <c r="H18" s="23"/>
      <c r="I18" s="20">
        <v>20028</v>
      </c>
      <c r="J18" s="20">
        <v>804</v>
      </c>
      <c r="K18" s="20"/>
      <c r="L18" s="20">
        <v>20028</v>
      </c>
      <c r="M18" s="20">
        <v>804</v>
      </c>
      <c r="N18" s="20"/>
      <c r="O18" s="20"/>
      <c r="P18" s="20"/>
      <c r="Q18" s="20"/>
      <c r="R18" s="21"/>
      <c r="S18" s="64"/>
      <c r="T18" s="64"/>
    </row>
    <row r="19" spans="1:20" ht="12.75">
      <c r="A19" s="14"/>
      <c r="B19" s="24" t="s">
        <v>26</v>
      </c>
      <c r="C19" s="24"/>
      <c r="D19" s="24"/>
      <c r="E19" s="24"/>
      <c r="F19" s="24"/>
      <c r="G19" s="24"/>
      <c r="H19" s="24"/>
      <c r="I19" s="16">
        <f>SUM(I20:I25)</f>
        <v>203550</v>
      </c>
      <c r="J19" s="16"/>
      <c r="K19" s="16"/>
      <c r="L19" s="16">
        <f>SUM(L20:L25)</f>
        <v>203550</v>
      </c>
      <c r="M19" s="16"/>
      <c r="N19" s="16"/>
      <c r="O19" s="16"/>
      <c r="P19" s="16"/>
      <c r="Q19" s="16"/>
      <c r="R19" s="16"/>
      <c r="S19" s="67"/>
      <c r="T19" s="67"/>
    </row>
    <row r="20" spans="1:20" ht="12.75">
      <c r="A20" s="17"/>
      <c r="B20" s="25"/>
      <c r="C20" s="26" t="s">
        <v>27</v>
      </c>
      <c r="D20" s="26"/>
      <c r="E20" s="26"/>
      <c r="F20" s="26"/>
      <c r="G20" s="26"/>
      <c r="H20" s="26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64"/>
      <c r="T20" s="64"/>
    </row>
    <row r="21" spans="1:20" ht="12.75" customHeight="1">
      <c r="A21" s="17"/>
      <c r="B21" s="27"/>
      <c r="C21" s="28" t="s">
        <v>28</v>
      </c>
      <c r="D21" s="28"/>
      <c r="E21" s="28"/>
      <c r="F21" s="28"/>
      <c r="G21" s="28"/>
      <c r="H21" s="28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64"/>
      <c r="T21" s="64"/>
    </row>
    <row r="22" spans="1:20" ht="12.75">
      <c r="A22" s="17"/>
      <c r="B22" s="27"/>
      <c r="C22" s="26" t="s">
        <v>29</v>
      </c>
      <c r="D22" s="26"/>
      <c r="E22" s="26"/>
      <c r="F22" s="26"/>
      <c r="G22" s="26"/>
      <c r="H22" s="26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64"/>
      <c r="T22" s="64"/>
    </row>
    <row r="23" spans="1:20" ht="12.75">
      <c r="A23" s="17"/>
      <c r="B23" s="27"/>
      <c r="C23" s="26" t="s">
        <v>30</v>
      </c>
      <c r="D23" s="26"/>
      <c r="E23" s="26"/>
      <c r="F23" s="26"/>
      <c r="G23" s="26"/>
      <c r="H23" s="26"/>
      <c r="I23" s="20">
        <v>160000</v>
      </c>
      <c r="J23" s="20"/>
      <c r="K23" s="20"/>
      <c r="L23" s="20">
        <v>160000</v>
      </c>
      <c r="M23" s="20"/>
      <c r="N23" s="20"/>
      <c r="O23" s="20"/>
      <c r="P23" s="20"/>
      <c r="Q23" s="20"/>
      <c r="R23" s="21"/>
      <c r="S23" s="64"/>
      <c r="T23" s="64"/>
    </row>
    <row r="24" spans="1:20" ht="12.75">
      <c r="A24" s="17"/>
      <c r="B24" s="27"/>
      <c r="C24" s="26" t="s">
        <v>31</v>
      </c>
      <c r="D24" s="26"/>
      <c r="E24" s="26"/>
      <c r="F24" s="26"/>
      <c r="G24" s="26"/>
      <c r="H24" s="26"/>
      <c r="I24" s="20">
        <v>42500</v>
      </c>
      <c r="J24" s="20"/>
      <c r="K24" s="20"/>
      <c r="L24" s="20">
        <v>42500</v>
      </c>
      <c r="M24" s="20"/>
      <c r="N24" s="20"/>
      <c r="O24" s="20"/>
      <c r="P24" s="20"/>
      <c r="Q24" s="20"/>
      <c r="R24" s="21"/>
      <c r="S24" s="64"/>
      <c r="T24" s="64"/>
    </row>
    <row r="25" spans="1:20" ht="12.75">
      <c r="A25" s="17"/>
      <c r="B25" s="27"/>
      <c r="C25" s="26" t="s">
        <v>32</v>
      </c>
      <c r="D25" s="26"/>
      <c r="E25" s="26"/>
      <c r="F25" s="26"/>
      <c r="G25" s="26"/>
      <c r="H25" s="26"/>
      <c r="I25" s="20">
        <v>1050</v>
      </c>
      <c r="J25" s="20"/>
      <c r="K25" s="20"/>
      <c r="L25" s="20">
        <v>1050</v>
      </c>
      <c r="M25" s="20"/>
      <c r="N25" s="20"/>
      <c r="O25" s="20"/>
      <c r="P25" s="20"/>
      <c r="Q25" s="20"/>
      <c r="R25" s="21"/>
      <c r="S25" s="64"/>
      <c r="T25" s="64"/>
    </row>
    <row r="26" spans="1:20" ht="12.75">
      <c r="A26" s="14"/>
      <c r="B26" s="24" t="s">
        <v>33</v>
      </c>
      <c r="C26" s="24"/>
      <c r="D26" s="24"/>
      <c r="E26" s="24"/>
      <c r="F26" s="24"/>
      <c r="G26" s="24"/>
      <c r="H26" s="24"/>
      <c r="I26" s="16">
        <f>SUM(I27:I37)</f>
        <v>70055</v>
      </c>
      <c r="J26" s="16">
        <f>SUM(J27:J37)</f>
        <v>5899</v>
      </c>
      <c r="K26" s="16"/>
      <c r="L26" s="16">
        <f>SUM(L27:L37)</f>
        <v>70055</v>
      </c>
      <c r="M26" s="16">
        <f>SUM(M27:M37)</f>
        <v>5899</v>
      </c>
      <c r="N26" s="16"/>
      <c r="O26" s="16"/>
      <c r="P26" s="16"/>
      <c r="Q26" s="16"/>
      <c r="R26" s="16"/>
      <c r="S26" s="67"/>
      <c r="T26" s="67"/>
    </row>
    <row r="27" spans="1:20" ht="12.75">
      <c r="A27" s="17"/>
      <c r="B27" s="25"/>
      <c r="C27" s="29" t="s">
        <v>34</v>
      </c>
      <c r="D27" s="29"/>
      <c r="E27" s="29"/>
      <c r="F27" s="29"/>
      <c r="G27" s="29"/>
      <c r="H27" s="29"/>
      <c r="I27" s="20">
        <v>100</v>
      </c>
      <c r="J27" s="20">
        <v>5</v>
      </c>
      <c r="K27" s="20"/>
      <c r="L27" s="20">
        <v>100</v>
      </c>
      <c r="M27" s="20">
        <v>5</v>
      </c>
      <c r="N27" s="20"/>
      <c r="O27" s="20"/>
      <c r="P27" s="20"/>
      <c r="Q27" s="20"/>
      <c r="R27" s="21"/>
      <c r="S27" s="64"/>
      <c r="T27" s="64"/>
    </row>
    <row r="28" spans="1:20" ht="12.75">
      <c r="A28" s="17"/>
      <c r="B28" s="27"/>
      <c r="C28" s="29" t="s">
        <v>35</v>
      </c>
      <c r="D28" s="29"/>
      <c r="E28" s="29"/>
      <c r="F28" s="29"/>
      <c r="G28" s="29"/>
      <c r="H28" s="29"/>
      <c r="I28" s="20">
        <v>41302</v>
      </c>
      <c r="J28" s="20">
        <v>4631</v>
      </c>
      <c r="K28" s="20"/>
      <c r="L28" s="20">
        <v>41302</v>
      </c>
      <c r="M28" s="20">
        <v>4631</v>
      </c>
      <c r="N28" s="20"/>
      <c r="O28" s="20"/>
      <c r="P28" s="20"/>
      <c r="Q28" s="20"/>
      <c r="R28" s="21"/>
      <c r="S28" s="64"/>
      <c r="T28" s="64"/>
    </row>
    <row r="29" spans="1:20" ht="12.75">
      <c r="A29" s="17"/>
      <c r="B29" s="27"/>
      <c r="C29" s="29" t="s">
        <v>36</v>
      </c>
      <c r="D29" s="29"/>
      <c r="E29" s="29"/>
      <c r="F29" s="29"/>
      <c r="G29" s="29"/>
      <c r="H29" s="29"/>
      <c r="I29" s="20">
        <v>1110</v>
      </c>
      <c r="J29" s="20"/>
      <c r="K29" s="20"/>
      <c r="L29" s="20">
        <v>1110</v>
      </c>
      <c r="M29" s="20"/>
      <c r="N29" s="20"/>
      <c r="O29" s="20"/>
      <c r="P29" s="20"/>
      <c r="Q29" s="20"/>
      <c r="R29" s="21"/>
      <c r="S29" s="64"/>
      <c r="T29" s="64"/>
    </row>
    <row r="30" spans="1:20" ht="12.75">
      <c r="A30" s="17"/>
      <c r="B30" s="27"/>
      <c r="C30" s="26" t="s">
        <v>37</v>
      </c>
      <c r="D30" s="26"/>
      <c r="E30" s="26"/>
      <c r="F30" s="26"/>
      <c r="G30" s="26"/>
      <c r="H30" s="26"/>
      <c r="I30" s="20">
        <v>7315</v>
      </c>
      <c r="J30" s="20"/>
      <c r="K30" s="20"/>
      <c r="L30" s="20">
        <v>7315</v>
      </c>
      <c r="M30" s="20"/>
      <c r="N30" s="20"/>
      <c r="O30" s="20"/>
      <c r="P30" s="20"/>
      <c r="Q30" s="20"/>
      <c r="R30" s="21"/>
      <c r="S30" s="64"/>
      <c r="T30" s="64"/>
    </row>
    <row r="31" spans="1:20" ht="12.75">
      <c r="A31" s="17"/>
      <c r="B31" s="27"/>
      <c r="C31" s="26" t="s">
        <v>38</v>
      </c>
      <c r="D31" s="26"/>
      <c r="E31" s="26"/>
      <c r="F31" s="26"/>
      <c r="G31" s="26"/>
      <c r="H31" s="26"/>
      <c r="I31" s="20">
        <v>4688</v>
      </c>
      <c r="J31" s="20"/>
      <c r="K31" s="20"/>
      <c r="L31" s="20">
        <v>4688</v>
      </c>
      <c r="M31" s="20"/>
      <c r="N31" s="20"/>
      <c r="O31" s="20"/>
      <c r="P31" s="20"/>
      <c r="Q31" s="20"/>
      <c r="R31" s="21"/>
      <c r="S31" s="64"/>
      <c r="T31" s="64"/>
    </row>
    <row r="32" spans="1:20" ht="12.75">
      <c r="A32" s="17"/>
      <c r="B32" s="27"/>
      <c r="C32" s="19" t="s">
        <v>39</v>
      </c>
      <c r="D32" s="19"/>
      <c r="E32" s="19"/>
      <c r="F32" s="19"/>
      <c r="G32" s="19"/>
      <c r="H32" s="19"/>
      <c r="I32" s="20">
        <v>14535</v>
      </c>
      <c r="J32" s="20">
        <v>1251</v>
      </c>
      <c r="K32" s="20"/>
      <c r="L32" s="20">
        <v>14535</v>
      </c>
      <c r="M32" s="20">
        <v>1251</v>
      </c>
      <c r="N32" s="20"/>
      <c r="O32" s="20"/>
      <c r="P32" s="20"/>
      <c r="Q32" s="20"/>
      <c r="R32" s="21"/>
      <c r="S32" s="64"/>
      <c r="T32" s="64"/>
    </row>
    <row r="33" spans="1:20" ht="12.75">
      <c r="A33" s="17"/>
      <c r="B33" s="27"/>
      <c r="C33" s="19" t="s">
        <v>40</v>
      </c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1"/>
      <c r="S33" s="64"/>
      <c r="T33" s="64"/>
    </row>
    <row r="34" spans="1:20" ht="12.75">
      <c r="A34" s="17"/>
      <c r="B34" s="27"/>
      <c r="C34" s="19" t="s">
        <v>41</v>
      </c>
      <c r="D34" s="19"/>
      <c r="E34" s="19"/>
      <c r="F34" s="19"/>
      <c r="G34" s="19"/>
      <c r="H34" s="19"/>
      <c r="I34" s="20">
        <v>5</v>
      </c>
      <c r="J34" s="20"/>
      <c r="K34" s="20"/>
      <c r="L34" s="20">
        <v>5</v>
      </c>
      <c r="M34" s="20"/>
      <c r="N34" s="20"/>
      <c r="O34" s="20"/>
      <c r="P34" s="20"/>
      <c r="Q34" s="20"/>
      <c r="R34" s="21"/>
      <c r="S34" s="64"/>
      <c r="T34" s="64"/>
    </row>
    <row r="35" spans="1:20" ht="12.75">
      <c r="A35" s="17"/>
      <c r="B35" s="27"/>
      <c r="C35" s="26" t="s">
        <v>42</v>
      </c>
      <c r="D35" s="26"/>
      <c r="E35" s="26"/>
      <c r="F35" s="26"/>
      <c r="G35" s="26"/>
      <c r="H35" s="26"/>
      <c r="I35" s="20">
        <v>1000</v>
      </c>
      <c r="J35" s="20"/>
      <c r="K35" s="20"/>
      <c r="L35" s="20">
        <v>1000</v>
      </c>
      <c r="M35" s="20"/>
      <c r="N35" s="20"/>
      <c r="O35" s="20"/>
      <c r="P35" s="20"/>
      <c r="Q35" s="20"/>
      <c r="R35" s="21"/>
      <c r="S35" s="64"/>
      <c r="T35" s="64"/>
    </row>
    <row r="36" spans="1:20" ht="12.75">
      <c r="A36" s="17"/>
      <c r="B36" s="27"/>
      <c r="C36" s="19" t="s">
        <v>43</v>
      </c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64"/>
      <c r="T36" s="64"/>
    </row>
    <row r="37" spans="1:20" ht="12.75">
      <c r="A37" s="17"/>
      <c r="B37" s="30"/>
      <c r="C37" s="26" t="s">
        <v>44</v>
      </c>
      <c r="D37" s="26"/>
      <c r="E37" s="26"/>
      <c r="F37" s="26"/>
      <c r="G37" s="26"/>
      <c r="H37" s="26"/>
      <c r="I37" s="20"/>
      <c r="J37" s="20">
        <v>12</v>
      </c>
      <c r="K37" s="20"/>
      <c r="L37" s="20"/>
      <c r="M37" s="20">
        <v>12</v>
      </c>
      <c r="N37" s="20"/>
      <c r="O37" s="20"/>
      <c r="P37" s="20"/>
      <c r="Q37" s="20"/>
      <c r="R37" s="21"/>
      <c r="S37" s="64"/>
      <c r="T37" s="64"/>
    </row>
    <row r="38" spans="1:20" ht="12.75">
      <c r="A38" s="14"/>
      <c r="B38" s="24" t="s">
        <v>114</v>
      </c>
      <c r="C38" s="24"/>
      <c r="D38" s="24"/>
      <c r="E38" s="24"/>
      <c r="F38" s="24"/>
      <c r="G38" s="24"/>
      <c r="H38" s="24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64"/>
      <c r="T38" s="64"/>
    </row>
    <row r="39" spans="1:20" ht="12.75">
      <c r="A39" s="17"/>
      <c r="B39" s="31"/>
      <c r="C39" s="26" t="s">
        <v>46</v>
      </c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64"/>
      <c r="T39" s="64"/>
    </row>
    <row r="40" spans="1:20" ht="12.75">
      <c r="A40" s="17"/>
      <c r="B40" s="32"/>
      <c r="C40" s="19" t="s">
        <v>47</v>
      </c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64"/>
      <c r="T40" s="64"/>
    </row>
    <row r="41" spans="1:20" ht="25.5" customHeight="1">
      <c r="A41" s="17"/>
      <c r="B41" s="32"/>
      <c r="C41" s="33" t="s">
        <v>48</v>
      </c>
      <c r="D41" s="33"/>
      <c r="E41" s="33"/>
      <c r="F41" s="33"/>
      <c r="G41" s="33"/>
      <c r="H41" s="33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64"/>
      <c r="T41" s="64"/>
    </row>
    <row r="42" spans="1:20" ht="12.75">
      <c r="A42" s="17"/>
      <c r="B42" s="32"/>
      <c r="C42" s="26" t="s">
        <v>49</v>
      </c>
      <c r="D42" s="26"/>
      <c r="E42" s="26"/>
      <c r="F42" s="26"/>
      <c r="G42" s="26"/>
      <c r="H42" s="26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64"/>
      <c r="T42" s="64"/>
    </row>
    <row r="43" spans="1:20" ht="12.75">
      <c r="A43" s="17"/>
      <c r="B43" s="32"/>
      <c r="C43" s="26" t="s">
        <v>50</v>
      </c>
      <c r="D43" s="26"/>
      <c r="E43" s="26"/>
      <c r="F43" s="26"/>
      <c r="G43" s="26"/>
      <c r="H43" s="26"/>
      <c r="I43" s="20"/>
      <c r="J43" s="20"/>
      <c r="K43" s="20"/>
      <c r="L43" s="20"/>
      <c r="M43" s="20"/>
      <c r="N43" s="20"/>
      <c r="O43" s="20"/>
      <c r="P43" s="20"/>
      <c r="Q43" s="20"/>
      <c r="R43" s="21"/>
      <c r="S43" s="64"/>
      <c r="T43" s="64"/>
    </row>
    <row r="44" spans="1:20" ht="12.75">
      <c r="A44" s="34"/>
      <c r="B44" s="34"/>
      <c r="C44" s="34"/>
      <c r="D44" s="34"/>
      <c r="E44" s="34"/>
      <c r="F44" s="34"/>
      <c r="G44" s="34"/>
      <c r="H44" s="34"/>
      <c r="I44" s="20"/>
      <c r="J44" s="20"/>
      <c r="K44" s="20"/>
      <c r="L44" s="20"/>
      <c r="M44" s="20"/>
      <c r="N44" s="20"/>
      <c r="O44" s="20"/>
      <c r="P44" s="20"/>
      <c r="Q44" s="20"/>
      <c r="R44" s="21"/>
      <c r="S44" s="64"/>
      <c r="T44" s="64"/>
    </row>
    <row r="45" spans="1:20" ht="12.75">
      <c r="A45" s="12" t="s">
        <v>51</v>
      </c>
      <c r="B45" s="12"/>
      <c r="C45" s="12"/>
      <c r="D45" s="12"/>
      <c r="E45" s="12"/>
      <c r="F45" s="12"/>
      <c r="G45" s="12"/>
      <c r="H45" s="12"/>
      <c r="I45" s="13">
        <f>I46+I52+I58</f>
        <v>47950</v>
      </c>
      <c r="J45" s="13">
        <f>J46+J52+J58</f>
        <v>7008</v>
      </c>
      <c r="K45" s="13"/>
      <c r="L45" s="13">
        <f>L46+L52+L58</f>
        <v>47950</v>
      </c>
      <c r="M45" s="13">
        <f>M46+M52+M58</f>
        <v>7008</v>
      </c>
      <c r="N45" s="13"/>
      <c r="O45" s="13"/>
      <c r="P45" s="13"/>
      <c r="Q45" s="13"/>
      <c r="R45" s="13"/>
      <c r="S45" s="66"/>
      <c r="T45" s="66"/>
    </row>
    <row r="46" spans="1:20" ht="12.75">
      <c r="A46" s="35"/>
      <c r="B46" s="36" t="s">
        <v>52</v>
      </c>
      <c r="C46" s="36"/>
      <c r="D46" s="36"/>
      <c r="E46" s="36"/>
      <c r="F46" s="36"/>
      <c r="G46" s="36"/>
      <c r="H46" s="36"/>
      <c r="I46" s="16">
        <f>SUM(I47:I51)</f>
        <v>47850</v>
      </c>
      <c r="J46" s="16">
        <f>SUM(J47:J51)</f>
        <v>6217</v>
      </c>
      <c r="K46" s="16"/>
      <c r="L46" s="16">
        <f>SUM(L47:L51)</f>
        <v>47850</v>
      </c>
      <c r="M46" s="16">
        <f>SUM(M47:M51)</f>
        <v>6217</v>
      </c>
      <c r="N46" s="16"/>
      <c r="O46" s="16"/>
      <c r="P46" s="16"/>
      <c r="Q46" s="16"/>
      <c r="R46" s="16"/>
      <c r="S46" s="67"/>
      <c r="T46" s="67"/>
    </row>
    <row r="47" spans="1:20" ht="12.75" customHeight="1">
      <c r="A47" s="37"/>
      <c r="B47" s="27"/>
      <c r="C47" s="38" t="s">
        <v>53</v>
      </c>
      <c r="D47" s="38"/>
      <c r="E47" s="38"/>
      <c r="F47" s="38"/>
      <c r="G47" s="38"/>
      <c r="H47" s="38"/>
      <c r="I47" s="20">
        <v>7827</v>
      </c>
      <c r="J47" s="20"/>
      <c r="K47" s="20"/>
      <c r="L47" s="20">
        <v>7827</v>
      </c>
      <c r="M47" s="20"/>
      <c r="N47" s="20"/>
      <c r="O47" s="20"/>
      <c r="P47" s="20"/>
      <c r="Q47" s="20"/>
      <c r="R47" s="21"/>
      <c r="S47" s="64"/>
      <c r="T47" s="64"/>
    </row>
    <row r="48" spans="1:20" ht="12.75">
      <c r="A48" s="37"/>
      <c r="B48" s="27"/>
      <c r="C48" s="19" t="s">
        <v>22</v>
      </c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64"/>
      <c r="T48" s="64"/>
    </row>
    <row r="49" spans="1:20" ht="12.75">
      <c r="A49" s="37"/>
      <c r="B49" s="27"/>
      <c r="C49" s="19" t="s">
        <v>23</v>
      </c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0"/>
      <c r="Q49" s="20"/>
      <c r="R49" s="21"/>
      <c r="S49" s="64"/>
      <c r="T49" s="64"/>
    </row>
    <row r="50" spans="1:20" ht="12.75">
      <c r="A50" s="37"/>
      <c r="B50" s="27"/>
      <c r="C50" s="39" t="s">
        <v>24</v>
      </c>
      <c r="D50" s="39"/>
      <c r="E50" s="39"/>
      <c r="F50" s="39"/>
      <c r="G50" s="39"/>
      <c r="H50" s="39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64"/>
      <c r="T50" s="64"/>
    </row>
    <row r="51" spans="1:20" ht="12.75">
      <c r="A51" s="37"/>
      <c r="B51" s="27"/>
      <c r="C51" s="19" t="s">
        <v>54</v>
      </c>
      <c r="D51" s="19"/>
      <c r="E51" s="19"/>
      <c r="F51" s="19"/>
      <c r="G51" s="19"/>
      <c r="H51" s="19"/>
      <c r="I51" s="20">
        <v>40023</v>
      </c>
      <c r="J51" s="20">
        <v>6217</v>
      </c>
      <c r="K51" s="20"/>
      <c r="L51" s="20">
        <v>40023</v>
      </c>
      <c r="M51" s="20">
        <v>6217</v>
      </c>
      <c r="N51" s="20"/>
      <c r="O51" s="20"/>
      <c r="P51" s="20"/>
      <c r="Q51" s="20"/>
      <c r="R51" s="21"/>
      <c r="S51" s="64"/>
      <c r="T51" s="64"/>
    </row>
    <row r="52" spans="1:20" ht="12.75">
      <c r="A52" s="14"/>
      <c r="B52" s="15" t="s">
        <v>55</v>
      </c>
      <c r="C52" s="15"/>
      <c r="D52" s="15"/>
      <c r="E52" s="15"/>
      <c r="F52" s="15"/>
      <c r="G52" s="15"/>
      <c r="H52" s="15"/>
      <c r="I52" s="20"/>
      <c r="J52" s="20"/>
      <c r="K52" s="20"/>
      <c r="L52" s="20"/>
      <c r="M52" s="20"/>
      <c r="N52" s="20"/>
      <c r="O52" s="20"/>
      <c r="P52" s="20"/>
      <c r="Q52" s="20"/>
      <c r="R52" s="21"/>
      <c r="S52" s="64"/>
      <c r="T52" s="64"/>
    </row>
    <row r="53" spans="1:20" ht="12.75">
      <c r="A53" s="17"/>
      <c r="B53" s="18"/>
      <c r="C53" s="19" t="s">
        <v>56</v>
      </c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0"/>
      <c r="Q53" s="20"/>
      <c r="R53" s="21"/>
      <c r="S53" s="64"/>
      <c r="T53" s="64"/>
    </row>
    <row r="54" spans="1:20" ht="12.75">
      <c r="A54" s="17"/>
      <c r="B54" s="22"/>
      <c r="C54" s="19" t="s">
        <v>57</v>
      </c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64"/>
      <c r="T54" s="64"/>
    </row>
    <row r="55" spans="1:20" ht="12.75">
      <c r="A55" s="17"/>
      <c r="B55" s="22"/>
      <c r="C55" s="19" t="s">
        <v>58</v>
      </c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64"/>
      <c r="T55" s="64"/>
    </row>
    <row r="56" spans="1:20" ht="12.75">
      <c r="A56" s="17"/>
      <c r="B56" s="27"/>
      <c r="C56" s="26" t="s">
        <v>59</v>
      </c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64"/>
      <c r="T56" s="64"/>
    </row>
    <row r="57" spans="1:20" ht="12.75">
      <c r="A57" s="17"/>
      <c r="B57" s="27"/>
      <c r="C57" s="26" t="s">
        <v>60</v>
      </c>
      <c r="D57" s="26"/>
      <c r="E57" s="26"/>
      <c r="F57" s="26"/>
      <c r="G57" s="26"/>
      <c r="H57" s="26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64"/>
      <c r="T57" s="64"/>
    </row>
    <row r="58" spans="1:20" ht="12.75">
      <c r="A58" s="14"/>
      <c r="B58" s="24" t="s">
        <v>61</v>
      </c>
      <c r="C58" s="24"/>
      <c r="D58" s="24"/>
      <c r="E58" s="24"/>
      <c r="F58" s="24"/>
      <c r="G58" s="24"/>
      <c r="H58" s="24"/>
      <c r="I58" s="16">
        <f>SUM(I59:I63)</f>
        <v>100</v>
      </c>
      <c r="J58" s="16">
        <f>SUM(J59:J63)</f>
        <v>791</v>
      </c>
      <c r="K58" s="16"/>
      <c r="L58" s="16">
        <f>SUM(L59:L63)</f>
        <v>100</v>
      </c>
      <c r="M58" s="16">
        <f>SUM(M59:M63)</f>
        <v>791</v>
      </c>
      <c r="N58" s="16"/>
      <c r="O58" s="16"/>
      <c r="P58" s="16"/>
      <c r="Q58" s="16"/>
      <c r="R58" s="16"/>
      <c r="S58" s="67"/>
      <c r="T58" s="67"/>
    </row>
    <row r="59" spans="1:20" ht="12.75">
      <c r="A59" s="17"/>
      <c r="B59" s="31"/>
      <c r="C59" s="26" t="s">
        <v>46</v>
      </c>
      <c r="D59" s="26"/>
      <c r="E59" s="26"/>
      <c r="F59" s="26"/>
      <c r="G59" s="26"/>
      <c r="H59" s="26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64"/>
      <c r="T59" s="64"/>
    </row>
    <row r="60" spans="1:20" ht="12.75">
      <c r="A60" s="17"/>
      <c r="B60" s="32"/>
      <c r="C60" s="19" t="s">
        <v>62</v>
      </c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64"/>
      <c r="T60" s="64"/>
    </row>
    <row r="61" spans="1:20" ht="25.5" customHeight="1">
      <c r="A61" s="17"/>
      <c r="B61" s="32"/>
      <c r="C61" s="33" t="s">
        <v>63</v>
      </c>
      <c r="D61" s="33"/>
      <c r="E61" s="33"/>
      <c r="F61" s="33"/>
      <c r="G61" s="33"/>
      <c r="H61" s="33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64"/>
      <c r="T61" s="64"/>
    </row>
    <row r="62" spans="1:20" ht="12.75">
      <c r="A62" s="17"/>
      <c r="B62" s="32"/>
      <c r="C62" s="26" t="s">
        <v>49</v>
      </c>
      <c r="D62" s="26"/>
      <c r="E62" s="26"/>
      <c r="F62" s="26"/>
      <c r="G62" s="26"/>
      <c r="H62" s="26"/>
      <c r="I62" s="20"/>
      <c r="J62" s="20">
        <v>791</v>
      </c>
      <c r="K62" s="20"/>
      <c r="L62" s="20"/>
      <c r="M62" s="20">
        <v>791</v>
      </c>
      <c r="N62" s="20"/>
      <c r="O62" s="20"/>
      <c r="P62" s="20"/>
      <c r="Q62" s="20"/>
      <c r="R62" s="21"/>
      <c r="S62" s="64"/>
      <c r="T62" s="64"/>
    </row>
    <row r="63" spans="1:20" ht="12.75">
      <c r="A63" s="17"/>
      <c r="B63" s="32"/>
      <c r="C63" s="26" t="s">
        <v>64</v>
      </c>
      <c r="D63" s="26"/>
      <c r="E63" s="26"/>
      <c r="F63" s="26"/>
      <c r="G63" s="26"/>
      <c r="H63" s="26"/>
      <c r="I63" s="20">
        <v>100</v>
      </c>
      <c r="J63" s="20"/>
      <c r="K63" s="20"/>
      <c r="L63" s="20">
        <v>100</v>
      </c>
      <c r="M63" s="20"/>
      <c r="N63" s="20"/>
      <c r="O63" s="20"/>
      <c r="P63" s="20"/>
      <c r="Q63" s="20"/>
      <c r="R63" s="21"/>
      <c r="S63" s="64"/>
      <c r="T63" s="64"/>
    </row>
    <row r="64" spans="1:20" ht="12.75">
      <c r="A64" s="34"/>
      <c r="B64" s="34"/>
      <c r="C64" s="34"/>
      <c r="D64" s="34"/>
      <c r="E64" s="34"/>
      <c r="F64" s="34"/>
      <c r="G64" s="34"/>
      <c r="H64" s="34"/>
      <c r="I64" s="20"/>
      <c r="J64" s="20"/>
      <c r="K64" s="20"/>
      <c r="L64" s="20"/>
      <c r="M64" s="20"/>
      <c r="N64" s="20"/>
      <c r="O64" s="20"/>
      <c r="P64" s="20"/>
      <c r="Q64" s="20"/>
      <c r="R64" s="21"/>
      <c r="S64" s="64"/>
      <c r="T64" s="64"/>
    </row>
    <row r="65" spans="1:20" ht="12.75">
      <c r="A65" s="12" t="s">
        <v>65</v>
      </c>
      <c r="B65" s="12"/>
      <c r="C65" s="12"/>
      <c r="D65" s="12"/>
      <c r="E65" s="12"/>
      <c r="F65" s="12"/>
      <c r="G65" s="12"/>
      <c r="H65" s="12"/>
      <c r="I65" s="13">
        <f>I11+I45</f>
        <v>469895</v>
      </c>
      <c r="J65" s="13">
        <f>J11+J45</f>
        <v>13711</v>
      </c>
      <c r="K65" s="13">
        <f>K11+K45</f>
        <v>29587</v>
      </c>
      <c r="L65" s="13">
        <f>L11+L45</f>
        <v>471091</v>
      </c>
      <c r="M65" s="13">
        <f>M11+M45</f>
        <v>13711</v>
      </c>
      <c r="N65" s="13">
        <f>N11+N45</f>
        <v>30060</v>
      </c>
      <c r="O65" s="13"/>
      <c r="P65" s="13"/>
      <c r="Q65" s="13"/>
      <c r="R65" s="13"/>
      <c r="S65" s="66"/>
      <c r="T65" s="66"/>
    </row>
    <row r="66" spans="1:20" ht="12.75">
      <c r="A66" s="12"/>
      <c r="B66" s="12"/>
      <c r="C66" s="12"/>
      <c r="D66" s="12"/>
      <c r="E66" s="12"/>
      <c r="F66" s="12"/>
      <c r="G66" s="12"/>
      <c r="H66" s="12"/>
      <c r="I66" s="20"/>
      <c r="J66" s="20"/>
      <c r="K66" s="20"/>
      <c r="L66" s="20"/>
      <c r="M66" s="20"/>
      <c r="N66" s="20"/>
      <c r="O66" s="20"/>
      <c r="P66" s="20"/>
      <c r="Q66" s="20"/>
      <c r="R66" s="21"/>
      <c r="S66" s="64"/>
      <c r="T66" s="64"/>
    </row>
    <row r="67" spans="1:20" ht="25.5" customHeight="1">
      <c r="A67" s="40" t="s">
        <v>66</v>
      </c>
      <c r="B67" s="40"/>
      <c r="C67" s="40"/>
      <c r="D67" s="40"/>
      <c r="E67" s="40"/>
      <c r="F67" s="40"/>
      <c r="G67" s="40"/>
      <c r="H67" s="40"/>
      <c r="I67" s="41">
        <f>SUM(I68:I69)</f>
        <v>23431</v>
      </c>
      <c r="J67" s="41">
        <f>SUM(J68:J69)</f>
        <v>36477</v>
      </c>
      <c r="K67" s="41">
        <f>SUM(K68:K69)</f>
        <v>53518</v>
      </c>
      <c r="L67" s="41">
        <f>SUM(L68:L69)</f>
        <v>23431</v>
      </c>
      <c r="M67" s="41">
        <f>SUM(M68:M69)</f>
        <v>36477</v>
      </c>
      <c r="N67" s="41">
        <f>SUM(N68:N69)</f>
        <v>53518</v>
      </c>
      <c r="O67" s="73"/>
      <c r="P67" s="73"/>
      <c r="Q67" s="73"/>
      <c r="R67" s="72"/>
      <c r="S67" s="64"/>
      <c r="T67" s="64"/>
    </row>
    <row r="68" spans="1:20" ht="12.75">
      <c r="A68" s="42"/>
      <c r="B68" s="26" t="s">
        <v>67</v>
      </c>
      <c r="C68" s="26"/>
      <c r="D68" s="26"/>
      <c r="E68" s="26"/>
      <c r="F68" s="26"/>
      <c r="G68" s="26"/>
      <c r="H68" s="26"/>
      <c r="I68" s="20">
        <v>23431</v>
      </c>
      <c r="J68" s="20">
        <v>36477</v>
      </c>
      <c r="K68" s="20">
        <v>53518</v>
      </c>
      <c r="L68" s="20">
        <v>23431</v>
      </c>
      <c r="M68" s="20">
        <v>36477</v>
      </c>
      <c r="N68" s="20">
        <v>53518</v>
      </c>
      <c r="O68" s="20"/>
      <c r="P68" s="20"/>
      <c r="Q68" s="20"/>
      <c r="R68" s="21"/>
      <c r="S68" s="64"/>
      <c r="T68" s="64"/>
    </row>
    <row r="69" spans="1:20" ht="12.75">
      <c r="A69" s="14"/>
      <c r="B69" s="26" t="s">
        <v>68</v>
      </c>
      <c r="C69" s="26"/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  <c r="P69" s="20"/>
      <c r="Q69" s="20"/>
      <c r="R69" s="21"/>
      <c r="S69" s="64"/>
      <c r="T69" s="64"/>
    </row>
    <row r="70" spans="1:20" ht="12.75">
      <c r="A70" s="34"/>
      <c r="B70" s="34"/>
      <c r="C70" s="34"/>
      <c r="D70" s="34"/>
      <c r="E70" s="34"/>
      <c r="F70" s="34"/>
      <c r="G70" s="34"/>
      <c r="H70" s="34"/>
      <c r="I70" s="20"/>
      <c r="J70" s="20"/>
      <c r="K70" s="20"/>
      <c r="L70" s="20"/>
      <c r="M70" s="20"/>
      <c r="N70" s="20"/>
      <c r="O70" s="20"/>
      <c r="P70" s="20"/>
      <c r="Q70" s="20"/>
      <c r="R70" s="21"/>
      <c r="S70" s="64"/>
      <c r="T70" s="64"/>
    </row>
    <row r="71" spans="1:20" ht="12.75">
      <c r="A71" s="12" t="s">
        <v>69</v>
      </c>
      <c r="B71" s="12"/>
      <c r="C71" s="12"/>
      <c r="D71" s="12"/>
      <c r="E71" s="12"/>
      <c r="F71" s="12"/>
      <c r="G71" s="12"/>
      <c r="H71" s="12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64"/>
      <c r="T71" s="64"/>
    </row>
    <row r="72" spans="1:20" ht="12.75">
      <c r="A72" s="42"/>
      <c r="B72" s="26" t="s">
        <v>70</v>
      </c>
      <c r="C72" s="26"/>
      <c r="D72" s="26"/>
      <c r="E72" s="26"/>
      <c r="F72" s="26"/>
      <c r="G72" s="26"/>
      <c r="H72" s="26"/>
      <c r="I72" s="20"/>
      <c r="J72" s="20"/>
      <c r="K72" s="20"/>
      <c r="L72" s="20"/>
      <c r="M72" s="20"/>
      <c r="N72" s="20"/>
      <c r="O72" s="20"/>
      <c r="P72" s="20"/>
      <c r="Q72" s="20"/>
      <c r="R72" s="21"/>
      <c r="S72" s="64"/>
      <c r="T72" s="64"/>
    </row>
    <row r="73" spans="1:20" ht="12.75">
      <c r="A73" s="17"/>
      <c r="B73" s="43"/>
      <c r="C73" s="26" t="s">
        <v>71</v>
      </c>
      <c r="D73" s="26"/>
      <c r="E73" s="26"/>
      <c r="F73" s="26"/>
      <c r="G73" s="26"/>
      <c r="H73" s="26"/>
      <c r="I73" s="20"/>
      <c r="J73" s="20"/>
      <c r="K73" s="20"/>
      <c r="L73" s="20"/>
      <c r="M73" s="20"/>
      <c r="N73" s="20"/>
      <c r="O73" s="20"/>
      <c r="P73" s="20"/>
      <c r="Q73" s="20"/>
      <c r="R73" s="21"/>
      <c r="S73" s="64"/>
      <c r="T73" s="64"/>
    </row>
    <row r="74" spans="1:20" ht="12.75">
      <c r="A74" s="17"/>
      <c r="B74" s="44"/>
      <c r="C74" s="26" t="s">
        <v>72</v>
      </c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20"/>
      <c r="Q74" s="20"/>
      <c r="R74" s="21"/>
      <c r="S74" s="64"/>
      <c r="T74" s="64"/>
    </row>
    <row r="75" spans="1:20" ht="12.75">
      <c r="A75" s="17"/>
      <c r="B75" s="44"/>
      <c r="C75" s="26" t="s">
        <v>73</v>
      </c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64"/>
      <c r="T75" s="64"/>
    </row>
    <row r="76" spans="1:20" ht="12.75">
      <c r="A76" s="17"/>
      <c r="B76" s="44"/>
      <c r="C76" s="19" t="s">
        <v>74</v>
      </c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21"/>
      <c r="S76" s="64"/>
      <c r="T76" s="64"/>
    </row>
    <row r="77" spans="1:20" ht="12.75">
      <c r="A77" s="17"/>
      <c r="B77" s="44"/>
      <c r="C77" s="26" t="s">
        <v>75</v>
      </c>
      <c r="D77" s="26"/>
      <c r="E77" s="26"/>
      <c r="F77" s="26"/>
      <c r="G77" s="26"/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1"/>
      <c r="S77" s="64"/>
      <c r="T77" s="64"/>
    </row>
    <row r="78" spans="1:20" ht="12.75">
      <c r="A78" s="17"/>
      <c r="B78" s="44"/>
      <c r="C78" s="26" t="s">
        <v>76</v>
      </c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  <c r="P78" s="20"/>
      <c r="Q78" s="20"/>
      <c r="R78" s="21"/>
      <c r="S78" s="64"/>
      <c r="T78" s="64"/>
    </row>
    <row r="79" spans="1:20" ht="12.75">
      <c r="A79" s="17"/>
      <c r="B79" s="44"/>
      <c r="C79" s="19" t="s">
        <v>77</v>
      </c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1"/>
      <c r="S79" s="64"/>
      <c r="T79" s="64"/>
    </row>
    <row r="80" spans="1:20" ht="12.75">
      <c r="A80" s="17"/>
      <c r="B80" s="44"/>
      <c r="C80" s="26" t="s">
        <v>78</v>
      </c>
      <c r="D80" s="26"/>
      <c r="E80" s="26"/>
      <c r="F80" s="26"/>
      <c r="G80" s="26"/>
      <c r="H80" s="26"/>
      <c r="I80" s="20"/>
      <c r="J80" s="20"/>
      <c r="K80" s="20"/>
      <c r="L80" s="20"/>
      <c r="M80" s="20"/>
      <c r="N80" s="20"/>
      <c r="O80" s="20"/>
      <c r="P80" s="20"/>
      <c r="Q80" s="20"/>
      <c r="R80" s="21"/>
      <c r="S80" s="64"/>
      <c r="T80" s="64"/>
    </row>
    <row r="81" spans="1:20" ht="12.75">
      <c r="A81" s="17"/>
      <c r="B81" s="44"/>
      <c r="C81" s="26" t="s">
        <v>79</v>
      </c>
      <c r="D81" s="26"/>
      <c r="E81" s="26"/>
      <c r="F81" s="26"/>
      <c r="G81" s="26"/>
      <c r="H81" s="26"/>
      <c r="I81" s="20"/>
      <c r="J81" s="20"/>
      <c r="K81" s="20"/>
      <c r="L81" s="20"/>
      <c r="M81" s="20"/>
      <c r="N81" s="20"/>
      <c r="O81" s="20"/>
      <c r="P81" s="20"/>
      <c r="Q81" s="20"/>
      <c r="R81" s="21"/>
      <c r="S81" s="64"/>
      <c r="T81" s="64"/>
    </row>
    <row r="82" spans="1:20" ht="12.75">
      <c r="A82" s="17"/>
      <c r="B82" s="45"/>
      <c r="C82" s="19" t="s">
        <v>80</v>
      </c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1"/>
      <c r="S82" s="64"/>
      <c r="T82" s="64"/>
    </row>
    <row r="83" spans="1:20" ht="12.75">
      <c r="A83" s="14"/>
      <c r="B83" s="29" t="s">
        <v>81</v>
      </c>
      <c r="C83" s="29"/>
      <c r="D83" s="29"/>
      <c r="E83" s="29"/>
      <c r="F83" s="29"/>
      <c r="G83" s="29"/>
      <c r="H83" s="29"/>
      <c r="I83" s="20"/>
      <c r="J83" s="20"/>
      <c r="K83" s="20"/>
      <c r="L83" s="20"/>
      <c r="M83" s="20"/>
      <c r="N83" s="20"/>
      <c r="O83" s="20"/>
      <c r="P83" s="20"/>
      <c r="Q83" s="20"/>
      <c r="R83" s="21"/>
      <c r="S83" s="64"/>
      <c r="T83" s="64"/>
    </row>
    <row r="84" spans="1:20" ht="12.75">
      <c r="A84" s="17"/>
      <c r="B84" s="46"/>
      <c r="C84" s="26" t="s">
        <v>71</v>
      </c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  <c r="P84" s="20"/>
      <c r="Q84" s="20"/>
      <c r="R84" s="21"/>
      <c r="S84" s="64"/>
      <c r="T84" s="64"/>
    </row>
    <row r="85" spans="1:20" ht="12.75">
      <c r="A85" s="17"/>
      <c r="B85" s="47"/>
      <c r="C85" s="26" t="s">
        <v>72</v>
      </c>
      <c r="D85" s="26"/>
      <c r="E85" s="26"/>
      <c r="F85" s="26"/>
      <c r="G85" s="26"/>
      <c r="H85" s="26"/>
      <c r="I85" s="20"/>
      <c r="J85" s="20"/>
      <c r="K85" s="20"/>
      <c r="L85" s="20"/>
      <c r="M85" s="20"/>
      <c r="N85" s="20"/>
      <c r="O85" s="20"/>
      <c r="P85" s="20"/>
      <c r="Q85" s="20"/>
      <c r="R85" s="21"/>
      <c r="S85" s="64"/>
      <c r="T85" s="64"/>
    </row>
    <row r="86" spans="1:20" ht="12.75">
      <c r="A86" s="17"/>
      <c r="B86" s="47"/>
      <c r="C86" s="26" t="s">
        <v>73</v>
      </c>
      <c r="D86" s="26"/>
      <c r="E86" s="26"/>
      <c r="F86" s="26"/>
      <c r="G86" s="26"/>
      <c r="H86" s="26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64"/>
      <c r="T86" s="64"/>
    </row>
    <row r="87" spans="1:20" ht="12.75">
      <c r="A87" s="17"/>
      <c r="B87" s="47"/>
      <c r="C87" s="19" t="s">
        <v>74</v>
      </c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64"/>
      <c r="T87" s="64"/>
    </row>
    <row r="88" spans="1:20" ht="12.75">
      <c r="A88" s="17"/>
      <c r="B88" s="47"/>
      <c r="C88" s="26" t="s">
        <v>75</v>
      </c>
      <c r="D88" s="26"/>
      <c r="E88" s="26"/>
      <c r="F88" s="26"/>
      <c r="G88" s="26"/>
      <c r="H88" s="26"/>
      <c r="I88" s="20"/>
      <c r="J88" s="20"/>
      <c r="K88" s="20"/>
      <c r="L88" s="20"/>
      <c r="M88" s="20"/>
      <c r="N88" s="20"/>
      <c r="O88" s="20"/>
      <c r="P88" s="20"/>
      <c r="Q88" s="20"/>
      <c r="R88" s="21"/>
      <c r="S88" s="64"/>
      <c r="T88" s="64"/>
    </row>
    <row r="89" spans="1:20" ht="12.75">
      <c r="A89" s="17"/>
      <c r="B89" s="47"/>
      <c r="C89" s="26" t="s">
        <v>76</v>
      </c>
      <c r="D89" s="26"/>
      <c r="E89" s="26"/>
      <c r="F89" s="26"/>
      <c r="G89" s="26"/>
      <c r="H89" s="26"/>
      <c r="I89" s="20"/>
      <c r="J89" s="20"/>
      <c r="K89" s="20"/>
      <c r="L89" s="20"/>
      <c r="M89" s="20"/>
      <c r="N89" s="20"/>
      <c r="O89" s="20"/>
      <c r="P89" s="20"/>
      <c r="Q89" s="20"/>
      <c r="R89" s="21"/>
      <c r="S89" s="64"/>
      <c r="T89" s="64"/>
    </row>
    <row r="90" spans="1:20" ht="12.75">
      <c r="A90" s="17"/>
      <c r="B90" s="47"/>
      <c r="C90" s="19" t="s">
        <v>77</v>
      </c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1"/>
      <c r="S90" s="64"/>
      <c r="T90" s="64"/>
    </row>
    <row r="91" spans="1:20" ht="12.75">
      <c r="A91" s="17"/>
      <c r="B91" s="47"/>
      <c r="C91" s="26" t="s">
        <v>78</v>
      </c>
      <c r="D91" s="26"/>
      <c r="E91" s="26"/>
      <c r="F91" s="26"/>
      <c r="G91" s="26"/>
      <c r="H91" s="26"/>
      <c r="I91" s="20"/>
      <c r="J91" s="20"/>
      <c r="K91" s="20"/>
      <c r="L91" s="20"/>
      <c r="M91" s="20"/>
      <c r="N91" s="20"/>
      <c r="O91" s="20"/>
      <c r="P91" s="20"/>
      <c r="Q91" s="20"/>
      <c r="R91" s="21"/>
      <c r="S91" s="64"/>
      <c r="T91" s="64"/>
    </row>
    <row r="92" spans="1:20" ht="12.75">
      <c r="A92" s="17"/>
      <c r="B92" s="47"/>
      <c r="C92" s="26" t="s">
        <v>79</v>
      </c>
      <c r="D92" s="26"/>
      <c r="E92" s="26"/>
      <c r="F92" s="26"/>
      <c r="G92" s="26"/>
      <c r="H92" s="26"/>
      <c r="I92" s="20"/>
      <c r="J92" s="20"/>
      <c r="K92" s="20"/>
      <c r="L92" s="20"/>
      <c r="M92" s="20"/>
      <c r="N92" s="20"/>
      <c r="O92" s="20"/>
      <c r="P92" s="20"/>
      <c r="Q92" s="20"/>
      <c r="R92" s="21"/>
      <c r="S92" s="64"/>
      <c r="T92" s="64"/>
    </row>
    <row r="93" spans="1:20" ht="12.75">
      <c r="A93" s="17"/>
      <c r="B93" s="47"/>
      <c r="C93" s="19" t="s">
        <v>80</v>
      </c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1"/>
      <c r="S93" s="64"/>
      <c r="T93" s="64"/>
    </row>
    <row r="94" spans="1:20" ht="12.75">
      <c r="A94" s="34"/>
      <c r="B94" s="34"/>
      <c r="C94" s="34"/>
      <c r="D94" s="34"/>
      <c r="E94" s="34"/>
      <c r="F94" s="34"/>
      <c r="G94" s="34"/>
      <c r="H94" s="34"/>
      <c r="I94" s="20"/>
      <c r="J94" s="20"/>
      <c r="K94" s="20"/>
      <c r="L94" s="20"/>
      <c r="M94" s="20"/>
      <c r="N94" s="20"/>
      <c r="O94" s="20"/>
      <c r="P94" s="20"/>
      <c r="Q94" s="20"/>
      <c r="R94" s="21"/>
      <c r="S94" s="64"/>
      <c r="T94" s="64"/>
    </row>
    <row r="95" spans="1:20" ht="12.75">
      <c r="A95" s="12" t="s">
        <v>82</v>
      </c>
      <c r="B95" s="12"/>
      <c r="C95" s="12"/>
      <c r="D95" s="12"/>
      <c r="E95" s="12"/>
      <c r="F95" s="12"/>
      <c r="G95" s="12"/>
      <c r="H95" s="12"/>
      <c r="I95" s="13">
        <f>I65+I67+I71</f>
        <v>493326</v>
      </c>
      <c r="J95" s="13">
        <f>J65+J67+J71</f>
        <v>50188</v>
      </c>
      <c r="K95" s="13">
        <f>K65+K67+K71</f>
        <v>83105</v>
      </c>
      <c r="L95" s="13">
        <f>L65+L67+L71</f>
        <v>494522</v>
      </c>
      <c r="M95" s="13">
        <f>M65+M67+M71</f>
        <v>50188</v>
      </c>
      <c r="N95" s="13">
        <f>N65+N67+N71</f>
        <v>83578</v>
      </c>
      <c r="O95" s="13"/>
      <c r="P95" s="13"/>
      <c r="Q95" s="13"/>
      <c r="R95" s="13"/>
      <c r="S95" s="66"/>
      <c r="T95" s="66"/>
    </row>
    <row r="96" spans="1:20" ht="12.75">
      <c r="A96" s="68"/>
      <c r="B96" s="68"/>
      <c r="C96" s="68"/>
      <c r="D96" s="68"/>
      <c r="E96" s="68"/>
      <c r="F96" s="68"/>
      <c r="G96" s="68"/>
      <c r="H96" s="68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4"/>
      <c r="T96" s="4"/>
    </row>
    <row r="97" spans="16:17" ht="12.75">
      <c r="P97" s="1"/>
      <c r="Q97" s="1" t="s">
        <v>12</v>
      </c>
    </row>
    <row r="98" spans="1:20" ht="12.75" customHeight="1">
      <c r="A98" s="9" t="s">
        <v>13</v>
      </c>
      <c r="B98" s="9"/>
      <c r="C98" s="9"/>
      <c r="D98" s="9"/>
      <c r="E98" s="9"/>
      <c r="F98" s="9"/>
      <c r="G98" s="9"/>
      <c r="H98" s="9"/>
      <c r="I98" s="62" t="s">
        <v>14</v>
      </c>
      <c r="J98" s="62"/>
      <c r="K98" s="62"/>
      <c r="L98" s="62" t="s">
        <v>15</v>
      </c>
      <c r="M98" s="62"/>
      <c r="N98" s="62"/>
      <c r="O98" s="11" t="s">
        <v>16</v>
      </c>
      <c r="P98" s="11"/>
      <c r="Q98" s="11"/>
      <c r="R98" s="62" t="s">
        <v>17</v>
      </c>
      <c r="S98" s="62"/>
      <c r="T98" s="62"/>
    </row>
    <row r="99" spans="1:20" ht="51">
      <c r="A99" s="9"/>
      <c r="B99" s="9"/>
      <c r="C99" s="9"/>
      <c r="D99" s="9"/>
      <c r="E99" s="9"/>
      <c r="F99" s="9"/>
      <c r="G99" s="9"/>
      <c r="H99" s="9"/>
      <c r="I99" s="62" t="s">
        <v>105</v>
      </c>
      <c r="J99" s="62" t="s">
        <v>106</v>
      </c>
      <c r="K99" s="62" t="s">
        <v>107</v>
      </c>
      <c r="L99" s="62" t="s">
        <v>105</v>
      </c>
      <c r="M99" s="62" t="s">
        <v>106</v>
      </c>
      <c r="N99" s="62" t="s">
        <v>107</v>
      </c>
      <c r="O99" s="62" t="s">
        <v>105</v>
      </c>
      <c r="P99" s="62" t="s">
        <v>106</v>
      </c>
      <c r="Q99" s="62" t="s">
        <v>107</v>
      </c>
      <c r="R99" s="62" t="s">
        <v>105</v>
      </c>
      <c r="S99" s="62" t="s">
        <v>106</v>
      </c>
      <c r="T99" s="62" t="s">
        <v>107</v>
      </c>
    </row>
    <row r="100" spans="1:20" ht="12.75">
      <c r="A100" s="51" t="s">
        <v>85</v>
      </c>
      <c r="B100" s="52"/>
      <c r="C100" s="52"/>
      <c r="D100" s="52"/>
      <c r="E100" s="52"/>
      <c r="F100" s="52"/>
      <c r="G100" s="55"/>
      <c r="H100" s="71"/>
      <c r="I100" s="13">
        <f>SUM(I101:I105)</f>
        <v>301435</v>
      </c>
      <c r="J100" s="13">
        <f>SUM(J101:J105)</f>
        <v>36969</v>
      </c>
      <c r="K100" s="13"/>
      <c r="L100" s="13">
        <f>SUM(L101:L105)</f>
        <v>293011</v>
      </c>
      <c r="M100" s="13">
        <f>SUM(M101:M105)</f>
        <v>36969</v>
      </c>
      <c r="N100" s="13"/>
      <c r="O100" s="13"/>
      <c r="P100" s="13"/>
      <c r="Q100" s="13"/>
      <c r="R100" s="13"/>
      <c r="S100" s="13"/>
      <c r="T100" s="13"/>
    </row>
    <row r="101" spans="1:20" ht="12.75">
      <c r="A101" s="17"/>
      <c r="B101" s="54" t="s">
        <v>86</v>
      </c>
      <c r="C101" s="55"/>
      <c r="D101" s="52"/>
      <c r="E101" s="52"/>
      <c r="F101" s="52"/>
      <c r="G101" s="55"/>
      <c r="H101" s="71"/>
      <c r="I101" s="21">
        <v>65994</v>
      </c>
      <c r="J101" s="21">
        <v>6135</v>
      </c>
      <c r="K101" s="21"/>
      <c r="L101" s="21">
        <f>65994+2631</f>
        <v>68625</v>
      </c>
      <c r="M101" s="21">
        <f>6135+500</f>
        <v>6635</v>
      </c>
      <c r="N101" s="21"/>
      <c r="O101" s="21"/>
      <c r="P101" s="21"/>
      <c r="Q101" s="21"/>
      <c r="R101" s="21"/>
      <c r="S101" s="21"/>
      <c r="T101" s="21"/>
    </row>
    <row r="102" spans="1:20" ht="12.75">
      <c r="A102" s="17"/>
      <c r="B102" s="54" t="s">
        <v>87</v>
      </c>
      <c r="C102" s="52"/>
      <c r="D102" s="52"/>
      <c r="E102" s="52"/>
      <c r="F102" s="52"/>
      <c r="G102" s="55"/>
      <c r="H102" s="71"/>
      <c r="I102" s="21">
        <v>15774</v>
      </c>
      <c r="J102" s="21">
        <v>2515</v>
      </c>
      <c r="K102" s="21"/>
      <c r="L102" s="21">
        <f>15774+550</f>
        <v>16324</v>
      </c>
      <c r="M102" s="21">
        <f>2515+256</f>
        <v>2771</v>
      </c>
      <c r="N102" s="21"/>
      <c r="O102" s="21"/>
      <c r="P102" s="21"/>
      <c r="Q102" s="21"/>
      <c r="R102" s="21"/>
      <c r="S102" s="21"/>
      <c r="T102" s="21"/>
    </row>
    <row r="103" spans="1:20" ht="12.75">
      <c r="A103" s="17"/>
      <c r="B103" s="54" t="s">
        <v>88</v>
      </c>
      <c r="C103" s="52"/>
      <c r="D103" s="52"/>
      <c r="E103" s="52"/>
      <c r="F103" s="52"/>
      <c r="G103" s="55"/>
      <c r="H103" s="71"/>
      <c r="I103" s="21">
        <v>161745</v>
      </c>
      <c r="J103" s="21">
        <v>24713</v>
      </c>
      <c r="K103" s="21"/>
      <c r="L103" s="21">
        <f>161745+435</f>
        <v>162180</v>
      </c>
      <c r="M103" s="21">
        <v>24713</v>
      </c>
      <c r="N103" s="21"/>
      <c r="O103" s="21"/>
      <c r="P103" s="21"/>
      <c r="Q103" s="21"/>
      <c r="R103" s="21"/>
      <c r="S103" s="21"/>
      <c r="T103" s="21"/>
    </row>
    <row r="104" spans="1:20" ht="12.75">
      <c r="A104" s="17"/>
      <c r="B104" s="54" t="s">
        <v>89</v>
      </c>
      <c r="C104" s="52"/>
      <c r="D104" s="52"/>
      <c r="E104" s="52"/>
      <c r="F104" s="52"/>
      <c r="G104" s="55"/>
      <c r="H104" s="71"/>
      <c r="I104" s="21">
        <v>11648</v>
      </c>
      <c r="J104" s="21">
        <v>1800</v>
      </c>
      <c r="K104" s="21"/>
      <c r="L104" s="21">
        <v>11648</v>
      </c>
      <c r="M104" s="21">
        <v>1800</v>
      </c>
      <c r="N104" s="21"/>
      <c r="O104" s="21"/>
      <c r="P104" s="21"/>
      <c r="Q104" s="21"/>
      <c r="R104" s="21"/>
      <c r="S104" s="21"/>
      <c r="T104" s="21"/>
    </row>
    <row r="105" spans="1:20" ht="12.75">
      <c r="A105" s="17"/>
      <c r="B105" s="54" t="s">
        <v>90</v>
      </c>
      <c r="C105" s="52"/>
      <c r="D105" s="52"/>
      <c r="E105" s="52"/>
      <c r="F105" s="52"/>
      <c r="G105" s="55"/>
      <c r="H105" s="71"/>
      <c r="I105" s="21">
        <v>46274</v>
      </c>
      <c r="J105" s="21">
        <v>1806</v>
      </c>
      <c r="K105" s="21"/>
      <c r="L105" s="21">
        <f>46274+1103-13143</f>
        <v>34234</v>
      </c>
      <c r="M105" s="21">
        <f>1806-756</f>
        <v>1050</v>
      </c>
      <c r="N105" s="21"/>
      <c r="O105" s="21"/>
      <c r="P105" s="21"/>
      <c r="Q105" s="21"/>
      <c r="R105" s="21"/>
      <c r="S105" s="21"/>
      <c r="T105" s="21"/>
    </row>
    <row r="106" spans="1:20" ht="12.75">
      <c r="A106" s="57" t="s">
        <v>91</v>
      </c>
      <c r="B106" s="52"/>
      <c r="C106" s="52"/>
      <c r="D106" s="52"/>
      <c r="E106" s="52"/>
      <c r="F106" s="52"/>
      <c r="G106" s="55"/>
      <c r="H106" s="71"/>
      <c r="I106" s="13">
        <f>SUM(I107:I109)</f>
        <v>154726</v>
      </c>
      <c r="J106" s="13">
        <f>SUM(J107:J109)</f>
        <v>13219</v>
      </c>
      <c r="K106" s="13"/>
      <c r="L106" s="13">
        <f>SUM(L107:L109)</f>
        <v>160168</v>
      </c>
      <c r="M106" s="13">
        <f>SUM(M107:M109)</f>
        <v>13219</v>
      </c>
      <c r="N106" s="13"/>
      <c r="O106" s="21"/>
      <c r="P106" s="13"/>
      <c r="Q106" s="13"/>
      <c r="R106" s="13"/>
      <c r="S106" s="13"/>
      <c r="T106" s="13"/>
    </row>
    <row r="107" spans="1:20" ht="12.75">
      <c r="A107" s="17"/>
      <c r="B107" s="54" t="s">
        <v>92</v>
      </c>
      <c r="C107" s="52"/>
      <c r="D107" s="52"/>
      <c r="E107" s="52"/>
      <c r="F107" s="52"/>
      <c r="G107" s="55"/>
      <c r="H107" s="71"/>
      <c r="I107" s="21">
        <v>109327</v>
      </c>
      <c r="J107" s="21">
        <v>9619</v>
      </c>
      <c r="K107" s="21"/>
      <c r="L107" s="21">
        <f>109327+2894</f>
        <v>112221</v>
      </c>
      <c r="M107" s="21">
        <v>9619</v>
      </c>
      <c r="N107" s="21"/>
      <c r="O107" s="21"/>
      <c r="P107" s="21"/>
      <c r="Q107" s="21"/>
      <c r="R107" s="21"/>
      <c r="S107" s="21"/>
      <c r="T107" s="21"/>
    </row>
    <row r="108" spans="1:20" ht="12.75">
      <c r="A108" s="17"/>
      <c r="B108" s="54" t="s">
        <v>93</v>
      </c>
      <c r="C108" s="52"/>
      <c r="D108" s="52"/>
      <c r="E108" s="52"/>
      <c r="F108" s="52"/>
      <c r="G108" s="55"/>
      <c r="H108" s="71"/>
      <c r="I108" s="21">
        <v>38084</v>
      </c>
      <c r="J108" s="21">
        <v>2100</v>
      </c>
      <c r="K108" s="21"/>
      <c r="L108" s="21">
        <f>38084+2548</f>
        <v>40632</v>
      </c>
      <c r="M108" s="21">
        <v>2100</v>
      </c>
      <c r="N108" s="21"/>
      <c r="O108" s="21"/>
      <c r="P108" s="21"/>
      <c r="Q108" s="21"/>
      <c r="R108" s="21"/>
      <c r="S108" s="21"/>
      <c r="T108" s="21"/>
    </row>
    <row r="109" spans="1:20" ht="12.75">
      <c r="A109" s="17"/>
      <c r="B109" s="54" t="s">
        <v>94</v>
      </c>
      <c r="C109" s="55"/>
      <c r="D109" s="55"/>
      <c r="E109" s="55"/>
      <c r="F109" s="55"/>
      <c r="G109" s="55"/>
      <c r="H109" s="71"/>
      <c r="I109" s="21">
        <v>7315</v>
      </c>
      <c r="J109" s="21">
        <v>1500</v>
      </c>
      <c r="K109" s="21"/>
      <c r="L109" s="21">
        <v>7315</v>
      </c>
      <c r="M109" s="21">
        <v>1500</v>
      </c>
      <c r="N109" s="21"/>
      <c r="O109" s="21"/>
      <c r="P109" s="21"/>
      <c r="Q109" s="21"/>
      <c r="R109" s="21"/>
      <c r="S109" s="21"/>
      <c r="T109" s="21"/>
    </row>
    <row r="110" spans="1:20" ht="12.75">
      <c r="A110" s="57" t="s">
        <v>95</v>
      </c>
      <c r="B110" s="55"/>
      <c r="C110" s="55"/>
      <c r="D110" s="55"/>
      <c r="E110" s="55"/>
      <c r="F110" s="55"/>
      <c r="G110" s="55"/>
      <c r="H110" s="71"/>
      <c r="I110" s="13">
        <f>I100+I106</f>
        <v>456161</v>
      </c>
      <c r="J110" s="13">
        <f>J100+J106</f>
        <v>50188</v>
      </c>
      <c r="K110" s="13"/>
      <c r="L110" s="13">
        <f>L100+L106</f>
        <v>453179</v>
      </c>
      <c r="M110" s="13">
        <f>M100+M106</f>
        <v>50188</v>
      </c>
      <c r="N110" s="13"/>
      <c r="O110" s="13"/>
      <c r="P110" s="13"/>
      <c r="Q110" s="13"/>
      <c r="R110" s="13"/>
      <c r="S110" s="13"/>
      <c r="T110" s="13"/>
    </row>
    <row r="111" spans="1:20" ht="12.75">
      <c r="A111" s="57" t="s">
        <v>96</v>
      </c>
      <c r="B111" s="55"/>
      <c r="C111" s="55"/>
      <c r="D111" s="55"/>
      <c r="E111" s="55"/>
      <c r="F111" s="55"/>
      <c r="G111" s="55"/>
      <c r="H111" s="71"/>
      <c r="I111" s="13">
        <f>I112+I116</f>
        <v>37165</v>
      </c>
      <c r="J111" s="13"/>
      <c r="K111" s="13">
        <f>K112+K116</f>
        <v>83105</v>
      </c>
      <c r="L111" s="13">
        <f>L112+L116</f>
        <v>37469</v>
      </c>
      <c r="M111" s="13"/>
      <c r="N111" s="13">
        <f>N112+N116</f>
        <v>87452</v>
      </c>
      <c r="O111" s="13"/>
      <c r="P111" s="13"/>
      <c r="Q111" s="13"/>
      <c r="R111" s="13"/>
      <c r="S111" s="13"/>
      <c r="T111" s="13"/>
    </row>
    <row r="112" spans="1:20" ht="12.75">
      <c r="A112" s="58"/>
      <c r="B112" s="54" t="s">
        <v>97</v>
      </c>
      <c r="C112" s="55"/>
      <c r="D112" s="55"/>
      <c r="E112" s="55"/>
      <c r="F112" s="55"/>
      <c r="G112" s="55"/>
      <c r="H112" s="71"/>
      <c r="I112" s="21">
        <f>SUM(I113:I115)</f>
        <v>36028</v>
      </c>
      <c r="J112" s="21"/>
      <c r="K112" s="21">
        <f>SUM(K113:K115)</f>
        <v>82235</v>
      </c>
      <c r="L112" s="21">
        <f>SUM(L113:L115)</f>
        <v>36332</v>
      </c>
      <c r="M112" s="21"/>
      <c r="N112" s="21">
        <f>SUM(N113:N115)</f>
        <v>86582</v>
      </c>
      <c r="O112" s="21"/>
      <c r="P112" s="21"/>
      <c r="Q112" s="21"/>
      <c r="R112" s="21"/>
      <c r="S112" s="21"/>
      <c r="T112" s="21"/>
    </row>
    <row r="113" spans="1:20" ht="12.75">
      <c r="A113" s="59"/>
      <c r="B113" s="25"/>
      <c r="C113" s="52" t="s">
        <v>98</v>
      </c>
      <c r="D113" s="55"/>
      <c r="E113" s="55"/>
      <c r="F113" s="55"/>
      <c r="G113" s="55"/>
      <c r="H113" s="71"/>
      <c r="I113" s="21">
        <v>36028</v>
      </c>
      <c r="J113" s="21"/>
      <c r="K113" s="21">
        <v>82235</v>
      </c>
      <c r="L113" s="21">
        <f>36028+304</f>
        <v>36332</v>
      </c>
      <c r="M113" s="21"/>
      <c r="N113" s="21">
        <f>82235+4347</f>
        <v>86582</v>
      </c>
      <c r="O113" s="21"/>
      <c r="P113" s="21"/>
      <c r="Q113" s="21"/>
      <c r="R113" s="21"/>
      <c r="S113" s="21"/>
      <c r="T113" s="21"/>
    </row>
    <row r="114" spans="1:20" ht="12.75">
      <c r="A114" s="59"/>
      <c r="B114" s="27"/>
      <c r="C114" s="52" t="s">
        <v>99</v>
      </c>
      <c r="D114" s="55"/>
      <c r="E114" s="55"/>
      <c r="F114" s="55"/>
      <c r="G114" s="55"/>
      <c r="H114" s="7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12.75">
      <c r="A115" s="59"/>
      <c r="B115" s="30"/>
      <c r="C115" s="52" t="s">
        <v>100</v>
      </c>
      <c r="D115" s="55"/>
      <c r="E115" s="55"/>
      <c r="F115" s="55"/>
      <c r="G115" s="55"/>
      <c r="H115" s="7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12.75">
      <c r="A116" s="59"/>
      <c r="B116" s="54" t="s">
        <v>101</v>
      </c>
      <c r="C116" s="55"/>
      <c r="D116" s="55"/>
      <c r="E116" s="55"/>
      <c r="F116" s="55"/>
      <c r="G116" s="55"/>
      <c r="H116" s="71"/>
      <c r="I116" s="21">
        <f>SUM(I117:I119)</f>
        <v>1137</v>
      </c>
      <c r="J116" s="21"/>
      <c r="K116" s="21">
        <f>SUM(K117:K119)</f>
        <v>870</v>
      </c>
      <c r="L116" s="21">
        <f>SUM(L117:L119)</f>
        <v>1137</v>
      </c>
      <c r="M116" s="21"/>
      <c r="N116" s="21">
        <f>SUM(N117:N119)</f>
        <v>870</v>
      </c>
      <c r="O116" s="21"/>
      <c r="P116" s="21"/>
      <c r="Q116" s="21"/>
      <c r="R116" s="21"/>
      <c r="S116" s="21"/>
      <c r="T116" s="21"/>
    </row>
    <row r="117" spans="1:20" ht="12.75">
      <c r="A117" s="59"/>
      <c r="B117" s="60"/>
      <c r="C117" s="54" t="s">
        <v>98</v>
      </c>
      <c r="D117" s="55"/>
      <c r="E117" s="55"/>
      <c r="F117" s="55"/>
      <c r="G117" s="55"/>
      <c r="H117" s="71"/>
      <c r="I117" s="21">
        <v>1137</v>
      </c>
      <c r="J117" s="21"/>
      <c r="K117" s="21">
        <v>870</v>
      </c>
      <c r="L117" s="21">
        <v>1137</v>
      </c>
      <c r="M117" s="21"/>
      <c r="N117" s="21">
        <v>870</v>
      </c>
      <c r="O117" s="21"/>
      <c r="P117" s="21"/>
      <c r="Q117" s="21"/>
      <c r="R117" s="21"/>
      <c r="S117" s="21"/>
      <c r="T117" s="21"/>
    </row>
    <row r="118" spans="1:20" ht="12.75">
      <c r="A118" s="59"/>
      <c r="B118" s="4"/>
      <c r="C118" s="54" t="s">
        <v>99</v>
      </c>
      <c r="D118" s="55"/>
      <c r="E118" s="55"/>
      <c r="F118" s="55"/>
      <c r="G118" s="55"/>
      <c r="H118" s="7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12.75">
      <c r="A119" s="59"/>
      <c r="B119" s="4"/>
      <c r="C119" s="54" t="s">
        <v>100</v>
      </c>
      <c r="D119" s="55"/>
      <c r="E119" s="55"/>
      <c r="F119" s="55"/>
      <c r="G119" s="55"/>
      <c r="H119" s="7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12.75">
      <c r="A120" s="57" t="s">
        <v>102</v>
      </c>
      <c r="B120" s="55"/>
      <c r="C120" s="55"/>
      <c r="D120" s="55"/>
      <c r="E120" s="55"/>
      <c r="F120" s="55"/>
      <c r="G120" s="55"/>
      <c r="H120" s="71"/>
      <c r="I120" s="13">
        <f>I100+I106+I111</f>
        <v>493326</v>
      </c>
      <c r="J120" s="13">
        <f>J100+J106+J111</f>
        <v>50188</v>
      </c>
      <c r="K120" s="13">
        <f>K100+K106+K111</f>
        <v>83105</v>
      </c>
      <c r="L120" s="13">
        <f>L100+L106+L111</f>
        <v>490648</v>
      </c>
      <c r="M120" s="13">
        <f>M100+M106+M111</f>
        <v>50188</v>
      </c>
      <c r="N120" s="13">
        <f>N100+N106+N111</f>
        <v>87452</v>
      </c>
      <c r="O120" s="13"/>
      <c r="P120" s="13"/>
      <c r="Q120" s="13"/>
      <c r="R120" s="13"/>
      <c r="S120" s="13"/>
      <c r="T120" s="13"/>
    </row>
  </sheetData>
  <sheetProtection selectLockedCells="1" selectUnlockedCells="1"/>
  <mergeCells count="99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21:H21"/>
    <mergeCell ref="C22:H22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B38:H38"/>
    <mergeCell ref="C39:H39"/>
    <mergeCell ref="C40:H40"/>
    <mergeCell ref="C41:H41"/>
    <mergeCell ref="C42:H42"/>
    <mergeCell ref="C43:H43"/>
    <mergeCell ref="A44:H44"/>
    <mergeCell ref="A45:H45"/>
    <mergeCell ref="B46:H46"/>
    <mergeCell ref="C47:H47"/>
    <mergeCell ref="C48:H48"/>
    <mergeCell ref="C49:H49"/>
    <mergeCell ref="C50:H50"/>
    <mergeCell ref="C51:H51"/>
    <mergeCell ref="B52:H52"/>
    <mergeCell ref="C53:H53"/>
    <mergeCell ref="C54:H54"/>
    <mergeCell ref="C55:H55"/>
    <mergeCell ref="C56:H56"/>
    <mergeCell ref="C57:H57"/>
    <mergeCell ref="B58:H58"/>
    <mergeCell ref="C59:H59"/>
    <mergeCell ref="C60:H60"/>
    <mergeCell ref="C61:H61"/>
    <mergeCell ref="C62:H62"/>
    <mergeCell ref="C63:H63"/>
    <mergeCell ref="A64:H64"/>
    <mergeCell ref="A65:H65"/>
    <mergeCell ref="A66:H66"/>
    <mergeCell ref="A67:H67"/>
    <mergeCell ref="B68:H68"/>
    <mergeCell ref="B69:H69"/>
    <mergeCell ref="A70:H70"/>
    <mergeCell ref="A71:H71"/>
    <mergeCell ref="B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B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A94:H94"/>
    <mergeCell ref="A95:H95"/>
    <mergeCell ref="A98:H99"/>
    <mergeCell ref="I98:K98"/>
    <mergeCell ref="L98:N98"/>
    <mergeCell ref="O98:Q98"/>
    <mergeCell ref="R98:T98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" sqref="A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1" t="s">
        <v>119</v>
      </c>
    </row>
    <row r="3" spans="1:9" ht="12.75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12.7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74" t="s">
        <v>120</v>
      </c>
      <c r="B5" s="74"/>
      <c r="C5" s="74"/>
      <c r="D5" s="74"/>
      <c r="E5" s="74"/>
      <c r="F5" s="74"/>
      <c r="G5" s="74"/>
      <c r="H5" s="74"/>
      <c r="I5" s="74"/>
    </row>
    <row r="6" spans="1:9" ht="12.75">
      <c r="A6" s="74" t="s">
        <v>121</v>
      </c>
      <c r="B6" s="74"/>
      <c r="C6" s="74"/>
      <c r="D6" s="74"/>
      <c r="E6" s="74"/>
      <c r="F6" s="74"/>
      <c r="G6" s="74"/>
      <c r="H6" s="74"/>
      <c r="I6" s="74"/>
    </row>
    <row r="7" spans="1:9" ht="12.75">
      <c r="A7" s="75"/>
      <c r="B7" s="76"/>
      <c r="C7" s="77"/>
      <c r="D7" s="77"/>
      <c r="E7" s="77"/>
      <c r="F7" s="77"/>
      <c r="G7" s="77"/>
      <c r="H7" s="77"/>
      <c r="I7" s="77"/>
    </row>
    <row r="8" spans="1:9" ht="13.5">
      <c r="A8" s="75"/>
      <c r="B8" s="78"/>
      <c r="C8" s="75"/>
      <c r="D8" s="75"/>
      <c r="E8" s="75"/>
      <c r="F8" s="75"/>
      <c r="G8" s="79"/>
      <c r="H8" s="79"/>
      <c r="I8" s="79" t="s">
        <v>12</v>
      </c>
    </row>
    <row r="9" spans="1:9" ht="13.5" customHeight="1">
      <c r="A9" s="80" t="s">
        <v>122</v>
      </c>
      <c r="B9" s="81" t="s">
        <v>123</v>
      </c>
      <c r="C9" s="81"/>
      <c r="D9" s="81"/>
      <c r="E9" s="81"/>
      <c r="F9" s="80" t="s">
        <v>124</v>
      </c>
      <c r="G9" s="80"/>
      <c r="H9" s="80"/>
      <c r="I9" s="80"/>
    </row>
    <row r="10" spans="1:9" ht="39">
      <c r="A10" s="80"/>
      <c r="B10" s="81" t="s">
        <v>13</v>
      </c>
      <c r="C10" s="82" t="s">
        <v>14</v>
      </c>
      <c r="D10" s="83" t="s">
        <v>15</v>
      </c>
      <c r="E10" s="83" t="s">
        <v>16</v>
      </c>
      <c r="F10" s="84" t="s">
        <v>13</v>
      </c>
      <c r="G10" s="82" t="s">
        <v>14</v>
      </c>
      <c r="H10" s="83" t="s">
        <v>15</v>
      </c>
      <c r="I10" s="85" t="s">
        <v>16</v>
      </c>
    </row>
    <row r="11" spans="1:9" ht="13.5">
      <c r="A11" s="80" t="s">
        <v>125</v>
      </c>
      <c r="B11" s="81" t="s">
        <v>126</v>
      </c>
      <c r="C11" s="82" t="s">
        <v>127</v>
      </c>
      <c r="D11" s="83" t="s">
        <v>128</v>
      </c>
      <c r="E11" s="83" t="s">
        <v>129</v>
      </c>
      <c r="F11" s="81" t="s">
        <v>130</v>
      </c>
      <c r="G11" s="86" t="s">
        <v>131</v>
      </c>
      <c r="H11" s="82" t="s">
        <v>132</v>
      </c>
      <c r="I11" s="87" t="s">
        <v>133</v>
      </c>
    </row>
    <row r="12" spans="1:9" ht="12.75">
      <c r="A12" s="88" t="s">
        <v>125</v>
      </c>
      <c r="B12" s="89" t="s">
        <v>134</v>
      </c>
      <c r="C12" s="90">
        <f>'2. bevételek ei. szerint'!J10</f>
        <v>179731</v>
      </c>
      <c r="D12" s="90">
        <f>'2. bevételek ei. szerint'!K10</f>
        <v>181400</v>
      </c>
      <c r="E12" s="91"/>
      <c r="F12" s="89" t="s">
        <v>86</v>
      </c>
      <c r="G12" s="92">
        <f>'3. kiadások ei. szerint'!G11</f>
        <v>141930</v>
      </c>
      <c r="H12" s="93">
        <f>'3. kiadások ei. szerint'!H11</f>
        <v>148722</v>
      </c>
      <c r="I12" s="94"/>
    </row>
    <row r="13" spans="1:9" ht="12.75">
      <c r="A13" s="95" t="s">
        <v>126</v>
      </c>
      <c r="B13" s="96" t="s">
        <v>135</v>
      </c>
      <c r="C13" s="97">
        <f>'2. bevételek ei. szerint'!J17</f>
        <v>203600</v>
      </c>
      <c r="D13" s="97">
        <f>'2. bevételek ei. szerint'!K17</f>
        <v>203600</v>
      </c>
      <c r="E13" s="98"/>
      <c r="F13" s="96" t="s">
        <v>136</v>
      </c>
      <c r="G13" s="92">
        <f>'3. kiadások ei. szerint'!G12</f>
        <v>37787</v>
      </c>
      <c r="H13" s="90">
        <f>'3. kiadások ei. szerint'!H12</f>
        <v>39543</v>
      </c>
      <c r="I13" s="99"/>
    </row>
    <row r="14" spans="1:9" ht="12.75">
      <c r="A14" s="95" t="s">
        <v>127</v>
      </c>
      <c r="B14" s="96" t="s">
        <v>137</v>
      </c>
      <c r="C14" s="97">
        <f>'2. bevételek ei. szerint'!J24</f>
        <v>76145</v>
      </c>
      <c r="D14" s="97">
        <f>'2. bevételek ei. szerint'!K24</f>
        <v>76145</v>
      </c>
      <c r="E14" s="98"/>
      <c r="F14" s="96" t="s">
        <v>88</v>
      </c>
      <c r="G14" s="92">
        <f>'3. kiadások ei. szerint'!G13</f>
        <v>216816</v>
      </c>
      <c r="H14" s="90">
        <f>'3. kiadások ei. szerint'!H13</f>
        <v>217251</v>
      </c>
      <c r="I14" s="99"/>
    </row>
    <row r="15" spans="1:9" ht="12.75">
      <c r="A15" s="95" t="s">
        <v>128</v>
      </c>
      <c r="B15" s="100" t="s">
        <v>138</v>
      </c>
      <c r="C15" s="97"/>
      <c r="D15" s="98"/>
      <c r="E15" s="98"/>
      <c r="F15" s="96" t="s">
        <v>89</v>
      </c>
      <c r="G15" s="92">
        <f>'3. kiadások ei. szerint'!G14</f>
        <v>13448</v>
      </c>
      <c r="H15" s="90">
        <f>'3. kiadások ei. szerint'!H14</f>
        <v>13448</v>
      </c>
      <c r="I15" s="99"/>
    </row>
    <row r="16" spans="1:9" ht="13.5">
      <c r="A16" s="95" t="s">
        <v>129</v>
      </c>
      <c r="B16" s="96"/>
      <c r="C16" s="97"/>
      <c r="D16" s="98"/>
      <c r="E16" s="98"/>
      <c r="F16" s="96" t="s">
        <v>139</v>
      </c>
      <c r="G16" s="92">
        <f>'3. kiadások ei. szerint'!G15</f>
        <v>48080</v>
      </c>
      <c r="H16" s="101">
        <f>'3. kiadások ei. szerint'!H15</f>
        <v>35324</v>
      </c>
      <c r="I16" s="94"/>
    </row>
    <row r="17" spans="1:9" ht="13.5">
      <c r="A17" s="80" t="s">
        <v>130</v>
      </c>
      <c r="B17" s="102" t="s">
        <v>140</v>
      </c>
      <c r="C17" s="103">
        <f>SUM(C12:C16)</f>
        <v>459476</v>
      </c>
      <c r="D17" s="103">
        <f>SUM(D12:D16)</f>
        <v>461145</v>
      </c>
      <c r="E17" s="104"/>
      <c r="F17" s="105" t="s">
        <v>141</v>
      </c>
      <c r="G17" s="106">
        <f>SUM(G12:G16)</f>
        <v>458061</v>
      </c>
      <c r="H17" s="103">
        <f>SUM(H12:H16)</f>
        <v>454288</v>
      </c>
      <c r="I17" s="107"/>
    </row>
    <row r="18" spans="1:9" ht="12.75">
      <c r="A18" s="108" t="s">
        <v>131</v>
      </c>
      <c r="B18" s="109" t="s">
        <v>142</v>
      </c>
      <c r="C18" s="110"/>
      <c r="D18" s="111"/>
      <c r="E18" s="111"/>
      <c r="F18" s="96" t="s">
        <v>143</v>
      </c>
      <c r="G18" s="112"/>
      <c r="H18" s="110"/>
      <c r="I18" s="113"/>
    </row>
    <row r="19" spans="1:9" ht="12.75">
      <c r="A19" s="95" t="s">
        <v>132</v>
      </c>
      <c r="B19" s="96" t="s">
        <v>72</v>
      </c>
      <c r="C19" s="114"/>
      <c r="D19" s="115"/>
      <c r="E19" s="115"/>
      <c r="F19" s="96" t="s">
        <v>144</v>
      </c>
      <c r="G19" s="116"/>
      <c r="H19" s="114"/>
      <c r="I19" s="117"/>
    </row>
    <row r="20" spans="1:9" ht="12.75">
      <c r="A20" s="95" t="s">
        <v>133</v>
      </c>
      <c r="B20" s="96" t="s">
        <v>145</v>
      </c>
      <c r="C20" s="114">
        <f>'2. bevételek ei. szerint'!J66</f>
        <v>113579</v>
      </c>
      <c r="D20" s="114">
        <f>'2. bevételek ei. szerint'!K66</f>
        <v>113579</v>
      </c>
      <c r="E20" s="115"/>
      <c r="F20" s="96" t="s">
        <v>146</v>
      </c>
      <c r="G20" s="116"/>
      <c r="H20" s="114"/>
      <c r="I20" s="117"/>
    </row>
    <row r="21" spans="1:9" ht="12.75">
      <c r="A21" s="95" t="s">
        <v>147</v>
      </c>
      <c r="B21" s="96" t="s">
        <v>73</v>
      </c>
      <c r="C21" s="114"/>
      <c r="D21" s="115"/>
      <c r="E21" s="115"/>
      <c r="F21" s="96" t="s">
        <v>148</v>
      </c>
      <c r="G21" s="116"/>
      <c r="H21" s="114"/>
      <c r="I21" s="117"/>
    </row>
    <row r="22" spans="1:9" ht="12.75">
      <c r="A22" s="95" t="s">
        <v>149</v>
      </c>
      <c r="B22" s="96" t="s">
        <v>74</v>
      </c>
      <c r="C22" s="114"/>
      <c r="D22" s="111"/>
      <c r="E22" s="111"/>
      <c r="F22" s="109" t="s">
        <v>150</v>
      </c>
      <c r="G22" s="116"/>
      <c r="H22" s="114"/>
      <c r="I22" s="117"/>
    </row>
    <row r="23" spans="1:9" ht="12.75">
      <c r="A23" s="95" t="s">
        <v>151</v>
      </c>
      <c r="B23" s="96" t="s">
        <v>75</v>
      </c>
      <c r="C23" s="114"/>
      <c r="D23" s="115"/>
      <c r="E23" s="115"/>
      <c r="F23" s="96" t="s">
        <v>152</v>
      </c>
      <c r="G23" s="116"/>
      <c r="H23" s="114"/>
      <c r="I23" s="117"/>
    </row>
    <row r="24" spans="1:9" ht="12.75">
      <c r="A24" s="95" t="s">
        <v>153</v>
      </c>
      <c r="B24" s="109" t="s">
        <v>154</v>
      </c>
      <c r="C24" s="110"/>
      <c r="D24" s="111"/>
      <c r="E24" s="111"/>
      <c r="F24" s="89" t="s">
        <v>155</v>
      </c>
      <c r="G24" s="112"/>
      <c r="H24" s="114"/>
      <c r="I24" s="117"/>
    </row>
    <row r="25" spans="1:9" ht="12.75">
      <c r="A25" s="95" t="s">
        <v>156</v>
      </c>
      <c r="B25" s="96" t="s">
        <v>78</v>
      </c>
      <c r="C25" s="114"/>
      <c r="D25" s="115"/>
      <c r="E25" s="115"/>
      <c r="F25" s="96" t="s">
        <v>99</v>
      </c>
      <c r="G25" s="116"/>
      <c r="H25" s="114"/>
      <c r="I25" s="117"/>
    </row>
    <row r="26" spans="1:9" ht="13.5">
      <c r="A26" s="95" t="s">
        <v>157</v>
      </c>
      <c r="B26" s="89" t="s">
        <v>79</v>
      </c>
      <c r="C26" s="118"/>
      <c r="D26" s="119"/>
      <c r="E26" s="119"/>
      <c r="F26" s="89" t="s">
        <v>100</v>
      </c>
      <c r="G26" s="120"/>
      <c r="H26" s="110"/>
      <c r="I26" s="113"/>
    </row>
    <row r="27" spans="1:9" ht="13.5">
      <c r="A27" s="80" t="s">
        <v>158</v>
      </c>
      <c r="B27" s="102" t="s">
        <v>159</v>
      </c>
      <c r="C27" s="103">
        <f>SUM(C18:C26)</f>
        <v>113579</v>
      </c>
      <c r="D27" s="103">
        <f>SUM(D18:D26)</f>
        <v>113579</v>
      </c>
      <c r="E27" s="104"/>
      <c r="F27" s="102" t="s">
        <v>160</v>
      </c>
      <c r="G27" s="106"/>
      <c r="H27" s="103"/>
      <c r="I27" s="107"/>
    </row>
    <row r="28" spans="1:9" ht="13.5">
      <c r="A28" s="80" t="s">
        <v>161</v>
      </c>
      <c r="B28" s="121" t="s">
        <v>162</v>
      </c>
      <c r="C28" s="103">
        <f>C17+C27</f>
        <v>573055</v>
      </c>
      <c r="D28" s="103">
        <f>D17+D27</f>
        <v>574724</v>
      </c>
      <c r="E28" s="104"/>
      <c r="F28" s="121" t="s">
        <v>163</v>
      </c>
      <c r="G28" s="106">
        <f>G17+G27</f>
        <v>458061</v>
      </c>
      <c r="H28" s="103">
        <f>H17+H27</f>
        <v>454288</v>
      </c>
      <c r="I28" s="107"/>
    </row>
    <row r="29" spans="1:9" ht="13.5">
      <c r="A29" s="80" t="s">
        <v>164</v>
      </c>
      <c r="B29" s="121" t="s">
        <v>165</v>
      </c>
      <c r="C29" s="122"/>
      <c r="D29" s="123"/>
      <c r="E29" s="123"/>
      <c r="F29" s="121" t="s">
        <v>166</v>
      </c>
      <c r="G29" s="124">
        <f>C28-G28</f>
        <v>114994</v>
      </c>
      <c r="H29" s="122">
        <f>D28-H28</f>
        <v>120436</v>
      </c>
      <c r="I29" s="125"/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/>
  <cp:lastPrinted>2015-06-18T17:28:17Z</cp:lastPrinted>
  <dcterms:created xsi:type="dcterms:W3CDTF">2006-01-17T11:47:21Z</dcterms:created>
  <dcterms:modified xsi:type="dcterms:W3CDTF">2015-07-10T07:09:24Z</dcterms:modified>
  <cp:category/>
  <cp:version/>
  <cp:contentType/>
  <cp:contentStatus/>
  <cp:revision>1</cp:revision>
</cp:coreProperties>
</file>