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gi\Desktop\HOME OFFICE\Kehida költségvetése 2021\"/>
    </mc:Choice>
  </mc:AlternateContent>
  <bookViews>
    <workbookView xWindow="16230" yWindow="-225" windowWidth="12660" windowHeight="11640" tabRatio="727" firstSheet="13" activeTab="18"/>
  </bookViews>
  <sheets>
    <sheet name="1.1.sz.mell." sheetId="1" r:id="rId1"/>
    <sheet name="2.1.sz.mell  " sheetId="73" r:id="rId2"/>
    <sheet name="2.2.sz.mell  " sheetId="61" r:id="rId3"/>
    <sheet name="3.sz.mell.  " sheetId="62" r:id="rId4"/>
    <sheet name="4.sz.mell." sheetId="77" r:id="rId5"/>
    <sheet name="5.sz.mell." sheetId="78" r:id="rId6"/>
    <sheet name="6.sz.mell." sheetId="63" r:id="rId7"/>
    <sheet name="7.sz.mell." sheetId="64" r:id="rId8"/>
    <sheet name="8. sz. mell. " sheetId="71" r:id="rId9"/>
    <sheet name="9.1. sz. mell" sheetId="3" r:id="rId10"/>
    <sheet name="9.2. sz. mell" sheetId="79" r:id="rId11"/>
    <sheet name="9.3. sz. mell" sheetId="105" r:id="rId12"/>
    <sheet name="1. sz tájékoztató t." sheetId="106" r:id="rId13"/>
    <sheet name="2. sz tájékoztató t" sheetId="107" r:id="rId14"/>
    <sheet name="3. sz tájékoztató t." sheetId="108" r:id="rId15"/>
    <sheet name="4.sz tájékoztató t." sheetId="109" r:id="rId16"/>
    <sheet name="5.sz tájékoztató t." sheetId="112" r:id="rId17"/>
    <sheet name="6.sz tájékoztató t." sheetId="110" r:id="rId18"/>
    <sheet name="7. sz tájékoztató t." sheetId="111" r:id="rId19"/>
  </sheets>
  <definedNames>
    <definedName name="_xlnm.Print_Titles" localSheetId="9">'9.1. sz. mell'!$1:$6</definedName>
    <definedName name="_xlnm.Print_Titles" localSheetId="10">'9.2. sz. mell'!$1:$6</definedName>
    <definedName name="_xlnm.Print_Titles" localSheetId="11">'9.3. sz. mell'!$1:$6</definedName>
    <definedName name="_xlnm.Print_Area" localSheetId="12">'1. sz tájékoztató t.'!$A$1:$D$153</definedName>
    <definedName name="_xlnm.Print_Area" localSheetId="0">'1.1.sz.mell.'!$A$1:$C$159</definedName>
    <definedName name="_xlnm.Print_Area" localSheetId="18">'7. sz tájékoztató t.'!$A$1:$E$37</definedName>
  </definedNames>
  <calcPr calcId="162913"/>
</workbook>
</file>

<file path=xl/calcChain.xml><?xml version="1.0" encoding="utf-8"?>
<calcChain xmlns="http://schemas.openxmlformats.org/spreadsheetml/2006/main">
  <c r="D153" i="106" l="1"/>
  <c r="E27" i="109" l="1"/>
  <c r="D27" i="109"/>
  <c r="D152" i="106" l="1"/>
  <c r="D139" i="106"/>
  <c r="D142" i="106"/>
  <c r="D141" i="106"/>
  <c r="D130" i="106"/>
  <c r="D116" i="106"/>
  <c r="D115" i="106"/>
  <c r="D114" i="106"/>
  <c r="D95" i="106"/>
  <c r="D96" i="106"/>
  <c r="D97" i="106"/>
  <c r="D98" i="106"/>
  <c r="D99" i="106"/>
  <c r="D100" i="106"/>
  <c r="D101" i="106"/>
  <c r="D102" i="106"/>
  <c r="D103" i="106"/>
  <c r="D104" i="106"/>
  <c r="D105" i="106"/>
  <c r="D106" i="106"/>
  <c r="D107" i="106"/>
  <c r="D108" i="106"/>
  <c r="D109" i="106"/>
  <c r="D110" i="106"/>
  <c r="D111" i="106"/>
  <c r="D94" i="106"/>
  <c r="D93" i="106"/>
  <c r="D64" i="106"/>
  <c r="D72" i="106"/>
  <c r="D36" i="106"/>
  <c r="D37" i="106"/>
  <c r="D38" i="106"/>
  <c r="D39" i="106"/>
  <c r="D40" i="106"/>
  <c r="D41" i="106"/>
  <c r="D42" i="106"/>
  <c r="D43" i="106"/>
  <c r="D44" i="106"/>
  <c r="D35" i="106"/>
  <c r="D29" i="106"/>
  <c r="D30" i="106"/>
  <c r="D31" i="106"/>
  <c r="D28" i="106"/>
  <c r="D17" i="106"/>
  <c r="D7" i="106"/>
  <c r="D8" i="106"/>
  <c r="D9" i="106"/>
  <c r="D6" i="106"/>
  <c r="C146" i="3"/>
  <c r="C142" i="3"/>
  <c r="C131" i="3"/>
  <c r="C116" i="3"/>
  <c r="C117" i="3"/>
  <c r="C115" i="3"/>
  <c r="C76" i="3"/>
  <c r="C68" i="3"/>
  <c r="C40" i="3"/>
  <c r="C41" i="3"/>
  <c r="C42" i="3"/>
  <c r="C43" i="3"/>
  <c r="C44" i="3"/>
  <c r="C45" i="3"/>
  <c r="C46" i="3"/>
  <c r="C47" i="3"/>
  <c r="C48" i="3"/>
  <c r="C39" i="3"/>
  <c r="C33" i="3"/>
  <c r="C31" i="3"/>
  <c r="C20" i="3"/>
  <c r="C10" i="3"/>
  <c r="C11" i="3"/>
  <c r="C12" i="3"/>
  <c r="C9" i="3"/>
  <c r="E30" i="112" l="1"/>
  <c r="E28" i="112"/>
  <c r="E27" i="112"/>
  <c r="E26" i="112"/>
  <c r="E25" i="112"/>
  <c r="E24" i="112"/>
  <c r="E22" i="112"/>
  <c r="E19" i="112" s="1"/>
  <c r="E18" i="112"/>
  <c r="E17" i="112"/>
  <c r="E16" i="112"/>
  <c r="E15" i="112"/>
  <c r="E14" i="112"/>
  <c r="E13" i="112" s="1"/>
  <c r="E6" i="112"/>
  <c r="E3" i="112" s="1"/>
  <c r="E31" i="112" s="1"/>
  <c r="D3" i="106" l="1"/>
  <c r="E33" i="111" l="1"/>
  <c r="E35" i="111" s="1"/>
  <c r="C33" i="111"/>
  <c r="C35" i="111" s="1"/>
  <c r="E29" i="111"/>
  <c r="D29" i="111"/>
  <c r="D33" i="111" s="1"/>
  <c r="D35" i="111" s="1"/>
  <c r="C29" i="111"/>
  <c r="E26" i="111"/>
  <c r="D26" i="111"/>
  <c r="C26" i="111"/>
  <c r="E9" i="111"/>
  <c r="D9" i="111"/>
  <c r="D8" i="111" s="1"/>
  <c r="D20" i="111" s="1"/>
  <c r="D22" i="111" s="1"/>
  <c r="C9" i="111"/>
  <c r="E8" i="111"/>
  <c r="E20" i="111" s="1"/>
  <c r="E22" i="111" s="1"/>
  <c r="C8" i="111"/>
  <c r="C20" i="111" s="1"/>
  <c r="C22" i="111" s="1"/>
  <c r="D34" i="110"/>
  <c r="N26" i="109"/>
  <c r="M26" i="109"/>
  <c r="L26" i="109"/>
  <c r="K26" i="109"/>
  <c r="J26" i="109"/>
  <c r="I26" i="109"/>
  <c r="H26" i="109"/>
  <c r="G26" i="109"/>
  <c r="F26" i="109"/>
  <c r="F27" i="109" s="1"/>
  <c r="G27" i="109" s="1"/>
  <c r="E26" i="109"/>
  <c r="D26" i="109"/>
  <c r="C26" i="109"/>
  <c r="O25" i="109"/>
  <c r="O24" i="109"/>
  <c r="O23" i="109"/>
  <c r="O22" i="109"/>
  <c r="O21" i="109"/>
  <c r="O20" i="109"/>
  <c r="O19" i="109"/>
  <c r="O18" i="109"/>
  <c r="O17" i="109"/>
  <c r="O16" i="109"/>
  <c r="N14" i="109"/>
  <c r="M14" i="109"/>
  <c r="L14" i="109"/>
  <c r="K14" i="109"/>
  <c r="J14" i="109"/>
  <c r="I14" i="109"/>
  <c r="H14" i="109"/>
  <c r="G14" i="109"/>
  <c r="F14" i="109"/>
  <c r="E14" i="109"/>
  <c r="D14" i="109"/>
  <c r="C14" i="109"/>
  <c r="C27" i="109" s="1"/>
  <c r="O13" i="109"/>
  <c r="O12" i="109"/>
  <c r="O11" i="109"/>
  <c r="O10" i="109"/>
  <c r="O9" i="109"/>
  <c r="O8" i="109"/>
  <c r="O7" i="109"/>
  <c r="O6" i="109"/>
  <c r="O5" i="109"/>
  <c r="D30" i="108"/>
  <c r="C30" i="108"/>
  <c r="I17" i="107"/>
  <c r="H16" i="107"/>
  <c r="G16" i="107"/>
  <c r="F16" i="107"/>
  <c r="E16" i="107"/>
  <c r="I16" i="107" s="1"/>
  <c r="D16" i="107"/>
  <c r="I15" i="107"/>
  <c r="H14" i="107"/>
  <c r="H18" i="107" s="1"/>
  <c r="G14" i="107"/>
  <c r="F14" i="107"/>
  <c r="F18" i="107" s="1"/>
  <c r="E14" i="107"/>
  <c r="D14" i="107"/>
  <c r="I14" i="107" s="1"/>
  <c r="I13" i="107"/>
  <c r="H12" i="107"/>
  <c r="G12" i="107"/>
  <c r="F12" i="107"/>
  <c r="E12" i="107"/>
  <c r="I12" i="107" s="1"/>
  <c r="D12" i="107"/>
  <c r="I11" i="107"/>
  <c r="I10" i="107"/>
  <c r="H9" i="107"/>
  <c r="G9" i="107"/>
  <c r="F9" i="107"/>
  <c r="E9" i="107"/>
  <c r="I9" i="107" s="1"/>
  <c r="D9" i="107"/>
  <c r="I8" i="107"/>
  <c r="I7" i="107"/>
  <c r="H6" i="107"/>
  <c r="G6" i="107"/>
  <c r="G18" i="107" s="1"/>
  <c r="F6" i="107"/>
  <c r="E6" i="107"/>
  <c r="E18" i="107" s="1"/>
  <c r="D6" i="107"/>
  <c r="D144" i="106"/>
  <c r="C144" i="106"/>
  <c r="C139" i="106"/>
  <c r="D132" i="106"/>
  <c r="C132" i="106"/>
  <c r="D128" i="106"/>
  <c r="C128" i="106"/>
  <c r="C152" i="106" s="1"/>
  <c r="D113" i="106"/>
  <c r="C113" i="106"/>
  <c r="D92" i="106"/>
  <c r="D127" i="106" s="1"/>
  <c r="C92" i="106"/>
  <c r="C127" i="106" s="1"/>
  <c r="C153" i="106" s="1"/>
  <c r="C90" i="106"/>
  <c r="D78" i="106"/>
  <c r="C78" i="106"/>
  <c r="D74" i="106"/>
  <c r="C74" i="106"/>
  <c r="D71" i="106"/>
  <c r="C71" i="106"/>
  <c r="D66" i="106"/>
  <c r="C66" i="106"/>
  <c r="D62" i="106"/>
  <c r="D85" i="106" s="1"/>
  <c r="C62" i="106"/>
  <c r="C85" i="106" s="1"/>
  <c r="D56" i="106"/>
  <c r="C56" i="106"/>
  <c r="D51" i="106"/>
  <c r="C51" i="106"/>
  <c r="D45" i="106"/>
  <c r="C45" i="106"/>
  <c r="D33" i="106"/>
  <c r="C33" i="106"/>
  <c r="D27" i="106"/>
  <c r="C27" i="106"/>
  <c r="D26" i="106"/>
  <c r="C26" i="106"/>
  <c r="D19" i="106"/>
  <c r="C19" i="106"/>
  <c r="D12" i="106"/>
  <c r="C12" i="106"/>
  <c r="D5" i="106"/>
  <c r="D61" i="106" s="1"/>
  <c r="D86" i="106" s="1"/>
  <c r="C5" i="106"/>
  <c r="C61" i="106" s="1"/>
  <c r="C86" i="106" s="1"/>
  <c r="D90" i="106"/>
  <c r="H27" i="109" l="1"/>
  <c r="I27" i="109" s="1"/>
  <c r="J27" i="109" s="1"/>
  <c r="K27" i="109" s="1"/>
  <c r="L27" i="109" s="1"/>
  <c r="M27" i="109" s="1"/>
  <c r="N27" i="109" s="1"/>
  <c r="O26" i="109"/>
  <c r="O14" i="109"/>
  <c r="I6" i="107"/>
  <c r="I18" i="107" s="1"/>
  <c r="D18" i="107"/>
  <c r="C6" i="77"/>
  <c r="C5" i="77"/>
  <c r="E28" i="73"/>
  <c r="E20" i="73"/>
  <c r="E11" i="73"/>
  <c r="E10" i="73"/>
  <c r="E9" i="73"/>
  <c r="E8" i="73"/>
  <c r="E7" i="73"/>
  <c r="E6" i="73"/>
  <c r="E8" i="61"/>
  <c r="E6" i="61"/>
  <c r="C20" i="73"/>
  <c r="C25" i="73"/>
  <c r="C10" i="73"/>
  <c r="C9" i="73"/>
  <c r="C7" i="73"/>
  <c r="C6" i="73"/>
  <c r="O27" i="109" l="1"/>
  <c r="C93" i="1"/>
  <c r="C140" i="3"/>
  <c r="C133" i="3"/>
  <c r="C129" i="3"/>
  <c r="C114" i="3"/>
  <c r="C93" i="3"/>
  <c r="C82" i="3"/>
  <c r="C78" i="3"/>
  <c r="C75" i="3"/>
  <c r="C70" i="3"/>
  <c r="C66" i="3"/>
  <c r="C89" i="3" s="1"/>
  <c r="C60" i="3"/>
  <c r="C55" i="3"/>
  <c r="C49" i="3"/>
  <c r="C37" i="3"/>
  <c r="C30" i="3"/>
  <c r="C29" i="3" s="1"/>
  <c r="C22" i="3"/>
  <c r="C15" i="3"/>
  <c r="C8" i="3"/>
  <c r="C18" i="73"/>
  <c r="C51" i="105"/>
  <c r="C45" i="105"/>
  <c r="C26" i="79"/>
  <c r="E29" i="73"/>
  <c r="C145" i="1"/>
  <c r="C133" i="1"/>
  <c r="C27" i="1"/>
  <c r="C26" i="1" s="1"/>
  <c r="D14" i="71"/>
  <c r="D27" i="71" s="1"/>
  <c r="D37" i="71" s="1"/>
  <c r="C14" i="71"/>
  <c r="C27" i="71" s="1"/>
  <c r="C37" i="71" s="1"/>
  <c r="B14" i="71"/>
  <c r="B27" i="71" s="1"/>
  <c r="B37" i="71" s="1"/>
  <c r="D3" i="64"/>
  <c r="C4" i="73"/>
  <c r="C4" i="61" s="1"/>
  <c r="E3" i="64"/>
  <c r="C37" i="105"/>
  <c r="C30" i="105"/>
  <c r="C26" i="105"/>
  <c r="C20" i="105"/>
  <c r="C8" i="105"/>
  <c r="C52" i="79"/>
  <c r="C38" i="79"/>
  <c r="C42" i="79" s="1"/>
  <c r="C31" i="79"/>
  <c r="C20" i="79"/>
  <c r="E17" i="61"/>
  <c r="C17" i="61"/>
  <c r="C140" i="1"/>
  <c r="C129" i="1"/>
  <c r="C114" i="1"/>
  <c r="C128" i="1" s="1"/>
  <c r="C79" i="1"/>
  <c r="C75" i="1"/>
  <c r="C72" i="1"/>
  <c r="C67" i="1"/>
  <c r="C63" i="1"/>
  <c r="C57" i="1"/>
  <c r="C52" i="1"/>
  <c r="C46" i="1"/>
  <c r="C34" i="1"/>
  <c r="C19" i="1"/>
  <c r="C12" i="1"/>
  <c r="C5" i="1"/>
  <c r="E30" i="61"/>
  <c r="C18" i="61"/>
  <c r="E18" i="73"/>
  <c r="C19" i="73"/>
  <c r="C24" i="61"/>
  <c r="C24" i="73"/>
  <c r="C46" i="79"/>
  <c r="C8" i="79"/>
  <c r="C8" i="78"/>
  <c r="C11" i="77"/>
  <c r="C11" i="62"/>
  <c r="D11" i="62"/>
  <c r="E11" i="62"/>
  <c r="F8" i="62"/>
  <c r="F9" i="62"/>
  <c r="F10" i="62"/>
  <c r="F7" i="62"/>
  <c r="F6" i="62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0" i="71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B20" i="63"/>
  <c r="D20" i="63"/>
  <c r="E20" i="63"/>
  <c r="C3" i="77"/>
  <c r="E4" i="73"/>
  <c r="C32" i="61"/>
  <c r="E4" i="61"/>
  <c r="E45" i="71"/>
  <c r="E35" i="71"/>
  <c r="C128" i="3" l="1"/>
  <c r="C31" i="73"/>
  <c r="F11" i="62"/>
  <c r="C86" i="1"/>
  <c r="C159" i="1" s="1"/>
  <c r="C153" i="1"/>
  <c r="C36" i="105"/>
  <c r="C41" i="105" s="1"/>
  <c r="C57" i="105"/>
  <c r="E22" i="71"/>
  <c r="E12" i="71"/>
  <c r="C58" i="79"/>
  <c r="F20" i="63"/>
  <c r="E31" i="61"/>
  <c r="E32" i="61"/>
  <c r="E30" i="73"/>
  <c r="E32" i="73" s="1"/>
  <c r="E31" i="73"/>
  <c r="C154" i="1"/>
  <c r="F24" i="64"/>
  <c r="C65" i="3"/>
  <c r="C90" i="3" s="1"/>
  <c r="C29" i="73"/>
  <c r="C30" i="73" s="1"/>
  <c r="C30" i="61"/>
  <c r="C62" i="1"/>
  <c r="C158" i="1" s="1"/>
  <c r="C154" i="3"/>
  <c r="C31" i="61"/>
  <c r="C155" i="3" l="1"/>
  <c r="C33" i="61"/>
  <c r="C32" i="73"/>
  <c r="C87" i="1"/>
</calcChain>
</file>

<file path=xl/sharedStrings.xml><?xml version="1.0" encoding="utf-8"?>
<sst xmlns="http://schemas.openxmlformats.org/spreadsheetml/2006/main" count="1786" uniqueCount="616">
  <si>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</si>
  <si>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</si>
  <si>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</si>
  <si>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</si>
  <si>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</si>
  <si>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</si>
  <si>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</si>
  <si>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</si>
  <si>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</si>
  <si>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</si>
  <si>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</si>
  <si>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</si>
  <si>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</si>
  <si>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</si>
  <si>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</si>
  <si>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</si>
  <si>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</si>
  <si>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</si>
  <si>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</si>
  <si>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</si>
  <si>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</si>
  <si>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</si>
  <si>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</si>
  <si>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</si>
  <si>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</si>
  <si>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</si>
  <si>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</si>
  <si>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</si>
  <si>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</si>
  <si>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</si>
  <si>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</si>
  <si>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</si>
  <si>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</si>
  <si>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</si>
  <si>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</si>
  <si>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</si>
  <si>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</si>
  <si>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</si>
  <si>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</si>
  <si>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</si>
  <si>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</si>
  <si>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</si>
  <si>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</si>
  <si>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</si>
  <si>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</si>
  <si>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</si>
  <si>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</si>
  <si>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</si>
  <si>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</si>
  <si>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</si>
  <si>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</si>
  <si>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</si>
  <si>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</si>
  <si>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</si>
  <si>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</si>
  <si>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</si>
  <si>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</si>
  <si>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</si>
  <si>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</si>
  <si>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</si>
  <si>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</si>
  <si>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</si>
  <si>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</si>
  <si>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</si>
  <si>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</si>
  <si>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</si>
  <si>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</si>
  <si>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</si>
  <si>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</si>
  <si>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</si>
  <si>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</si>
  <si>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</si>
  <si>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</si>
  <si>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</si>
  <si>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</si>
  <si>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</si>
  <si>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</si>
  <si>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</si>
  <si>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</si>
  <si>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</si>
  <si>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</si>
  <si>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</si>
  <si>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</si>
  <si>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</si>
  <si>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</si>
  <si>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</si>
  <si>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</si>
  <si>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</si>
  <si>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</si>
  <si>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</si>
  <si>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</si>
  <si>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</si>
  <si>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</si>
  <si>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</si>
  <si>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</si>
  <si>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</si>
  <si>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</si>
  <si>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</si>
  <si>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</si>
  <si>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</si>
  <si>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</si>
  <si>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</si>
  <si>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</si>
  <si>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</si>
  <si>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</si>
  <si>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</si>
  <si>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</si>
  <si>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</si>
  <si>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</si>
  <si>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</si>
  <si>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</si>
  <si>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</si>
  <si>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</si>
  <si>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</si>
  <si>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</si>
  <si>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</si>
  <si>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</si>
  <si>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</si>
  <si>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</si>
  <si>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</si>
  <si>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</si>
  <si>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</si>
  <si>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</si>
  <si>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</si>
  <si>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</si>
  <si>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</si>
  <si>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</si>
  <si>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</si>
  <si>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</si>
  <si>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</si>
  <si>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</si>
  <si>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</si>
  <si>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</si>
  <si>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</si>
  <si>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</si>
  <si>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</si>
  <si>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</si>
  <si>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</si>
  <si>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</si>
  <si>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</si>
  <si>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</si>
  <si>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</si>
  <si>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</si>
  <si>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</si>
  <si>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</si>
  <si>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</si>
  <si>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</si>
  <si>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</si>
  <si>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</si>
  <si>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</si>
  <si>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</si>
  <si>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</si>
  <si>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</si>
  <si>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</si>
  <si>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</si>
  <si>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</si>
  <si>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</si>
  <si>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</si>
  <si>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</si>
  <si>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</si>
  <si>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</si>
  <si>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</si>
  <si>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</si>
  <si>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</si>
  <si>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</si>
  <si>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</si>
  <si>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</si>
  <si>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</si>
  <si>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</si>
  <si>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</si>
  <si>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</si>
  <si>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</si>
  <si>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</si>
  <si>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</si>
  <si>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</si>
  <si>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</si>
  <si>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</si>
  <si>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</si>
  <si>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</si>
  <si>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</si>
  <si>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</si>
  <si>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</si>
  <si>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</si>
  <si>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</si>
  <si>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</si>
  <si>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</si>
  <si>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</si>
  <si>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</si>
  <si>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</si>
  <si>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</si>
  <si>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</si>
  <si>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</si>
  <si>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</si>
  <si>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</si>
  <si>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</si>
  <si>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</si>
  <si>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</si>
  <si>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</si>
  <si>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</si>
  <si>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</si>
  <si>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</si>
  <si>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</si>
  <si>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</si>
  <si>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</si>
  <si>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</si>
  <si>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</si>
  <si>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</si>
  <si>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</si>
  <si>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</si>
  <si>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</si>
  <si>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</si>
  <si>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</si>
  <si>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</si>
  <si>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</si>
  <si>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</si>
  <si>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</si>
  <si>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</si>
  <si>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</si>
  <si>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</si>
  <si>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</si>
  <si>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</si>
  <si>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</si>
  <si>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</si>
  <si>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</si>
  <si>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</si>
  <si>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</si>
  <si>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</si>
  <si>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</si>
  <si>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</si>
  <si>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</si>
  <si>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</si>
  <si>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</si>
  <si>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</si>
  <si>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</si>
  <si>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</si>
  <si>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</si>
  <si>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</si>
  <si>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</si>
  <si>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</si>
  <si>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</si>
  <si>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</si>
  <si>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</si>
  <si>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</si>
  <si>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</si>
  <si>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</si>
  <si>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</si>
  <si>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</si>
  <si>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</si>
  <si>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</si>
  <si>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</si>
  <si>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</si>
  <si>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</si>
  <si>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</si>
  <si>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</si>
  <si>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</si>
  <si>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</si>
  <si>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</si>
  <si>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</si>
  <si>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</si>
  <si>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</si>
  <si>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</si>
  <si>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</si>
  <si>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</si>
  <si>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</si>
  <si>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</si>
  <si>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</si>
  <si>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</si>
  <si>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</si>
  <si>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</si>
  <si>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</si>
  <si>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</si>
  <si>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</si>
  <si>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</si>
  <si>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</si>
  <si>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</si>
  <si>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</si>
  <si>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</si>
  <si>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</si>
  <si>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</si>
  <si>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</si>
  <si>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</si>
  <si>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</si>
  <si>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</si>
  <si>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</si>
  <si>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</si>
  <si>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</si>
  <si>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</si>
  <si>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</si>
  <si>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</si>
  <si>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</si>
  <si>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</si>
  <si>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</si>
  <si>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</si>
  <si>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</si>
  <si>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</si>
  <si>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</si>
  <si>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</si>
  <si>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</si>
  <si>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</si>
  <si>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</si>
  <si>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</si>
  <si>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</si>
  <si>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</si>
  <si>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</si>
  <si>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</si>
  <si>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</si>
  <si>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</si>
  <si>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</si>
  <si>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</si>
  <si>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</si>
  <si>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</si>
  <si>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</si>
  <si>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</si>
  <si>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</si>
  <si>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</si>
  <si>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</si>
  <si>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</si>
  <si>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</si>
  <si>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</si>
  <si>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</si>
  <si>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</si>
  <si>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</si>
  <si>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</si>
  <si>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</si>
  <si>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</si>
  <si>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</si>
  <si>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</si>
  <si>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</si>
  <si>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</si>
  <si>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</si>
  <si>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</si>
  <si>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</si>
  <si>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</si>
  <si>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</si>
  <si>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</si>
  <si>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</si>
  <si>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</si>
  <si>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</si>
  <si>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</si>
  <si>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</si>
  <si>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</si>
  <si>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</si>
  <si>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</si>
  <si>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</si>
  <si>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</si>
  <si>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</si>
  <si>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</si>
  <si>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</si>
  <si>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</si>
  <si>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</si>
  <si>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</si>
  <si>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</si>
  <si>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</si>
  <si>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</si>
  <si>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</si>
  <si>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</si>
  <si>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</si>
  <si>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</si>
  <si>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</si>
  <si>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</si>
  <si>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</si>
  <si>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</si>
  <si>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</si>
  <si>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</si>
  <si>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</si>
  <si>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</si>
  <si>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</si>
  <si>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</si>
  <si>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</si>
  <si>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</si>
  <si>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</si>
  <si>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</si>
  <si>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</si>
  <si>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</si>
  <si>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</si>
  <si>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</si>
  <si>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</si>
  <si>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</si>
  <si>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</si>
  <si>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</si>
  <si>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</si>
  <si>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</si>
  <si>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</si>
  <si>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</si>
  <si>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</si>
  <si>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</si>
  <si>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</si>
  <si>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</si>
  <si>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</si>
  <si>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</si>
  <si>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</si>
  <si>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</si>
  <si>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</si>
  <si>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</si>
  <si>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</si>
  <si>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</si>
  <si>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</si>
  <si>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</si>
  <si>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</si>
  <si>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</si>
  <si>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</si>
  <si>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</si>
  <si>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</si>
  <si>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</si>
  <si>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</si>
  <si>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</si>
  <si>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</si>
  <si>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</si>
  <si>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</si>
  <si>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</si>
  <si>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</si>
  <si>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</si>
  <si>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</si>
  <si>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</si>
  <si>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</si>
  <si>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</si>
  <si>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</si>
  <si>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</si>
  <si>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</si>
  <si>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</si>
  <si>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</si>
  <si>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</si>
  <si>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</si>
  <si>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</si>
  <si>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</si>
  <si>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</si>
  <si>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</si>
  <si>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</si>
  <si>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</si>
  <si>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</si>
  <si>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</si>
  <si>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</si>
  <si>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</si>
  <si>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</si>
  <si>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</si>
  <si>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</si>
  <si>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</si>
  <si>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</si>
  <si>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</si>
  <si>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</si>
  <si>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</si>
  <si>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</si>
  <si>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</si>
  <si>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</si>
  <si>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</si>
  <si>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</si>
  <si>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</si>
  <si>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</si>
  <si>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</si>
  <si>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</si>
  <si>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</si>
  <si>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</si>
  <si>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</si>
  <si>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</si>
  <si>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</si>
  <si>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</si>
  <si>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</si>
  <si>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</si>
  <si>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</si>
  <si>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</si>
  <si>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Kehidakustányi Deák Ferenc Napköziotthonos Óvoda</t>
  </si>
  <si>
    <t>Kehidakustányi Közös Önkormányzati Hivatal</t>
  </si>
  <si>
    <t>9.1. melléklet</t>
  </si>
  <si>
    <t xml:space="preserve">9.3. melléklet </t>
  </si>
  <si>
    <t xml:space="preserve">9.2. melléklet </t>
  </si>
  <si>
    <t>2.2. melléklet</t>
  </si>
  <si>
    <t xml:space="preserve">2.1. melléklet </t>
  </si>
  <si>
    <t>Következő évek</t>
  </si>
  <si>
    <t>Ivóvíz és csatorna közmű felújítás</t>
  </si>
  <si>
    <t>- Egyéb áruhasználati és szolgáltatási adók</t>
  </si>
  <si>
    <t>- Egyéb áruhasználati és szolgáltatási adók (idegenforg.adó)</t>
  </si>
  <si>
    <t>Államháztartáson belüli megelőlegezés visszafizetése</t>
  </si>
  <si>
    <t>2021.</t>
  </si>
  <si>
    <t>Közfoglalkoztatási projekt  beruházási kiadásai</t>
  </si>
  <si>
    <t>2022.</t>
  </si>
  <si>
    <t>Kehidakustány Község Önkormányzata adósságot keletkeztető ügyletekből és kezességvállalásokból fennálló kötelezettségei</t>
  </si>
  <si>
    <t>Kehidakustány Község Önkormányzata saját bevételeinek részletezése az adósságot keletkeztető ügyletből származó tárgyévi fizetési kötelezettség megállapításához</t>
  </si>
  <si>
    <t>Kehidakustány Község Önkormányzata</t>
  </si>
  <si>
    <t>Kehidakustány gyógyhely integrált termék- és szolgáltatásfejlesztése,                                                    GINOP-7.1.9-17.2018-00007</t>
  </si>
  <si>
    <t>EU-s forrás (előző évben kiutalt előlegből költségvetési maradvány része)</t>
  </si>
  <si>
    <t>Önkormányzatok szociális, gyermekjóléti és gyermkétkeztetési feladatainak támogatása</t>
  </si>
  <si>
    <t>2021. évi előirányzat</t>
  </si>
  <si>
    <t>2023.</t>
  </si>
  <si>
    <t>Kehidakustány Község  Önkormányzata 2021.  évi adósságot keletkeztető fejlesztési céljai</t>
  </si>
  <si>
    <t>2019-2021</t>
  </si>
  <si>
    <t>Gyógyhely fejlesztési projekt  beruházási kiadásai</t>
  </si>
  <si>
    <t>- Egyéb áruhasználati és szolgáltatási adók(idegenf.adó)</t>
  </si>
  <si>
    <t>Hitel-, kölcsönfelvétel államháztartáson kívülről  (10.1.+…+10.3.)</t>
  </si>
  <si>
    <t>Központi,iránítószervi támogatás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</si>
  <si>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</si>
  <si>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</si>
  <si>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</si>
  <si>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</si>
  <si>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</si>
  <si>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</si>
  <si>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</si>
  <si>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</si>
  <si>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</si>
  <si>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 xml:space="preserve">2. tájékoztató tábla  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</si>
  <si>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</si>
  <si>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</si>
  <si>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</si>
  <si>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</si>
  <si>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</si>
  <si>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</si>
  <si>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</si>
  <si>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</si>
  <si>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</si>
  <si>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</si>
  <si>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</si>
  <si>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</si>
  <si>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</si>
  <si>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</si>
  <si>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</si>
  <si>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</si>
  <si>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</si>
  <si>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</si>
  <si>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</si>
  <si>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</si>
  <si>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</si>
  <si>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</si>
  <si>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</si>
  <si>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</si>
  <si>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</si>
  <si>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</si>
  <si>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</si>
  <si>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</si>
  <si>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</si>
  <si>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</si>
  <si>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</si>
  <si>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</si>
  <si>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</si>
  <si>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</si>
  <si>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</si>
  <si>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</si>
  <si>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</si>
  <si>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</si>
  <si>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Finanszírozási bevételek</t>
  </si>
  <si>
    <t>Bevételek összesen:</t>
  </si>
  <si>
    <t xml:space="preserve"> Egyéb működési célú kiadások</t>
  </si>
  <si>
    <t>Kiadások összesen:</t>
  </si>
  <si>
    <t>Egyenleg</t>
  </si>
  <si>
    <t xml:space="preserve">K I M U T A T Á S </t>
  </si>
  <si>
    <t>Támogatás célja</t>
  </si>
  <si>
    <t>Támogatás összge</t>
  </si>
  <si>
    <t>Kehidakustányi Polgárőr Egyesület</t>
  </si>
  <si>
    <t>működési támogatás</t>
  </si>
  <si>
    <t>Kehidakustányi Sportegyesület</t>
  </si>
  <si>
    <t>Kehidakustányi Turisztikai Egyesület</t>
  </si>
  <si>
    <t>Szimat Állatvédő Egyesület Zgrót</t>
  </si>
  <si>
    <t>29.</t>
  </si>
  <si>
    <t>30.</t>
  </si>
  <si>
    <t>31.</t>
  </si>
  <si>
    <t>32.</t>
  </si>
  <si>
    <t>Nem kötelező!</t>
  </si>
  <si>
    <t>Önkormányzat működési támogatásai</t>
  </si>
  <si>
    <t>- Termékek és szolgáltatások adói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</si>
  <si>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</si>
  <si>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</si>
  <si>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</si>
  <si>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</si>
  <si>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</si>
  <si>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</si>
  <si>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</si>
  <si>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</si>
  <si>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</si>
  <si>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2020. évi várható</t>
  </si>
  <si>
    <t>2021. évi bevétel</t>
  </si>
  <si>
    <t>Hozzájárulás jogcíme</t>
  </si>
  <si>
    <t>létszám</t>
  </si>
  <si>
    <t>mutató</t>
  </si>
  <si>
    <t>Fajlagos összeg</t>
  </si>
  <si>
    <t>Hozzájárulás     Ft-ban</t>
  </si>
  <si>
    <t>I. Helyi önkormányzatok működésének általános támogatása</t>
  </si>
  <si>
    <t>I.1 A települési önkormányzatok működésének támogatása</t>
  </si>
  <si>
    <t>a) önkormányzati hivatal működésének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</si>
  <si>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</si>
  <si>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</si>
  <si>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</si>
  <si>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</si>
  <si>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</si>
  <si>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c) egyéb önkormányzati feladatok támogatás</t>
  </si>
  <si>
    <t>d) lakott külterülettel kapcsolatos feladatok támogatása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</si>
  <si>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</si>
  <si>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</si>
  <si>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 - óvodapedagógusok átlagbérének és közterheinek elismert összege </t>
  </si>
  <si>
    <t xml:space="preserve"> - óvodapedagógusok nevelő munkáját közvetlenük segítők átlagbérének és közterheinek elismert összege</t>
  </si>
  <si>
    <t>2. Óvodaműködtetési támogatás</t>
  </si>
  <si>
    <t>3. Kiegészítő támogatás az óvodapedagógusok minősítéséből adódó többletkiadásokhoz</t>
  </si>
  <si>
    <t>III. Települési önkormányzatok szociális és gyermekjóléti feladatainak támogatása</t>
  </si>
  <si>
    <t>1. Egyes jövedelempótló támogatások (évközi igénylés alapján)</t>
  </si>
  <si>
    <t>2. A települési önkormányzatok szociális feladatainak egyéb támogatása ( egyösszegű)</t>
  </si>
  <si>
    <t>3. Egyes szociális és gyermekjóléti feladatok támogatása</t>
  </si>
  <si>
    <t xml:space="preserve">  a) Szociális és gyermekjóléti alapszolgáltatások általános feladatai</t>
  </si>
  <si>
    <t xml:space="preserve">   c) Szociális étkeztetés</t>
  </si>
  <si>
    <t xml:space="preserve">   d.a) Házi segítségnyújtás -szociális segítés</t>
  </si>
  <si>
    <t xml:space="preserve">   d.b) Házi segítségnyújtás -személyi gondozás</t>
  </si>
  <si>
    <t>5. Gyermekétkeztetés támogaása</t>
  </si>
  <si>
    <t>a) bértámogatás</t>
  </si>
  <si>
    <t>b) üzemeltetési támogatás</t>
  </si>
  <si>
    <t>IV. Települési önk. kulturális feladatainak támogatása</t>
  </si>
  <si>
    <t>Állami hozzájárulás összesen:</t>
  </si>
  <si>
    <t>a 2021. évben  céljelleggel adott támogatásokról</t>
  </si>
  <si>
    <t>Arany János Program</t>
  </si>
  <si>
    <t>Simon Klaudia</t>
  </si>
  <si>
    <t>Támogatott (szervezet) neve</t>
  </si>
  <si>
    <t>háziorvosi praxis támogatása</t>
  </si>
  <si>
    <t>Zoni-Medical Bt.</t>
  </si>
  <si>
    <t>2024.</t>
  </si>
  <si>
    <t>Előirányzat-felhasználási terv
2021. évre</t>
  </si>
  <si>
    <t>2025.</t>
  </si>
  <si>
    <t>ebből:</t>
  </si>
  <si>
    <t>Tisztségviselő (fő)</t>
  </si>
  <si>
    <t>Közalkalmazott (fő)</t>
  </si>
  <si>
    <t>Munka törvénykönyve szerint foglalkoztatott (fő)</t>
  </si>
  <si>
    <t>Megbízási szerződéssel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</si>
</sst>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  <numFmt numFmtId="168" formatCode="#,##0.0"/>
  </numFmts>
  <fonts count="4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7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theme="0"/>
        <bgColor indexed="27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41" fillId="0" borderId="0"/>
  </cellStyleXfs>
  <cellXfs count="626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5" fontId="21" fillId="0" borderId="2" xfId="0" applyNumberFormat="1" applyFont="1" applyFill="1" applyBorder="1" applyAlignment="1" applyProtection="1">
      <alignment vertical="center" wrapText="1"/>
      <protection locked="0"/>
    </xf>
    <xf numFmtId="165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9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21" xfId="4" applyFont="1" applyFill="1" applyBorder="1" applyAlignment="1" applyProtection="1">
      <alignment horizontal="center" vertical="center" wrapText="1"/>
    </xf>
    <xf numFmtId="0" fontId="8" fillId="0" borderId="21" xfId="4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5" fontId="6" fillId="0" borderId="0" xfId="0" applyNumberFormat="1" applyFont="1" applyFill="1" applyAlignment="1" applyProtection="1">
      <alignment horizontal="right" wrapText="1"/>
    </xf>
    <xf numFmtId="165" fontId="8" fillId="0" borderId="21" xfId="0" applyNumberFormat="1" applyFont="1" applyFill="1" applyBorder="1" applyAlignment="1" applyProtection="1">
      <alignment horizontal="center" vertical="center" wrapText="1"/>
    </xf>
    <xf numFmtId="165" fontId="19" fillId="0" borderId="22" xfId="0" applyNumberFormat="1" applyFont="1" applyFill="1" applyBorder="1" applyAlignment="1" applyProtection="1">
      <alignment horizontal="center" vertical="center" wrapText="1"/>
    </xf>
    <xf numFmtId="165" fontId="19" fillId="0" borderId="23" xfId="0" applyNumberFormat="1" applyFont="1" applyFill="1" applyBorder="1" applyAlignment="1" applyProtection="1">
      <alignment horizontal="center" vertical="center" wrapText="1"/>
    </xf>
    <xf numFmtId="165" fontId="19" fillId="0" borderId="24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1" fillId="0" borderId="16" xfId="0" applyNumberFormat="1" applyFont="1" applyFill="1" applyBorder="1" applyAlignment="1" applyProtection="1">
      <alignment vertical="center" wrapText="1"/>
    </xf>
    <xf numFmtId="165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18" xfId="0" applyNumberFormat="1" applyFont="1" applyFill="1" applyBorder="1" applyAlignment="1" applyProtection="1">
      <alignment vertical="center" wrapText="1"/>
    </xf>
    <xf numFmtId="165" fontId="19" fillId="0" borderId="14" xfId="0" applyNumberFormat="1" applyFont="1" applyFill="1" applyBorder="1" applyAlignment="1" applyProtection="1">
      <alignment vertical="center" wrapText="1"/>
    </xf>
    <xf numFmtId="165" fontId="19" fillId="0" borderId="21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18" fillId="0" borderId="16" xfId="0" applyNumberFormat="1" applyFont="1" applyFill="1" applyBorder="1" applyAlignment="1" applyProtection="1">
      <alignment vertical="center" wrapText="1"/>
    </xf>
    <xf numFmtId="165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6" xfId="0" applyNumberFormat="1" applyFont="1" applyFill="1" applyBorder="1" applyAlignment="1" applyProtection="1">
      <alignment vertical="center" wrapText="1"/>
      <protection locked="0"/>
    </xf>
    <xf numFmtId="165" fontId="18" fillId="0" borderId="18" xfId="0" applyNumberFormat="1" applyFont="1" applyFill="1" applyBorder="1" applyAlignment="1" applyProtection="1">
      <alignment vertical="center" wrapText="1"/>
    </xf>
    <xf numFmtId="165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2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5" fontId="19" fillId="2" borderId="14" xfId="0" applyNumberFormat="1" applyFont="1" applyFill="1" applyBorder="1" applyAlignment="1" applyProtection="1">
      <alignment vertical="center" wrapText="1"/>
    </xf>
    <xf numFmtId="165" fontId="8" fillId="2" borderId="14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0" fontId="28" fillId="0" borderId="14" xfId="4" applyFont="1" applyFill="1" applyBorder="1" applyAlignment="1" applyProtection="1">
      <alignment horizontal="left" vertical="center" wrapText="1"/>
    </xf>
    <xf numFmtId="0" fontId="6" fillId="0" borderId="33" xfId="0" applyFont="1" applyFill="1" applyBorder="1" applyAlignment="1" applyProtection="1">
      <alignment horizontal="right"/>
    </xf>
    <xf numFmtId="0" fontId="29" fillId="0" borderId="23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30" xfId="4" applyFont="1" applyFill="1" applyBorder="1" applyAlignment="1" applyProtection="1">
      <alignment horizontal="left" vertical="center" wrapText="1" indent="6"/>
    </xf>
    <xf numFmtId="0" fontId="2" fillId="0" borderId="0" xfId="4" applyFont="1" applyFill="1"/>
    <xf numFmtId="165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6" fontId="15" fillId="0" borderId="29" xfId="1" applyNumberFormat="1" applyFont="1" applyFill="1" applyBorder="1"/>
    <xf numFmtId="166" fontId="15" fillId="0" borderId="16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0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21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6" fontId="28" fillId="0" borderId="21" xfId="1" applyNumberFormat="1" applyFont="1" applyFill="1" applyBorder="1" applyProtection="1"/>
    <xf numFmtId="166" fontId="29" fillId="0" borderId="20" xfId="1" applyNumberFormat="1" applyFont="1" applyFill="1" applyBorder="1" applyProtection="1">
      <protection locked="0"/>
    </xf>
    <xf numFmtId="166" fontId="29" fillId="0" borderId="16" xfId="1" applyNumberFormat="1" applyFont="1" applyFill="1" applyBorder="1" applyProtection="1">
      <protection locked="0"/>
    </xf>
    <xf numFmtId="166" fontId="29" fillId="0" borderId="18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32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16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16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8" fillId="0" borderId="0" xfId="0" applyNumberFormat="1" applyFont="1" applyFill="1" applyAlignment="1" applyProtection="1">
      <alignment vertical="center" wrapText="1"/>
    </xf>
    <xf numFmtId="0" fontId="8" fillId="0" borderId="3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165" fontId="8" fillId="0" borderId="38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6" fillId="0" borderId="39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0" fontId="37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22" xfId="0" applyFont="1" applyBorder="1" applyAlignment="1" applyProtection="1">
      <alignment horizontal="left" vertical="center" wrapText="1" indent="1"/>
    </xf>
    <xf numFmtId="165" fontId="19" fillId="0" borderId="32" xfId="4" applyNumberFormat="1" applyFont="1" applyFill="1" applyBorder="1" applyAlignment="1" applyProtection="1">
      <alignment horizontal="right" vertical="center" wrapText="1" indent="1"/>
    </xf>
    <xf numFmtId="165" fontId="19" fillId="0" borderId="21" xfId="4" applyNumberFormat="1" applyFont="1" applyFill="1" applyBorder="1" applyAlignment="1" applyProtection="1">
      <alignment horizontal="right" vertical="center" wrapText="1" indent="1"/>
    </xf>
    <xf numFmtId="165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1" xfId="4" applyNumberFormat="1" applyFont="1" applyFill="1" applyBorder="1" applyAlignment="1" applyProtection="1">
      <alignment horizontal="right" vertical="center" wrapText="1" indent="1"/>
    </xf>
    <xf numFmtId="165" fontId="7" fillId="0" borderId="0" xfId="4" applyNumberFormat="1" applyFont="1" applyFill="1" applyBorder="1" applyAlignment="1" applyProtection="1">
      <alignment horizontal="right" vertical="center" wrapText="1" indent="1"/>
    </xf>
    <xf numFmtId="165" fontId="2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1" xfId="0" applyNumberFormat="1" applyFont="1" applyBorder="1" applyAlignment="1" applyProtection="1">
      <alignment horizontal="right" vertical="center" wrapText="1" indent="1"/>
    </xf>
    <xf numFmtId="0" fontId="6" fillId="0" borderId="33" xfId="0" applyFont="1" applyFill="1" applyBorder="1" applyAlignment="1" applyProtection="1">
      <alignment horizontal="right" vertical="center"/>
    </xf>
    <xf numFmtId="165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1" xfId="0" applyNumberFormat="1" applyFont="1" applyFill="1" applyBorder="1" applyAlignment="1" applyProtection="1">
      <alignment horizontal="right" vertical="center" wrapText="1" indent="1"/>
    </xf>
    <xf numFmtId="165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6" fillId="0" borderId="0" xfId="0" applyNumberFormat="1" applyFont="1" applyFill="1" applyAlignment="1" applyProtection="1">
      <alignment horizontal="right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21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8" fillId="0" borderId="25" xfId="0" applyNumberFormat="1" applyFont="1" applyFill="1" applyBorder="1" applyAlignment="1" applyProtection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5" fontId="28" fillId="0" borderId="21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0" fillId="0" borderId="27" xfId="0" applyNumberFormat="1" applyFill="1" applyBorder="1" applyAlignment="1" applyProtection="1">
      <alignment horizontal="left" vertical="center" wrapText="1" indent="1"/>
    </xf>
    <xf numFmtId="165" fontId="21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26" xfId="0" applyNumberFormat="1" applyFill="1" applyBorder="1" applyAlignment="1" applyProtection="1">
      <alignment horizontal="left" vertical="center" wrapText="1" indent="1"/>
    </xf>
    <xf numFmtId="165" fontId="21" fillId="0" borderId="8" xfId="0" applyNumberFormat="1" applyFont="1" applyFill="1" applyBorder="1" applyAlignment="1" applyProtection="1">
      <alignment horizontal="left" vertical="center" wrapText="1" indent="1"/>
    </xf>
    <xf numFmtId="165" fontId="21" fillId="0" borderId="44" xfId="0" applyNumberFormat="1" applyFont="1" applyFill="1" applyBorder="1" applyAlignment="1" applyProtection="1">
      <alignment horizontal="left" vertical="center" wrapText="1" indent="1"/>
    </xf>
    <xf numFmtId="165" fontId="31" fillId="0" borderId="25" xfId="0" applyNumberFormat="1" applyFont="1" applyFill="1" applyBorder="1" applyAlignment="1" applyProtection="1">
      <alignment horizontal="left" vertical="center" wrapText="1" indent="1"/>
    </xf>
    <xf numFmtId="165" fontId="1" fillId="0" borderId="28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26" xfId="0" applyNumberFormat="1" applyFont="1" applyFill="1" applyBorder="1" applyAlignment="1" applyProtection="1">
      <alignment horizontal="left" vertical="center" wrapText="1" indent="1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5" fontId="31" fillId="0" borderId="13" xfId="0" applyNumberFormat="1" applyFont="1" applyFill="1" applyBorder="1" applyAlignment="1" applyProtection="1">
      <alignment horizontal="left" vertical="center" wrapText="1" indent="1"/>
    </xf>
    <xf numFmtId="165" fontId="31" fillId="0" borderId="34" xfId="0" applyNumberFormat="1" applyFont="1" applyFill="1" applyBorder="1" applyAlignment="1" applyProtection="1">
      <alignment horizontal="right" vertical="center" wrapText="1" indent="1"/>
    </xf>
    <xf numFmtId="165" fontId="2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1"/>
    </xf>
    <xf numFmtId="165" fontId="29" fillId="0" borderId="9" xfId="0" applyNumberFormat="1" applyFont="1" applyFill="1" applyBorder="1" applyAlignment="1" applyProtection="1">
      <alignment horizontal="left" vertical="center" wrapText="1" indent="1"/>
    </xf>
    <xf numFmtId="165" fontId="21" fillId="0" borderId="9" xfId="0" applyNumberFormat="1" applyFont="1" applyFill="1" applyBorder="1" applyAlignment="1" applyProtection="1">
      <alignment horizontal="left" vertical="center" wrapText="1" indent="2"/>
    </xf>
    <xf numFmtId="165" fontId="21" fillId="0" borderId="10" xfId="0" applyNumberFormat="1" applyFont="1" applyFill="1" applyBorder="1" applyAlignment="1" applyProtection="1">
      <alignment horizontal="left" vertical="center" wrapText="1" indent="2"/>
    </xf>
    <xf numFmtId="165" fontId="33" fillId="0" borderId="3" xfId="0" applyNumberFormat="1" applyFont="1" applyFill="1" applyBorder="1" applyAlignment="1" applyProtection="1">
      <alignment horizontal="right" vertical="center" wrapText="1" indent="1"/>
    </xf>
    <xf numFmtId="166" fontId="29" fillId="0" borderId="45" xfId="1" applyNumberFormat="1" applyFont="1" applyFill="1" applyBorder="1" applyProtection="1">
      <protection locked="0"/>
    </xf>
    <xf numFmtId="166" fontId="29" fillId="0" borderId="42" xfId="1" applyNumberFormat="1" applyFont="1" applyFill="1" applyBorder="1" applyProtection="1">
      <protection locked="0"/>
    </xf>
    <xf numFmtId="166" fontId="29" fillId="0" borderId="38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5" fontId="8" fillId="0" borderId="38" xfId="0" applyNumberFormat="1" applyFont="1" applyFill="1" applyBorder="1" applyAlignment="1" applyProtection="1">
      <alignment horizontal="right" vertical="center" wrapText="1" indent="1"/>
    </xf>
    <xf numFmtId="165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4" xfId="0" applyNumberFormat="1" applyFont="1" applyFill="1" applyBorder="1" applyAlignment="1" applyProtection="1">
      <alignment horizontal="right" vertical="center" wrapText="1" indent="1"/>
    </xf>
    <xf numFmtId="165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5" fontId="19" fillId="0" borderId="34" xfId="0" applyNumberFormat="1" applyFont="1" applyFill="1" applyBorder="1" applyAlignment="1" applyProtection="1">
      <alignment horizontal="right" vertical="center" wrapText="1" indent="1"/>
    </xf>
    <xf numFmtId="165" fontId="19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7" fillId="0" borderId="2" xfId="0" applyFont="1" applyBorder="1" applyAlignment="1">
      <alignment horizontal="justify" wrapText="1"/>
    </xf>
    <xf numFmtId="0" fontId="37" fillId="0" borderId="2" xfId="0" applyFont="1" applyBorder="1" applyAlignment="1">
      <alignment wrapText="1"/>
    </xf>
    <xf numFmtId="0" fontId="37" fillId="0" borderId="30" xfId="0" applyFont="1" applyBorder="1" applyAlignment="1">
      <alignment wrapText="1"/>
    </xf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5" fontId="0" fillId="0" borderId="28" xfId="0" applyNumberFormat="1" applyFill="1" applyBorder="1" applyAlignment="1" applyProtection="1">
      <alignment horizontal="left" vertical="center" wrapText="1" indent="1"/>
    </xf>
    <xf numFmtId="165" fontId="21" fillId="0" borderId="7" xfId="0" applyNumberFormat="1" applyFont="1" applyFill="1" applyBorder="1" applyAlignment="1" applyProtection="1">
      <alignment horizontal="left" vertical="center" wrapText="1" indent="1"/>
    </xf>
    <xf numFmtId="165" fontId="21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9" xfId="4" applyFont="1" applyFill="1" applyBorder="1" applyAlignment="1" applyProtection="1">
      <alignment horizontal="center" vertical="center" wrapText="1"/>
    </xf>
    <xf numFmtId="0" fontId="19" fillId="0" borderId="32" xfId="4" applyFont="1" applyFill="1" applyBorder="1" applyAlignment="1" applyProtection="1">
      <alignment horizontal="center" vertical="center" wrapText="1"/>
    </xf>
    <xf numFmtId="165" fontId="21" fillId="0" borderId="29" xfId="4" applyNumberFormat="1" applyFont="1" applyFill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5" fontId="25" fillId="0" borderId="21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5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22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22" xfId="0" applyFont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7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9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22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166" fontId="31" fillId="0" borderId="14" xfId="4" applyNumberFormat="1" applyFont="1" applyFill="1" applyBorder="1"/>
    <xf numFmtId="166" fontId="31" fillId="0" borderId="21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5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7" fontId="31" fillId="0" borderId="6" xfId="4" applyNumberFormat="1" applyFont="1" applyFill="1" applyBorder="1" applyAlignment="1">
      <alignment horizontal="center" vertical="center" wrapText="1"/>
    </xf>
    <xf numFmtId="0" fontId="26" fillId="0" borderId="2" xfId="0" quotePrefix="1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vertical="center" wrapText="1"/>
    </xf>
    <xf numFmtId="0" fontId="19" fillId="0" borderId="22" xfId="4" applyFont="1" applyFill="1" applyBorder="1" applyAlignment="1" applyProtection="1">
      <alignment horizontal="left" vertical="center" wrapText="1" indent="1"/>
    </xf>
    <xf numFmtId="0" fontId="19" fillId="0" borderId="23" xfId="4" applyFont="1" applyFill="1" applyBorder="1" applyAlignment="1" applyProtection="1">
      <alignment vertical="center" wrapText="1"/>
    </xf>
    <xf numFmtId="165" fontId="19" fillId="0" borderId="24" xfId="4" applyNumberFormat="1" applyFont="1" applyFill="1" applyBorder="1" applyAlignment="1" applyProtection="1">
      <alignment horizontal="right" vertical="center" wrapText="1" indent="1"/>
    </xf>
    <xf numFmtId="0" fontId="21" fillId="0" borderId="30" xfId="4" applyFont="1" applyFill="1" applyBorder="1" applyAlignment="1" applyProtection="1">
      <alignment horizontal="left" vertical="center" wrapText="1" indent="7"/>
    </xf>
    <xf numFmtId="165" fontId="27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5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6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49" fontId="26" fillId="0" borderId="2" xfId="0" applyNumberFormat="1" applyFont="1" applyBorder="1" applyAlignment="1" applyProtection="1">
      <alignment horizontal="left" wrapText="1" indent="1"/>
    </xf>
    <xf numFmtId="49" fontId="29" fillId="0" borderId="8" xfId="0" applyNumberFormat="1" applyFont="1" applyFill="1" applyBorder="1" applyAlignment="1" applyProtection="1">
      <alignment vertical="center" wrapText="1"/>
    </xf>
    <xf numFmtId="165" fontId="35" fillId="0" borderId="33" xfId="4" applyNumberFormat="1" applyFont="1" applyFill="1" applyBorder="1" applyAlignment="1" applyProtection="1">
      <alignment horizontal="left" vertical="center"/>
    </xf>
    <xf numFmtId="0" fontId="12" fillId="0" borderId="0" xfId="4" applyFill="1"/>
    <xf numFmtId="0" fontId="8" fillId="0" borderId="39" xfId="4" applyFont="1" applyFill="1" applyBorder="1" applyAlignment="1" applyProtection="1">
      <alignment horizontal="center" vertical="center" wrapText="1"/>
    </xf>
    <xf numFmtId="0" fontId="8" fillId="0" borderId="34" xfId="4" applyFont="1" applyFill="1" applyBorder="1" applyAlignment="1" applyProtection="1">
      <alignment horizontal="center" vertical="center" wrapText="1"/>
    </xf>
    <xf numFmtId="0" fontId="19" fillId="0" borderId="34" xfId="4" applyFont="1" applyFill="1" applyBorder="1" applyAlignment="1" applyProtection="1">
      <alignment horizontal="center" vertical="center" wrapText="1"/>
    </xf>
    <xf numFmtId="0" fontId="21" fillId="0" borderId="0" xfId="4" applyFont="1" applyFill="1"/>
    <xf numFmtId="165" fontId="19" fillId="0" borderId="14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/>
    <xf numFmtId="165" fontId="21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4" applyNumberFormat="1" applyFont="1" applyFill="1" applyBorder="1" applyAlignment="1" applyProtection="1">
      <alignment horizontal="right" vertical="center" wrapText="1" indent="1"/>
    </xf>
    <xf numFmtId="165" fontId="21" fillId="0" borderId="3" xfId="4" applyNumberFormat="1" applyFont="1" applyFill="1" applyBorder="1" applyAlignment="1" applyProtection="1">
      <alignment horizontal="right" vertical="center" wrapText="1" indent="1"/>
    </xf>
    <xf numFmtId="165" fontId="29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4" applyFont="1" applyFill="1"/>
    <xf numFmtId="165" fontId="1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7" xfId="4" applyFont="1" applyFill="1" applyBorder="1" applyAlignment="1" applyProtection="1">
      <alignment horizontal="center" vertical="center" wrapText="1"/>
    </xf>
    <xf numFmtId="0" fontId="7" fillId="0" borderId="47" xfId="4" applyFont="1" applyFill="1" applyBorder="1" applyAlignment="1" applyProtection="1">
      <alignment vertical="center" wrapText="1"/>
    </xf>
    <xf numFmtId="0" fontId="21" fillId="0" borderId="47" xfId="4" applyFont="1" applyFill="1" applyBorder="1" applyAlignment="1" applyProtection="1">
      <alignment horizontal="right" vertical="center" wrapText="1" indent="1"/>
      <protection locked="0"/>
    </xf>
    <xf numFmtId="165" fontId="29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4" applyFont="1" applyFill="1" applyBorder="1"/>
    <xf numFmtId="165" fontId="19" fillId="0" borderId="19" xfId="4" applyNumberFormat="1" applyFont="1" applyFill="1" applyBorder="1" applyAlignment="1" applyProtection="1">
      <alignment horizontal="right" vertical="center" wrapText="1" indent="1"/>
    </xf>
    <xf numFmtId="165" fontId="2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3" xfId="4" applyNumberFormat="1" applyFont="1" applyFill="1" applyBorder="1" applyAlignment="1" applyProtection="1">
      <alignment horizontal="right" vertical="center" wrapText="1" indent="1"/>
    </xf>
    <xf numFmtId="165" fontId="27" fillId="0" borderId="14" xfId="0" applyNumberFormat="1" applyFont="1" applyBorder="1" applyAlignment="1" applyProtection="1">
      <alignment horizontal="right" vertical="center" wrapText="1" indent="1"/>
    </xf>
    <xf numFmtId="165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14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/>
    <xf numFmtId="0" fontId="12" fillId="0" borderId="0" xfId="4" applyFont="1" applyFill="1"/>
    <xf numFmtId="165" fontId="6" fillId="0" borderId="0" xfId="0" applyNumberFormat="1" applyFont="1" applyFill="1" applyAlignment="1" applyProtection="1">
      <alignment horizontal="right"/>
    </xf>
    <xf numFmtId="165" fontId="5" fillId="0" borderId="0" xfId="0" applyNumberFormat="1" applyFont="1" applyFill="1" applyAlignment="1" applyProtection="1">
      <alignment vertical="center"/>
    </xf>
    <xf numFmtId="165" fontId="8" fillId="0" borderId="59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Alignment="1" applyProtection="1">
      <alignment horizontal="center" vertical="center"/>
    </xf>
    <xf numFmtId="165" fontId="19" fillId="0" borderId="40" xfId="0" applyNumberFormat="1" applyFont="1" applyFill="1" applyBorder="1" applyAlignment="1" applyProtection="1">
      <alignment horizontal="center" vertical="center" wrapText="1"/>
    </xf>
    <xf numFmtId="165" fontId="19" fillId="0" borderId="25" xfId="0" applyNumberFormat="1" applyFont="1" applyFill="1" applyBorder="1" applyAlignment="1" applyProtection="1">
      <alignment horizontal="center" vertical="center" wrapText="1"/>
    </xf>
    <xf numFmtId="165" fontId="19" fillId="0" borderId="60" xfId="0" applyNumberFormat="1" applyFont="1" applyFill="1" applyBorder="1" applyAlignment="1" applyProtection="1">
      <alignment horizontal="center" vertical="center" wrapText="1"/>
    </xf>
    <xf numFmtId="165" fontId="19" fillId="0" borderId="21" xfId="0" applyNumberFormat="1" applyFont="1" applyFill="1" applyBorder="1" applyAlignment="1" applyProtection="1">
      <alignment horizontal="center" vertical="center" wrapText="1"/>
    </xf>
    <xf numFmtId="165" fontId="19" fillId="0" borderId="28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19" fillId="0" borderId="13" xfId="0" applyNumberFormat="1" applyFont="1" applyFill="1" applyBorder="1" applyAlignment="1" applyProtection="1">
      <alignment horizontal="center" vertical="center" wrapText="1"/>
    </xf>
    <xf numFmtId="165" fontId="19" fillId="0" borderId="25" xfId="0" applyNumberFormat="1" applyFont="1" applyFill="1" applyBorder="1" applyAlignment="1" applyProtection="1">
      <alignment horizontal="left" vertical="center" wrapText="1" indent="1"/>
    </xf>
    <xf numFmtId="49" fontId="21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21" fillId="0" borderId="25" xfId="0" applyNumberFormat="1" applyFont="1" applyFill="1" applyBorder="1" applyAlignment="1" applyProtection="1">
      <alignment vertical="center" wrapText="1"/>
    </xf>
    <xf numFmtId="165" fontId="21" fillId="0" borderId="13" xfId="0" applyNumberFormat="1" applyFont="1" applyFill="1" applyBorder="1" applyAlignment="1" applyProtection="1">
      <alignment vertical="center" wrapText="1"/>
    </xf>
    <xf numFmtId="165" fontId="21" fillId="0" borderId="14" xfId="0" applyNumberFormat="1" applyFont="1" applyFill="1" applyBorder="1" applyAlignment="1" applyProtection="1">
      <alignment vertical="center" wrapText="1"/>
    </xf>
    <xf numFmtId="165" fontId="21" fillId="0" borderId="21" xfId="0" applyNumberFormat="1" applyFont="1" applyFill="1" applyBorder="1" applyAlignment="1" applyProtection="1">
      <alignment vertical="center" wrapText="1"/>
    </xf>
    <xf numFmtId="165" fontId="19" fillId="0" borderId="8" xfId="0" applyNumberFormat="1" applyFont="1" applyFill="1" applyBorder="1" applyAlignment="1" applyProtection="1">
      <alignment horizontal="center" vertical="center" wrapText="1"/>
    </xf>
    <xf numFmtId="165" fontId="21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1" fillId="0" borderId="26" xfId="0" applyNumberFormat="1" applyFont="1" applyFill="1" applyBorder="1" applyAlignment="1" applyProtection="1">
      <alignment vertical="center" wrapText="1"/>
      <protection locked="0"/>
    </xf>
    <xf numFmtId="165" fontId="21" fillId="0" borderId="8" xfId="0" applyNumberFormat="1" applyFont="1" applyFill="1" applyBorder="1" applyAlignment="1" applyProtection="1">
      <alignment vertical="center" wrapText="1"/>
      <protection locked="0"/>
    </xf>
    <xf numFmtId="165" fontId="21" fillId="0" borderId="16" xfId="0" applyNumberFormat="1" applyFont="1" applyFill="1" applyBorder="1" applyAlignment="1" applyProtection="1">
      <alignment vertical="center" wrapText="1"/>
      <protection locked="0"/>
    </xf>
    <xf numFmtId="165" fontId="21" fillId="0" borderId="26" xfId="0" applyNumberFormat="1" applyFont="1" applyFill="1" applyBorder="1" applyAlignment="1" applyProtection="1">
      <alignment vertical="center" wrapText="1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19" fillId="0" borderId="10" xfId="0" applyNumberFormat="1" applyFont="1" applyFill="1" applyBorder="1" applyAlignment="1" applyProtection="1">
      <alignment horizontal="center" vertical="center" wrapText="1"/>
    </xf>
    <xf numFmtId="165" fontId="21" fillId="0" borderId="61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1" fillId="0" borderId="61" xfId="0" applyNumberFormat="1" applyFont="1" applyFill="1" applyBorder="1" applyAlignment="1" applyProtection="1">
      <alignment vertical="center" wrapText="1"/>
      <protection locked="0"/>
    </xf>
    <xf numFmtId="165" fontId="21" fillId="0" borderId="10" xfId="0" applyNumberFormat="1" applyFont="1" applyFill="1" applyBorder="1" applyAlignment="1" applyProtection="1">
      <alignment vertical="center" wrapText="1"/>
      <protection locked="0"/>
    </xf>
    <xf numFmtId="165" fontId="21" fillId="0" borderId="18" xfId="0" applyNumberFormat="1" applyFont="1" applyFill="1" applyBorder="1" applyAlignment="1" applyProtection="1">
      <alignment vertical="center" wrapText="1"/>
      <protection locked="0"/>
    </xf>
    <xf numFmtId="165" fontId="21" fillId="0" borderId="61" xfId="0" applyNumberFormat="1" applyFont="1" applyFill="1" applyBorder="1" applyAlignment="1" applyProtection="1">
      <alignment vertical="center" wrapText="1"/>
    </xf>
    <xf numFmtId="165" fontId="28" fillId="0" borderId="25" xfId="0" applyNumberFormat="1" applyFont="1" applyFill="1" applyBorder="1" applyAlignment="1" applyProtection="1">
      <alignment horizontal="left" vertical="center" wrapText="1" indent="1"/>
    </xf>
    <xf numFmtId="165" fontId="19" fillId="0" borderId="7" xfId="0" applyNumberFormat="1" applyFont="1" applyFill="1" applyBorder="1" applyAlignment="1" applyProtection="1">
      <alignment horizontal="center" vertical="center" wrapText="1"/>
    </xf>
    <xf numFmtId="165" fontId="21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21" fillId="0" borderId="28" xfId="0" applyNumberFormat="1" applyFont="1" applyFill="1" applyBorder="1" applyAlignment="1" applyProtection="1">
      <alignment vertical="center" wrapText="1"/>
      <protection locked="0"/>
    </xf>
    <xf numFmtId="165" fontId="21" fillId="0" borderId="7" xfId="0" applyNumberFormat="1" applyFont="1" applyFill="1" applyBorder="1" applyAlignment="1" applyProtection="1">
      <alignment vertical="center" wrapText="1"/>
      <protection locked="0"/>
    </xf>
    <xf numFmtId="165" fontId="21" fillId="0" borderId="1" xfId="0" applyNumberFormat="1" applyFont="1" applyFill="1" applyBorder="1" applyAlignment="1" applyProtection="1">
      <alignment vertical="center" wrapText="1"/>
      <protection locked="0"/>
    </xf>
    <xf numFmtId="165" fontId="21" fillId="0" borderId="17" xfId="0" applyNumberFormat="1" applyFont="1" applyFill="1" applyBorder="1" applyAlignment="1" applyProtection="1">
      <alignment vertical="center" wrapText="1"/>
      <protection locked="0"/>
    </xf>
    <xf numFmtId="165" fontId="21" fillId="0" borderId="28" xfId="0" applyNumberFormat="1" applyFont="1" applyFill="1" applyBorder="1" applyAlignment="1" applyProtection="1">
      <alignment vertical="center" wrapText="1"/>
    </xf>
    <xf numFmtId="165" fontId="15" fillId="2" borderId="60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165" fontId="10" fillId="0" borderId="0" xfId="0" applyNumberFormat="1" applyFont="1" applyFill="1" applyAlignment="1">
      <alignment vertical="center" wrapText="1"/>
    </xf>
    <xf numFmtId="165" fontId="6" fillId="0" borderId="0" xfId="0" applyNumberFormat="1" applyFont="1" applyFill="1" applyAlignment="1">
      <alignment horizontal="righ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6" fillId="0" borderId="62" xfId="0" applyFont="1" applyFill="1" applyBorder="1" applyAlignment="1" applyProtection="1">
      <alignment horizontal="left" vertical="center" wrapText="1" indent="1"/>
    </xf>
    <xf numFmtId="165" fontId="29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 applyProtection="1">
      <alignment horizontal="left" vertical="center" wrapText="1" indent="1"/>
    </xf>
    <xf numFmtId="165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 applyProtection="1">
      <alignment vertical="center" wrapText="1"/>
      <protection locked="0"/>
    </xf>
    <xf numFmtId="165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 applyProtection="1">
      <alignment vertical="center" wrapText="1"/>
    </xf>
    <xf numFmtId="165" fontId="28" fillId="0" borderId="23" xfId="0" applyNumberFormat="1" applyFont="1" applyFill="1" applyBorder="1" applyAlignment="1" applyProtection="1">
      <alignment vertical="center" wrapText="1"/>
    </xf>
    <xf numFmtId="165" fontId="28" fillId="0" borderId="24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2" fillId="0" borderId="0" xfId="5" applyFill="1" applyProtection="1">
      <protection locked="0"/>
    </xf>
    <xf numFmtId="0" fontId="12" fillId="0" borderId="0" xfId="5" applyFill="1" applyProtection="1"/>
    <xf numFmtId="0" fontId="6" fillId="0" borderId="0" xfId="0" applyFont="1" applyFill="1" applyAlignment="1">
      <alignment horizontal="right"/>
    </xf>
    <xf numFmtId="0" fontId="30" fillId="0" borderId="15" xfId="5" applyFont="1" applyFill="1" applyBorder="1" applyAlignment="1" applyProtection="1">
      <alignment horizontal="center" vertical="center" wrapText="1"/>
    </xf>
    <xf numFmtId="0" fontId="30" fillId="0" borderId="19" xfId="5" applyFont="1" applyFill="1" applyBorder="1" applyAlignment="1" applyProtection="1">
      <alignment horizontal="center" vertical="center"/>
    </xf>
    <xf numFmtId="0" fontId="30" fillId="0" borderId="32" xfId="5" applyFont="1" applyFill="1" applyBorder="1" applyAlignment="1" applyProtection="1">
      <alignment horizontal="center" vertical="center"/>
    </xf>
    <xf numFmtId="0" fontId="21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1" fillId="0" borderId="7" xfId="5" applyFont="1" applyFill="1" applyBorder="1" applyAlignment="1" applyProtection="1">
      <alignment horizontal="left" vertical="center" indent="1"/>
    </xf>
    <xf numFmtId="0" fontId="21" fillId="0" borderId="1" xfId="5" applyFont="1" applyFill="1" applyBorder="1" applyAlignment="1" applyProtection="1">
      <alignment horizontal="left" vertical="center" wrapText="1" indent="1"/>
    </xf>
    <xf numFmtId="165" fontId="21" fillId="0" borderId="1" xfId="5" applyNumberFormat="1" applyFont="1" applyFill="1" applyBorder="1" applyAlignment="1" applyProtection="1">
      <alignment vertical="center"/>
      <protection locked="0"/>
    </xf>
    <xf numFmtId="165" fontId="21" fillId="0" borderId="17" xfId="5" applyNumberFormat="1" applyFont="1" applyFill="1" applyBorder="1" applyAlignment="1" applyProtection="1">
      <alignment vertical="center"/>
    </xf>
    <xf numFmtId="0" fontId="21" fillId="0" borderId="8" xfId="5" applyFont="1" applyFill="1" applyBorder="1" applyAlignment="1" applyProtection="1">
      <alignment horizontal="left" vertical="center" indent="1"/>
    </xf>
    <xf numFmtId="0" fontId="21" fillId="0" borderId="2" xfId="5" applyFont="1" applyFill="1" applyBorder="1" applyAlignment="1" applyProtection="1">
      <alignment horizontal="left" vertical="center" wrapText="1" indent="1"/>
    </xf>
    <xf numFmtId="165" fontId="21" fillId="0" borderId="2" xfId="5" applyNumberFormat="1" applyFont="1" applyFill="1" applyBorder="1" applyAlignment="1" applyProtection="1">
      <alignment vertical="center"/>
      <protection locked="0"/>
    </xf>
    <xf numFmtId="165" fontId="21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0" fontId="21" fillId="0" borderId="3" xfId="5" applyFont="1" applyFill="1" applyBorder="1" applyAlignment="1" applyProtection="1">
      <alignment horizontal="left" vertical="center" wrapText="1" indent="1"/>
    </xf>
    <xf numFmtId="165" fontId="21" fillId="0" borderId="3" xfId="5" applyNumberFormat="1" applyFont="1" applyFill="1" applyBorder="1" applyAlignment="1" applyProtection="1">
      <alignment vertical="center"/>
      <protection locked="0"/>
    </xf>
    <xf numFmtId="165" fontId="21" fillId="0" borderId="29" xfId="5" applyNumberFormat="1" applyFont="1" applyFill="1" applyBorder="1" applyAlignment="1" applyProtection="1">
      <alignment vertical="center"/>
    </xf>
    <xf numFmtId="0" fontId="21" fillId="0" borderId="2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vertical="center" indent="1"/>
    </xf>
    <xf numFmtId="165" fontId="19" fillId="0" borderId="14" xfId="5" applyNumberFormat="1" applyFont="1" applyFill="1" applyBorder="1" applyAlignment="1" applyProtection="1">
      <alignment vertical="center"/>
    </xf>
    <xf numFmtId="165" fontId="19" fillId="0" borderId="21" xfId="5" applyNumberFormat="1" applyFont="1" applyFill="1" applyBorder="1" applyAlignment="1" applyProtection="1">
      <alignment vertical="center"/>
    </xf>
    <xf numFmtId="0" fontId="21" fillId="0" borderId="9" xfId="5" applyFont="1" applyFill="1" applyBorder="1" applyAlignment="1" applyProtection="1">
      <alignment horizontal="left" vertical="center" indent="1"/>
    </xf>
    <xf numFmtId="0" fontId="21" fillId="0" borderId="3" xfId="5" applyFont="1" applyFill="1" applyBorder="1" applyAlignment="1" applyProtection="1">
      <alignment horizontal="left" vertical="center" indent="1"/>
    </xf>
    <xf numFmtId="0" fontId="19" fillId="0" borderId="1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5" fontId="19" fillId="0" borderId="14" xfId="5" applyNumberFormat="1" applyFont="1" applyFill="1" applyBorder="1" applyProtection="1"/>
    <xf numFmtId="165" fontId="19" fillId="0" borderId="21" xfId="5" applyNumberFormat="1" applyFont="1" applyFill="1" applyBorder="1" applyProtection="1"/>
    <xf numFmtId="0" fontId="15" fillId="0" borderId="0" xfId="5" applyFont="1" applyFill="1" applyProtection="1"/>
    <xf numFmtId="0" fontId="34" fillId="0" borderId="0" xfId="5" applyFont="1" applyFill="1" applyProtection="1">
      <protection locked="0"/>
    </xf>
    <xf numFmtId="0" fontId="23" fillId="0" borderId="0" xfId="5" applyFont="1" applyFill="1" applyProtection="1">
      <protection locked="0"/>
    </xf>
    <xf numFmtId="0" fontId="23" fillId="0" borderId="0" xfId="0" applyFont="1" applyAlignment="1">
      <alignment horizontal="center" wrapText="1"/>
    </xf>
    <xf numFmtId="0" fontId="0" fillId="0" borderId="0" xfId="0" applyProtection="1"/>
    <xf numFmtId="0" fontId="31" fillId="0" borderId="15" xfId="0" applyFont="1" applyBorder="1" applyAlignment="1" applyProtection="1">
      <alignment horizontal="center" vertical="center" wrapText="1"/>
    </xf>
    <xf numFmtId="0" fontId="31" fillId="0" borderId="19" xfId="0" applyFont="1" applyBorder="1" applyAlignment="1" applyProtection="1">
      <alignment horizontal="center" vertical="center"/>
    </xf>
    <xf numFmtId="0" fontId="31" fillId="0" borderId="32" xfId="0" applyFont="1" applyBorder="1" applyAlignment="1" applyProtection="1">
      <alignment horizontal="center" vertical="center" wrapText="1"/>
    </xf>
    <xf numFmtId="0" fontId="29" fillId="0" borderId="11" xfId="0" applyFont="1" applyBorder="1" applyAlignment="1" applyProtection="1">
      <alignment horizontal="right" vertical="center" indent="1"/>
    </xf>
    <xf numFmtId="0" fontId="29" fillId="0" borderId="4" xfId="0" applyFont="1" applyBorder="1" applyAlignment="1" applyProtection="1">
      <alignment horizontal="left" vertical="center" indent="1"/>
      <protection locked="0"/>
    </xf>
    <xf numFmtId="3" fontId="29" fillId="0" borderId="20" xfId="0" applyNumberFormat="1" applyFont="1" applyBorder="1" applyAlignment="1" applyProtection="1">
      <alignment horizontal="righ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16" xfId="0" applyNumberFormat="1" applyFont="1" applyFill="1" applyBorder="1" applyAlignment="1" applyProtection="1">
      <alignment horizontal="righ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3" fontId="29" fillId="0" borderId="18" xfId="0" applyNumberFormat="1" applyFont="1" applyFill="1" applyBorder="1" applyAlignment="1" applyProtection="1">
      <alignment horizontal="right" vertical="center" indent="1"/>
      <protection locked="0"/>
    </xf>
    <xf numFmtId="165" fontId="15" fillId="3" borderId="25" xfId="0" applyNumberFormat="1" applyFont="1" applyFill="1" applyBorder="1" applyAlignment="1" applyProtection="1">
      <alignment horizontal="left" vertical="center" wrapText="1" indent="2"/>
    </xf>
    <xf numFmtId="3" fontId="31" fillId="0" borderId="21" xfId="0" applyNumberFormat="1" applyFont="1" applyFill="1" applyBorder="1" applyAlignment="1" applyProtection="1">
      <alignment horizontal="right" vertical="center" indent="1"/>
    </xf>
    <xf numFmtId="165" fontId="19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4" xfId="4" applyNumberFormat="1" applyFont="1" applyFill="1" applyBorder="1" applyAlignment="1" applyProtection="1">
      <alignment horizontal="right" vertical="center" wrapText="1" indent="1"/>
    </xf>
    <xf numFmtId="165" fontId="21" fillId="0" borderId="63" xfId="4" applyNumberFormat="1" applyFont="1" applyFill="1" applyBorder="1" applyAlignment="1" applyProtection="1">
      <alignment horizontal="right" vertical="center" wrapText="1" indent="1"/>
    </xf>
    <xf numFmtId="165" fontId="28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7" xfId="4" applyNumberFormat="1" applyFont="1" applyFill="1" applyBorder="1" applyAlignment="1" applyProtection="1">
      <alignment horizontal="right" vertical="center" wrapText="1" indent="1"/>
    </xf>
    <xf numFmtId="0" fontId="21" fillId="0" borderId="47" xfId="4" applyFont="1" applyFill="1" applyBorder="1" applyAlignment="1" applyProtection="1">
      <alignment horizontal="right" vertical="center" wrapText="1" indent="1"/>
    </xf>
    <xf numFmtId="165" fontId="29" fillId="0" borderId="47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0" fontId="19" fillId="0" borderId="64" xfId="4" applyFont="1" applyFill="1" applyBorder="1" applyAlignment="1" applyProtection="1">
      <alignment horizontal="center" vertical="center" wrapText="1"/>
    </xf>
    <xf numFmtId="0" fontId="28" fillId="0" borderId="23" xfId="4" applyFont="1" applyFill="1" applyBorder="1" applyAlignment="1" applyProtection="1">
      <alignment vertical="center" wrapText="1"/>
    </xf>
    <xf numFmtId="165" fontId="28" fillId="0" borderId="23" xfId="4" applyNumberFormat="1" applyFont="1" applyFill="1" applyBorder="1" applyAlignment="1" applyProtection="1">
      <alignment horizontal="right" vertical="center" wrapText="1" indent="1"/>
    </xf>
    <xf numFmtId="165" fontId="28" fillId="0" borderId="46" xfId="4" applyNumberFormat="1" applyFont="1" applyFill="1" applyBorder="1" applyAlignment="1" applyProtection="1">
      <alignment horizontal="right" vertical="center" wrapText="1" indent="1"/>
    </xf>
    <xf numFmtId="165" fontId="21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4" xfId="4" applyNumberFormat="1" applyFont="1" applyFill="1" applyBorder="1" applyAlignment="1" applyProtection="1">
      <alignment horizontal="right" vertical="center" wrapText="1" indent="1"/>
    </xf>
    <xf numFmtId="165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5" fillId="0" borderId="34" xfId="0" quotePrefix="1" applyNumberFormat="1" applyFont="1" applyBorder="1" applyAlignment="1" applyProtection="1">
      <alignment horizontal="right" vertical="center" wrapText="1" indent="1"/>
      <protection locked="0"/>
    </xf>
    <xf numFmtId="165" fontId="25" fillId="0" borderId="34" xfId="0" quotePrefix="1" applyNumberFormat="1" applyFont="1" applyBorder="1" applyAlignment="1" applyProtection="1">
      <alignment horizontal="right" vertical="center" wrapText="1" indent="1"/>
    </xf>
    <xf numFmtId="0" fontId="42" fillId="4" borderId="65" xfId="6" applyFont="1" applyFill="1" applyBorder="1" applyAlignment="1">
      <alignment vertical="center"/>
    </xf>
    <xf numFmtId="0" fontId="43" fillId="4" borderId="68" xfId="6" applyFont="1" applyFill="1" applyBorder="1" applyAlignment="1">
      <alignment horizontal="center" vertical="center"/>
    </xf>
    <xf numFmtId="3" fontId="43" fillId="4" borderId="69" xfId="6" applyNumberFormat="1" applyFont="1" applyFill="1" applyBorder="1" applyAlignment="1">
      <alignment horizontal="center" vertical="center" wrapText="1"/>
    </xf>
    <xf numFmtId="3" fontId="43" fillId="4" borderId="70" xfId="6" applyNumberFormat="1" applyFont="1" applyFill="1" applyBorder="1" applyAlignment="1">
      <alignment horizontal="center" vertical="center" wrapText="1"/>
    </xf>
    <xf numFmtId="3" fontId="43" fillId="4" borderId="71" xfId="6" applyNumberFormat="1" applyFont="1" applyFill="1" applyBorder="1" applyAlignment="1">
      <alignment horizontal="center" vertical="center" wrapText="1"/>
    </xf>
    <xf numFmtId="0" fontId="40" fillId="0" borderId="72" xfId="6" applyFont="1" applyBorder="1" applyAlignment="1">
      <alignment vertical="center"/>
    </xf>
    <xf numFmtId="3" fontId="40" fillId="0" borderId="73" xfId="6" applyNumberFormat="1" applyFont="1" applyFill="1" applyBorder="1" applyAlignment="1">
      <alignment vertical="center"/>
    </xf>
    <xf numFmtId="3" fontId="40" fillId="0" borderId="74" xfId="6" applyNumberFormat="1" applyFont="1" applyFill="1" applyBorder="1" applyAlignment="1">
      <alignment vertical="center"/>
    </xf>
    <xf numFmtId="0" fontId="42" fillId="0" borderId="72" xfId="6" applyFont="1" applyBorder="1" applyAlignment="1">
      <alignment vertical="center"/>
    </xf>
    <xf numFmtId="4" fontId="42" fillId="0" borderId="73" xfId="6" applyNumberFormat="1" applyFont="1" applyFill="1" applyBorder="1" applyAlignment="1">
      <alignment vertical="center"/>
    </xf>
    <xf numFmtId="3" fontId="42" fillId="0" borderId="73" xfId="6" applyNumberFormat="1" applyFont="1" applyFill="1" applyBorder="1" applyAlignment="1">
      <alignment vertical="center"/>
    </xf>
    <xf numFmtId="3" fontId="42" fillId="0" borderId="74" xfId="6" applyNumberFormat="1" applyFont="1" applyFill="1" applyBorder="1" applyAlignment="1">
      <alignment vertical="center"/>
    </xf>
    <xf numFmtId="0" fontId="42" fillId="0" borderId="72" xfId="6" applyFont="1" applyBorder="1" applyAlignment="1">
      <alignment vertical="center" wrapText="1"/>
    </xf>
    <xf numFmtId="168" fontId="42" fillId="0" borderId="73" xfId="6" applyNumberFormat="1" applyFont="1" applyFill="1" applyBorder="1" applyAlignment="1">
      <alignment vertical="center"/>
    </xf>
    <xf numFmtId="3" fontId="42" fillId="0" borderId="73" xfId="6" applyNumberFormat="1" applyFont="1" applyBorder="1" applyAlignment="1">
      <alignment vertical="center"/>
    </xf>
    <xf numFmtId="0" fontId="42" fillId="0" borderId="72" xfId="6" applyFont="1" applyBorder="1" applyAlignment="1">
      <alignment horizontal="left" vertical="center" indent="1"/>
    </xf>
    <xf numFmtId="0" fontId="40" fillId="0" borderId="72" xfId="6" applyFont="1" applyBorder="1" applyAlignment="1">
      <alignment vertical="center" wrapText="1"/>
    </xf>
    <xf numFmtId="3" fontId="40" fillId="0" borderId="73" xfId="6" applyNumberFormat="1" applyFont="1" applyBorder="1" applyAlignment="1">
      <alignment vertical="center"/>
    </xf>
    <xf numFmtId="3" fontId="40" fillId="0" borderId="73" xfId="6" applyNumberFormat="1" applyFont="1" applyFill="1" applyBorder="1" applyAlignment="1">
      <alignment horizontal="right" vertical="center"/>
    </xf>
    <xf numFmtId="0" fontId="43" fillId="4" borderId="75" xfId="6" applyFont="1" applyFill="1" applyBorder="1" applyAlignment="1">
      <alignment vertical="center"/>
    </xf>
    <xf numFmtId="3" fontId="43" fillId="4" borderId="76" xfId="6" applyNumberFormat="1" applyFont="1" applyFill="1" applyBorder="1" applyAlignment="1">
      <alignment vertical="center"/>
    </xf>
    <xf numFmtId="3" fontId="43" fillId="4" borderId="77" xfId="6" applyNumberFormat="1" applyFont="1" applyFill="1" applyBorder="1" applyAlignment="1">
      <alignment vertical="center"/>
    </xf>
    <xf numFmtId="0" fontId="44" fillId="0" borderId="34" xfId="0" applyFont="1" applyBorder="1" applyAlignment="1">
      <alignment horizontal="right" vertical="center"/>
    </xf>
    <xf numFmtId="0" fontId="44" fillId="0" borderId="46" xfId="0" applyFont="1" applyBorder="1" applyAlignment="1">
      <alignment horizontal="righ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55" xfId="0" applyFont="1" applyFill="1" applyBorder="1" applyAlignment="1" applyProtection="1">
      <alignment vertical="center" wrapText="1"/>
    </xf>
    <xf numFmtId="0" fontId="4" fillId="0" borderId="78" xfId="0" applyFont="1" applyFill="1" applyBorder="1" applyAlignment="1" applyProtection="1">
      <alignment horizontal="left" vertical="center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5" xfId="0" applyFont="1" applyFill="1" applyBorder="1" applyAlignment="1" applyProtection="1">
      <alignment vertical="center" wrapText="1"/>
    </xf>
    <xf numFmtId="165" fontId="7" fillId="0" borderId="0" xfId="4" applyNumberFormat="1" applyFont="1" applyFill="1" applyBorder="1" applyAlignment="1" applyProtection="1">
      <alignment horizontal="center" vertical="center"/>
    </xf>
    <xf numFmtId="165" fontId="35" fillId="0" borderId="33" xfId="4" applyNumberFormat="1" applyFont="1" applyFill="1" applyBorder="1" applyAlignment="1" applyProtection="1">
      <alignment horizontal="left" vertical="center"/>
    </xf>
    <xf numFmtId="165" fontId="35" fillId="0" borderId="33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5" fontId="30" fillId="0" borderId="50" xfId="0" applyNumberFormat="1" applyFont="1" applyFill="1" applyBorder="1" applyAlignment="1" applyProtection="1">
      <alignment horizontal="center" vertical="center" wrapText="1"/>
    </xf>
    <xf numFmtId="165" fontId="30" fillId="0" borderId="51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 applyProtection="1">
      <alignment horizontal="center" textRotation="180" wrapText="1"/>
    </xf>
    <xf numFmtId="165" fontId="39" fillId="0" borderId="47" xfId="0" applyNumberFormat="1" applyFont="1" applyFill="1" applyBorder="1" applyAlignment="1" applyProtection="1">
      <alignment horizontal="center" vertical="center" wrapText="1"/>
    </xf>
    <xf numFmtId="165" fontId="30" fillId="0" borderId="52" xfId="0" applyNumberFormat="1" applyFont="1" applyFill="1" applyBorder="1" applyAlignment="1" applyProtection="1">
      <alignment horizontal="center" vertical="center" wrapText="1"/>
    </xf>
    <xf numFmtId="165" fontId="30" fillId="0" borderId="53" xfId="0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0" xfId="4" applyFont="1" applyFill="1" applyBorder="1" applyAlignment="1">
      <alignment horizontal="center" vertical="center" wrapText="1"/>
    </xf>
    <xf numFmtId="0" fontId="31" fillId="0" borderId="18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47" xfId="4" applyFont="1" applyFill="1" applyBorder="1" applyAlignment="1">
      <alignment horizontal="justify" vertical="center" wrapText="1"/>
    </xf>
    <xf numFmtId="165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40" xfId="0" applyFont="1" applyFill="1" applyBorder="1" applyAlignment="1" applyProtection="1">
      <alignment horizontal="left" indent="1"/>
    </xf>
    <xf numFmtId="0" fontId="30" fillId="0" borderId="41" xfId="0" applyFont="1" applyFill="1" applyBorder="1" applyAlignment="1" applyProtection="1">
      <alignment horizontal="left" indent="1"/>
    </xf>
    <xf numFmtId="0" fontId="30" fillId="0" borderId="39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0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18" xfId="0" applyFont="1" applyFill="1" applyBorder="1" applyAlignment="1" applyProtection="1">
      <alignment horizontal="right" indent="1"/>
      <protection locked="0"/>
    </xf>
    <xf numFmtId="0" fontId="28" fillId="0" borderId="14" xfId="0" applyFont="1" applyFill="1" applyBorder="1" applyAlignment="1" applyProtection="1">
      <alignment horizontal="right" indent="1"/>
    </xf>
    <xf numFmtId="0" fontId="28" fillId="0" borderId="21" xfId="0" applyFont="1" applyFill="1" applyBorder="1" applyAlignment="1" applyProtection="1">
      <alignment horizontal="right" indent="1"/>
    </xf>
    <xf numFmtId="0" fontId="30" fillId="0" borderId="19" xfId="0" applyFont="1" applyFill="1" applyBorder="1" applyAlignment="1" applyProtection="1">
      <alignment horizontal="center"/>
    </xf>
    <xf numFmtId="0" fontId="30" fillId="0" borderId="32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center"/>
    </xf>
    <xf numFmtId="0" fontId="29" fillId="0" borderId="49" xfId="0" applyFont="1" applyFill="1" applyBorder="1" applyAlignment="1" applyProtection="1">
      <alignment horizontal="left" indent="1"/>
      <protection locked="0"/>
    </xf>
    <xf numFmtId="0" fontId="29" fillId="0" borderId="56" xfId="0" applyFont="1" applyFill="1" applyBorder="1" applyAlignment="1" applyProtection="1">
      <alignment horizontal="left" indent="1"/>
      <protection locked="0"/>
    </xf>
    <xf numFmtId="0" fontId="29" fillId="0" borderId="57" xfId="0" applyFont="1" applyFill="1" applyBorder="1" applyAlignment="1" applyProtection="1">
      <alignment horizontal="left" indent="1"/>
      <protection locked="0"/>
    </xf>
    <xf numFmtId="0" fontId="29" fillId="0" borderId="36" xfId="0" applyFont="1" applyFill="1" applyBorder="1" applyAlignment="1" applyProtection="1">
      <alignment horizontal="left" indent="1"/>
      <protection locked="0"/>
    </xf>
    <xf numFmtId="0" fontId="29" fillId="0" borderId="37" xfId="0" applyFont="1" applyFill="1" applyBorder="1" applyAlignment="1" applyProtection="1">
      <alignment horizontal="left" indent="1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  <xf numFmtId="0" fontId="4" fillId="0" borderId="40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horizontal="left" vertical="center"/>
    </xf>
    <xf numFmtId="0" fontId="44" fillId="5" borderId="13" xfId="0" applyFont="1" applyFill="1" applyBorder="1" applyAlignment="1">
      <alignment horizontal="right" vertical="center"/>
    </xf>
    <xf numFmtId="0" fontId="44" fillId="5" borderId="21" xfId="0" applyFont="1" applyFill="1" applyBorder="1" applyAlignment="1">
      <alignment horizontal="right" vertical="center"/>
    </xf>
    <xf numFmtId="165" fontId="17" fillId="0" borderId="44" xfId="0" applyNumberFormat="1" applyFont="1" applyFill="1" applyBorder="1" applyAlignment="1" applyProtection="1">
      <alignment horizontal="center" textRotation="180" wrapText="1"/>
    </xf>
    <xf numFmtId="165" fontId="8" fillId="0" borderId="40" xfId="0" applyNumberFormat="1" applyFont="1" applyFill="1" applyBorder="1" applyAlignment="1" applyProtection="1">
      <alignment horizontal="left" vertical="center" wrapText="1" indent="2"/>
    </xf>
    <xf numFmtId="165" fontId="8" fillId="0" borderId="34" xfId="0" applyNumberFormat="1" applyFont="1" applyFill="1" applyBorder="1" applyAlignment="1" applyProtection="1">
      <alignment horizontal="left" vertical="center" wrapText="1" indent="2"/>
    </xf>
    <xf numFmtId="165" fontId="23" fillId="0" borderId="0" xfId="0" applyNumberFormat="1" applyFont="1" applyFill="1" applyAlignment="1" applyProtection="1">
      <alignment horizontal="center" vertical="center" wrapText="1"/>
    </xf>
    <xf numFmtId="165" fontId="8" fillId="0" borderId="50" xfId="0" applyNumberFormat="1" applyFont="1" applyFill="1" applyBorder="1" applyAlignment="1" applyProtection="1">
      <alignment horizontal="center" vertical="center" wrapText="1"/>
    </xf>
    <xf numFmtId="165" fontId="8" fillId="0" borderId="51" xfId="0" applyNumberFormat="1" applyFont="1" applyFill="1" applyBorder="1" applyAlignment="1" applyProtection="1">
      <alignment horizontal="center" vertical="center" wrapText="1"/>
    </xf>
    <xf numFmtId="165" fontId="8" fillId="0" borderId="50" xfId="0" applyNumberFormat="1" applyFont="1" applyFill="1" applyBorder="1" applyAlignment="1" applyProtection="1">
      <alignment horizontal="center" vertical="center"/>
    </xf>
    <xf numFmtId="165" fontId="8" fillId="0" borderId="51" xfId="0" applyNumberFormat="1" applyFont="1" applyFill="1" applyBorder="1" applyAlignment="1" applyProtection="1">
      <alignment horizontal="center" vertical="center"/>
    </xf>
    <xf numFmtId="165" fontId="8" fillId="0" borderId="49" xfId="0" applyNumberFormat="1" applyFont="1" applyFill="1" applyBorder="1" applyAlignment="1" applyProtection="1">
      <alignment horizontal="center" vertical="center"/>
    </xf>
    <xf numFmtId="165" fontId="8" fillId="0" borderId="56" xfId="0" applyNumberFormat="1" applyFont="1" applyFill="1" applyBorder="1" applyAlignment="1" applyProtection="1">
      <alignment horizontal="center" vertical="center"/>
    </xf>
    <xf numFmtId="165" fontId="8" fillId="0" borderId="45" xfId="0" applyNumberFormat="1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center" wrapText="1"/>
    </xf>
    <xf numFmtId="0" fontId="29" fillId="0" borderId="47" xfId="0" applyFont="1" applyFill="1" applyBorder="1" applyAlignment="1">
      <alignment horizontal="justify" vertical="center" wrapText="1"/>
    </xf>
    <xf numFmtId="0" fontId="23" fillId="0" borderId="0" xfId="5" applyFont="1" applyFill="1" applyAlignment="1" applyProtection="1">
      <alignment horizontal="center" wrapText="1"/>
    </xf>
    <xf numFmtId="0" fontId="23" fillId="0" borderId="0" xfId="5" applyFont="1" applyFill="1" applyAlignment="1" applyProtection="1">
      <alignment horizontal="center"/>
    </xf>
    <xf numFmtId="0" fontId="20" fillId="0" borderId="60" xfId="5" applyFont="1" applyFill="1" applyBorder="1" applyAlignment="1" applyProtection="1">
      <alignment horizontal="left" vertical="center" indent="1"/>
    </xf>
    <xf numFmtId="0" fontId="20" fillId="0" borderId="41" xfId="5" applyFont="1" applyFill="1" applyBorder="1" applyAlignment="1" applyProtection="1">
      <alignment horizontal="left" vertical="center" indent="1"/>
    </xf>
    <xf numFmtId="0" fontId="20" fillId="0" borderId="34" xfId="5" applyFont="1" applyFill="1" applyBorder="1" applyAlignment="1" applyProtection="1">
      <alignment horizontal="left" vertical="center" indent="1"/>
    </xf>
    <xf numFmtId="3" fontId="43" fillId="4" borderId="66" xfId="6" applyNumberFormat="1" applyFont="1" applyFill="1" applyBorder="1" applyAlignment="1">
      <alignment horizontal="center" vertical="center"/>
    </xf>
    <xf numFmtId="3" fontId="43" fillId="4" borderId="67" xfId="6" applyNumberFormat="1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left" textRotation="180"/>
    </xf>
    <xf numFmtId="0" fontId="23" fillId="0" borderId="0" xfId="0" applyFont="1" applyAlignment="1">
      <alignment horizontal="center" wrapText="1"/>
    </xf>
    <xf numFmtId="0" fontId="35" fillId="0" borderId="0" xfId="0" applyFont="1" applyAlignment="1" applyProtection="1">
      <alignment horizontal="right"/>
    </xf>
    <xf numFmtId="0" fontId="30" fillId="0" borderId="40" xfId="0" applyFont="1" applyBorder="1" applyAlignment="1" applyProtection="1">
      <alignment horizontal="left" vertical="center" indent="2"/>
    </xf>
    <xf numFmtId="0" fontId="30" fillId="0" borderId="39" xfId="0" applyFont="1" applyBorder="1" applyAlignment="1" applyProtection="1">
      <alignment horizontal="left" vertical="center" indent="2"/>
    </xf>
    <xf numFmtId="0" fontId="45" fillId="0" borderId="0" xfId="0" applyFont="1" applyFill="1" applyAlignment="1" applyProtection="1">
      <alignment horizontal="center" vertical="center" wrapText="1" shrinkToFit="1"/>
    </xf>
  </cellXfs>
  <cellStyles count="7">
    <cellStyle name="Ezres" xfId="1" builtinId="3"/>
    <cellStyle name="Hiperhivatkozás" xfId="2"/>
    <cellStyle name="Már látott hiperhivatkozás" xfId="3"/>
    <cellStyle name="Normál" xfId="0" builtinId="0"/>
    <cellStyle name="Normál_  3   _2010.évi állami" xfId="6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9"/>
  <sheetViews>
    <sheetView topLeftCell="B146" zoomScale="110" zoomScaleNormal="110" zoomScaleSheetLayoutView="100" workbookViewId="0">
      <selection activeCell="G118" sqref="G118"/>
    </sheetView>
  </sheetViews>
  <sheetFormatPr defaultColWidth="9.33203125" defaultRowHeight="15.75" x14ac:dyDescent="0.25"/>
  <cols>
    <col min="1" max="1" width="9.5" style="258" customWidth="1"/>
    <col min="2" max="2" width="91.6640625" style="258" customWidth="1"/>
    <col min="3" max="3" width="17.5" style="259" customWidth="1"/>
    <col min="4" max="4" width="9" style="280" customWidth="1"/>
    <col min="5" max="16384" width="9.33203125" style="280"/>
  </cols>
  <sheetData>
    <row r="1" spans="1:3" ht="15.95" customHeight="1" x14ac:dyDescent="0.25">
      <c r="A1" s="551" t="s">
        <v>5</v>
      </c>
      <c r="B1" s="551"/>
      <c r="C1" s="551"/>
    </row>
    <row r="2" spans="1:3" ht="15.95" customHeight="1" thickBot="1" x14ac:dyDescent="0.3">
      <c r="A2" s="552" t="s">
        <v>111</v>
      </c>
      <c r="B2" s="552"/>
      <c r="C2" s="189" t="s">
        <v>160</v>
      </c>
    </row>
    <row r="3" spans="1:3" ht="38.1" customHeight="1" thickBot="1" x14ac:dyDescent="0.3">
      <c r="A3" s="21" t="s">
        <v>59</v>
      </c>
      <c r="B3" s="22" t="s">
        <v>7</v>
      </c>
      <c r="C3" s="30" t="s">
        <v>481</v>
      </c>
    </row>
    <row r="4" spans="1:3" s="281" customFormat="1" ht="12" customHeight="1" thickBot="1" x14ac:dyDescent="0.25">
      <c r="A4" s="275" t="s">
        <v>423</v>
      </c>
      <c r="B4" s="276" t="s">
        <v>424</v>
      </c>
      <c r="C4" s="277" t="s">
        <v>425</v>
      </c>
    </row>
    <row r="5" spans="1:3" s="282" customFormat="1" ht="12" customHeight="1" thickBot="1" x14ac:dyDescent="0.25">
      <c r="A5" s="18" t="s">
        <v>8</v>
      </c>
      <c r="B5" s="19" t="s">
        <v>185</v>
      </c>
      <c r="C5" s="179">
        <f>+C6+C7+C8+C9+C10+C11</f>
        <v>121951</v>
      </c>
    </row>
    <row r="6" spans="1:3" s="282" customFormat="1" ht="12" customHeight="1" x14ac:dyDescent="0.2">
      <c r="A6" s="13" t="s">
        <v>71</v>
      </c>
      <c r="B6" s="283" t="s">
        <v>186</v>
      </c>
      <c r="C6" s="182">
        <v>86104</v>
      </c>
    </row>
    <row r="7" spans="1:3" s="282" customFormat="1" ht="12" customHeight="1" x14ac:dyDescent="0.2">
      <c r="A7" s="12" t="s">
        <v>72</v>
      </c>
      <c r="B7" s="284" t="s">
        <v>187</v>
      </c>
      <c r="C7" s="181">
        <v>17843</v>
      </c>
    </row>
    <row r="8" spans="1:3" s="282" customFormat="1" ht="12" customHeight="1" x14ac:dyDescent="0.2">
      <c r="A8" s="12" t="s">
        <v>73</v>
      </c>
      <c r="B8" s="284" t="s">
        <v>480</v>
      </c>
      <c r="C8" s="181">
        <v>15632</v>
      </c>
    </row>
    <row r="9" spans="1:3" s="282" customFormat="1" ht="12" customHeight="1" x14ac:dyDescent="0.2">
      <c r="A9" s="12" t="s">
        <v>74</v>
      </c>
      <c r="B9" s="284" t="s">
        <v>189</v>
      </c>
      <c r="C9" s="181">
        <v>2372</v>
      </c>
    </row>
    <row r="10" spans="1:3" s="282" customFormat="1" ht="12" customHeight="1" x14ac:dyDescent="0.2">
      <c r="A10" s="12" t="s">
        <v>108</v>
      </c>
      <c r="B10" s="175" t="s">
        <v>365</v>
      </c>
      <c r="C10" s="181"/>
    </row>
    <row r="11" spans="1:3" s="282" customFormat="1" ht="12" customHeight="1" thickBot="1" x14ac:dyDescent="0.25">
      <c r="A11" s="14" t="s">
        <v>75</v>
      </c>
      <c r="B11" s="176" t="s">
        <v>366</v>
      </c>
      <c r="C11" s="181"/>
    </row>
    <row r="12" spans="1:3" s="282" customFormat="1" ht="12" customHeight="1" thickBot="1" x14ac:dyDescent="0.25">
      <c r="A12" s="18" t="s">
        <v>9</v>
      </c>
      <c r="B12" s="174" t="s">
        <v>190</v>
      </c>
      <c r="C12" s="179">
        <f>+C13+C14+C15+C16+C17</f>
        <v>59924</v>
      </c>
    </row>
    <row r="13" spans="1:3" s="282" customFormat="1" ht="12" customHeight="1" x14ac:dyDescent="0.2">
      <c r="A13" s="13" t="s">
        <v>77</v>
      </c>
      <c r="B13" s="283" t="s">
        <v>191</v>
      </c>
      <c r="C13" s="182"/>
    </row>
    <row r="14" spans="1:3" s="282" customFormat="1" ht="12" customHeight="1" x14ac:dyDescent="0.2">
      <c r="A14" s="12" t="s">
        <v>78</v>
      </c>
      <c r="B14" s="284" t="s">
        <v>192</v>
      </c>
      <c r="C14" s="181"/>
    </row>
    <row r="15" spans="1:3" s="282" customFormat="1" ht="12" customHeight="1" x14ac:dyDescent="0.2">
      <c r="A15" s="12" t="s">
        <v>79</v>
      </c>
      <c r="B15" s="284" t="s">
        <v>358</v>
      </c>
      <c r="C15" s="181"/>
    </row>
    <row r="16" spans="1:3" s="282" customFormat="1" ht="12" customHeight="1" x14ac:dyDescent="0.2">
      <c r="A16" s="12" t="s">
        <v>80</v>
      </c>
      <c r="B16" s="284" t="s">
        <v>359</v>
      </c>
      <c r="C16" s="181">
        <v>0</v>
      </c>
    </row>
    <row r="17" spans="1:3" s="282" customFormat="1" ht="12" customHeight="1" x14ac:dyDescent="0.2">
      <c r="A17" s="12" t="s">
        <v>81</v>
      </c>
      <c r="B17" s="284" t="s">
        <v>193</v>
      </c>
      <c r="C17" s="181">
        <v>59924</v>
      </c>
    </row>
    <row r="18" spans="1:3" s="282" customFormat="1" ht="12" customHeight="1" thickBot="1" x14ac:dyDescent="0.25">
      <c r="A18" s="14" t="s">
        <v>87</v>
      </c>
      <c r="B18" s="176" t="s">
        <v>194</v>
      </c>
      <c r="C18" s="183"/>
    </row>
    <row r="19" spans="1:3" s="282" customFormat="1" ht="12" customHeight="1" thickBot="1" x14ac:dyDescent="0.25">
      <c r="A19" s="18" t="s">
        <v>10</v>
      </c>
      <c r="B19" s="19" t="s">
        <v>195</v>
      </c>
      <c r="C19" s="179">
        <f>+C20+C21+C22+C23+C24</f>
        <v>0</v>
      </c>
    </row>
    <row r="20" spans="1:3" s="282" customFormat="1" ht="12" customHeight="1" x14ac:dyDescent="0.2">
      <c r="A20" s="13" t="s">
        <v>60</v>
      </c>
      <c r="B20" s="283" t="s">
        <v>196</v>
      </c>
      <c r="C20" s="182"/>
    </row>
    <row r="21" spans="1:3" s="282" customFormat="1" ht="12" customHeight="1" x14ac:dyDescent="0.2">
      <c r="A21" s="12" t="s">
        <v>61</v>
      </c>
      <c r="B21" s="284" t="s">
        <v>197</v>
      </c>
      <c r="C21" s="181"/>
    </row>
    <row r="22" spans="1:3" s="282" customFormat="1" ht="12" customHeight="1" x14ac:dyDescent="0.2">
      <c r="A22" s="12" t="s">
        <v>62</v>
      </c>
      <c r="B22" s="284" t="s">
        <v>360</v>
      </c>
      <c r="C22" s="181"/>
    </row>
    <row r="23" spans="1:3" s="282" customFormat="1" ht="12" customHeight="1" x14ac:dyDescent="0.2">
      <c r="A23" s="12" t="s">
        <v>63</v>
      </c>
      <c r="B23" s="284" t="s">
        <v>361</v>
      </c>
      <c r="C23" s="181"/>
    </row>
    <row r="24" spans="1:3" s="282" customFormat="1" ht="12" customHeight="1" x14ac:dyDescent="0.2">
      <c r="A24" s="12" t="s">
        <v>120</v>
      </c>
      <c r="B24" s="284" t="s">
        <v>198</v>
      </c>
      <c r="C24" s="181">
        <v>0</v>
      </c>
    </row>
    <row r="25" spans="1:3" s="282" customFormat="1" ht="12" customHeight="1" thickBot="1" x14ac:dyDescent="0.25">
      <c r="A25" s="14" t="s">
        <v>121</v>
      </c>
      <c r="B25" s="285" t="s">
        <v>199</v>
      </c>
      <c r="C25" s="183"/>
    </row>
    <row r="26" spans="1:3" s="282" customFormat="1" ht="12" customHeight="1" thickBot="1" x14ac:dyDescent="0.25">
      <c r="A26" s="18" t="s">
        <v>122</v>
      </c>
      <c r="B26" s="19" t="s">
        <v>200</v>
      </c>
      <c r="C26" s="185">
        <f>+C27+C31+C32+C33</f>
        <v>47991</v>
      </c>
    </row>
    <row r="27" spans="1:3" s="282" customFormat="1" ht="12" customHeight="1" x14ac:dyDescent="0.2">
      <c r="A27" s="13" t="s">
        <v>201</v>
      </c>
      <c r="B27" s="283" t="s">
        <v>372</v>
      </c>
      <c r="C27" s="278">
        <f>+C28+C29+C30</f>
        <v>47991</v>
      </c>
    </row>
    <row r="28" spans="1:3" s="282" customFormat="1" ht="12" customHeight="1" x14ac:dyDescent="0.2">
      <c r="A28" s="12" t="s">
        <v>202</v>
      </c>
      <c r="B28" s="284" t="s">
        <v>207</v>
      </c>
      <c r="C28" s="181">
        <v>23689</v>
      </c>
    </row>
    <row r="29" spans="1:3" s="282" customFormat="1" ht="12" customHeight="1" x14ac:dyDescent="0.2">
      <c r="A29" s="12" t="s">
        <v>203</v>
      </c>
      <c r="B29" s="353" t="s">
        <v>470</v>
      </c>
      <c r="C29" s="181">
        <v>0</v>
      </c>
    </row>
    <row r="30" spans="1:3" s="282" customFormat="1" ht="12" customHeight="1" x14ac:dyDescent="0.2">
      <c r="A30" s="12" t="s">
        <v>370</v>
      </c>
      <c r="B30" s="342" t="s">
        <v>371</v>
      </c>
      <c r="C30" s="181">
        <v>24302</v>
      </c>
    </row>
    <row r="31" spans="1:3" s="282" customFormat="1" ht="12" customHeight="1" x14ac:dyDescent="0.2">
      <c r="A31" s="12" t="s">
        <v>204</v>
      </c>
      <c r="B31" s="284" t="s">
        <v>208</v>
      </c>
      <c r="C31" s="181"/>
    </row>
    <row r="32" spans="1:3" s="282" customFormat="1" ht="12" customHeight="1" x14ac:dyDescent="0.2">
      <c r="A32" s="12" t="s">
        <v>205</v>
      </c>
      <c r="B32" s="284" t="s">
        <v>209</v>
      </c>
      <c r="C32" s="181"/>
    </row>
    <row r="33" spans="1:3" s="282" customFormat="1" ht="12" customHeight="1" thickBot="1" x14ac:dyDescent="0.25">
      <c r="A33" s="14" t="s">
        <v>206</v>
      </c>
      <c r="B33" s="285" t="s">
        <v>210</v>
      </c>
      <c r="C33" s="183"/>
    </row>
    <row r="34" spans="1:3" s="282" customFormat="1" ht="12" customHeight="1" thickBot="1" x14ac:dyDescent="0.25">
      <c r="A34" s="18" t="s">
        <v>12</v>
      </c>
      <c r="B34" s="19" t="s">
        <v>367</v>
      </c>
      <c r="C34" s="179">
        <f>SUM(C35:C45)</f>
        <v>54189</v>
      </c>
    </row>
    <row r="35" spans="1:3" s="282" customFormat="1" ht="12" customHeight="1" x14ac:dyDescent="0.2">
      <c r="A35" s="13" t="s">
        <v>64</v>
      </c>
      <c r="B35" s="283" t="s">
        <v>213</v>
      </c>
      <c r="C35" s="182"/>
    </row>
    <row r="36" spans="1:3" s="282" customFormat="1" ht="12" customHeight="1" x14ac:dyDescent="0.2">
      <c r="A36" s="12" t="s">
        <v>65</v>
      </c>
      <c r="B36" s="284" t="s">
        <v>214</v>
      </c>
      <c r="C36" s="181">
        <v>500</v>
      </c>
    </row>
    <row r="37" spans="1:3" s="282" customFormat="1" ht="12" customHeight="1" x14ac:dyDescent="0.2">
      <c r="A37" s="12" t="s">
        <v>66</v>
      </c>
      <c r="B37" s="284" t="s">
        <v>215</v>
      </c>
      <c r="C37" s="181"/>
    </row>
    <row r="38" spans="1:3" s="282" customFormat="1" ht="12" customHeight="1" x14ac:dyDescent="0.2">
      <c r="A38" s="12" t="s">
        <v>124</v>
      </c>
      <c r="B38" s="284" t="s">
        <v>216</v>
      </c>
      <c r="C38" s="181">
        <v>39687</v>
      </c>
    </row>
    <row r="39" spans="1:3" s="282" customFormat="1" ht="12" customHeight="1" x14ac:dyDescent="0.2">
      <c r="A39" s="12" t="s">
        <v>125</v>
      </c>
      <c r="B39" s="284" t="s">
        <v>217</v>
      </c>
      <c r="C39" s="181">
        <v>2816</v>
      </c>
    </row>
    <row r="40" spans="1:3" s="282" customFormat="1" ht="12" customHeight="1" x14ac:dyDescent="0.2">
      <c r="A40" s="12" t="s">
        <v>126</v>
      </c>
      <c r="B40" s="284" t="s">
        <v>218</v>
      </c>
      <c r="C40" s="181">
        <v>7998</v>
      </c>
    </row>
    <row r="41" spans="1:3" s="282" customFormat="1" ht="12" customHeight="1" x14ac:dyDescent="0.2">
      <c r="A41" s="12" t="s">
        <v>127</v>
      </c>
      <c r="B41" s="284" t="s">
        <v>219</v>
      </c>
      <c r="C41" s="181">
        <v>3188</v>
      </c>
    </row>
    <row r="42" spans="1:3" s="282" customFormat="1" ht="12" customHeight="1" x14ac:dyDescent="0.2">
      <c r="A42" s="12" t="s">
        <v>128</v>
      </c>
      <c r="B42" s="284" t="s">
        <v>220</v>
      </c>
      <c r="C42" s="181"/>
    </row>
    <row r="43" spans="1:3" s="282" customFormat="1" ht="12" customHeight="1" x14ac:dyDescent="0.2">
      <c r="A43" s="12" t="s">
        <v>211</v>
      </c>
      <c r="B43" s="284" t="s">
        <v>221</v>
      </c>
      <c r="C43" s="184"/>
    </row>
    <row r="44" spans="1:3" s="282" customFormat="1" ht="12" customHeight="1" x14ac:dyDescent="0.2">
      <c r="A44" s="14" t="s">
        <v>212</v>
      </c>
      <c r="B44" s="285" t="s">
        <v>369</v>
      </c>
      <c r="C44" s="272"/>
    </row>
    <row r="45" spans="1:3" s="282" customFormat="1" ht="12" customHeight="1" thickBot="1" x14ac:dyDescent="0.25">
      <c r="A45" s="14" t="s">
        <v>368</v>
      </c>
      <c r="B45" s="176" t="s">
        <v>222</v>
      </c>
      <c r="C45" s="272">
        <v>0</v>
      </c>
    </row>
    <row r="46" spans="1:3" s="282" customFormat="1" ht="12" customHeight="1" thickBot="1" x14ac:dyDescent="0.25">
      <c r="A46" s="18" t="s">
        <v>13</v>
      </c>
      <c r="B46" s="19" t="s">
        <v>223</v>
      </c>
      <c r="C46" s="179">
        <f>SUM(C47:C51)</f>
        <v>0</v>
      </c>
    </row>
    <row r="47" spans="1:3" s="282" customFormat="1" ht="12" customHeight="1" x14ac:dyDescent="0.2">
      <c r="A47" s="13" t="s">
        <v>67</v>
      </c>
      <c r="B47" s="283" t="s">
        <v>227</v>
      </c>
      <c r="C47" s="326"/>
    </row>
    <row r="48" spans="1:3" s="282" customFormat="1" ht="12" customHeight="1" x14ac:dyDescent="0.2">
      <c r="A48" s="12" t="s">
        <v>68</v>
      </c>
      <c r="B48" s="284" t="s">
        <v>228</v>
      </c>
      <c r="C48" s="184"/>
    </row>
    <row r="49" spans="1:3" s="282" customFormat="1" ht="12" customHeight="1" x14ac:dyDescent="0.2">
      <c r="A49" s="12" t="s">
        <v>224</v>
      </c>
      <c r="B49" s="284" t="s">
        <v>229</v>
      </c>
      <c r="C49" s="184"/>
    </row>
    <row r="50" spans="1:3" s="282" customFormat="1" ht="12" customHeight="1" x14ac:dyDescent="0.2">
      <c r="A50" s="12" t="s">
        <v>225</v>
      </c>
      <c r="B50" s="284" t="s">
        <v>230</v>
      </c>
      <c r="C50" s="184"/>
    </row>
    <row r="51" spans="1:3" s="282" customFormat="1" ht="12" customHeight="1" thickBot="1" x14ac:dyDescent="0.25">
      <c r="A51" s="14" t="s">
        <v>226</v>
      </c>
      <c r="B51" s="176" t="s">
        <v>231</v>
      </c>
      <c r="C51" s="272"/>
    </row>
    <row r="52" spans="1:3" s="282" customFormat="1" ht="12" customHeight="1" thickBot="1" x14ac:dyDescent="0.25">
      <c r="A52" s="18" t="s">
        <v>129</v>
      </c>
      <c r="B52" s="19" t="s">
        <v>232</v>
      </c>
      <c r="C52" s="179">
        <f>SUM(C53:C55)</f>
        <v>0</v>
      </c>
    </row>
    <row r="53" spans="1:3" s="282" customFormat="1" ht="12" customHeight="1" x14ac:dyDescent="0.2">
      <c r="A53" s="13" t="s">
        <v>69</v>
      </c>
      <c r="B53" s="283" t="s">
        <v>233</v>
      </c>
      <c r="C53" s="182"/>
    </row>
    <row r="54" spans="1:3" s="282" customFormat="1" ht="12" customHeight="1" x14ac:dyDescent="0.2">
      <c r="A54" s="12" t="s">
        <v>70</v>
      </c>
      <c r="B54" s="284" t="s">
        <v>362</v>
      </c>
      <c r="C54" s="181"/>
    </row>
    <row r="55" spans="1:3" s="282" customFormat="1" ht="12" customHeight="1" x14ac:dyDescent="0.2">
      <c r="A55" s="12" t="s">
        <v>236</v>
      </c>
      <c r="B55" s="284" t="s">
        <v>234</v>
      </c>
      <c r="C55" s="181"/>
    </row>
    <row r="56" spans="1:3" s="282" customFormat="1" ht="12" customHeight="1" thickBot="1" x14ac:dyDescent="0.25">
      <c r="A56" s="14" t="s">
        <v>237</v>
      </c>
      <c r="B56" s="176" t="s">
        <v>235</v>
      </c>
      <c r="C56" s="183"/>
    </row>
    <row r="57" spans="1:3" s="282" customFormat="1" ht="12" customHeight="1" thickBot="1" x14ac:dyDescent="0.25">
      <c r="A57" s="18" t="s">
        <v>15</v>
      </c>
      <c r="B57" s="174" t="s">
        <v>238</v>
      </c>
      <c r="C57" s="179">
        <f>SUM(C58:C60)</f>
        <v>0</v>
      </c>
    </row>
    <row r="58" spans="1:3" s="282" customFormat="1" ht="12" customHeight="1" x14ac:dyDescent="0.2">
      <c r="A58" s="13" t="s">
        <v>130</v>
      </c>
      <c r="B58" s="283" t="s">
        <v>240</v>
      </c>
      <c r="C58" s="184"/>
    </row>
    <row r="59" spans="1:3" s="282" customFormat="1" ht="12" customHeight="1" x14ac:dyDescent="0.2">
      <c r="A59" s="12" t="s">
        <v>131</v>
      </c>
      <c r="B59" s="284" t="s">
        <v>363</v>
      </c>
      <c r="C59" s="184"/>
    </row>
    <row r="60" spans="1:3" s="282" customFormat="1" ht="12" customHeight="1" x14ac:dyDescent="0.2">
      <c r="A60" s="12" t="s">
        <v>161</v>
      </c>
      <c r="B60" s="284" t="s">
        <v>241</v>
      </c>
      <c r="C60" s="184"/>
    </row>
    <row r="61" spans="1:3" s="282" customFormat="1" ht="12" customHeight="1" thickBot="1" x14ac:dyDescent="0.25">
      <c r="A61" s="14" t="s">
        <v>239</v>
      </c>
      <c r="B61" s="176" t="s">
        <v>242</v>
      </c>
      <c r="C61" s="184"/>
    </row>
    <row r="62" spans="1:3" s="282" customFormat="1" ht="12" customHeight="1" thickBot="1" x14ac:dyDescent="0.25">
      <c r="A62" s="349" t="s">
        <v>412</v>
      </c>
      <c r="B62" s="19" t="s">
        <v>243</v>
      </c>
      <c r="C62" s="185">
        <f>+C5+C12+C19+C26+C34+C46+C52+C57</f>
        <v>284055</v>
      </c>
    </row>
    <row r="63" spans="1:3" s="282" customFormat="1" ht="12" customHeight="1" thickBot="1" x14ac:dyDescent="0.25">
      <c r="A63" s="328" t="s">
        <v>244</v>
      </c>
      <c r="B63" s="174" t="s">
        <v>245</v>
      </c>
      <c r="C63" s="179">
        <f>SUM(C64:C66)</f>
        <v>20000</v>
      </c>
    </row>
    <row r="64" spans="1:3" s="282" customFormat="1" ht="12" customHeight="1" x14ac:dyDescent="0.2">
      <c r="A64" s="13" t="s">
        <v>276</v>
      </c>
      <c r="B64" s="283" t="s">
        <v>246</v>
      </c>
      <c r="C64" s="184"/>
    </row>
    <row r="65" spans="1:3" s="282" customFormat="1" ht="12" customHeight="1" x14ac:dyDescent="0.2">
      <c r="A65" s="12" t="s">
        <v>285</v>
      </c>
      <c r="B65" s="284" t="s">
        <v>247</v>
      </c>
      <c r="C65" s="184">
        <v>20000</v>
      </c>
    </row>
    <row r="66" spans="1:3" s="282" customFormat="1" ht="12" customHeight="1" thickBot="1" x14ac:dyDescent="0.25">
      <c r="A66" s="14" t="s">
        <v>286</v>
      </c>
      <c r="B66" s="343" t="s">
        <v>397</v>
      </c>
      <c r="C66" s="184"/>
    </row>
    <row r="67" spans="1:3" s="282" customFormat="1" ht="12" customHeight="1" thickBot="1" x14ac:dyDescent="0.25">
      <c r="A67" s="328" t="s">
        <v>249</v>
      </c>
      <c r="B67" s="174" t="s">
        <v>250</v>
      </c>
      <c r="C67" s="179">
        <f>SUM(C68:C71)</f>
        <v>0</v>
      </c>
    </row>
    <row r="68" spans="1:3" s="282" customFormat="1" ht="12" customHeight="1" x14ac:dyDescent="0.2">
      <c r="A68" s="13" t="s">
        <v>109</v>
      </c>
      <c r="B68" s="283" t="s">
        <v>251</v>
      </c>
      <c r="C68" s="184"/>
    </row>
    <row r="69" spans="1:3" s="282" customFormat="1" ht="12" customHeight="1" x14ac:dyDescent="0.2">
      <c r="A69" s="12" t="s">
        <v>110</v>
      </c>
      <c r="B69" s="284" t="s">
        <v>252</v>
      </c>
      <c r="C69" s="184"/>
    </row>
    <row r="70" spans="1:3" s="282" customFormat="1" ht="12" customHeight="1" x14ac:dyDescent="0.2">
      <c r="A70" s="12" t="s">
        <v>277</v>
      </c>
      <c r="B70" s="284" t="s">
        <v>253</v>
      </c>
      <c r="C70" s="184"/>
    </row>
    <row r="71" spans="1:3" s="282" customFormat="1" ht="12" customHeight="1" thickBot="1" x14ac:dyDescent="0.25">
      <c r="A71" s="14" t="s">
        <v>278</v>
      </c>
      <c r="B71" s="176" t="s">
        <v>254</v>
      </c>
      <c r="C71" s="184"/>
    </row>
    <row r="72" spans="1:3" s="282" customFormat="1" ht="12" customHeight="1" thickBot="1" x14ac:dyDescent="0.25">
      <c r="A72" s="328" t="s">
        <v>255</v>
      </c>
      <c r="B72" s="174" t="s">
        <v>256</v>
      </c>
      <c r="C72" s="179">
        <f>SUM(C73:C74)</f>
        <v>172729</v>
      </c>
    </row>
    <row r="73" spans="1:3" s="282" customFormat="1" ht="12" customHeight="1" x14ac:dyDescent="0.2">
      <c r="A73" s="13" t="s">
        <v>279</v>
      </c>
      <c r="B73" s="283" t="s">
        <v>257</v>
      </c>
      <c r="C73" s="184">
        <v>172729</v>
      </c>
    </row>
    <row r="74" spans="1:3" s="282" customFormat="1" ht="12" customHeight="1" thickBot="1" x14ac:dyDescent="0.25">
      <c r="A74" s="14" t="s">
        <v>280</v>
      </c>
      <c r="B74" s="176" t="s">
        <v>258</v>
      </c>
      <c r="C74" s="184"/>
    </row>
    <row r="75" spans="1:3" s="282" customFormat="1" ht="12" customHeight="1" thickBot="1" x14ac:dyDescent="0.25">
      <c r="A75" s="328" t="s">
        <v>259</v>
      </c>
      <c r="B75" s="174" t="s">
        <v>260</v>
      </c>
      <c r="C75" s="179">
        <f>SUM(C76:C78)</f>
        <v>0</v>
      </c>
    </row>
    <row r="76" spans="1:3" s="282" customFormat="1" ht="12" customHeight="1" x14ac:dyDescent="0.2">
      <c r="A76" s="13" t="s">
        <v>281</v>
      </c>
      <c r="B76" s="283" t="s">
        <v>261</v>
      </c>
      <c r="C76" s="184"/>
    </row>
    <row r="77" spans="1:3" s="282" customFormat="1" ht="12" customHeight="1" x14ac:dyDescent="0.2">
      <c r="A77" s="12" t="s">
        <v>282</v>
      </c>
      <c r="B77" s="284" t="s">
        <v>262</v>
      </c>
      <c r="C77" s="184"/>
    </row>
    <row r="78" spans="1:3" s="282" customFormat="1" ht="12" customHeight="1" thickBot="1" x14ac:dyDescent="0.25">
      <c r="A78" s="14" t="s">
        <v>283</v>
      </c>
      <c r="B78" s="176" t="s">
        <v>263</v>
      </c>
      <c r="C78" s="184"/>
    </row>
    <row r="79" spans="1:3" s="282" customFormat="1" ht="12" customHeight="1" thickBot="1" x14ac:dyDescent="0.25">
      <c r="A79" s="328" t="s">
        <v>264</v>
      </c>
      <c r="B79" s="174" t="s">
        <v>284</v>
      </c>
      <c r="C79" s="179">
        <f>SUM(C80:C83)</f>
        <v>0</v>
      </c>
    </row>
    <row r="80" spans="1:3" s="282" customFormat="1" ht="12" customHeight="1" x14ac:dyDescent="0.2">
      <c r="A80" s="287" t="s">
        <v>265</v>
      </c>
      <c r="B80" s="283" t="s">
        <v>266</v>
      </c>
      <c r="C80" s="184"/>
    </row>
    <row r="81" spans="1:3" s="282" customFormat="1" ht="12" customHeight="1" x14ac:dyDescent="0.2">
      <c r="A81" s="288" t="s">
        <v>267</v>
      </c>
      <c r="B81" s="284" t="s">
        <v>268</v>
      </c>
      <c r="C81" s="184"/>
    </row>
    <row r="82" spans="1:3" s="282" customFormat="1" ht="12" customHeight="1" x14ac:dyDescent="0.2">
      <c r="A82" s="288" t="s">
        <v>269</v>
      </c>
      <c r="B82" s="284" t="s">
        <v>270</v>
      </c>
      <c r="C82" s="184"/>
    </row>
    <row r="83" spans="1:3" s="282" customFormat="1" ht="12" customHeight="1" thickBot="1" x14ac:dyDescent="0.25">
      <c r="A83" s="289" t="s">
        <v>271</v>
      </c>
      <c r="B83" s="176" t="s">
        <v>272</v>
      </c>
      <c r="C83" s="184"/>
    </row>
    <row r="84" spans="1:3" s="282" customFormat="1" ht="12" customHeight="1" thickBot="1" x14ac:dyDescent="0.25">
      <c r="A84" s="328" t="s">
        <v>273</v>
      </c>
      <c r="B84" s="174" t="s">
        <v>411</v>
      </c>
      <c r="C84" s="327"/>
    </row>
    <row r="85" spans="1:3" s="282" customFormat="1" ht="13.5" customHeight="1" thickBot="1" x14ac:dyDescent="0.25">
      <c r="A85" s="328" t="s">
        <v>275</v>
      </c>
      <c r="B85" s="174" t="s">
        <v>274</v>
      </c>
      <c r="C85" s="327"/>
    </row>
    <row r="86" spans="1:3" s="282" customFormat="1" ht="15.75" customHeight="1" thickBot="1" x14ac:dyDescent="0.25">
      <c r="A86" s="328" t="s">
        <v>287</v>
      </c>
      <c r="B86" s="290" t="s">
        <v>414</v>
      </c>
      <c r="C86" s="185">
        <f>+C63+C67+C72+C75+C79+C85+C84</f>
        <v>192729</v>
      </c>
    </row>
    <row r="87" spans="1:3" s="282" customFormat="1" ht="16.5" customHeight="1" thickBot="1" x14ac:dyDescent="0.25">
      <c r="A87" s="329" t="s">
        <v>413</v>
      </c>
      <c r="B87" s="291" t="s">
        <v>415</v>
      </c>
      <c r="C87" s="185">
        <f>+C62+C86</f>
        <v>476784</v>
      </c>
    </row>
    <row r="88" spans="1:3" s="282" customFormat="1" ht="83.25" customHeight="1" x14ac:dyDescent="0.2">
      <c r="A88" s="3"/>
      <c r="B88" s="4"/>
      <c r="C88" s="186"/>
    </row>
    <row r="89" spans="1:3" ht="16.5" customHeight="1" x14ac:dyDescent="0.25">
      <c r="A89" s="551" t="s">
        <v>36</v>
      </c>
      <c r="B89" s="551"/>
      <c r="C89" s="551"/>
    </row>
    <row r="90" spans="1:3" s="292" customFormat="1" ht="16.5" customHeight="1" thickBot="1" x14ac:dyDescent="0.3">
      <c r="A90" s="553" t="s">
        <v>112</v>
      </c>
      <c r="B90" s="553"/>
      <c r="C90" s="80" t="s">
        <v>160</v>
      </c>
    </row>
    <row r="91" spans="1:3" ht="38.1" customHeight="1" thickBot="1" x14ac:dyDescent="0.3">
      <c r="A91" s="21" t="s">
        <v>59</v>
      </c>
      <c r="B91" s="22" t="s">
        <v>37</v>
      </c>
      <c r="C91" s="30" t="s">
        <v>481</v>
      </c>
    </row>
    <row r="92" spans="1:3" s="281" customFormat="1" ht="12" customHeight="1" thickBot="1" x14ac:dyDescent="0.25">
      <c r="A92" s="27" t="s">
        <v>423</v>
      </c>
      <c r="B92" s="28" t="s">
        <v>424</v>
      </c>
      <c r="C92" s="29" t="s">
        <v>425</v>
      </c>
    </row>
    <row r="93" spans="1:3" ht="12" customHeight="1" thickBot="1" x14ac:dyDescent="0.3">
      <c r="A93" s="20" t="s">
        <v>8</v>
      </c>
      <c r="B93" s="26" t="s">
        <v>373</v>
      </c>
      <c r="C93" s="178">
        <f>C94+C95+C96+C97+C98+C111</f>
        <v>253275</v>
      </c>
    </row>
    <row r="94" spans="1:3" ht="12" customHeight="1" x14ac:dyDescent="0.25">
      <c r="A94" s="15" t="s">
        <v>71</v>
      </c>
      <c r="B94" s="8" t="s">
        <v>38</v>
      </c>
      <c r="C94" s="180">
        <v>157795</v>
      </c>
    </row>
    <row r="95" spans="1:3" ht="12" customHeight="1" x14ac:dyDescent="0.25">
      <c r="A95" s="12" t="s">
        <v>72</v>
      </c>
      <c r="B95" s="6" t="s">
        <v>132</v>
      </c>
      <c r="C95" s="181">
        <v>22864</v>
      </c>
    </row>
    <row r="96" spans="1:3" ht="12" customHeight="1" x14ac:dyDescent="0.25">
      <c r="A96" s="12" t="s">
        <v>73</v>
      </c>
      <c r="B96" s="6" t="s">
        <v>100</v>
      </c>
      <c r="C96" s="183">
        <v>53651</v>
      </c>
    </row>
    <row r="97" spans="1:3" ht="12" customHeight="1" x14ac:dyDescent="0.25">
      <c r="A97" s="12" t="s">
        <v>74</v>
      </c>
      <c r="B97" s="9" t="s">
        <v>133</v>
      </c>
      <c r="C97" s="183">
        <v>1300</v>
      </c>
    </row>
    <row r="98" spans="1:3" ht="12" customHeight="1" x14ac:dyDescent="0.25">
      <c r="A98" s="12" t="s">
        <v>82</v>
      </c>
      <c r="B98" s="17" t="s">
        <v>134</v>
      </c>
      <c r="C98" s="183">
        <v>17665</v>
      </c>
    </row>
    <row r="99" spans="1:3" ht="12" customHeight="1" x14ac:dyDescent="0.25">
      <c r="A99" s="12" t="s">
        <v>75</v>
      </c>
      <c r="B99" s="6" t="s">
        <v>378</v>
      </c>
      <c r="C99" s="183"/>
    </row>
    <row r="100" spans="1:3" ht="12" customHeight="1" x14ac:dyDescent="0.25">
      <c r="A100" s="12" t="s">
        <v>76</v>
      </c>
      <c r="B100" s="84" t="s">
        <v>377</v>
      </c>
      <c r="C100" s="183"/>
    </row>
    <row r="101" spans="1:3" ht="12" customHeight="1" x14ac:dyDescent="0.25">
      <c r="A101" s="12" t="s">
        <v>83</v>
      </c>
      <c r="B101" s="84" t="s">
        <v>376</v>
      </c>
      <c r="C101" s="183">
        <v>1187</v>
      </c>
    </row>
    <row r="102" spans="1:3" ht="12" customHeight="1" x14ac:dyDescent="0.25">
      <c r="A102" s="12" t="s">
        <v>84</v>
      </c>
      <c r="B102" s="82" t="s">
        <v>290</v>
      </c>
      <c r="C102" s="183"/>
    </row>
    <row r="103" spans="1:3" ht="12" customHeight="1" x14ac:dyDescent="0.25">
      <c r="A103" s="12" t="s">
        <v>85</v>
      </c>
      <c r="B103" s="83" t="s">
        <v>291</v>
      </c>
      <c r="C103" s="183"/>
    </row>
    <row r="104" spans="1:3" ht="12" customHeight="1" x14ac:dyDescent="0.25">
      <c r="A104" s="12" t="s">
        <v>86</v>
      </c>
      <c r="B104" s="83" t="s">
        <v>292</v>
      </c>
      <c r="C104" s="183"/>
    </row>
    <row r="105" spans="1:3" ht="12" customHeight="1" x14ac:dyDescent="0.25">
      <c r="A105" s="12" t="s">
        <v>88</v>
      </c>
      <c r="B105" s="82" t="s">
        <v>293</v>
      </c>
      <c r="C105" s="183">
        <v>1097</v>
      </c>
    </row>
    <row r="106" spans="1:3" ht="12" customHeight="1" x14ac:dyDescent="0.25">
      <c r="A106" s="12" t="s">
        <v>135</v>
      </c>
      <c r="B106" s="82" t="s">
        <v>294</v>
      </c>
      <c r="C106" s="183"/>
    </row>
    <row r="107" spans="1:3" ht="12" customHeight="1" x14ac:dyDescent="0.25">
      <c r="A107" s="12" t="s">
        <v>288</v>
      </c>
      <c r="B107" s="83" t="s">
        <v>295</v>
      </c>
      <c r="C107" s="183"/>
    </row>
    <row r="108" spans="1:3" ht="12" customHeight="1" x14ac:dyDescent="0.25">
      <c r="A108" s="11" t="s">
        <v>289</v>
      </c>
      <c r="B108" s="84" t="s">
        <v>296</v>
      </c>
      <c r="C108" s="183"/>
    </row>
    <row r="109" spans="1:3" ht="12" customHeight="1" x14ac:dyDescent="0.25">
      <c r="A109" s="12" t="s">
        <v>374</v>
      </c>
      <c r="B109" s="84" t="s">
        <v>297</v>
      </c>
      <c r="C109" s="183"/>
    </row>
    <row r="110" spans="1:3" ht="12" customHeight="1" x14ac:dyDescent="0.25">
      <c r="A110" s="14" t="s">
        <v>375</v>
      </c>
      <c r="B110" s="84" t="s">
        <v>298</v>
      </c>
      <c r="C110" s="183">
        <v>15381</v>
      </c>
    </row>
    <row r="111" spans="1:3" ht="12" customHeight="1" x14ac:dyDescent="0.25">
      <c r="A111" s="12" t="s">
        <v>379</v>
      </c>
      <c r="B111" s="9" t="s">
        <v>39</v>
      </c>
      <c r="C111" s="181"/>
    </row>
    <row r="112" spans="1:3" ht="12" customHeight="1" x14ac:dyDescent="0.25">
      <c r="A112" s="12" t="s">
        <v>380</v>
      </c>
      <c r="B112" s="6" t="s">
        <v>382</v>
      </c>
      <c r="C112" s="181"/>
    </row>
    <row r="113" spans="1:3" ht="12" customHeight="1" thickBot="1" x14ac:dyDescent="0.3">
      <c r="A113" s="16" t="s">
        <v>381</v>
      </c>
      <c r="B113" s="347" t="s">
        <v>383</v>
      </c>
      <c r="C113" s="187"/>
    </row>
    <row r="114" spans="1:3" ht="12" customHeight="1" thickBot="1" x14ac:dyDescent="0.3">
      <c r="A114" s="344" t="s">
        <v>9</v>
      </c>
      <c r="B114" s="345" t="s">
        <v>299</v>
      </c>
      <c r="C114" s="346">
        <f>+C115+C117+C119</f>
        <v>198631</v>
      </c>
    </row>
    <row r="115" spans="1:3" ht="12" customHeight="1" x14ac:dyDescent="0.25">
      <c r="A115" s="13" t="s">
        <v>77</v>
      </c>
      <c r="B115" s="6" t="s">
        <v>159</v>
      </c>
      <c r="C115" s="182">
        <v>162331</v>
      </c>
    </row>
    <row r="116" spans="1:3" ht="12" customHeight="1" x14ac:dyDescent="0.25">
      <c r="A116" s="13" t="s">
        <v>78</v>
      </c>
      <c r="B116" s="10" t="s">
        <v>303</v>
      </c>
      <c r="C116" s="182">
        <v>160588</v>
      </c>
    </row>
    <row r="117" spans="1:3" ht="12" customHeight="1" x14ac:dyDescent="0.25">
      <c r="A117" s="13" t="s">
        <v>79</v>
      </c>
      <c r="B117" s="10" t="s">
        <v>136</v>
      </c>
      <c r="C117" s="181">
        <v>36300</v>
      </c>
    </row>
    <row r="118" spans="1:3" ht="12" customHeight="1" x14ac:dyDescent="0.25">
      <c r="A118" s="13" t="s">
        <v>80</v>
      </c>
      <c r="B118" s="10" t="s">
        <v>304</v>
      </c>
      <c r="C118" s="172"/>
    </row>
    <row r="119" spans="1:3" ht="12" customHeight="1" x14ac:dyDescent="0.25">
      <c r="A119" s="13" t="s">
        <v>81</v>
      </c>
      <c r="B119" s="176" t="s">
        <v>162</v>
      </c>
      <c r="C119" s="172">
        <v>0</v>
      </c>
    </row>
    <row r="120" spans="1:3" ht="12" customHeight="1" x14ac:dyDescent="0.25">
      <c r="A120" s="13" t="s">
        <v>87</v>
      </c>
      <c r="B120" s="175" t="s">
        <v>364</v>
      </c>
      <c r="C120" s="172"/>
    </row>
    <row r="121" spans="1:3" ht="12" customHeight="1" x14ac:dyDescent="0.25">
      <c r="A121" s="13" t="s">
        <v>89</v>
      </c>
      <c r="B121" s="279" t="s">
        <v>309</v>
      </c>
      <c r="C121" s="172"/>
    </row>
    <row r="122" spans="1:3" x14ac:dyDescent="0.25">
      <c r="A122" s="13" t="s">
        <v>137</v>
      </c>
      <c r="B122" s="83" t="s">
        <v>292</v>
      </c>
      <c r="C122" s="172"/>
    </row>
    <row r="123" spans="1:3" ht="12" customHeight="1" x14ac:dyDescent="0.25">
      <c r="A123" s="13" t="s">
        <v>138</v>
      </c>
      <c r="B123" s="83" t="s">
        <v>308</v>
      </c>
      <c r="C123" s="172"/>
    </row>
    <row r="124" spans="1:3" ht="12" customHeight="1" x14ac:dyDescent="0.25">
      <c r="A124" s="13" t="s">
        <v>139</v>
      </c>
      <c r="B124" s="83" t="s">
        <v>307</v>
      </c>
      <c r="C124" s="172"/>
    </row>
    <row r="125" spans="1:3" ht="12" customHeight="1" x14ac:dyDescent="0.25">
      <c r="A125" s="13" t="s">
        <v>300</v>
      </c>
      <c r="B125" s="83" t="s">
        <v>295</v>
      </c>
      <c r="C125" s="172"/>
    </row>
    <row r="126" spans="1:3" ht="12" customHeight="1" x14ac:dyDescent="0.25">
      <c r="A126" s="13" t="s">
        <v>301</v>
      </c>
      <c r="B126" s="83" t="s">
        <v>306</v>
      </c>
      <c r="C126" s="172">
        <v>0</v>
      </c>
    </row>
    <row r="127" spans="1:3" ht="16.5" thickBot="1" x14ac:dyDescent="0.3">
      <c r="A127" s="11" t="s">
        <v>302</v>
      </c>
      <c r="B127" s="83" t="s">
        <v>305</v>
      </c>
      <c r="C127" s="173"/>
    </row>
    <row r="128" spans="1:3" ht="12" customHeight="1" thickBot="1" x14ac:dyDescent="0.3">
      <c r="A128" s="18" t="s">
        <v>10</v>
      </c>
      <c r="B128" s="77" t="s">
        <v>384</v>
      </c>
      <c r="C128" s="179">
        <f>+C93+C114</f>
        <v>451906</v>
      </c>
    </row>
    <row r="129" spans="1:3" ht="12" customHeight="1" thickBot="1" x14ac:dyDescent="0.3">
      <c r="A129" s="18" t="s">
        <v>11</v>
      </c>
      <c r="B129" s="77" t="s">
        <v>385</v>
      </c>
      <c r="C129" s="179">
        <f>+C130+C131+C132</f>
        <v>20000</v>
      </c>
    </row>
    <row r="130" spans="1:3" ht="12" customHeight="1" x14ac:dyDescent="0.25">
      <c r="A130" s="13" t="s">
        <v>201</v>
      </c>
      <c r="B130" s="10" t="s">
        <v>392</v>
      </c>
      <c r="C130" s="172"/>
    </row>
    <row r="131" spans="1:3" ht="12" customHeight="1" x14ac:dyDescent="0.25">
      <c r="A131" s="13" t="s">
        <v>204</v>
      </c>
      <c r="B131" s="10" t="s">
        <v>393</v>
      </c>
      <c r="C131" s="172">
        <v>20000</v>
      </c>
    </row>
    <row r="132" spans="1:3" ht="12" customHeight="1" thickBot="1" x14ac:dyDescent="0.3">
      <c r="A132" s="11" t="s">
        <v>205</v>
      </c>
      <c r="B132" s="10" t="s">
        <v>394</v>
      </c>
      <c r="C132" s="172"/>
    </row>
    <row r="133" spans="1:3" ht="12" customHeight="1" thickBot="1" x14ac:dyDescent="0.3">
      <c r="A133" s="18" t="s">
        <v>12</v>
      </c>
      <c r="B133" s="77" t="s">
        <v>386</v>
      </c>
      <c r="C133" s="179">
        <f>SUM(C134:C139)</f>
        <v>0</v>
      </c>
    </row>
    <row r="134" spans="1:3" ht="12" customHeight="1" x14ac:dyDescent="0.25">
      <c r="A134" s="13" t="s">
        <v>64</v>
      </c>
      <c r="B134" s="7" t="s">
        <v>395</v>
      </c>
      <c r="C134" s="172"/>
    </row>
    <row r="135" spans="1:3" ht="12" customHeight="1" x14ac:dyDescent="0.25">
      <c r="A135" s="13" t="s">
        <v>65</v>
      </c>
      <c r="B135" s="7" t="s">
        <v>387</v>
      </c>
      <c r="C135" s="172"/>
    </row>
    <row r="136" spans="1:3" ht="12" customHeight="1" x14ac:dyDescent="0.25">
      <c r="A136" s="13" t="s">
        <v>66</v>
      </c>
      <c r="B136" s="7" t="s">
        <v>388</v>
      </c>
      <c r="C136" s="172"/>
    </row>
    <row r="137" spans="1:3" ht="12" customHeight="1" x14ac:dyDescent="0.25">
      <c r="A137" s="13" t="s">
        <v>124</v>
      </c>
      <c r="B137" s="7" t="s">
        <v>389</v>
      </c>
      <c r="C137" s="172"/>
    </row>
    <row r="138" spans="1:3" ht="12" customHeight="1" x14ac:dyDescent="0.25">
      <c r="A138" s="13" t="s">
        <v>125</v>
      </c>
      <c r="B138" s="7" t="s">
        <v>390</v>
      </c>
      <c r="C138" s="172"/>
    </row>
    <row r="139" spans="1:3" ht="12" customHeight="1" thickBot="1" x14ac:dyDescent="0.3">
      <c r="A139" s="11" t="s">
        <v>126</v>
      </c>
      <c r="B139" s="7" t="s">
        <v>391</v>
      </c>
      <c r="C139" s="172"/>
    </row>
    <row r="140" spans="1:3" ht="12" customHeight="1" thickBot="1" x14ac:dyDescent="0.3">
      <c r="A140" s="18" t="s">
        <v>13</v>
      </c>
      <c r="B140" s="77" t="s">
        <v>399</v>
      </c>
      <c r="C140" s="185">
        <f>+C141+C142+C143+C144</f>
        <v>4878</v>
      </c>
    </row>
    <row r="141" spans="1:3" ht="12" customHeight="1" x14ac:dyDescent="0.25">
      <c r="A141" s="13" t="s">
        <v>67</v>
      </c>
      <c r="B141" s="7" t="s">
        <v>310</v>
      </c>
      <c r="C141" s="172"/>
    </row>
    <row r="142" spans="1:3" ht="12" customHeight="1" x14ac:dyDescent="0.25">
      <c r="A142" s="13" t="s">
        <v>68</v>
      </c>
      <c r="B142" s="7" t="s">
        <v>311</v>
      </c>
      <c r="C142" s="172">
        <v>4878</v>
      </c>
    </row>
    <row r="143" spans="1:3" ht="12" customHeight="1" x14ac:dyDescent="0.25">
      <c r="A143" s="13" t="s">
        <v>224</v>
      </c>
      <c r="B143" s="7" t="s">
        <v>400</v>
      </c>
      <c r="C143" s="172"/>
    </row>
    <row r="144" spans="1:3" ht="12" customHeight="1" thickBot="1" x14ac:dyDescent="0.3">
      <c r="A144" s="11" t="s">
        <v>225</v>
      </c>
      <c r="B144" s="5" t="s">
        <v>330</v>
      </c>
      <c r="C144" s="172"/>
    </row>
    <row r="145" spans="1:9" ht="12" customHeight="1" thickBot="1" x14ac:dyDescent="0.3">
      <c r="A145" s="18" t="s">
        <v>14</v>
      </c>
      <c r="B145" s="77" t="s">
        <v>401</v>
      </c>
      <c r="C145" s="188">
        <f>SUM(C146:C150)</f>
        <v>0</v>
      </c>
    </row>
    <row r="146" spans="1:9" ht="12" customHeight="1" x14ac:dyDescent="0.25">
      <c r="A146" s="13" t="s">
        <v>69</v>
      </c>
      <c r="B146" s="7" t="s">
        <v>396</v>
      </c>
      <c r="C146" s="172"/>
    </row>
    <row r="147" spans="1:9" ht="12" customHeight="1" x14ac:dyDescent="0.25">
      <c r="A147" s="13" t="s">
        <v>70</v>
      </c>
      <c r="B147" s="7" t="s">
        <v>403</v>
      </c>
      <c r="C147" s="172"/>
    </row>
    <row r="148" spans="1:9" ht="12" customHeight="1" x14ac:dyDescent="0.25">
      <c r="A148" s="13" t="s">
        <v>236</v>
      </c>
      <c r="B148" s="7" t="s">
        <v>398</v>
      </c>
      <c r="C148" s="172"/>
    </row>
    <row r="149" spans="1:9" ht="12" customHeight="1" x14ac:dyDescent="0.25">
      <c r="A149" s="13" t="s">
        <v>237</v>
      </c>
      <c r="B149" s="7" t="s">
        <v>404</v>
      </c>
      <c r="C149" s="172"/>
    </row>
    <row r="150" spans="1:9" ht="12" customHeight="1" thickBot="1" x14ac:dyDescent="0.3">
      <c r="A150" s="13" t="s">
        <v>402</v>
      </c>
      <c r="B150" s="7" t="s">
        <v>405</v>
      </c>
      <c r="C150" s="172"/>
    </row>
    <row r="151" spans="1:9" ht="12" customHeight="1" thickBot="1" x14ac:dyDescent="0.3">
      <c r="A151" s="18" t="s">
        <v>15</v>
      </c>
      <c r="B151" s="77" t="s">
        <v>406</v>
      </c>
      <c r="C151" s="348"/>
    </row>
    <row r="152" spans="1:9" ht="12" customHeight="1" thickBot="1" x14ac:dyDescent="0.3">
      <c r="A152" s="18" t="s">
        <v>16</v>
      </c>
      <c r="B152" s="77" t="s">
        <v>407</v>
      </c>
      <c r="C152" s="348"/>
    </row>
    <row r="153" spans="1:9" ht="15" customHeight="1" thickBot="1" x14ac:dyDescent="0.3">
      <c r="A153" s="18" t="s">
        <v>17</v>
      </c>
      <c r="B153" s="77" t="s">
        <v>409</v>
      </c>
      <c r="C153" s="293">
        <f>+C129+C133+C140+C145+C151+C152</f>
        <v>24878</v>
      </c>
      <c r="F153" s="294"/>
      <c r="G153" s="295"/>
      <c r="H153" s="295"/>
      <c r="I153" s="295"/>
    </row>
    <row r="154" spans="1:9" s="282" customFormat="1" ht="12.95" customHeight="1" thickBot="1" x14ac:dyDescent="0.25">
      <c r="A154" s="177" t="s">
        <v>18</v>
      </c>
      <c r="B154" s="257" t="s">
        <v>408</v>
      </c>
      <c r="C154" s="293">
        <f>+C128+C153</f>
        <v>476784</v>
      </c>
    </row>
    <row r="155" spans="1:9" ht="7.5" customHeight="1" x14ac:dyDescent="0.25"/>
    <row r="156" spans="1:9" x14ac:dyDescent="0.25">
      <c r="A156" s="554" t="s">
        <v>312</v>
      </c>
      <c r="B156" s="554"/>
      <c r="C156" s="554"/>
    </row>
    <row r="157" spans="1:9" ht="15" customHeight="1" thickBot="1" x14ac:dyDescent="0.3">
      <c r="A157" s="552" t="s">
        <v>113</v>
      </c>
      <c r="B157" s="552"/>
      <c r="C157" s="189" t="s">
        <v>160</v>
      </c>
    </row>
    <row r="158" spans="1:9" ht="13.5" customHeight="1" thickBot="1" x14ac:dyDescent="0.3">
      <c r="A158" s="18">
        <v>1</v>
      </c>
      <c r="B158" s="25" t="s">
        <v>410</v>
      </c>
      <c r="C158" s="179">
        <f>+C62-C128</f>
        <v>-167851</v>
      </c>
      <c r="D158" s="296"/>
    </row>
    <row r="159" spans="1:9" ht="27.75" customHeight="1" thickBot="1" x14ac:dyDescent="0.3">
      <c r="A159" s="18" t="s">
        <v>9</v>
      </c>
      <c r="B159" s="25" t="s">
        <v>416</v>
      </c>
      <c r="C159" s="179">
        <f>+C86-C153</f>
        <v>167851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Kehidakustány Község Önkormányzata
2021. ÉVI KÖLTSÉGVETÉSÉNEK ÖSSZEVONT MÉRLEGE&amp;10
&amp;R&amp;"Times New Roman CE,Félkövér dőlt"&amp;11 1.1. melléklet 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63"/>
  <sheetViews>
    <sheetView view="pageLayout" topLeftCell="A148" zoomScaleNormal="136" zoomScaleSheetLayoutView="85" workbookViewId="0">
      <selection activeCell="F161" sqref="F161"/>
    </sheetView>
  </sheetViews>
  <sheetFormatPr defaultColWidth="9.33203125" defaultRowHeight="12.75" x14ac:dyDescent="0.2"/>
  <cols>
    <col min="1" max="1" width="19.5" style="266" customWidth="1"/>
    <col min="2" max="2" width="72" style="267" customWidth="1"/>
    <col min="3" max="3" width="25" style="268" customWidth="1"/>
    <col min="4" max="16384" width="9.33203125" style="2"/>
  </cols>
  <sheetData>
    <row r="1" spans="1:3" s="1" customFormat="1" ht="16.5" customHeight="1" thickBot="1" x14ac:dyDescent="0.25">
      <c r="A1" s="145"/>
      <c r="B1" s="147"/>
      <c r="C1" s="170" t="s">
        <v>462</v>
      </c>
    </row>
    <row r="2" spans="1:3" s="68" customFormat="1" ht="21" customHeight="1" x14ac:dyDescent="0.2">
      <c r="A2" s="273" t="s">
        <v>52</v>
      </c>
      <c r="B2" s="240" t="s">
        <v>477</v>
      </c>
      <c r="C2" s="242" t="s">
        <v>42</v>
      </c>
    </row>
    <row r="3" spans="1:3" s="68" customFormat="1" ht="16.5" thickBot="1" x14ac:dyDescent="0.25">
      <c r="A3" s="148" t="s">
        <v>151</v>
      </c>
      <c r="B3" s="241" t="s">
        <v>338</v>
      </c>
      <c r="C3" s="351" t="s">
        <v>42</v>
      </c>
    </row>
    <row r="4" spans="1:3" s="69" customFormat="1" ht="15.95" customHeight="1" thickBot="1" x14ac:dyDescent="0.3">
      <c r="A4" s="149"/>
      <c r="B4" s="149"/>
      <c r="C4" s="150" t="s">
        <v>43</v>
      </c>
    </row>
    <row r="5" spans="1:3" ht="13.5" thickBot="1" x14ac:dyDescent="0.25">
      <c r="A5" s="274" t="s">
        <v>153</v>
      </c>
      <c r="B5" s="151" t="s">
        <v>44</v>
      </c>
      <c r="C5" s="243" t="s">
        <v>45</v>
      </c>
    </row>
    <row r="6" spans="1:3" s="57" customFormat="1" ht="12.95" customHeight="1" thickBot="1" x14ac:dyDescent="0.25">
      <c r="A6" s="126" t="s">
        <v>423</v>
      </c>
      <c r="B6" s="127" t="s">
        <v>424</v>
      </c>
      <c r="C6" s="128" t="s">
        <v>425</v>
      </c>
    </row>
    <row r="7" spans="1:3" s="57" customFormat="1" ht="15.95" customHeight="1" thickBot="1" x14ac:dyDescent="0.25">
      <c r="A7" s="153"/>
      <c r="B7" s="154" t="s">
        <v>46</v>
      </c>
      <c r="C7" s="244"/>
    </row>
    <row r="8" spans="1:3" s="57" customFormat="1" ht="12" customHeight="1" thickBot="1" x14ac:dyDescent="0.25">
      <c r="A8" s="27" t="s">
        <v>8</v>
      </c>
      <c r="B8" s="19" t="s">
        <v>185</v>
      </c>
      <c r="C8" s="179">
        <f>+C9+C10+C11+C12+C13+C14</f>
        <v>121951</v>
      </c>
    </row>
    <row r="9" spans="1:3" s="70" customFormat="1" ht="12" customHeight="1" x14ac:dyDescent="0.2">
      <c r="A9" s="302" t="s">
        <v>71</v>
      </c>
      <c r="B9" s="283" t="s">
        <v>186</v>
      </c>
      <c r="C9" s="182">
        <f>'1.1.sz.mell.'!C6</f>
        <v>86104</v>
      </c>
    </row>
    <row r="10" spans="1:3" s="71" customFormat="1" ht="12" customHeight="1" x14ac:dyDescent="0.2">
      <c r="A10" s="303" t="s">
        <v>72</v>
      </c>
      <c r="B10" s="284" t="s">
        <v>187</v>
      </c>
      <c r="C10" s="182">
        <f>'1.1.sz.mell.'!C7</f>
        <v>17843</v>
      </c>
    </row>
    <row r="11" spans="1:3" s="71" customFormat="1" ht="12" customHeight="1" x14ac:dyDescent="0.2">
      <c r="A11" s="303" t="s">
        <v>73</v>
      </c>
      <c r="B11" s="284" t="s">
        <v>188</v>
      </c>
      <c r="C11" s="182">
        <f>'1.1.sz.mell.'!C8</f>
        <v>15632</v>
      </c>
    </row>
    <row r="12" spans="1:3" s="71" customFormat="1" ht="12" customHeight="1" x14ac:dyDescent="0.2">
      <c r="A12" s="303" t="s">
        <v>74</v>
      </c>
      <c r="B12" s="284" t="s">
        <v>189</v>
      </c>
      <c r="C12" s="182">
        <f>'1.1.sz.mell.'!C9</f>
        <v>2372</v>
      </c>
    </row>
    <row r="13" spans="1:3" s="71" customFormat="1" ht="12" customHeight="1" x14ac:dyDescent="0.2">
      <c r="A13" s="303" t="s">
        <v>108</v>
      </c>
      <c r="B13" s="284" t="s">
        <v>434</v>
      </c>
      <c r="C13" s="181"/>
    </row>
    <row r="14" spans="1:3" s="70" customFormat="1" ht="12" customHeight="1" thickBot="1" x14ac:dyDescent="0.25">
      <c r="A14" s="304" t="s">
        <v>75</v>
      </c>
      <c r="B14" s="285" t="s">
        <v>366</v>
      </c>
      <c r="C14" s="181"/>
    </row>
    <row r="15" spans="1:3" s="70" customFormat="1" ht="12" customHeight="1" thickBot="1" x14ac:dyDescent="0.25">
      <c r="A15" s="27" t="s">
        <v>9</v>
      </c>
      <c r="B15" s="174" t="s">
        <v>190</v>
      </c>
      <c r="C15" s="179">
        <f>+C16+C17+C18+C19+C20</f>
        <v>59924</v>
      </c>
    </row>
    <row r="16" spans="1:3" s="70" customFormat="1" ht="12" customHeight="1" x14ac:dyDescent="0.2">
      <c r="A16" s="302" t="s">
        <v>77</v>
      </c>
      <c r="B16" s="283" t="s">
        <v>191</v>
      </c>
      <c r="C16" s="182"/>
    </row>
    <row r="17" spans="1:3" s="70" customFormat="1" ht="12" customHeight="1" x14ac:dyDescent="0.2">
      <c r="A17" s="303" t="s">
        <v>78</v>
      </c>
      <c r="B17" s="284" t="s">
        <v>192</v>
      </c>
      <c r="C17" s="181"/>
    </row>
    <row r="18" spans="1:3" s="70" customFormat="1" ht="12" customHeight="1" x14ac:dyDescent="0.2">
      <c r="A18" s="303" t="s">
        <v>79</v>
      </c>
      <c r="B18" s="284" t="s">
        <v>358</v>
      </c>
      <c r="C18" s="181"/>
    </row>
    <row r="19" spans="1:3" s="70" customFormat="1" ht="12" customHeight="1" x14ac:dyDescent="0.2">
      <c r="A19" s="303" t="s">
        <v>80</v>
      </c>
      <c r="B19" s="284" t="s">
        <v>359</v>
      </c>
      <c r="C19" s="181"/>
    </row>
    <row r="20" spans="1:3" s="70" customFormat="1" ht="12" customHeight="1" x14ac:dyDescent="0.2">
      <c r="A20" s="303" t="s">
        <v>81</v>
      </c>
      <c r="B20" s="284" t="s">
        <v>193</v>
      </c>
      <c r="C20" s="181">
        <f>'1.1.sz.mell.'!C17</f>
        <v>59924</v>
      </c>
    </row>
    <row r="21" spans="1:3" s="71" customFormat="1" ht="12" customHeight="1" thickBot="1" x14ac:dyDescent="0.25">
      <c r="A21" s="304" t="s">
        <v>87</v>
      </c>
      <c r="B21" s="285" t="s">
        <v>194</v>
      </c>
      <c r="C21" s="183"/>
    </row>
    <row r="22" spans="1:3" s="71" customFormat="1" ht="12" customHeight="1" thickBot="1" x14ac:dyDescent="0.25">
      <c r="A22" s="27" t="s">
        <v>10</v>
      </c>
      <c r="B22" s="19" t="s">
        <v>195</v>
      </c>
      <c r="C22" s="179">
        <f>+C23+C24+C25+C26+C27</f>
        <v>0</v>
      </c>
    </row>
    <row r="23" spans="1:3" s="71" customFormat="1" ht="12" customHeight="1" x14ac:dyDescent="0.2">
      <c r="A23" s="302" t="s">
        <v>60</v>
      </c>
      <c r="B23" s="283" t="s">
        <v>196</v>
      </c>
      <c r="C23" s="182"/>
    </row>
    <row r="24" spans="1:3" s="70" customFormat="1" ht="12" customHeight="1" x14ac:dyDescent="0.2">
      <c r="A24" s="303" t="s">
        <v>61</v>
      </c>
      <c r="B24" s="284" t="s">
        <v>197</v>
      </c>
      <c r="C24" s="181"/>
    </row>
    <row r="25" spans="1:3" s="71" customFormat="1" ht="12" customHeight="1" x14ac:dyDescent="0.2">
      <c r="A25" s="303" t="s">
        <v>62</v>
      </c>
      <c r="B25" s="284" t="s">
        <v>360</v>
      </c>
      <c r="C25" s="181"/>
    </row>
    <row r="26" spans="1:3" s="71" customFormat="1" ht="12" customHeight="1" x14ac:dyDescent="0.2">
      <c r="A26" s="303" t="s">
        <v>63</v>
      </c>
      <c r="B26" s="284" t="s">
        <v>361</v>
      </c>
      <c r="C26" s="181"/>
    </row>
    <row r="27" spans="1:3" s="71" customFormat="1" ht="12" customHeight="1" x14ac:dyDescent="0.2">
      <c r="A27" s="303" t="s">
        <v>120</v>
      </c>
      <c r="B27" s="284" t="s">
        <v>198</v>
      </c>
      <c r="C27" s="181">
        <v>0</v>
      </c>
    </row>
    <row r="28" spans="1:3" s="71" customFormat="1" ht="12" customHeight="1" thickBot="1" x14ac:dyDescent="0.25">
      <c r="A28" s="304" t="s">
        <v>121</v>
      </c>
      <c r="B28" s="285" t="s">
        <v>199</v>
      </c>
      <c r="C28" s="183">
        <v>0</v>
      </c>
    </row>
    <row r="29" spans="1:3" s="71" customFormat="1" ht="12" customHeight="1" thickBot="1" x14ac:dyDescent="0.25">
      <c r="A29" s="27" t="s">
        <v>122</v>
      </c>
      <c r="B29" s="19" t="s">
        <v>200</v>
      </c>
      <c r="C29" s="185">
        <f>+C30+C34+C35+C36</f>
        <v>47991</v>
      </c>
    </row>
    <row r="30" spans="1:3" s="71" customFormat="1" ht="12" customHeight="1" x14ac:dyDescent="0.2">
      <c r="A30" s="302" t="s">
        <v>201</v>
      </c>
      <c r="B30" s="283" t="s">
        <v>435</v>
      </c>
      <c r="C30" s="278">
        <f>+C31+C32+C33</f>
        <v>47991</v>
      </c>
    </row>
    <row r="31" spans="1:3" s="71" customFormat="1" ht="12" customHeight="1" x14ac:dyDescent="0.2">
      <c r="A31" s="303" t="s">
        <v>202</v>
      </c>
      <c r="B31" s="284" t="s">
        <v>207</v>
      </c>
      <c r="C31" s="181">
        <f>'1.1.sz.mell.'!C28</f>
        <v>23689</v>
      </c>
    </row>
    <row r="32" spans="1:3" s="71" customFormat="1" ht="12" customHeight="1" x14ac:dyDescent="0.2">
      <c r="A32" s="303" t="s">
        <v>203</v>
      </c>
      <c r="B32" s="353" t="s">
        <v>469</v>
      </c>
      <c r="C32" s="181"/>
    </row>
    <row r="33" spans="1:3" s="71" customFormat="1" ht="12" customHeight="1" x14ac:dyDescent="0.2">
      <c r="A33" s="303" t="s">
        <v>370</v>
      </c>
      <c r="B33" s="342" t="s">
        <v>371</v>
      </c>
      <c r="C33" s="181">
        <f>'1.1.sz.mell.'!C30</f>
        <v>24302</v>
      </c>
    </row>
    <row r="34" spans="1:3" s="71" customFormat="1" ht="12" customHeight="1" x14ac:dyDescent="0.2">
      <c r="A34" s="303" t="s">
        <v>204</v>
      </c>
      <c r="B34" s="284" t="s">
        <v>208</v>
      </c>
      <c r="C34" s="181"/>
    </row>
    <row r="35" spans="1:3" s="71" customFormat="1" ht="12" customHeight="1" x14ac:dyDescent="0.2">
      <c r="A35" s="303" t="s">
        <v>205</v>
      </c>
      <c r="B35" s="284" t="s">
        <v>209</v>
      </c>
      <c r="C35" s="181"/>
    </row>
    <row r="36" spans="1:3" s="71" customFormat="1" ht="12" customHeight="1" thickBot="1" x14ac:dyDescent="0.25">
      <c r="A36" s="304" t="s">
        <v>206</v>
      </c>
      <c r="B36" s="285" t="s">
        <v>210</v>
      </c>
      <c r="C36" s="183"/>
    </row>
    <row r="37" spans="1:3" s="71" customFormat="1" ht="12" customHeight="1" thickBot="1" x14ac:dyDescent="0.25">
      <c r="A37" s="27" t="s">
        <v>12</v>
      </c>
      <c r="B37" s="19" t="s">
        <v>367</v>
      </c>
      <c r="C37" s="179">
        <f>SUM(C38:C48)</f>
        <v>54189</v>
      </c>
    </row>
    <row r="38" spans="1:3" s="71" customFormat="1" ht="12" customHeight="1" x14ac:dyDescent="0.2">
      <c r="A38" s="302" t="s">
        <v>64</v>
      </c>
      <c r="B38" s="283" t="s">
        <v>213</v>
      </c>
      <c r="C38" s="182"/>
    </row>
    <row r="39" spans="1:3" s="71" customFormat="1" ht="12" customHeight="1" x14ac:dyDescent="0.2">
      <c r="A39" s="303" t="s">
        <v>65</v>
      </c>
      <c r="B39" s="284" t="s">
        <v>214</v>
      </c>
      <c r="C39" s="181">
        <f>'1.1.sz.mell.'!C36</f>
        <v>500</v>
      </c>
    </row>
    <row r="40" spans="1:3" s="71" customFormat="1" ht="12" customHeight="1" x14ac:dyDescent="0.2">
      <c r="A40" s="303" t="s">
        <v>66</v>
      </c>
      <c r="B40" s="284" t="s">
        <v>215</v>
      </c>
      <c r="C40" s="181">
        <f>'1.1.sz.mell.'!C37</f>
        <v>0</v>
      </c>
    </row>
    <row r="41" spans="1:3" s="71" customFormat="1" ht="12" customHeight="1" x14ac:dyDescent="0.2">
      <c r="A41" s="303" t="s">
        <v>124</v>
      </c>
      <c r="B41" s="284" t="s">
        <v>216</v>
      </c>
      <c r="C41" s="181">
        <f>'1.1.sz.mell.'!C38</f>
        <v>39687</v>
      </c>
    </row>
    <row r="42" spans="1:3" s="71" customFormat="1" ht="12" customHeight="1" x14ac:dyDescent="0.2">
      <c r="A42" s="303" t="s">
        <v>125</v>
      </c>
      <c r="B42" s="284" t="s">
        <v>217</v>
      </c>
      <c r="C42" s="181">
        <f>'1.1.sz.mell.'!C39</f>
        <v>2816</v>
      </c>
    </row>
    <row r="43" spans="1:3" s="71" customFormat="1" ht="12" customHeight="1" x14ac:dyDescent="0.2">
      <c r="A43" s="303" t="s">
        <v>126</v>
      </c>
      <c r="B43" s="284" t="s">
        <v>218</v>
      </c>
      <c r="C43" s="181">
        <f>'1.1.sz.mell.'!C40</f>
        <v>7998</v>
      </c>
    </row>
    <row r="44" spans="1:3" s="71" customFormat="1" ht="12" customHeight="1" x14ac:dyDescent="0.2">
      <c r="A44" s="303" t="s">
        <v>127</v>
      </c>
      <c r="B44" s="284" t="s">
        <v>219</v>
      </c>
      <c r="C44" s="181">
        <f>'1.1.sz.mell.'!C41</f>
        <v>3188</v>
      </c>
    </row>
    <row r="45" spans="1:3" s="71" customFormat="1" ht="12" customHeight="1" x14ac:dyDescent="0.2">
      <c r="A45" s="303" t="s">
        <v>128</v>
      </c>
      <c r="B45" s="284" t="s">
        <v>220</v>
      </c>
      <c r="C45" s="181">
        <f>'1.1.sz.mell.'!C42</f>
        <v>0</v>
      </c>
    </row>
    <row r="46" spans="1:3" s="71" customFormat="1" ht="12" customHeight="1" x14ac:dyDescent="0.2">
      <c r="A46" s="303" t="s">
        <v>211</v>
      </c>
      <c r="B46" s="284" t="s">
        <v>221</v>
      </c>
      <c r="C46" s="181">
        <f>'1.1.sz.mell.'!C43</f>
        <v>0</v>
      </c>
    </row>
    <row r="47" spans="1:3" s="71" customFormat="1" ht="12" customHeight="1" x14ac:dyDescent="0.2">
      <c r="A47" s="304" t="s">
        <v>212</v>
      </c>
      <c r="B47" s="285" t="s">
        <v>369</v>
      </c>
      <c r="C47" s="181">
        <f>'1.1.sz.mell.'!C44</f>
        <v>0</v>
      </c>
    </row>
    <row r="48" spans="1:3" s="71" customFormat="1" ht="12" customHeight="1" thickBot="1" x14ac:dyDescent="0.25">
      <c r="A48" s="304" t="s">
        <v>368</v>
      </c>
      <c r="B48" s="285" t="s">
        <v>222</v>
      </c>
      <c r="C48" s="181">
        <f>'1.1.sz.mell.'!C45</f>
        <v>0</v>
      </c>
    </row>
    <row r="49" spans="1:3" s="71" customFormat="1" ht="12" customHeight="1" thickBot="1" x14ac:dyDescent="0.25">
      <c r="A49" s="27" t="s">
        <v>13</v>
      </c>
      <c r="B49" s="19" t="s">
        <v>223</v>
      </c>
      <c r="C49" s="179">
        <f>SUM(C50:C54)</f>
        <v>0</v>
      </c>
    </row>
    <row r="50" spans="1:3" s="71" customFormat="1" ht="12" customHeight="1" x14ac:dyDescent="0.2">
      <c r="A50" s="302" t="s">
        <v>67</v>
      </c>
      <c r="B50" s="283" t="s">
        <v>227</v>
      </c>
      <c r="C50" s="326"/>
    </row>
    <row r="51" spans="1:3" s="71" customFormat="1" ht="12" customHeight="1" x14ac:dyDescent="0.2">
      <c r="A51" s="303" t="s">
        <v>68</v>
      </c>
      <c r="B51" s="284" t="s">
        <v>228</v>
      </c>
      <c r="C51" s="184"/>
    </row>
    <row r="52" spans="1:3" s="71" customFormat="1" ht="12" customHeight="1" x14ac:dyDescent="0.2">
      <c r="A52" s="303" t="s">
        <v>224</v>
      </c>
      <c r="B52" s="284" t="s">
        <v>229</v>
      </c>
      <c r="C52" s="184"/>
    </row>
    <row r="53" spans="1:3" s="71" customFormat="1" ht="12" customHeight="1" x14ac:dyDescent="0.2">
      <c r="A53" s="303" t="s">
        <v>225</v>
      </c>
      <c r="B53" s="284" t="s">
        <v>230</v>
      </c>
      <c r="C53" s="184"/>
    </row>
    <row r="54" spans="1:3" s="71" customFormat="1" ht="12" customHeight="1" thickBot="1" x14ac:dyDescent="0.25">
      <c r="A54" s="304" t="s">
        <v>226</v>
      </c>
      <c r="B54" s="285" t="s">
        <v>231</v>
      </c>
      <c r="C54" s="272"/>
    </row>
    <row r="55" spans="1:3" s="71" customFormat="1" ht="12" customHeight="1" thickBot="1" x14ac:dyDescent="0.25">
      <c r="A55" s="27" t="s">
        <v>129</v>
      </c>
      <c r="B55" s="19" t="s">
        <v>232</v>
      </c>
      <c r="C55" s="179">
        <f>SUM(C56:C58)</f>
        <v>0</v>
      </c>
    </row>
    <row r="56" spans="1:3" s="71" customFormat="1" ht="12" customHeight="1" x14ac:dyDescent="0.2">
      <c r="A56" s="302" t="s">
        <v>69</v>
      </c>
      <c r="B56" s="283" t="s">
        <v>233</v>
      </c>
      <c r="C56" s="182"/>
    </row>
    <row r="57" spans="1:3" s="71" customFormat="1" ht="12" customHeight="1" x14ac:dyDescent="0.2">
      <c r="A57" s="303" t="s">
        <v>70</v>
      </c>
      <c r="B57" s="284" t="s">
        <v>362</v>
      </c>
      <c r="C57" s="181"/>
    </row>
    <row r="58" spans="1:3" s="71" customFormat="1" ht="12" customHeight="1" x14ac:dyDescent="0.2">
      <c r="A58" s="303" t="s">
        <v>236</v>
      </c>
      <c r="B58" s="284" t="s">
        <v>234</v>
      </c>
      <c r="C58" s="181"/>
    </row>
    <row r="59" spans="1:3" s="71" customFormat="1" ht="12" customHeight="1" thickBot="1" x14ac:dyDescent="0.25">
      <c r="A59" s="304" t="s">
        <v>237</v>
      </c>
      <c r="B59" s="285" t="s">
        <v>235</v>
      </c>
      <c r="C59" s="183"/>
    </row>
    <row r="60" spans="1:3" s="71" customFormat="1" ht="12" customHeight="1" thickBot="1" x14ac:dyDescent="0.25">
      <c r="A60" s="27" t="s">
        <v>15</v>
      </c>
      <c r="B60" s="174" t="s">
        <v>238</v>
      </c>
      <c r="C60" s="179">
        <f>SUM(C61:C63)</f>
        <v>0</v>
      </c>
    </row>
    <row r="61" spans="1:3" s="71" customFormat="1" ht="12" customHeight="1" x14ac:dyDescent="0.2">
      <c r="A61" s="302" t="s">
        <v>130</v>
      </c>
      <c r="B61" s="283" t="s">
        <v>240</v>
      </c>
      <c r="C61" s="184"/>
    </row>
    <row r="62" spans="1:3" s="71" customFormat="1" ht="12" customHeight="1" x14ac:dyDescent="0.2">
      <c r="A62" s="303" t="s">
        <v>131</v>
      </c>
      <c r="B62" s="284" t="s">
        <v>363</v>
      </c>
      <c r="C62" s="184"/>
    </row>
    <row r="63" spans="1:3" s="71" customFormat="1" ht="12" customHeight="1" x14ac:dyDescent="0.2">
      <c r="A63" s="303" t="s">
        <v>161</v>
      </c>
      <c r="B63" s="284" t="s">
        <v>241</v>
      </c>
      <c r="C63" s="184"/>
    </row>
    <row r="64" spans="1:3" s="71" customFormat="1" ht="12" customHeight="1" thickBot="1" x14ac:dyDescent="0.25">
      <c r="A64" s="304" t="s">
        <v>239</v>
      </c>
      <c r="B64" s="285" t="s">
        <v>242</v>
      </c>
      <c r="C64" s="184"/>
    </row>
    <row r="65" spans="1:3" s="71" customFormat="1" ht="12" customHeight="1" thickBot="1" x14ac:dyDescent="0.25">
      <c r="A65" s="27" t="s">
        <v>16</v>
      </c>
      <c r="B65" s="19" t="s">
        <v>243</v>
      </c>
      <c r="C65" s="185">
        <f>+C8+C15+C22+C29+C37+C49+C55+C60</f>
        <v>284055</v>
      </c>
    </row>
    <row r="66" spans="1:3" s="71" customFormat="1" ht="12" customHeight="1" thickBot="1" x14ac:dyDescent="0.2">
      <c r="A66" s="305" t="s">
        <v>334</v>
      </c>
      <c r="B66" s="174" t="s">
        <v>245</v>
      </c>
      <c r="C66" s="179">
        <f>SUM(C67:C69)</f>
        <v>20000</v>
      </c>
    </row>
    <row r="67" spans="1:3" s="71" customFormat="1" ht="12" customHeight="1" x14ac:dyDescent="0.2">
      <c r="A67" s="302" t="s">
        <v>276</v>
      </c>
      <c r="B67" s="283" t="s">
        <v>246</v>
      </c>
      <c r="C67" s="184"/>
    </row>
    <row r="68" spans="1:3" s="71" customFormat="1" ht="12" customHeight="1" x14ac:dyDescent="0.2">
      <c r="A68" s="303" t="s">
        <v>285</v>
      </c>
      <c r="B68" s="284" t="s">
        <v>247</v>
      </c>
      <c r="C68" s="184">
        <f>'1.1.sz.mell.'!C65</f>
        <v>20000</v>
      </c>
    </row>
    <row r="69" spans="1:3" s="71" customFormat="1" ht="12" customHeight="1" thickBot="1" x14ac:dyDescent="0.25">
      <c r="A69" s="304" t="s">
        <v>286</v>
      </c>
      <c r="B69" s="286" t="s">
        <v>248</v>
      </c>
      <c r="C69" s="184"/>
    </row>
    <row r="70" spans="1:3" s="71" customFormat="1" ht="12" customHeight="1" thickBot="1" x14ac:dyDescent="0.2">
      <c r="A70" s="305" t="s">
        <v>249</v>
      </c>
      <c r="B70" s="174" t="s">
        <v>250</v>
      </c>
      <c r="C70" s="179">
        <f>SUM(C71:C74)</f>
        <v>0</v>
      </c>
    </row>
    <row r="71" spans="1:3" s="71" customFormat="1" ht="12" customHeight="1" x14ac:dyDescent="0.2">
      <c r="A71" s="302" t="s">
        <v>109</v>
      </c>
      <c r="B71" s="283" t="s">
        <v>251</v>
      </c>
      <c r="C71" s="184"/>
    </row>
    <row r="72" spans="1:3" s="71" customFormat="1" ht="12" customHeight="1" x14ac:dyDescent="0.2">
      <c r="A72" s="303" t="s">
        <v>110</v>
      </c>
      <c r="B72" s="284" t="s">
        <v>252</v>
      </c>
      <c r="C72" s="184"/>
    </row>
    <row r="73" spans="1:3" s="71" customFormat="1" ht="12" customHeight="1" x14ac:dyDescent="0.2">
      <c r="A73" s="303" t="s">
        <v>277</v>
      </c>
      <c r="B73" s="284" t="s">
        <v>253</v>
      </c>
      <c r="C73" s="184"/>
    </row>
    <row r="74" spans="1:3" s="71" customFormat="1" ht="12" customHeight="1" thickBot="1" x14ac:dyDescent="0.25">
      <c r="A74" s="304" t="s">
        <v>278</v>
      </c>
      <c r="B74" s="285" t="s">
        <v>254</v>
      </c>
      <c r="C74" s="184"/>
    </row>
    <row r="75" spans="1:3" s="71" customFormat="1" ht="12" customHeight="1" thickBot="1" x14ac:dyDescent="0.2">
      <c r="A75" s="305" t="s">
        <v>255</v>
      </c>
      <c r="B75" s="174" t="s">
        <v>256</v>
      </c>
      <c r="C75" s="179">
        <f>SUM(C76:C77)</f>
        <v>172729</v>
      </c>
    </row>
    <row r="76" spans="1:3" s="71" customFormat="1" ht="12" customHeight="1" x14ac:dyDescent="0.2">
      <c r="A76" s="302" t="s">
        <v>279</v>
      </c>
      <c r="B76" s="283" t="s">
        <v>257</v>
      </c>
      <c r="C76" s="184">
        <f>'1.1.sz.mell.'!C73</f>
        <v>172729</v>
      </c>
    </row>
    <row r="77" spans="1:3" s="71" customFormat="1" ht="12" customHeight="1" thickBot="1" x14ac:dyDescent="0.25">
      <c r="A77" s="304" t="s">
        <v>280</v>
      </c>
      <c r="B77" s="285" t="s">
        <v>258</v>
      </c>
      <c r="C77" s="184"/>
    </row>
    <row r="78" spans="1:3" s="70" customFormat="1" ht="12" customHeight="1" thickBot="1" x14ac:dyDescent="0.2">
      <c r="A78" s="305" t="s">
        <v>259</v>
      </c>
      <c r="B78" s="174" t="s">
        <v>260</v>
      </c>
      <c r="C78" s="179">
        <f>SUM(C79:C81)</f>
        <v>0</v>
      </c>
    </row>
    <row r="79" spans="1:3" s="71" customFormat="1" ht="12" customHeight="1" x14ac:dyDescent="0.2">
      <c r="A79" s="302" t="s">
        <v>281</v>
      </c>
      <c r="B79" s="283" t="s">
        <v>261</v>
      </c>
      <c r="C79" s="184"/>
    </row>
    <row r="80" spans="1:3" s="71" customFormat="1" ht="12" customHeight="1" x14ac:dyDescent="0.2">
      <c r="A80" s="303" t="s">
        <v>282</v>
      </c>
      <c r="B80" s="284" t="s">
        <v>262</v>
      </c>
      <c r="C80" s="184"/>
    </row>
    <row r="81" spans="1:3" s="71" customFormat="1" ht="12" customHeight="1" thickBot="1" x14ac:dyDescent="0.25">
      <c r="A81" s="304" t="s">
        <v>283</v>
      </c>
      <c r="B81" s="285" t="s">
        <v>263</v>
      </c>
      <c r="C81" s="184"/>
    </row>
    <row r="82" spans="1:3" s="71" customFormat="1" ht="12" customHeight="1" thickBot="1" x14ac:dyDescent="0.2">
      <c r="A82" s="305" t="s">
        <v>264</v>
      </c>
      <c r="B82" s="174" t="s">
        <v>284</v>
      </c>
      <c r="C82" s="179">
        <f>SUM(C83:C86)</f>
        <v>0</v>
      </c>
    </row>
    <row r="83" spans="1:3" s="71" customFormat="1" ht="12" customHeight="1" x14ac:dyDescent="0.2">
      <c r="A83" s="306" t="s">
        <v>265</v>
      </c>
      <c r="B83" s="283" t="s">
        <v>266</v>
      </c>
      <c r="C83" s="184"/>
    </row>
    <row r="84" spans="1:3" s="71" customFormat="1" ht="12" customHeight="1" x14ac:dyDescent="0.2">
      <c r="A84" s="307" t="s">
        <v>267</v>
      </c>
      <c r="B84" s="284" t="s">
        <v>268</v>
      </c>
      <c r="C84" s="184"/>
    </row>
    <row r="85" spans="1:3" s="71" customFormat="1" ht="12" customHeight="1" x14ac:dyDescent="0.2">
      <c r="A85" s="307" t="s">
        <v>269</v>
      </c>
      <c r="B85" s="284" t="s">
        <v>270</v>
      </c>
      <c r="C85" s="184"/>
    </row>
    <row r="86" spans="1:3" s="70" customFormat="1" ht="12" customHeight="1" thickBot="1" x14ac:dyDescent="0.25">
      <c r="A86" s="308" t="s">
        <v>271</v>
      </c>
      <c r="B86" s="285" t="s">
        <v>272</v>
      </c>
      <c r="C86" s="184"/>
    </row>
    <row r="87" spans="1:3" s="70" customFormat="1" ht="12" customHeight="1" thickBot="1" x14ac:dyDescent="0.2">
      <c r="A87" s="305" t="s">
        <v>273</v>
      </c>
      <c r="B87" s="174" t="s">
        <v>411</v>
      </c>
      <c r="C87" s="327"/>
    </row>
    <row r="88" spans="1:3" s="70" customFormat="1" ht="12" customHeight="1" thickBot="1" x14ac:dyDescent="0.2">
      <c r="A88" s="305" t="s">
        <v>436</v>
      </c>
      <c r="B88" s="174" t="s">
        <v>274</v>
      </c>
      <c r="C88" s="327"/>
    </row>
    <row r="89" spans="1:3" s="70" customFormat="1" ht="12" customHeight="1" thickBot="1" x14ac:dyDescent="0.2">
      <c r="A89" s="305" t="s">
        <v>437</v>
      </c>
      <c r="B89" s="290" t="s">
        <v>414</v>
      </c>
      <c r="C89" s="185">
        <f>+C66+C70+C75+C78+C82+C88+C87</f>
        <v>192729</v>
      </c>
    </row>
    <row r="90" spans="1:3" s="70" customFormat="1" ht="12" customHeight="1" thickBot="1" x14ac:dyDescent="0.2">
      <c r="A90" s="309" t="s">
        <v>438</v>
      </c>
      <c r="B90" s="291" t="s">
        <v>439</v>
      </c>
      <c r="C90" s="185">
        <f>+C65+C89</f>
        <v>476784</v>
      </c>
    </row>
    <row r="91" spans="1:3" s="71" customFormat="1" ht="15" customHeight="1" thickBot="1" x14ac:dyDescent="0.25">
      <c r="A91" s="159"/>
      <c r="B91" s="160"/>
      <c r="C91" s="249"/>
    </row>
    <row r="92" spans="1:3" s="57" customFormat="1" ht="16.5" customHeight="1" thickBot="1" x14ac:dyDescent="0.25">
      <c r="A92" s="163"/>
      <c r="B92" s="164" t="s">
        <v>47</v>
      </c>
      <c r="C92" s="251"/>
    </row>
    <row r="93" spans="1:3" s="72" customFormat="1" ht="12" customHeight="1" thickBot="1" x14ac:dyDescent="0.25">
      <c r="A93" s="275" t="s">
        <v>8</v>
      </c>
      <c r="B93" s="26" t="s">
        <v>443</v>
      </c>
      <c r="C93" s="178">
        <f>C94+C95+C96+C97+C98+C111</f>
        <v>150990</v>
      </c>
    </row>
    <row r="94" spans="1:3" ht="12" customHeight="1" x14ac:dyDescent="0.2">
      <c r="A94" s="310" t="s">
        <v>71</v>
      </c>
      <c r="B94" s="8" t="s">
        <v>38</v>
      </c>
      <c r="C94" s="180">
        <v>75660</v>
      </c>
    </row>
    <row r="95" spans="1:3" ht="12" customHeight="1" x14ac:dyDescent="0.2">
      <c r="A95" s="303" t="s">
        <v>72</v>
      </c>
      <c r="B95" s="6" t="s">
        <v>132</v>
      </c>
      <c r="C95" s="181">
        <v>10837</v>
      </c>
    </row>
    <row r="96" spans="1:3" ht="12" customHeight="1" x14ac:dyDescent="0.2">
      <c r="A96" s="303" t="s">
        <v>73</v>
      </c>
      <c r="B96" s="6" t="s">
        <v>100</v>
      </c>
      <c r="C96" s="183">
        <v>45528</v>
      </c>
    </row>
    <row r="97" spans="1:3" ht="12" customHeight="1" x14ac:dyDescent="0.2">
      <c r="A97" s="303" t="s">
        <v>74</v>
      </c>
      <c r="B97" s="9" t="s">
        <v>133</v>
      </c>
      <c r="C97" s="183">
        <v>1300</v>
      </c>
    </row>
    <row r="98" spans="1:3" ht="12" customHeight="1" x14ac:dyDescent="0.2">
      <c r="A98" s="303" t="s">
        <v>82</v>
      </c>
      <c r="B98" s="17" t="s">
        <v>134</v>
      </c>
      <c r="C98" s="183">
        <v>17665</v>
      </c>
    </row>
    <row r="99" spans="1:3" ht="12" customHeight="1" x14ac:dyDescent="0.2">
      <c r="A99" s="303" t="s">
        <v>75</v>
      </c>
      <c r="B99" s="6" t="s">
        <v>440</v>
      </c>
      <c r="C99" s="183"/>
    </row>
    <row r="100" spans="1:3" ht="12" customHeight="1" x14ac:dyDescent="0.2">
      <c r="A100" s="303" t="s">
        <v>76</v>
      </c>
      <c r="B100" s="82" t="s">
        <v>377</v>
      </c>
      <c r="C100" s="183"/>
    </row>
    <row r="101" spans="1:3" ht="12" customHeight="1" x14ac:dyDescent="0.2">
      <c r="A101" s="303" t="s">
        <v>83</v>
      </c>
      <c r="B101" s="82" t="s">
        <v>376</v>
      </c>
      <c r="C101" s="183">
        <v>1187</v>
      </c>
    </row>
    <row r="102" spans="1:3" ht="12" customHeight="1" x14ac:dyDescent="0.2">
      <c r="A102" s="303" t="s">
        <v>84</v>
      </c>
      <c r="B102" s="82" t="s">
        <v>290</v>
      </c>
      <c r="C102" s="183"/>
    </row>
    <row r="103" spans="1:3" ht="12" customHeight="1" x14ac:dyDescent="0.2">
      <c r="A103" s="303" t="s">
        <v>85</v>
      </c>
      <c r="B103" s="83" t="s">
        <v>291</v>
      </c>
      <c r="C103" s="183"/>
    </row>
    <row r="104" spans="1:3" ht="12" customHeight="1" x14ac:dyDescent="0.2">
      <c r="A104" s="303" t="s">
        <v>86</v>
      </c>
      <c r="B104" s="83" t="s">
        <v>292</v>
      </c>
      <c r="C104" s="183"/>
    </row>
    <row r="105" spans="1:3" ht="12" customHeight="1" x14ac:dyDescent="0.2">
      <c r="A105" s="303" t="s">
        <v>88</v>
      </c>
      <c r="B105" s="82" t="s">
        <v>293</v>
      </c>
      <c r="C105" s="183">
        <v>1097</v>
      </c>
    </row>
    <row r="106" spans="1:3" ht="12" customHeight="1" x14ac:dyDescent="0.2">
      <c r="A106" s="303" t="s">
        <v>135</v>
      </c>
      <c r="B106" s="82" t="s">
        <v>294</v>
      </c>
      <c r="C106" s="183"/>
    </row>
    <row r="107" spans="1:3" ht="12" customHeight="1" x14ac:dyDescent="0.2">
      <c r="A107" s="303" t="s">
        <v>288</v>
      </c>
      <c r="B107" s="83" t="s">
        <v>295</v>
      </c>
      <c r="C107" s="183"/>
    </row>
    <row r="108" spans="1:3" ht="12" customHeight="1" x14ac:dyDescent="0.2">
      <c r="A108" s="311" t="s">
        <v>289</v>
      </c>
      <c r="B108" s="84" t="s">
        <v>296</v>
      </c>
      <c r="C108" s="183"/>
    </row>
    <row r="109" spans="1:3" ht="12" customHeight="1" x14ac:dyDescent="0.2">
      <c r="A109" s="303" t="s">
        <v>374</v>
      </c>
      <c r="B109" s="84" t="s">
        <v>297</v>
      </c>
      <c r="C109" s="183"/>
    </row>
    <row r="110" spans="1:3" ht="12" customHeight="1" x14ac:dyDescent="0.2">
      <c r="A110" s="303" t="s">
        <v>375</v>
      </c>
      <c r="B110" s="83" t="s">
        <v>298</v>
      </c>
      <c r="C110" s="183">
        <v>15381</v>
      </c>
    </row>
    <row r="111" spans="1:3" ht="12" customHeight="1" x14ac:dyDescent="0.2">
      <c r="A111" s="303" t="s">
        <v>379</v>
      </c>
      <c r="B111" s="9" t="s">
        <v>39</v>
      </c>
      <c r="C111" s="181"/>
    </row>
    <row r="112" spans="1:3" ht="12" customHeight="1" x14ac:dyDescent="0.2">
      <c r="A112" s="304" t="s">
        <v>380</v>
      </c>
      <c r="B112" s="6" t="s">
        <v>441</v>
      </c>
      <c r="C112" s="181"/>
    </row>
    <row r="113" spans="1:3" ht="12" customHeight="1" thickBot="1" x14ac:dyDescent="0.25">
      <c r="A113" s="312" t="s">
        <v>381</v>
      </c>
      <c r="B113" s="85" t="s">
        <v>442</v>
      </c>
      <c r="C113" s="187"/>
    </row>
    <row r="114" spans="1:3" ht="12" customHeight="1" thickBot="1" x14ac:dyDescent="0.25">
      <c r="A114" s="27" t="s">
        <v>9</v>
      </c>
      <c r="B114" s="25" t="s">
        <v>299</v>
      </c>
      <c r="C114" s="346">
        <f>+C115+C117+C119</f>
        <v>198631</v>
      </c>
    </row>
    <row r="115" spans="1:3" ht="12" customHeight="1" x14ac:dyDescent="0.2">
      <c r="A115" s="302" t="s">
        <v>77</v>
      </c>
      <c r="B115" s="6" t="s">
        <v>159</v>
      </c>
      <c r="C115" s="182">
        <f>'1.1.sz.mell.'!C115</f>
        <v>162331</v>
      </c>
    </row>
    <row r="116" spans="1:3" ht="12" customHeight="1" x14ac:dyDescent="0.2">
      <c r="A116" s="302" t="s">
        <v>78</v>
      </c>
      <c r="B116" s="10" t="s">
        <v>303</v>
      </c>
      <c r="C116" s="182">
        <f>'1.1.sz.mell.'!C116</f>
        <v>160588</v>
      </c>
    </row>
    <row r="117" spans="1:3" ht="12" customHeight="1" x14ac:dyDescent="0.2">
      <c r="A117" s="302" t="s">
        <v>79</v>
      </c>
      <c r="B117" s="10" t="s">
        <v>136</v>
      </c>
      <c r="C117" s="182">
        <f>'1.1.sz.mell.'!C117</f>
        <v>36300</v>
      </c>
    </row>
    <row r="118" spans="1:3" ht="12" customHeight="1" x14ac:dyDescent="0.2">
      <c r="A118" s="302" t="s">
        <v>80</v>
      </c>
      <c r="B118" s="10" t="s">
        <v>304</v>
      </c>
      <c r="C118" s="172"/>
    </row>
    <row r="119" spans="1:3" ht="12" customHeight="1" x14ac:dyDescent="0.2">
      <c r="A119" s="302" t="s">
        <v>81</v>
      </c>
      <c r="B119" s="176" t="s">
        <v>162</v>
      </c>
      <c r="C119" s="172">
        <v>0</v>
      </c>
    </row>
    <row r="120" spans="1:3" ht="12" customHeight="1" x14ac:dyDescent="0.2">
      <c r="A120" s="302" t="s">
        <v>87</v>
      </c>
      <c r="B120" s="175" t="s">
        <v>364</v>
      </c>
      <c r="C120" s="172"/>
    </row>
    <row r="121" spans="1:3" ht="12" customHeight="1" x14ac:dyDescent="0.2">
      <c r="A121" s="302" t="s">
        <v>89</v>
      </c>
      <c r="B121" s="279" t="s">
        <v>309</v>
      </c>
      <c r="C121" s="172"/>
    </row>
    <row r="122" spans="1:3" ht="12" customHeight="1" x14ac:dyDescent="0.2">
      <c r="A122" s="302" t="s">
        <v>137</v>
      </c>
      <c r="B122" s="83" t="s">
        <v>292</v>
      </c>
      <c r="C122" s="172"/>
    </row>
    <row r="123" spans="1:3" ht="12" customHeight="1" x14ac:dyDescent="0.2">
      <c r="A123" s="302" t="s">
        <v>138</v>
      </c>
      <c r="B123" s="83" t="s">
        <v>308</v>
      </c>
      <c r="C123" s="172"/>
    </row>
    <row r="124" spans="1:3" ht="12" customHeight="1" x14ac:dyDescent="0.2">
      <c r="A124" s="302" t="s">
        <v>139</v>
      </c>
      <c r="B124" s="83" t="s">
        <v>307</v>
      </c>
      <c r="C124" s="172"/>
    </row>
    <row r="125" spans="1:3" ht="12" customHeight="1" x14ac:dyDescent="0.2">
      <c r="A125" s="302" t="s">
        <v>300</v>
      </c>
      <c r="B125" s="83" t="s">
        <v>295</v>
      </c>
      <c r="C125" s="172"/>
    </row>
    <row r="126" spans="1:3" ht="12" customHeight="1" x14ac:dyDescent="0.2">
      <c r="A126" s="302" t="s">
        <v>301</v>
      </c>
      <c r="B126" s="83" t="s">
        <v>306</v>
      </c>
      <c r="C126" s="172">
        <v>0</v>
      </c>
    </row>
    <row r="127" spans="1:3" ht="12" customHeight="1" thickBot="1" x14ac:dyDescent="0.25">
      <c r="A127" s="311" t="s">
        <v>302</v>
      </c>
      <c r="B127" s="83" t="s">
        <v>305</v>
      </c>
      <c r="C127" s="173"/>
    </row>
    <row r="128" spans="1:3" ht="12" customHeight="1" thickBot="1" x14ac:dyDescent="0.25">
      <c r="A128" s="27" t="s">
        <v>10</v>
      </c>
      <c r="B128" s="77" t="s">
        <v>384</v>
      </c>
      <c r="C128" s="179">
        <f>+C93+C114</f>
        <v>349621</v>
      </c>
    </row>
    <row r="129" spans="1:11" ht="12" customHeight="1" thickBot="1" x14ac:dyDescent="0.25">
      <c r="A129" s="27" t="s">
        <v>11</v>
      </c>
      <c r="B129" s="77" t="s">
        <v>385</v>
      </c>
      <c r="C129" s="179">
        <f>+C130+C131+C132</f>
        <v>20000</v>
      </c>
    </row>
    <row r="130" spans="1:11" s="72" customFormat="1" ht="12" customHeight="1" x14ac:dyDescent="0.2">
      <c r="A130" s="302" t="s">
        <v>201</v>
      </c>
      <c r="B130" s="7" t="s">
        <v>446</v>
      </c>
      <c r="C130" s="172"/>
    </row>
    <row r="131" spans="1:11" ht="12" customHeight="1" x14ac:dyDescent="0.2">
      <c r="A131" s="302" t="s">
        <v>204</v>
      </c>
      <c r="B131" s="7" t="s">
        <v>393</v>
      </c>
      <c r="C131" s="172">
        <f>'1.1.sz.mell.'!C131</f>
        <v>20000</v>
      </c>
    </row>
    <row r="132" spans="1:11" ht="12" customHeight="1" thickBot="1" x14ac:dyDescent="0.25">
      <c r="A132" s="311" t="s">
        <v>205</v>
      </c>
      <c r="B132" s="5" t="s">
        <v>445</v>
      </c>
      <c r="C132" s="172"/>
    </row>
    <row r="133" spans="1:11" ht="12" customHeight="1" thickBot="1" x14ac:dyDescent="0.25">
      <c r="A133" s="27" t="s">
        <v>12</v>
      </c>
      <c r="B133" s="77" t="s">
        <v>386</v>
      </c>
      <c r="C133" s="179">
        <f>SUM(C134:C139)</f>
        <v>0</v>
      </c>
    </row>
    <row r="134" spans="1:11" ht="12" customHeight="1" x14ac:dyDescent="0.2">
      <c r="A134" s="302" t="s">
        <v>64</v>
      </c>
      <c r="B134" s="7" t="s">
        <v>395</v>
      </c>
      <c r="C134" s="172"/>
    </row>
    <row r="135" spans="1:11" ht="12" customHeight="1" x14ac:dyDescent="0.2">
      <c r="A135" s="302" t="s">
        <v>65</v>
      </c>
      <c r="B135" s="7" t="s">
        <v>387</v>
      </c>
      <c r="C135" s="172"/>
    </row>
    <row r="136" spans="1:11" ht="12" customHeight="1" x14ac:dyDescent="0.2">
      <c r="A136" s="302" t="s">
        <v>66</v>
      </c>
      <c r="B136" s="7" t="s">
        <v>388</v>
      </c>
      <c r="C136" s="172"/>
    </row>
    <row r="137" spans="1:11" ht="12" customHeight="1" x14ac:dyDescent="0.2">
      <c r="A137" s="302" t="s">
        <v>124</v>
      </c>
      <c r="B137" s="7" t="s">
        <v>444</v>
      </c>
      <c r="C137" s="172"/>
    </row>
    <row r="138" spans="1:11" ht="12" customHeight="1" x14ac:dyDescent="0.2">
      <c r="A138" s="302" t="s">
        <v>125</v>
      </c>
      <c r="B138" s="7" t="s">
        <v>390</v>
      </c>
      <c r="C138" s="172"/>
    </row>
    <row r="139" spans="1:11" s="72" customFormat="1" ht="12" customHeight="1" thickBot="1" x14ac:dyDescent="0.25">
      <c r="A139" s="311" t="s">
        <v>126</v>
      </c>
      <c r="B139" s="5" t="s">
        <v>391</v>
      </c>
      <c r="C139" s="172"/>
    </row>
    <row r="140" spans="1:11" ht="12" customHeight="1" thickBot="1" x14ac:dyDescent="0.25">
      <c r="A140" s="27" t="s">
        <v>13</v>
      </c>
      <c r="B140" s="77" t="s">
        <v>459</v>
      </c>
      <c r="C140" s="185">
        <f>+C141+C142+C143+C144</f>
        <v>107163</v>
      </c>
      <c r="K140" s="171"/>
    </row>
    <row r="141" spans="1:11" x14ac:dyDescent="0.2">
      <c r="A141" s="302" t="s">
        <v>67</v>
      </c>
      <c r="B141" s="7" t="s">
        <v>310</v>
      </c>
      <c r="C141" s="172"/>
    </row>
    <row r="142" spans="1:11" ht="12" customHeight="1" x14ac:dyDescent="0.2">
      <c r="A142" s="302" t="s">
        <v>68</v>
      </c>
      <c r="B142" s="7" t="s">
        <v>311</v>
      </c>
      <c r="C142" s="172">
        <f>'1.1.sz.mell.'!C142</f>
        <v>4878</v>
      </c>
    </row>
    <row r="143" spans="1:11" ht="12" customHeight="1" x14ac:dyDescent="0.2">
      <c r="A143" s="302" t="s">
        <v>224</v>
      </c>
      <c r="B143" s="7" t="s">
        <v>458</v>
      </c>
      <c r="C143" s="172">
        <v>102285</v>
      </c>
    </row>
    <row r="144" spans="1:11" s="72" customFormat="1" ht="12" customHeight="1" x14ac:dyDescent="0.2">
      <c r="A144" s="302" t="s">
        <v>225</v>
      </c>
      <c r="B144" s="7" t="s">
        <v>400</v>
      </c>
      <c r="C144" s="172"/>
    </row>
    <row r="145" spans="1:3" s="72" customFormat="1" ht="12" customHeight="1" thickBot="1" x14ac:dyDescent="0.25">
      <c r="A145" s="311" t="s">
        <v>226</v>
      </c>
      <c r="B145" s="5" t="s">
        <v>330</v>
      </c>
      <c r="C145" s="172"/>
    </row>
    <row r="146" spans="1:3" s="72" customFormat="1" ht="12" customHeight="1" thickBot="1" x14ac:dyDescent="0.25">
      <c r="A146" s="27" t="s">
        <v>14</v>
      </c>
      <c r="B146" s="77" t="s">
        <v>401</v>
      </c>
      <c r="C146" s="188">
        <f>SUM(C147:C151)</f>
        <v>0</v>
      </c>
    </row>
    <row r="147" spans="1:3" s="72" customFormat="1" ht="12" customHeight="1" x14ac:dyDescent="0.2">
      <c r="A147" s="302" t="s">
        <v>69</v>
      </c>
      <c r="B147" s="7" t="s">
        <v>396</v>
      </c>
      <c r="C147" s="172"/>
    </row>
    <row r="148" spans="1:3" s="72" customFormat="1" ht="12" customHeight="1" x14ac:dyDescent="0.2">
      <c r="A148" s="302" t="s">
        <v>70</v>
      </c>
      <c r="B148" s="7" t="s">
        <v>403</v>
      </c>
      <c r="C148" s="172"/>
    </row>
    <row r="149" spans="1:3" s="72" customFormat="1" ht="12" customHeight="1" x14ac:dyDescent="0.2">
      <c r="A149" s="302" t="s">
        <v>236</v>
      </c>
      <c r="B149" s="7" t="s">
        <v>398</v>
      </c>
      <c r="C149" s="172"/>
    </row>
    <row r="150" spans="1:3" s="72" customFormat="1" ht="12" customHeight="1" thickBot="1" x14ac:dyDescent="0.25">
      <c r="A150" s="302" t="s">
        <v>237</v>
      </c>
      <c r="B150" s="7" t="s">
        <v>447</v>
      </c>
      <c r="C150" s="172"/>
    </row>
    <row r="151" spans="1:3" ht="12.75" customHeight="1" thickBot="1" x14ac:dyDescent="0.25">
      <c r="A151" s="311" t="s">
        <v>402</v>
      </c>
      <c r="B151" s="5" t="s">
        <v>405</v>
      </c>
      <c r="C151" s="348"/>
    </row>
    <row r="152" spans="1:3" ht="12.75" customHeight="1" thickBot="1" x14ac:dyDescent="0.25">
      <c r="A152" s="352" t="s">
        <v>15</v>
      </c>
      <c r="B152" s="77" t="s">
        <v>406</v>
      </c>
      <c r="C152" s="348"/>
    </row>
    <row r="153" spans="1:3" ht="12.75" customHeight="1" thickBot="1" x14ac:dyDescent="0.25">
      <c r="A153" s="352" t="s">
        <v>16</v>
      </c>
      <c r="B153" s="77" t="s">
        <v>407</v>
      </c>
      <c r="C153" s="293"/>
    </row>
    <row r="154" spans="1:3" ht="12" customHeight="1" thickBot="1" x14ac:dyDescent="0.25">
      <c r="A154" s="27" t="s">
        <v>17</v>
      </c>
      <c r="B154" s="77" t="s">
        <v>409</v>
      </c>
      <c r="C154" s="293">
        <f>C153+C152+C146+C140+C133+C129</f>
        <v>127163</v>
      </c>
    </row>
    <row r="155" spans="1:3" ht="15" customHeight="1" thickBot="1" x14ac:dyDescent="0.25">
      <c r="A155" s="313" t="s">
        <v>18</v>
      </c>
      <c r="B155" s="257" t="s">
        <v>408</v>
      </c>
      <c r="C155" s="293">
        <f>+C128+C154</f>
        <v>476784</v>
      </c>
    </row>
    <row r="156" spans="1:3" ht="13.5" thickBot="1" x14ac:dyDescent="0.25">
      <c r="A156" s="263"/>
      <c r="B156" s="264"/>
      <c r="C156" s="265"/>
    </row>
    <row r="157" spans="1:3" ht="15" customHeight="1" thickBot="1" x14ac:dyDescent="0.25">
      <c r="A157" s="546" t="s">
        <v>448</v>
      </c>
      <c r="B157" s="547"/>
      <c r="C157" s="75">
        <v>25</v>
      </c>
    </row>
    <row r="158" spans="1:3" ht="9" customHeight="1" thickBot="1" x14ac:dyDescent="0.25">
      <c r="A158" s="596" t="s">
        <v>611</v>
      </c>
      <c r="B158" s="597"/>
      <c r="C158" s="549"/>
    </row>
    <row r="159" spans="1:3" ht="15" customHeight="1" thickBot="1" x14ac:dyDescent="0.25">
      <c r="A159" s="598" t="s">
        <v>612</v>
      </c>
      <c r="B159" s="599"/>
      <c r="C159" s="544">
        <v>1</v>
      </c>
    </row>
    <row r="160" spans="1:3" ht="15" customHeight="1" thickBot="1" x14ac:dyDescent="0.25">
      <c r="A160" s="598" t="s">
        <v>613</v>
      </c>
      <c r="B160" s="599"/>
      <c r="C160" s="545">
        <v>5</v>
      </c>
    </row>
    <row r="161" spans="1:3" ht="15" customHeight="1" thickBot="1" x14ac:dyDescent="0.25">
      <c r="A161" s="598" t="s">
        <v>614</v>
      </c>
      <c r="B161" s="599"/>
      <c r="C161" s="545">
        <v>16</v>
      </c>
    </row>
    <row r="162" spans="1:3" ht="15" customHeight="1" thickBot="1" x14ac:dyDescent="0.25">
      <c r="A162" s="598" t="s">
        <v>615</v>
      </c>
      <c r="B162" s="599"/>
      <c r="C162" s="545">
        <v>3</v>
      </c>
    </row>
    <row r="163" spans="1:3" ht="14.25" customHeight="1" thickBot="1" x14ac:dyDescent="0.25">
      <c r="A163" s="548" t="s">
        <v>154</v>
      </c>
      <c r="B163" s="550"/>
      <c r="C163" s="549">
        <v>10</v>
      </c>
    </row>
  </sheetData>
  <sheetProtection formatCells="0"/>
  <mergeCells count="5">
    <mergeCell ref="A158:B158"/>
    <mergeCell ref="A159:B159"/>
    <mergeCell ref="A160:B160"/>
    <mergeCell ref="A161:B161"/>
    <mergeCell ref="A162:B162"/>
  </mergeCells>
  <phoneticPr fontId="0" type="noConversion"/>
  <printOptions horizontalCentered="1"/>
  <pageMargins left="0.39370078740157483" right="0.39370078740157483" top="0" bottom="0" header="0.78740157480314965" footer="0.78740157480314965"/>
  <pageSetup paperSize="9" scale="80" orientation="portrait" r:id="rId1"/>
  <headerFooter alignWithMargins="0"/>
  <rowBreaks count="1" manualBreakCount="1"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A46" zoomScaleNormal="100" workbookViewId="0">
      <selection activeCell="H47" sqref="H47"/>
    </sheetView>
  </sheetViews>
  <sheetFormatPr defaultColWidth="9.33203125" defaultRowHeight="12.75" x14ac:dyDescent="0.2"/>
  <cols>
    <col min="1" max="1" width="13.83203125" style="166" customWidth="1"/>
    <col min="2" max="2" width="79.1640625" style="167" customWidth="1"/>
    <col min="3" max="3" width="25" style="167" customWidth="1"/>
    <col min="4" max="16384" width="9.33203125" style="167"/>
  </cols>
  <sheetData>
    <row r="1" spans="1:3" s="146" customFormat="1" ht="21" customHeight="1" thickBot="1" x14ac:dyDescent="0.25">
      <c r="A1" s="145"/>
      <c r="B1" s="147"/>
      <c r="C1" s="320" t="s">
        <v>464</v>
      </c>
    </row>
    <row r="2" spans="1:3" s="321" customFormat="1" ht="25.5" customHeight="1" x14ac:dyDescent="0.2">
      <c r="A2" s="273" t="s">
        <v>152</v>
      </c>
      <c r="B2" s="240" t="s">
        <v>461</v>
      </c>
      <c r="C2" s="254" t="s">
        <v>49</v>
      </c>
    </row>
    <row r="3" spans="1:3" s="321" customFormat="1" ht="24.75" thickBot="1" x14ac:dyDescent="0.25">
      <c r="A3" s="314" t="s">
        <v>151</v>
      </c>
      <c r="B3" s="241" t="s">
        <v>338</v>
      </c>
      <c r="C3" s="255" t="s">
        <v>42</v>
      </c>
    </row>
    <row r="4" spans="1:3" s="322" customFormat="1" ht="15.95" customHeight="1" thickBot="1" x14ac:dyDescent="0.3">
      <c r="A4" s="149"/>
      <c r="B4" s="149"/>
      <c r="C4" s="150" t="s">
        <v>43</v>
      </c>
    </row>
    <row r="5" spans="1:3" ht="13.5" thickBot="1" x14ac:dyDescent="0.25">
      <c r="A5" s="274" t="s">
        <v>153</v>
      </c>
      <c r="B5" s="151" t="s">
        <v>44</v>
      </c>
      <c r="C5" s="152" t="s">
        <v>45</v>
      </c>
    </row>
    <row r="6" spans="1:3" s="323" customFormat="1" ht="12.95" customHeight="1" thickBot="1" x14ac:dyDescent="0.25">
      <c r="A6" s="126" t="s">
        <v>423</v>
      </c>
      <c r="B6" s="127" t="s">
        <v>424</v>
      </c>
      <c r="C6" s="128" t="s">
        <v>425</v>
      </c>
    </row>
    <row r="7" spans="1:3" s="323" customFormat="1" ht="15.95" customHeight="1" thickBot="1" x14ac:dyDescent="0.25">
      <c r="A7" s="153"/>
      <c r="B7" s="154" t="s">
        <v>46</v>
      </c>
      <c r="C7" s="155"/>
    </row>
    <row r="8" spans="1:3" s="256" customFormat="1" ht="12" customHeight="1" thickBot="1" x14ac:dyDescent="0.25">
      <c r="A8" s="126" t="s">
        <v>8</v>
      </c>
      <c r="B8" s="156" t="s">
        <v>449</v>
      </c>
      <c r="C8" s="199">
        <f>SUM(C9:C19)</f>
        <v>0</v>
      </c>
    </row>
    <row r="9" spans="1:3" s="256" customFormat="1" ht="12" customHeight="1" x14ac:dyDescent="0.2">
      <c r="A9" s="315" t="s">
        <v>71</v>
      </c>
      <c r="B9" s="8" t="s">
        <v>213</v>
      </c>
      <c r="C9" s="245"/>
    </row>
    <row r="10" spans="1:3" s="256" customFormat="1" ht="12" customHeight="1" x14ac:dyDescent="0.2">
      <c r="A10" s="316" t="s">
        <v>72</v>
      </c>
      <c r="B10" s="6" t="s">
        <v>214</v>
      </c>
      <c r="C10" s="197"/>
    </row>
    <row r="11" spans="1:3" s="256" customFormat="1" ht="12" customHeight="1" x14ac:dyDescent="0.2">
      <c r="A11" s="316" t="s">
        <v>73</v>
      </c>
      <c r="B11" s="6" t="s">
        <v>215</v>
      </c>
      <c r="C11" s="197"/>
    </row>
    <row r="12" spans="1:3" s="256" customFormat="1" ht="12" customHeight="1" x14ac:dyDescent="0.2">
      <c r="A12" s="316" t="s">
        <v>74</v>
      </c>
      <c r="B12" s="6" t="s">
        <v>216</v>
      </c>
      <c r="C12" s="197"/>
    </row>
    <row r="13" spans="1:3" s="256" customFormat="1" ht="12" customHeight="1" x14ac:dyDescent="0.2">
      <c r="A13" s="316" t="s">
        <v>108</v>
      </c>
      <c r="B13" s="6" t="s">
        <v>217</v>
      </c>
      <c r="C13" s="197"/>
    </row>
    <row r="14" spans="1:3" s="256" customFormat="1" ht="12" customHeight="1" x14ac:dyDescent="0.2">
      <c r="A14" s="316" t="s">
        <v>75</v>
      </c>
      <c r="B14" s="6" t="s">
        <v>339</v>
      </c>
      <c r="C14" s="197"/>
    </row>
    <row r="15" spans="1:3" s="256" customFormat="1" ht="12" customHeight="1" x14ac:dyDescent="0.2">
      <c r="A15" s="316" t="s">
        <v>76</v>
      </c>
      <c r="B15" s="5" t="s">
        <v>340</v>
      </c>
      <c r="C15" s="197"/>
    </row>
    <row r="16" spans="1:3" s="256" customFormat="1" ht="12" customHeight="1" x14ac:dyDescent="0.2">
      <c r="A16" s="316" t="s">
        <v>83</v>
      </c>
      <c r="B16" s="6" t="s">
        <v>220</v>
      </c>
      <c r="C16" s="246"/>
    </row>
    <row r="17" spans="1:3" s="324" customFormat="1" ht="12" customHeight="1" x14ac:dyDescent="0.2">
      <c r="A17" s="316" t="s">
        <v>84</v>
      </c>
      <c r="B17" s="6" t="s">
        <v>221</v>
      </c>
      <c r="C17" s="197"/>
    </row>
    <row r="18" spans="1:3" s="324" customFormat="1" ht="12" customHeight="1" x14ac:dyDescent="0.2">
      <c r="A18" s="316" t="s">
        <v>85</v>
      </c>
      <c r="B18" s="6" t="s">
        <v>369</v>
      </c>
      <c r="C18" s="198"/>
    </row>
    <row r="19" spans="1:3" s="324" customFormat="1" ht="12" customHeight="1" thickBot="1" x14ac:dyDescent="0.25">
      <c r="A19" s="316" t="s">
        <v>86</v>
      </c>
      <c r="B19" s="5" t="s">
        <v>222</v>
      </c>
      <c r="C19" s="198"/>
    </row>
    <row r="20" spans="1:3" s="256" customFormat="1" ht="12" customHeight="1" thickBot="1" x14ac:dyDescent="0.25">
      <c r="A20" s="126" t="s">
        <v>9</v>
      </c>
      <c r="B20" s="156" t="s">
        <v>341</v>
      </c>
      <c r="C20" s="199">
        <f>SUM(C21:C23)</f>
        <v>0</v>
      </c>
    </row>
    <row r="21" spans="1:3" s="324" customFormat="1" ht="12" customHeight="1" x14ac:dyDescent="0.2">
      <c r="A21" s="316" t="s">
        <v>77</v>
      </c>
      <c r="B21" s="7" t="s">
        <v>191</v>
      </c>
      <c r="C21" s="197"/>
    </row>
    <row r="22" spans="1:3" s="324" customFormat="1" ht="12" customHeight="1" x14ac:dyDescent="0.2">
      <c r="A22" s="316" t="s">
        <v>78</v>
      </c>
      <c r="B22" s="6" t="s">
        <v>342</v>
      </c>
      <c r="C22" s="197"/>
    </row>
    <row r="23" spans="1:3" s="324" customFormat="1" ht="12" customHeight="1" x14ac:dyDescent="0.2">
      <c r="A23" s="316" t="s">
        <v>79</v>
      </c>
      <c r="B23" s="6" t="s">
        <v>343</v>
      </c>
      <c r="C23" s="197"/>
    </row>
    <row r="24" spans="1:3" s="324" customFormat="1" ht="12" customHeight="1" thickBot="1" x14ac:dyDescent="0.25">
      <c r="A24" s="316" t="s">
        <v>80</v>
      </c>
      <c r="B24" s="6" t="s">
        <v>450</v>
      </c>
      <c r="C24" s="197"/>
    </row>
    <row r="25" spans="1:3" s="324" customFormat="1" ht="12" customHeight="1" thickBot="1" x14ac:dyDescent="0.25">
      <c r="A25" s="129" t="s">
        <v>10</v>
      </c>
      <c r="B25" s="77" t="s">
        <v>123</v>
      </c>
      <c r="C25" s="226"/>
    </row>
    <row r="26" spans="1:3" s="324" customFormat="1" ht="12" customHeight="1" thickBot="1" x14ac:dyDescent="0.25">
      <c r="A26" s="129" t="s">
        <v>11</v>
      </c>
      <c r="B26" s="77" t="s">
        <v>451</v>
      </c>
      <c r="C26" s="199">
        <f>+C27+C28+C29</f>
        <v>0</v>
      </c>
    </row>
    <row r="27" spans="1:3" s="324" customFormat="1" ht="12" customHeight="1" x14ac:dyDescent="0.2">
      <c r="A27" s="317" t="s">
        <v>201</v>
      </c>
      <c r="B27" s="318" t="s">
        <v>196</v>
      </c>
      <c r="C27" s="58"/>
    </row>
    <row r="28" spans="1:3" s="324" customFormat="1" ht="12" customHeight="1" x14ac:dyDescent="0.2">
      <c r="A28" s="317" t="s">
        <v>204</v>
      </c>
      <c r="B28" s="318" t="s">
        <v>342</v>
      </c>
      <c r="C28" s="197"/>
    </row>
    <row r="29" spans="1:3" s="324" customFormat="1" ht="12" customHeight="1" x14ac:dyDescent="0.2">
      <c r="A29" s="317" t="s">
        <v>205</v>
      </c>
      <c r="B29" s="319" t="s">
        <v>345</v>
      </c>
      <c r="C29" s="197"/>
    </row>
    <row r="30" spans="1:3" s="324" customFormat="1" ht="12" customHeight="1" thickBot="1" x14ac:dyDescent="0.25">
      <c r="A30" s="316" t="s">
        <v>206</v>
      </c>
      <c r="B30" s="81" t="s">
        <v>452</v>
      </c>
      <c r="C30" s="61"/>
    </row>
    <row r="31" spans="1:3" s="324" customFormat="1" ht="12" customHeight="1" thickBot="1" x14ac:dyDescent="0.25">
      <c r="A31" s="129" t="s">
        <v>12</v>
      </c>
      <c r="B31" s="77" t="s">
        <v>346</v>
      </c>
      <c r="C31" s="199">
        <f>+C32+C33+C34</f>
        <v>0</v>
      </c>
    </row>
    <row r="32" spans="1:3" s="324" customFormat="1" ht="12" customHeight="1" x14ac:dyDescent="0.2">
      <c r="A32" s="317" t="s">
        <v>64</v>
      </c>
      <c r="B32" s="318" t="s">
        <v>227</v>
      </c>
      <c r="C32" s="58"/>
    </row>
    <row r="33" spans="1:3" s="324" customFormat="1" ht="12" customHeight="1" x14ac:dyDescent="0.2">
      <c r="A33" s="317" t="s">
        <v>65</v>
      </c>
      <c r="B33" s="319" t="s">
        <v>228</v>
      </c>
      <c r="C33" s="200"/>
    </row>
    <row r="34" spans="1:3" s="324" customFormat="1" ht="12" customHeight="1" thickBot="1" x14ac:dyDescent="0.25">
      <c r="A34" s="316" t="s">
        <v>66</v>
      </c>
      <c r="B34" s="81" t="s">
        <v>229</v>
      </c>
      <c r="C34" s="61"/>
    </row>
    <row r="35" spans="1:3" s="256" customFormat="1" ht="12" customHeight="1" thickBot="1" x14ac:dyDescent="0.25">
      <c r="A35" s="129" t="s">
        <v>13</v>
      </c>
      <c r="B35" s="77" t="s">
        <v>315</v>
      </c>
      <c r="C35" s="226"/>
    </row>
    <row r="36" spans="1:3" s="256" customFormat="1" ht="12" customHeight="1" thickBot="1" x14ac:dyDescent="0.25">
      <c r="A36" s="129" t="s">
        <v>14</v>
      </c>
      <c r="B36" s="77" t="s">
        <v>347</v>
      </c>
      <c r="C36" s="247"/>
    </row>
    <row r="37" spans="1:3" s="256" customFormat="1" ht="12" customHeight="1" thickBot="1" x14ac:dyDescent="0.25">
      <c r="A37" s="126" t="s">
        <v>15</v>
      </c>
      <c r="B37" s="77" t="s">
        <v>348</v>
      </c>
      <c r="C37" s="248"/>
    </row>
    <row r="38" spans="1:3" s="256" customFormat="1" ht="12" customHeight="1" thickBot="1" x14ac:dyDescent="0.25">
      <c r="A38" s="157" t="s">
        <v>16</v>
      </c>
      <c r="B38" s="77" t="s">
        <v>349</v>
      </c>
      <c r="C38" s="248">
        <f>+C39+C40+C41</f>
        <v>81253</v>
      </c>
    </row>
    <row r="39" spans="1:3" s="256" customFormat="1" ht="12" customHeight="1" x14ac:dyDescent="0.2">
      <c r="A39" s="317" t="s">
        <v>350</v>
      </c>
      <c r="B39" s="318" t="s">
        <v>169</v>
      </c>
      <c r="C39" s="58">
        <v>0</v>
      </c>
    </row>
    <row r="40" spans="1:3" s="256" customFormat="1" ht="12" customHeight="1" x14ac:dyDescent="0.2">
      <c r="A40" s="317" t="s">
        <v>351</v>
      </c>
      <c r="B40" s="319" t="s">
        <v>2</v>
      </c>
      <c r="C40" s="200"/>
    </row>
    <row r="41" spans="1:3" s="324" customFormat="1" ht="12" customHeight="1" thickBot="1" x14ac:dyDescent="0.25">
      <c r="A41" s="316" t="s">
        <v>352</v>
      </c>
      <c r="B41" s="81" t="s">
        <v>353</v>
      </c>
      <c r="C41" s="61">
        <v>81253</v>
      </c>
    </row>
    <row r="42" spans="1:3" s="324" customFormat="1" ht="15" customHeight="1" thickBot="1" x14ac:dyDescent="0.25">
      <c r="A42" s="157" t="s">
        <v>17</v>
      </c>
      <c r="B42" s="158" t="s">
        <v>354</v>
      </c>
      <c r="C42" s="251">
        <f>+C37+C38</f>
        <v>81253</v>
      </c>
    </row>
    <row r="43" spans="1:3" s="324" customFormat="1" ht="15" customHeight="1" x14ac:dyDescent="0.2">
      <c r="A43" s="159"/>
      <c r="B43" s="160"/>
      <c r="C43" s="249"/>
    </row>
    <row r="44" spans="1:3" ht="13.5" thickBot="1" x14ac:dyDescent="0.25">
      <c r="A44" s="161"/>
      <c r="B44" s="162"/>
      <c r="C44" s="250"/>
    </row>
    <row r="45" spans="1:3" s="323" customFormat="1" ht="16.5" customHeight="1" thickBot="1" x14ac:dyDescent="0.25">
      <c r="A45" s="163"/>
      <c r="B45" s="164" t="s">
        <v>47</v>
      </c>
      <c r="C45" s="251"/>
    </row>
    <row r="46" spans="1:3" s="325" customFormat="1" ht="12" customHeight="1" thickBot="1" x14ac:dyDescent="0.25">
      <c r="A46" s="129" t="s">
        <v>8</v>
      </c>
      <c r="B46" s="77" t="s">
        <v>355</v>
      </c>
      <c r="C46" s="199">
        <f>SUM(C47:C51)</f>
        <v>81253</v>
      </c>
    </row>
    <row r="47" spans="1:3" ht="12" customHeight="1" x14ac:dyDescent="0.2">
      <c r="A47" s="316" t="s">
        <v>71</v>
      </c>
      <c r="B47" s="7" t="s">
        <v>38</v>
      </c>
      <c r="C47" s="58">
        <v>65340</v>
      </c>
    </row>
    <row r="48" spans="1:3" ht="12" customHeight="1" x14ac:dyDescent="0.2">
      <c r="A48" s="316" t="s">
        <v>72</v>
      </c>
      <c r="B48" s="6" t="s">
        <v>132</v>
      </c>
      <c r="C48" s="60">
        <v>9442</v>
      </c>
    </row>
    <row r="49" spans="1:3" ht="12" customHeight="1" x14ac:dyDescent="0.2">
      <c r="A49" s="316" t="s">
        <v>73</v>
      </c>
      <c r="B49" s="6" t="s">
        <v>100</v>
      </c>
      <c r="C49" s="60">
        <v>6471</v>
      </c>
    </row>
    <row r="50" spans="1:3" ht="12" customHeight="1" x14ac:dyDescent="0.2">
      <c r="A50" s="316" t="s">
        <v>74</v>
      </c>
      <c r="B50" s="6" t="s">
        <v>133</v>
      </c>
      <c r="C50" s="60"/>
    </row>
    <row r="51" spans="1:3" ht="12" customHeight="1" thickBot="1" x14ac:dyDescent="0.25">
      <c r="A51" s="316" t="s">
        <v>108</v>
      </c>
      <c r="B51" s="6" t="s">
        <v>134</v>
      </c>
      <c r="C51" s="60"/>
    </row>
    <row r="52" spans="1:3" ht="12" customHeight="1" thickBot="1" x14ac:dyDescent="0.25">
      <c r="A52" s="129" t="s">
        <v>9</v>
      </c>
      <c r="B52" s="77" t="s">
        <v>356</v>
      </c>
      <c r="C52" s="199">
        <f>SUM(C53:C55)</f>
        <v>0</v>
      </c>
    </row>
    <row r="53" spans="1:3" s="325" customFormat="1" ht="12" customHeight="1" x14ac:dyDescent="0.2">
      <c r="A53" s="316" t="s">
        <v>77</v>
      </c>
      <c r="B53" s="7" t="s">
        <v>159</v>
      </c>
      <c r="C53" s="58"/>
    </row>
    <row r="54" spans="1:3" ht="12" customHeight="1" x14ac:dyDescent="0.2">
      <c r="A54" s="316" t="s">
        <v>78</v>
      </c>
      <c r="B54" s="6" t="s">
        <v>136</v>
      </c>
      <c r="C54" s="60"/>
    </row>
    <row r="55" spans="1:3" ht="12" customHeight="1" x14ac:dyDescent="0.2">
      <c r="A55" s="316" t="s">
        <v>79</v>
      </c>
      <c r="B55" s="6" t="s">
        <v>48</v>
      </c>
      <c r="C55" s="60"/>
    </row>
    <row r="56" spans="1:3" ht="12" customHeight="1" thickBot="1" x14ac:dyDescent="0.25">
      <c r="A56" s="316" t="s">
        <v>80</v>
      </c>
      <c r="B56" s="6" t="s">
        <v>453</v>
      </c>
      <c r="C56" s="60"/>
    </row>
    <row r="57" spans="1:3" ht="12" customHeight="1" thickBot="1" x14ac:dyDescent="0.25">
      <c r="A57" s="129" t="s">
        <v>10</v>
      </c>
      <c r="B57" s="77" t="s">
        <v>4</v>
      </c>
      <c r="C57" s="226"/>
    </row>
    <row r="58" spans="1:3" ht="15" customHeight="1" thickBot="1" x14ac:dyDescent="0.25">
      <c r="A58" s="129" t="s">
        <v>11</v>
      </c>
      <c r="B58" s="165" t="s">
        <v>457</v>
      </c>
      <c r="C58" s="252">
        <f>+C46+C52+C57</f>
        <v>81253</v>
      </c>
    </row>
    <row r="59" spans="1:3" ht="13.5" thickBot="1" x14ac:dyDescent="0.25">
      <c r="C59" s="253"/>
    </row>
    <row r="60" spans="1:3" ht="15" customHeight="1" thickBot="1" x14ac:dyDescent="0.25">
      <c r="A60" s="168" t="s">
        <v>448</v>
      </c>
      <c r="B60" s="169"/>
      <c r="C60" s="75">
        <v>14</v>
      </c>
    </row>
    <row r="61" spans="1:3" ht="14.25" customHeight="1" thickBot="1" x14ac:dyDescent="0.25">
      <c r="A61" s="168" t="s">
        <v>154</v>
      </c>
      <c r="B61" s="169"/>
      <c r="C61" s="75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16" zoomScale="80" zoomScaleNormal="80" workbookViewId="0">
      <selection activeCell="C53" sqref="C53"/>
    </sheetView>
  </sheetViews>
  <sheetFormatPr defaultColWidth="9.33203125" defaultRowHeight="12.75" x14ac:dyDescent="0.2"/>
  <cols>
    <col min="1" max="1" width="13.83203125" style="166" customWidth="1"/>
    <col min="2" max="2" width="79.1640625" style="167" customWidth="1"/>
    <col min="3" max="3" width="25" style="167" customWidth="1"/>
    <col min="4" max="16384" width="9.33203125" style="167"/>
  </cols>
  <sheetData>
    <row r="1" spans="1:3" s="146" customFormat="1" ht="21" customHeight="1" thickBot="1" x14ac:dyDescent="0.25">
      <c r="A1" s="145"/>
      <c r="B1" s="147"/>
      <c r="C1" s="320" t="s">
        <v>463</v>
      </c>
    </row>
    <row r="2" spans="1:3" s="321" customFormat="1" ht="25.5" customHeight="1" x14ac:dyDescent="0.2">
      <c r="A2" s="273" t="s">
        <v>152</v>
      </c>
      <c r="B2" s="240" t="s">
        <v>460</v>
      </c>
      <c r="C2" s="254" t="s">
        <v>50</v>
      </c>
    </row>
    <row r="3" spans="1:3" s="321" customFormat="1" ht="24.75" thickBot="1" x14ac:dyDescent="0.25">
      <c r="A3" s="314" t="s">
        <v>151</v>
      </c>
      <c r="B3" s="241" t="s">
        <v>338</v>
      </c>
      <c r="C3" s="255" t="s">
        <v>42</v>
      </c>
    </row>
    <row r="4" spans="1:3" s="322" customFormat="1" ht="15.95" customHeight="1" thickBot="1" x14ac:dyDescent="0.3">
      <c r="A4" s="149"/>
      <c r="B4" s="149"/>
      <c r="C4" s="150" t="s">
        <v>43</v>
      </c>
    </row>
    <row r="5" spans="1:3" ht="13.5" thickBot="1" x14ac:dyDescent="0.25">
      <c r="A5" s="274" t="s">
        <v>153</v>
      </c>
      <c r="B5" s="151" t="s">
        <v>44</v>
      </c>
      <c r="C5" s="152" t="s">
        <v>45</v>
      </c>
    </row>
    <row r="6" spans="1:3" s="323" customFormat="1" ht="12.95" customHeight="1" thickBot="1" x14ac:dyDescent="0.25">
      <c r="A6" s="126" t="s">
        <v>423</v>
      </c>
      <c r="B6" s="127" t="s">
        <v>424</v>
      </c>
      <c r="C6" s="128" t="s">
        <v>425</v>
      </c>
    </row>
    <row r="7" spans="1:3" s="323" customFormat="1" ht="15.95" customHeight="1" thickBot="1" x14ac:dyDescent="0.25">
      <c r="A7" s="153"/>
      <c r="B7" s="154" t="s">
        <v>46</v>
      </c>
      <c r="C7" s="155"/>
    </row>
    <row r="8" spans="1:3" s="256" customFormat="1" ht="12" customHeight="1" thickBot="1" x14ac:dyDescent="0.25">
      <c r="A8" s="126" t="s">
        <v>8</v>
      </c>
      <c r="B8" s="156" t="s">
        <v>449</v>
      </c>
      <c r="C8" s="199">
        <f>SUM(C9:C19)</f>
        <v>0</v>
      </c>
    </row>
    <row r="9" spans="1:3" s="256" customFormat="1" ht="12" customHeight="1" x14ac:dyDescent="0.2">
      <c r="A9" s="315" t="s">
        <v>71</v>
      </c>
      <c r="B9" s="8" t="s">
        <v>213</v>
      </c>
      <c r="C9" s="245"/>
    </row>
    <row r="10" spans="1:3" s="256" customFormat="1" ht="12" customHeight="1" x14ac:dyDescent="0.2">
      <c r="A10" s="316" t="s">
        <v>72</v>
      </c>
      <c r="B10" s="6" t="s">
        <v>214</v>
      </c>
      <c r="C10" s="197"/>
    </row>
    <row r="11" spans="1:3" s="256" customFormat="1" ht="12" customHeight="1" x14ac:dyDescent="0.2">
      <c r="A11" s="316" t="s">
        <v>73</v>
      </c>
      <c r="B11" s="6" t="s">
        <v>215</v>
      </c>
      <c r="C11" s="197"/>
    </row>
    <row r="12" spans="1:3" s="256" customFormat="1" ht="12" customHeight="1" x14ac:dyDescent="0.2">
      <c r="A12" s="316" t="s">
        <v>74</v>
      </c>
      <c r="B12" s="6" t="s">
        <v>216</v>
      </c>
      <c r="C12" s="197"/>
    </row>
    <row r="13" spans="1:3" s="256" customFormat="1" ht="12" customHeight="1" x14ac:dyDescent="0.2">
      <c r="A13" s="316" t="s">
        <v>108</v>
      </c>
      <c r="B13" s="6" t="s">
        <v>217</v>
      </c>
      <c r="C13" s="197"/>
    </row>
    <row r="14" spans="1:3" s="256" customFormat="1" ht="12" customHeight="1" x14ac:dyDescent="0.2">
      <c r="A14" s="316" t="s">
        <v>75</v>
      </c>
      <c r="B14" s="6" t="s">
        <v>339</v>
      </c>
      <c r="C14" s="197"/>
    </row>
    <row r="15" spans="1:3" s="256" customFormat="1" ht="12" customHeight="1" x14ac:dyDescent="0.2">
      <c r="A15" s="316" t="s">
        <v>76</v>
      </c>
      <c r="B15" s="5" t="s">
        <v>340</v>
      </c>
      <c r="C15" s="197"/>
    </row>
    <row r="16" spans="1:3" s="256" customFormat="1" ht="12" customHeight="1" x14ac:dyDescent="0.2">
      <c r="A16" s="316" t="s">
        <v>83</v>
      </c>
      <c r="B16" s="6" t="s">
        <v>220</v>
      </c>
      <c r="C16" s="246"/>
    </row>
    <row r="17" spans="1:3" s="324" customFormat="1" ht="12" customHeight="1" x14ac:dyDescent="0.2">
      <c r="A17" s="316" t="s">
        <v>84</v>
      </c>
      <c r="B17" s="6" t="s">
        <v>221</v>
      </c>
      <c r="C17" s="197"/>
    </row>
    <row r="18" spans="1:3" s="324" customFormat="1" ht="12" customHeight="1" x14ac:dyDescent="0.2">
      <c r="A18" s="316" t="s">
        <v>85</v>
      </c>
      <c r="B18" s="6" t="s">
        <v>369</v>
      </c>
      <c r="C18" s="198"/>
    </row>
    <row r="19" spans="1:3" s="324" customFormat="1" ht="12" customHeight="1" thickBot="1" x14ac:dyDescent="0.25">
      <c r="A19" s="316" t="s">
        <v>86</v>
      </c>
      <c r="B19" s="5" t="s">
        <v>222</v>
      </c>
      <c r="C19" s="198"/>
    </row>
    <row r="20" spans="1:3" s="256" customFormat="1" ht="12" customHeight="1" thickBot="1" x14ac:dyDescent="0.25">
      <c r="A20" s="126" t="s">
        <v>9</v>
      </c>
      <c r="B20" s="156" t="s">
        <v>341</v>
      </c>
      <c r="C20" s="199">
        <f>SUM(C21:C23)</f>
        <v>0</v>
      </c>
    </row>
    <row r="21" spans="1:3" s="324" customFormat="1" ht="12" customHeight="1" x14ac:dyDescent="0.2">
      <c r="A21" s="316" t="s">
        <v>77</v>
      </c>
      <c r="B21" s="7" t="s">
        <v>191</v>
      </c>
      <c r="C21" s="197"/>
    </row>
    <row r="22" spans="1:3" s="324" customFormat="1" ht="12" customHeight="1" x14ac:dyDescent="0.2">
      <c r="A22" s="316" t="s">
        <v>78</v>
      </c>
      <c r="B22" s="6" t="s">
        <v>342</v>
      </c>
      <c r="C22" s="197"/>
    </row>
    <row r="23" spans="1:3" s="324" customFormat="1" ht="12" customHeight="1" x14ac:dyDescent="0.2">
      <c r="A23" s="316" t="s">
        <v>79</v>
      </c>
      <c r="B23" s="6" t="s">
        <v>343</v>
      </c>
      <c r="C23" s="197"/>
    </row>
    <row r="24" spans="1:3" s="324" customFormat="1" ht="12" customHeight="1" thickBot="1" x14ac:dyDescent="0.25">
      <c r="A24" s="316" t="s">
        <v>80</v>
      </c>
      <c r="B24" s="6" t="s">
        <v>454</v>
      </c>
      <c r="C24" s="197"/>
    </row>
    <row r="25" spans="1:3" s="324" customFormat="1" ht="12" customHeight="1" thickBot="1" x14ac:dyDescent="0.25">
      <c r="A25" s="129" t="s">
        <v>10</v>
      </c>
      <c r="B25" s="77" t="s">
        <v>123</v>
      </c>
      <c r="C25" s="226"/>
    </row>
    <row r="26" spans="1:3" s="324" customFormat="1" ht="12" customHeight="1" thickBot="1" x14ac:dyDescent="0.25">
      <c r="A26" s="129" t="s">
        <v>11</v>
      </c>
      <c r="B26" s="77" t="s">
        <v>344</v>
      </c>
      <c r="C26" s="199">
        <f>+C27+C28</f>
        <v>0</v>
      </c>
    </row>
    <row r="27" spans="1:3" s="324" customFormat="1" ht="12" customHeight="1" x14ac:dyDescent="0.2">
      <c r="A27" s="317" t="s">
        <v>201</v>
      </c>
      <c r="B27" s="318" t="s">
        <v>342</v>
      </c>
      <c r="C27" s="58"/>
    </row>
    <row r="28" spans="1:3" s="324" customFormat="1" ht="12" customHeight="1" x14ac:dyDescent="0.2">
      <c r="A28" s="317" t="s">
        <v>204</v>
      </c>
      <c r="B28" s="319" t="s">
        <v>345</v>
      </c>
      <c r="C28" s="200"/>
    </row>
    <row r="29" spans="1:3" s="324" customFormat="1" ht="12" customHeight="1" thickBot="1" x14ac:dyDescent="0.25">
      <c r="A29" s="316" t="s">
        <v>205</v>
      </c>
      <c r="B29" s="81" t="s">
        <v>455</v>
      </c>
      <c r="C29" s="61"/>
    </row>
    <row r="30" spans="1:3" s="324" customFormat="1" ht="12" customHeight="1" thickBot="1" x14ac:dyDescent="0.25">
      <c r="A30" s="129" t="s">
        <v>12</v>
      </c>
      <c r="B30" s="77" t="s">
        <v>346</v>
      </c>
      <c r="C30" s="199">
        <f>+C31+C32+C33</f>
        <v>0</v>
      </c>
    </row>
    <row r="31" spans="1:3" s="324" customFormat="1" ht="12" customHeight="1" x14ac:dyDescent="0.2">
      <c r="A31" s="317" t="s">
        <v>64</v>
      </c>
      <c r="B31" s="318" t="s">
        <v>227</v>
      </c>
      <c r="C31" s="58"/>
    </row>
    <row r="32" spans="1:3" s="324" customFormat="1" ht="12" customHeight="1" x14ac:dyDescent="0.2">
      <c r="A32" s="317" t="s">
        <v>65</v>
      </c>
      <c r="B32" s="319" t="s">
        <v>228</v>
      </c>
      <c r="C32" s="200"/>
    </row>
    <row r="33" spans="1:3" s="324" customFormat="1" ht="12" customHeight="1" thickBot="1" x14ac:dyDescent="0.25">
      <c r="A33" s="316" t="s">
        <v>66</v>
      </c>
      <c r="B33" s="81" t="s">
        <v>229</v>
      </c>
      <c r="C33" s="61"/>
    </row>
    <row r="34" spans="1:3" s="256" customFormat="1" ht="12" customHeight="1" thickBot="1" x14ac:dyDescent="0.25">
      <c r="A34" s="129" t="s">
        <v>13</v>
      </c>
      <c r="B34" s="77" t="s">
        <v>315</v>
      </c>
      <c r="C34" s="226"/>
    </row>
    <row r="35" spans="1:3" s="256" customFormat="1" ht="12" customHeight="1" thickBot="1" x14ac:dyDescent="0.25">
      <c r="A35" s="129" t="s">
        <v>14</v>
      </c>
      <c r="B35" s="77" t="s">
        <v>347</v>
      </c>
      <c r="C35" s="247"/>
    </row>
    <row r="36" spans="1:3" s="256" customFormat="1" ht="12" customHeight="1" thickBot="1" x14ac:dyDescent="0.25">
      <c r="A36" s="126" t="s">
        <v>15</v>
      </c>
      <c r="B36" s="77" t="s">
        <v>456</v>
      </c>
      <c r="C36" s="248">
        <f>+C8+C20+C25+C26+C30+C34+C35</f>
        <v>0</v>
      </c>
    </row>
    <row r="37" spans="1:3" s="256" customFormat="1" ht="12" customHeight="1" thickBot="1" x14ac:dyDescent="0.25">
      <c r="A37" s="157" t="s">
        <v>16</v>
      </c>
      <c r="B37" s="77" t="s">
        <v>349</v>
      </c>
      <c r="C37" s="248">
        <f>+C38+C39+C40</f>
        <v>21032</v>
      </c>
    </row>
    <row r="38" spans="1:3" s="256" customFormat="1" ht="12" customHeight="1" x14ac:dyDescent="0.2">
      <c r="A38" s="317" t="s">
        <v>350</v>
      </c>
      <c r="B38" s="318" t="s">
        <v>169</v>
      </c>
      <c r="C38" s="58"/>
    </row>
    <row r="39" spans="1:3" s="256" customFormat="1" ht="12" customHeight="1" x14ac:dyDescent="0.2">
      <c r="A39" s="317" t="s">
        <v>351</v>
      </c>
      <c r="B39" s="319" t="s">
        <v>2</v>
      </c>
      <c r="C39" s="200"/>
    </row>
    <row r="40" spans="1:3" s="324" customFormat="1" ht="12" customHeight="1" thickBot="1" x14ac:dyDescent="0.25">
      <c r="A40" s="316" t="s">
        <v>352</v>
      </c>
      <c r="B40" s="81" t="s">
        <v>353</v>
      </c>
      <c r="C40" s="61">
        <v>21032</v>
      </c>
    </row>
    <row r="41" spans="1:3" s="324" customFormat="1" ht="15" customHeight="1" thickBot="1" x14ac:dyDescent="0.25">
      <c r="A41" s="157" t="s">
        <v>17</v>
      </c>
      <c r="B41" s="158" t="s">
        <v>354</v>
      </c>
      <c r="C41" s="251">
        <f>+C36+C37</f>
        <v>21032</v>
      </c>
    </row>
    <row r="42" spans="1:3" s="324" customFormat="1" ht="15" customHeight="1" x14ac:dyDescent="0.2">
      <c r="A42" s="159"/>
      <c r="B42" s="160"/>
      <c r="C42" s="249"/>
    </row>
    <row r="43" spans="1:3" ht="13.5" thickBot="1" x14ac:dyDescent="0.25">
      <c r="A43" s="161"/>
      <c r="B43" s="162"/>
      <c r="C43" s="250"/>
    </row>
    <row r="44" spans="1:3" s="323" customFormat="1" ht="16.5" customHeight="1" thickBot="1" x14ac:dyDescent="0.25">
      <c r="A44" s="163"/>
      <c r="B44" s="164" t="s">
        <v>47</v>
      </c>
      <c r="C44" s="251"/>
    </row>
    <row r="45" spans="1:3" s="325" customFormat="1" ht="12" customHeight="1" thickBot="1" x14ac:dyDescent="0.25">
      <c r="A45" s="129" t="s">
        <v>8</v>
      </c>
      <c r="B45" s="77" t="s">
        <v>355</v>
      </c>
      <c r="C45" s="199">
        <f>SUM(C46:C50)</f>
        <v>21032</v>
      </c>
    </row>
    <row r="46" spans="1:3" ht="12" customHeight="1" x14ac:dyDescent="0.2">
      <c r="A46" s="316" t="s">
        <v>71</v>
      </c>
      <c r="B46" s="7" t="s">
        <v>38</v>
      </c>
      <c r="C46" s="58">
        <v>16795</v>
      </c>
    </row>
    <row r="47" spans="1:3" ht="12" customHeight="1" x14ac:dyDescent="0.2">
      <c r="A47" s="316" t="s">
        <v>72</v>
      </c>
      <c r="B47" s="6" t="s">
        <v>132</v>
      </c>
      <c r="C47" s="60">
        <v>2585</v>
      </c>
    </row>
    <row r="48" spans="1:3" ht="12" customHeight="1" x14ac:dyDescent="0.2">
      <c r="A48" s="316" t="s">
        <v>73</v>
      </c>
      <c r="B48" s="6" t="s">
        <v>100</v>
      </c>
      <c r="C48" s="60">
        <v>1652</v>
      </c>
    </row>
    <row r="49" spans="1:3" ht="12" customHeight="1" x14ac:dyDescent="0.2">
      <c r="A49" s="316" t="s">
        <v>74</v>
      </c>
      <c r="B49" s="6" t="s">
        <v>133</v>
      </c>
      <c r="C49" s="60"/>
    </row>
    <row r="50" spans="1:3" ht="12" customHeight="1" thickBot="1" x14ac:dyDescent="0.25">
      <c r="A50" s="316" t="s">
        <v>108</v>
      </c>
      <c r="B50" s="6" t="s">
        <v>134</v>
      </c>
      <c r="C50" s="60"/>
    </row>
    <row r="51" spans="1:3" ht="12" customHeight="1" thickBot="1" x14ac:dyDescent="0.25">
      <c r="A51" s="129" t="s">
        <v>9</v>
      </c>
      <c r="B51" s="77" t="s">
        <v>356</v>
      </c>
      <c r="C51" s="199">
        <f>SUM(C52:C54)</f>
        <v>0</v>
      </c>
    </row>
    <row r="52" spans="1:3" s="325" customFormat="1" ht="12" customHeight="1" x14ac:dyDescent="0.2">
      <c r="A52" s="316" t="s">
        <v>77</v>
      </c>
      <c r="B52" s="7" t="s">
        <v>159</v>
      </c>
      <c r="C52" s="58"/>
    </row>
    <row r="53" spans="1:3" ht="12" customHeight="1" x14ac:dyDescent="0.2">
      <c r="A53" s="316" t="s">
        <v>78</v>
      </c>
      <c r="B53" s="6" t="s">
        <v>136</v>
      </c>
      <c r="C53" s="60"/>
    </row>
    <row r="54" spans="1:3" ht="12" customHeight="1" x14ac:dyDescent="0.2">
      <c r="A54" s="316" t="s">
        <v>79</v>
      </c>
      <c r="B54" s="6" t="s">
        <v>48</v>
      </c>
      <c r="C54" s="60"/>
    </row>
    <row r="55" spans="1:3" ht="12" customHeight="1" thickBot="1" x14ac:dyDescent="0.25">
      <c r="A55" s="316" t="s">
        <v>80</v>
      </c>
      <c r="B55" s="6" t="s">
        <v>453</v>
      </c>
      <c r="C55" s="60"/>
    </row>
    <row r="56" spans="1:3" ht="15" customHeight="1" thickBot="1" x14ac:dyDescent="0.25">
      <c r="A56" s="129" t="s">
        <v>10</v>
      </c>
      <c r="B56" s="77" t="s">
        <v>4</v>
      </c>
      <c r="C56" s="226"/>
    </row>
    <row r="57" spans="1:3" ht="13.5" thickBot="1" x14ac:dyDescent="0.25">
      <c r="A57" s="129" t="s">
        <v>11</v>
      </c>
      <c r="B57" s="165" t="s">
        <v>457</v>
      </c>
      <c r="C57" s="252">
        <f>+C45+C51+C56</f>
        <v>21032</v>
      </c>
    </row>
    <row r="58" spans="1:3" ht="15" customHeight="1" thickBot="1" x14ac:dyDescent="0.25">
      <c r="C58" s="253"/>
    </row>
    <row r="59" spans="1:3" ht="14.25" customHeight="1" thickBot="1" x14ac:dyDescent="0.25">
      <c r="A59" s="168" t="s">
        <v>448</v>
      </c>
      <c r="B59" s="169"/>
      <c r="C59" s="75">
        <v>5</v>
      </c>
    </row>
    <row r="60" spans="1:3" ht="13.5" thickBot="1" x14ac:dyDescent="0.25">
      <c r="A60" s="168" t="s">
        <v>154</v>
      </c>
      <c r="B60" s="169"/>
      <c r="C60" s="7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57"/>
  <sheetViews>
    <sheetView view="pageLayout" zoomScaleNormal="120" zoomScaleSheetLayoutView="100" workbookViewId="0">
      <selection activeCell="D153" sqref="D153"/>
    </sheetView>
  </sheetViews>
  <sheetFormatPr defaultColWidth="9.33203125" defaultRowHeight="15.75" x14ac:dyDescent="0.25"/>
  <cols>
    <col min="1" max="1" width="9" style="386" customWidth="1"/>
    <col min="2" max="2" width="75.83203125" style="386" customWidth="1"/>
    <col min="3" max="4" width="15.5" style="386" customWidth="1"/>
    <col min="5" max="5" width="9" style="356" customWidth="1"/>
    <col min="6" max="16384" width="9.33203125" style="356"/>
  </cols>
  <sheetData>
    <row r="1" spans="1:4" ht="15.95" customHeight="1" x14ac:dyDescent="0.25">
      <c r="A1" s="551" t="s">
        <v>5</v>
      </c>
      <c r="B1" s="551"/>
      <c r="C1" s="551"/>
      <c r="D1" s="551"/>
    </row>
    <row r="2" spans="1:4" ht="15.95" customHeight="1" thickBot="1" x14ac:dyDescent="0.3">
      <c r="A2" s="552" t="s">
        <v>111</v>
      </c>
      <c r="B2" s="552"/>
      <c r="C2" s="355"/>
      <c r="D2" s="189" t="s">
        <v>160</v>
      </c>
    </row>
    <row r="3" spans="1:4" ht="38.1" customHeight="1" thickBot="1" x14ac:dyDescent="0.3">
      <c r="A3" s="21" t="s">
        <v>59</v>
      </c>
      <c r="B3" s="22" t="s">
        <v>7</v>
      </c>
      <c r="C3" s="357" t="s">
        <v>566</v>
      </c>
      <c r="D3" s="358" t="str">
        <f>'1.1.sz.mell.'!C3</f>
        <v>2021. évi előirányzat</v>
      </c>
    </row>
    <row r="4" spans="1:4" s="360" customFormat="1" ht="12" customHeight="1" thickBot="1" x14ac:dyDescent="0.25">
      <c r="A4" s="27" t="s">
        <v>423</v>
      </c>
      <c r="B4" s="28" t="s">
        <v>424</v>
      </c>
      <c r="C4" s="28" t="s">
        <v>427</v>
      </c>
      <c r="D4" s="359" t="s">
        <v>426</v>
      </c>
    </row>
    <row r="5" spans="1:4" s="362" customFormat="1" ht="12" customHeight="1" thickBot="1" x14ac:dyDescent="0.25">
      <c r="A5" s="18" t="s">
        <v>8</v>
      </c>
      <c r="B5" s="19" t="s">
        <v>185</v>
      </c>
      <c r="C5" s="361">
        <f>+C6+C7+C8+C9+C10+C11</f>
        <v>133411</v>
      </c>
      <c r="D5" s="179">
        <f>+D6+D7+D8+D9+D10+D11</f>
        <v>121951</v>
      </c>
    </row>
    <row r="6" spans="1:4" s="362" customFormat="1" ht="12" customHeight="1" x14ac:dyDescent="0.2">
      <c r="A6" s="13" t="s">
        <v>71</v>
      </c>
      <c r="B6" s="283" t="s">
        <v>186</v>
      </c>
      <c r="C6" s="363">
        <v>88726</v>
      </c>
      <c r="D6" s="182">
        <f>'9.1. sz. mell'!C9</f>
        <v>86104</v>
      </c>
    </row>
    <row r="7" spans="1:4" s="362" customFormat="1" ht="12" customHeight="1" x14ac:dyDescent="0.2">
      <c r="A7" s="12" t="s">
        <v>72</v>
      </c>
      <c r="B7" s="284" t="s">
        <v>187</v>
      </c>
      <c r="C7" s="364">
        <v>17028</v>
      </c>
      <c r="D7" s="182">
        <f>'9.1. sz. mell'!C10</f>
        <v>17843</v>
      </c>
    </row>
    <row r="8" spans="1:4" s="362" customFormat="1" ht="12" customHeight="1" x14ac:dyDescent="0.2">
      <c r="A8" s="12" t="s">
        <v>73</v>
      </c>
      <c r="B8" s="284" t="s">
        <v>188</v>
      </c>
      <c r="C8" s="364">
        <v>14762</v>
      </c>
      <c r="D8" s="182">
        <f>'9.1. sz. mell'!C11</f>
        <v>15632</v>
      </c>
    </row>
    <row r="9" spans="1:4" s="362" customFormat="1" ht="12" customHeight="1" x14ac:dyDescent="0.2">
      <c r="A9" s="12" t="s">
        <v>74</v>
      </c>
      <c r="B9" s="284" t="s">
        <v>189</v>
      </c>
      <c r="C9" s="364">
        <v>2264</v>
      </c>
      <c r="D9" s="182">
        <f>'9.1. sz. mell'!C12</f>
        <v>2372</v>
      </c>
    </row>
    <row r="10" spans="1:4" s="362" customFormat="1" ht="12" customHeight="1" x14ac:dyDescent="0.2">
      <c r="A10" s="12" t="s">
        <v>108</v>
      </c>
      <c r="B10" s="175" t="s">
        <v>365</v>
      </c>
      <c r="C10" s="364">
        <v>10174</v>
      </c>
      <c r="D10" s="181"/>
    </row>
    <row r="11" spans="1:4" s="362" customFormat="1" ht="12" customHeight="1" thickBot="1" x14ac:dyDescent="0.25">
      <c r="A11" s="14" t="s">
        <v>75</v>
      </c>
      <c r="B11" s="176" t="s">
        <v>366</v>
      </c>
      <c r="C11" s="364">
        <v>457</v>
      </c>
      <c r="D11" s="181"/>
    </row>
    <row r="12" spans="1:4" s="362" customFormat="1" ht="12" customHeight="1" thickBot="1" x14ac:dyDescent="0.25">
      <c r="A12" s="18" t="s">
        <v>9</v>
      </c>
      <c r="B12" s="174" t="s">
        <v>190</v>
      </c>
      <c r="C12" s="361">
        <f>+C13+C14+C15+C16+C17</f>
        <v>33999</v>
      </c>
      <c r="D12" s="179">
        <f>+D13+D14+D15+D16+D17</f>
        <v>59924</v>
      </c>
    </row>
    <row r="13" spans="1:4" s="362" customFormat="1" ht="12" customHeight="1" x14ac:dyDescent="0.2">
      <c r="A13" s="13" t="s">
        <v>77</v>
      </c>
      <c r="B13" s="283" t="s">
        <v>191</v>
      </c>
      <c r="C13" s="363"/>
      <c r="D13" s="182"/>
    </row>
    <row r="14" spans="1:4" s="362" customFormat="1" ht="12" customHeight="1" x14ac:dyDescent="0.2">
      <c r="A14" s="12" t="s">
        <v>78</v>
      </c>
      <c r="B14" s="284" t="s">
        <v>192</v>
      </c>
      <c r="C14" s="364"/>
      <c r="D14" s="181"/>
    </row>
    <row r="15" spans="1:4" s="362" customFormat="1" ht="12" customHeight="1" x14ac:dyDescent="0.2">
      <c r="A15" s="12" t="s">
        <v>79</v>
      </c>
      <c r="B15" s="284" t="s">
        <v>358</v>
      </c>
      <c r="C15" s="364"/>
      <c r="D15" s="181"/>
    </row>
    <row r="16" spans="1:4" s="362" customFormat="1" ht="12" customHeight="1" x14ac:dyDescent="0.2">
      <c r="A16" s="12" t="s">
        <v>80</v>
      </c>
      <c r="B16" s="284" t="s">
        <v>359</v>
      </c>
      <c r="C16" s="364"/>
      <c r="D16" s="181"/>
    </row>
    <row r="17" spans="1:4" s="362" customFormat="1" ht="12" customHeight="1" x14ac:dyDescent="0.2">
      <c r="A17" s="12" t="s">
        <v>81</v>
      </c>
      <c r="B17" s="284" t="s">
        <v>193</v>
      </c>
      <c r="C17" s="364">
        <v>33999</v>
      </c>
      <c r="D17" s="181">
        <f>'9.1. sz. mell'!C20</f>
        <v>59924</v>
      </c>
    </row>
    <row r="18" spans="1:4" s="362" customFormat="1" ht="12" customHeight="1" thickBot="1" x14ac:dyDescent="0.25">
      <c r="A18" s="14" t="s">
        <v>87</v>
      </c>
      <c r="B18" s="176" t="s">
        <v>194</v>
      </c>
      <c r="C18" s="365"/>
      <c r="D18" s="183"/>
    </row>
    <row r="19" spans="1:4" s="362" customFormat="1" ht="12" customHeight="1" thickBot="1" x14ac:dyDescent="0.25">
      <c r="A19" s="18" t="s">
        <v>10</v>
      </c>
      <c r="B19" s="19" t="s">
        <v>195</v>
      </c>
      <c r="C19" s="361">
        <f>+C20+C21+C22+C23+C24</f>
        <v>6654</v>
      </c>
      <c r="D19" s="179">
        <f>+D20+D21+D22+D23+D24</f>
        <v>0</v>
      </c>
    </row>
    <row r="20" spans="1:4" s="362" customFormat="1" ht="12" customHeight="1" x14ac:dyDescent="0.2">
      <c r="A20" s="13" t="s">
        <v>60</v>
      </c>
      <c r="B20" s="283" t="s">
        <v>196</v>
      </c>
      <c r="C20" s="363">
        <v>0</v>
      </c>
      <c r="D20" s="182"/>
    </row>
    <row r="21" spans="1:4" s="362" customFormat="1" ht="12" customHeight="1" x14ac:dyDescent="0.2">
      <c r="A21" s="12" t="s">
        <v>61</v>
      </c>
      <c r="B21" s="284" t="s">
        <v>197</v>
      </c>
      <c r="C21" s="364"/>
      <c r="D21" s="181"/>
    </row>
    <row r="22" spans="1:4" s="362" customFormat="1" ht="12" customHeight="1" x14ac:dyDescent="0.2">
      <c r="A22" s="12" t="s">
        <v>62</v>
      </c>
      <c r="B22" s="284" t="s">
        <v>360</v>
      </c>
      <c r="C22" s="364"/>
      <c r="D22" s="181"/>
    </row>
    <row r="23" spans="1:4" s="362" customFormat="1" ht="12" customHeight="1" x14ac:dyDescent="0.2">
      <c r="A23" s="12" t="s">
        <v>63</v>
      </c>
      <c r="B23" s="284" t="s">
        <v>361</v>
      </c>
      <c r="C23" s="364"/>
      <c r="D23" s="181"/>
    </row>
    <row r="24" spans="1:4" s="362" customFormat="1" ht="12" customHeight="1" x14ac:dyDescent="0.2">
      <c r="A24" s="12" t="s">
        <v>120</v>
      </c>
      <c r="B24" s="284" t="s">
        <v>198</v>
      </c>
      <c r="C24" s="364">
        <v>6654</v>
      </c>
      <c r="D24" s="181">
        <v>0</v>
      </c>
    </row>
    <row r="25" spans="1:4" s="362" customFormat="1" ht="12" customHeight="1" thickBot="1" x14ac:dyDescent="0.25">
      <c r="A25" s="14" t="s">
        <v>121</v>
      </c>
      <c r="B25" s="285" t="s">
        <v>199</v>
      </c>
      <c r="C25" s="365">
        <v>0</v>
      </c>
      <c r="D25" s="183">
        <v>0</v>
      </c>
    </row>
    <row r="26" spans="1:4" s="362" customFormat="1" ht="12" customHeight="1" thickBot="1" x14ac:dyDescent="0.25">
      <c r="A26" s="18" t="s">
        <v>122</v>
      </c>
      <c r="B26" s="19" t="s">
        <v>200</v>
      </c>
      <c r="C26" s="366">
        <f>+C27+C31+C32</f>
        <v>61762</v>
      </c>
      <c r="D26" s="366">
        <f>+D27+D31+D32</f>
        <v>47991</v>
      </c>
    </row>
    <row r="27" spans="1:4" s="362" customFormat="1" ht="12" customHeight="1" x14ac:dyDescent="0.2">
      <c r="A27" s="13" t="s">
        <v>201</v>
      </c>
      <c r="B27" s="283" t="s">
        <v>372</v>
      </c>
      <c r="C27" s="367">
        <f>+C28+C29+C30</f>
        <v>60996</v>
      </c>
      <c r="D27" s="278">
        <f>+D28+D29+D30</f>
        <v>47991</v>
      </c>
    </row>
    <row r="28" spans="1:4" s="362" customFormat="1" ht="12" customHeight="1" x14ac:dyDescent="0.2">
      <c r="A28" s="12" t="s">
        <v>202</v>
      </c>
      <c r="B28" s="284" t="s">
        <v>207</v>
      </c>
      <c r="C28" s="364">
        <v>31176</v>
      </c>
      <c r="D28" s="181">
        <f>'9.1. sz. mell'!C31</f>
        <v>23689</v>
      </c>
    </row>
    <row r="29" spans="1:4" s="362" customFormat="1" ht="12" customHeight="1" x14ac:dyDescent="0.2">
      <c r="A29" s="12" t="s">
        <v>203</v>
      </c>
      <c r="B29" s="353" t="s">
        <v>486</v>
      </c>
      <c r="C29" s="364">
        <v>3742</v>
      </c>
      <c r="D29" s="181">
        <f>'9.1. sz. mell'!C32</f>
        <v>0</v>
      </c>
    </row>
    <row r="30" spans="1:4" s="362" customFormat="1" ht="12" customHeight="1" x14ac:dyDescent="0.2">
      <c r="A30" s="12" t="s">
        <v>370</v>
      </c>
      <c r="B30" s="342" t="s">
        <v>371</v>
      </c>
      <c r="C30" s="364">
        <v>26078</v>
      </c>
      <c r="D30" s="181">
        <f>'9.1. sz. mell'!C33</f>
        <v>24302</v>
      </c>
    </row>
    <row r="31" spans="1:4" s="362" customFormat="1" ht="12" customHeight="1" x14ac:dyDescent="0.2">
      <c r="A31" s="12" t="s">
        <v>204</v>
      </c>
      <c r="B31" s="284" t="s">
        <v>208</v>
      </c>
      <c r="C31" s="364">
        <v>0</v>
      </c>
      <c r="D31" s="181">
        <f>'9.1. sz. mell'!C34</f>
        <v>0</v>
      </c>
    </row>
    <row r="32" spans="1:4" s="362" customFormat="1" ht="12" customHeight="1" thickBot="1" x14ac:dyDescent="0.25">
      <c r="A32" s="12" t="s">
        <v>205</v>
      </c>
      <c r="B32" s="285" t="s">
        <v>210</v>
      </c>
      <c r="C32" s="365">
        <v>766</v>
      </c>
      <c r="D32" s="183"/>
    </row>
    <row r="33" spans="1:4" s="362" customFormat="1" ht="12" customHeight="1" thickBot="1" x14ac:dyDescent="0.25">
      <c r="A33" s="18" t="s">
        <v>12</v>
      </c>
      <c r="B33" s="19" t="s">
        <v>367</v>
      </c>
      <c r="C33" s="361">
        <f>SUM(C34:C44)</f>
        <v>19825</v>
      </c>
      <c r="D33" s="179">
        <f>SUM(D34:D44)</f>
        <v>54189</v>
      </c>
    </row>
    <row r="34" spans="1:4" s="362" customFormat="1" ht="12" customHeight="1" x14ac:dyDescent="0.2">
      <c r="A34" s="13" t="s">
        <v>64</v>
      </c>
      <c r="B34" s="283" t="s">
        <v>213</v>
      </c>
      <c r="C34" s="363"/>
      <c r="D34" s="182"/>
    </row>
    <row r="35" spans="1:4" s="362" customFormat="1" ht="12" customHeight="1" x14ac:dyDescent="0.2">
      <c r="A35" s="12" t="s">
        <v>65</v>
      </c>
      <c r="B35" s="284" t="s">
        <v>214</v>
      </c>
      <c r="C35" s="364">
        <v>1707</v>
      </c>
      <c r="D35" s="181">
        <f>'9.1. sz. mell'!C39</f>
        <v>500</v>
      </c>
    </row>
    <row r="36" spans="1:4" s="362" customFormat="1" ht="12" customHeight="1" x14ac:dyDescent="0.2">
      <c r="A36" s="12" t="s">
        <v>66</v>
      </c>
      <c r="B36" s="284" t="s">
        <v>215</v>
      </c>
      <c r="C36" s="364">
        <v>0</v>
      </c>
      <c r="D36" s="181">
        <f>'9.1. sz. mell'!C40</f>
        <v>0</v>
      </c>
    </row>
    <row r="37" spans="1:4" s="362" customFormat="1" ht="12" customHeight="1" x14ac:dyDescent="0.2">
      <c r="A37" s="12" t="s">
        <v>124</v>
      </c>
      <c r="B37" s="284" t="s">
        <v>216</v>
      </c>
      <c r="C37" s="364">
        <v>13907</v>
      </c>
      <c r="D37" s="181">
        <f>'9.1. sz. mell'!C41</f>
        <v>39687</v>
      </c>
    </row>
    <row r="38" spans="1:4" s="362" customFormat="1" ht="12" customHeight="1" x14ac:dyDescent="0.2">
      <c r="A38" s="12" t="s">
        <v>125</v>
      </c>
      <c r="B38" s="284" t="s">
        <v>217</v>
      </c>
      <c r="C38" s="364">
        <v>2432</v>
      </c>
      <c r="D38" s="181">
        <f>'9.1. sz. mell'!C42</f>
        <v>2816</v>
      </c>
    </row>
    <row r="39" spans="1:4" s="362" customFormat="1" ht="12" customHeight="1" x14ac:dyDescent="0.2">
      <c r="A39" s="12" t="s">
        <v>126</v>
      </c>
      <c r="B39" s="284" t="s">
        <v>218</v>
      </c>
      <c r="C39" s="364">
        <v>1353</v>
      </c>
      <c r="D39" s="181">
        <f>'9.1. sz. mell'!C43</f>
        <v>7998</v>
      </c>
    </row>
    <row r="40" spans="1:4" s="362" customFormat="1" ht="12" customHeight="1" x14ac:dyDescent="0.2">
      <c r="A40" s="12" t="s">
        <v>127</v>
      </c>
      <c r="B40" s="284" t="s">
        <v>219</v>
      </c>
      <c r="C40" s="364">
        <v>245</v>
      </c>
      <c r="D40" s="181">
        <f>'9.1. sz. mell'!C44</f>
        <v>3188</v>
      </c>
    </row>
    <row r="41" spans="1:4" s="362" customFormat="1" ht="12" customHeight="1" x14ac:dyDescent="0.2">
      <c r="A41" s="12" t="s">
        <v>128</v>
      </c>
      <c r="B41" s="284" t="s">
        <v>220</v>
      </c>
      <c r="C41" s="364">
        <v>0</v>
      </c>
      <c r="D41" s="181">
        <f>'9.1. sz. mell'!C45</f>
        <v>0</v>
      </c>
    </row>
    <row r="42" spans="1:4" s="362" customFormat="1" ht="12" customHeight="1" x14ac:dyDescent="0.2">
      <c r="A42" s="12" t="s">
        <v>211</v>
      </c>
      <c r="B42" s="284" t="s">
        <v>221</v>
      </c>
      <c r="C42" s="368"/>
      <c r="D42" s="181">
        <f>'9.1. sz. mell'!C46</f>
        <v>0</v>
      </c>
    </row>
    <row r="43" spans="1:4" s="362" customFormat="1" ht="12" customHeight="1" x14ac:dyDescent="0.2">
      <c r="A43" s="14" t="s">
        <v>212</v>
      </c>
      <c r="B43" s="285" t="s">
        <v>369</v>
      </c>
      <c r="C43" s="369"/>
      <c r="D43" s="181">
        <f>'9.1. sz. mell'!C47</f>
        <v>0</v>
      </c>
    </row>
    <row r="44" spans="1:4" s="362" customFormat="1" ht="12" customHeight="1" thickBot="1" x14ac:dyDescent="0.25">
      <c r="A44" s="14" t="s">
        <v>368</v>
      </c>
      <c r="B44" s="176" t="s">
        <v>222</v>
      </c>
      <c r="C44" s="369">
        <v>181</v>
      </c>
      <c r="D44" s="181">
        <f>'9.1. sz. mell'!C48</f>
        <v>0</v>
      </c>
    </row>
    <row r="45" spans="1:4" s="362" customFormat="1" ht="12" customHeight="1" thickBot="1" x14ac:dyDescent="0.25">
      <c r="A45" s="18" t="s">
        <v>13</v>
      </c>
      <c r="B45" s="19" t="s">
        <v>223</v>
      </c>
      <c r="C45" s="361">
        <f>SUM(C46:C50)</f>
        <v>315</v>
      </c>
      <c r="D45" s="179">
        <f>SUM(D46:D50)</f>
        <v>0</v>
      </c>
    </row>
    <row r="46" spans="1:4" s="362" customFormat="1" ht="12" customHeight="1" x14ac:dyDescent="0.2">
      <c r="A46" s="13" t="s">
        <v>67</v>
      </c>
      <c r="B46" s="283" t="s">
        <v>227</v>
      </c>
      <c r="C46" s="370"/>
      <c r="D46" s="326"/>
    </row>
    <row r="47" spans="1:4" s="362" customFormat="1" ht="12" customHeight="1" x14ac:dyDescent="0.2">
      <c r="A47" s="12" t="s">
        <v>68</v>
      </c>
      <c r="B47" s="284" t="s">
        <v>228</v>
      </c>
      <c r="C47" s="368">
        <v>0</v>
      </c>
      <c r="D47" s="184"/>
    </row>
    <row r="48" spans="1:4" s="362" customFormat="1" ht="12" customHeight="1" x14ac:dyDescent="0.2">
      <c r="A48" s="12" t="s">
        <v>224</v>
      </c>
      <c r="B48" s="284" t="s">
        <v>229</v>
      </c>
      <c r="C48" s="368">
        <v>315</v>
      </c>
      <c r="D48" s="184"/>
    </row>
    <row r="49" spans="1:4" s="362" customFormat="1" ht="12" customHeight="1" x14ac:dyDescent="0.2">
      <c r="A49" s="12" t="s">
        <v>225</v>
      </c>
      <c r="B49" s="284" t="s">
        <v>230</v>
      </c>
      <c r="C49" s="368"/>
      <c r="D49" s="184"/>
    </row>
    <row r="50" spans="1:4" s="362" customFormat="1" ht="12" customHeight="1" thickBot="1" x14ac:dyDescent="0.25">
      <c r="A50" s="14" t="s">
        <v>226</v>
      </c>
      <c r="B50" s="176" t="s">
        <v>231</v>
      </c>
      <c r="C50" s="369"/>
      <c r="D50" s="272"/>
    </row>
    <row r="51" spans="1:4" s="362" customFormat="1" ht="12" customHeight="1" thickBot="1" x14ac:dyDescent="0.25">
      <c r="A51" s="18" t="s">
        <v>129</v>
      </c>
      <c r="B51" s="19" t="s">
        <v>232</v>
      </c>
      <c r="C51" s="361">
        <f>SUM(C52:C54)</f>
        <v>200</v>
      </c>
      <c r="D51" s="179">
        <f>SUM(D52:D54)</f>
        <v>0</v>
      </c>
    </row>
    <row r="52" spans="1:4" s="362" customFormat="1" ht="12" customHeight="1" x14ac:dyDescent="0.2">
      <c r="A52" s="13" t="s">
        <v>69</v>
      </c>
      <c r="B52" s="283" t="s">
        <v>233</v>
      </c>
      <c r="C52" s="363"/>
      <c r="D52" s="182"/>
    </row>
    <row r="53" spans="1:4" s="362" customFormat="1" ht="12" customHeight="1" x14ac:dyDescent="0.2">
      <c r="A53" s="12" t="s">
        <v>70</v>
      </c>
      <c r="B53" s="284" t="s">
        <v>362</v>
      </c>
      <c r="C53" s="364">
        <v>0</v>
      </c>
      <c r="D53" s="181"/>
    </row>
    <row r="54" spans="1:4" s="362" customFormat="1" ht="12" customHeight="1" x14ac:dyDescent="0.2">
      <c r="A54" s="12" t="s">
        <v>236</v>
      </c>
      <c r="B54" s="284" t="s">
        <v>234</v>
      </c>
      <c r="C54" s="364">
        <v>200</v>
      </c>
      <c r="D54" s="181"/>
    </row>
    <row r="55" spans="1:4" s="362" customFormat="1" ht="12" customHeight="1" thickBot="1" x14ac:dyDescent="0.25">
      <c r="A55" s="14" t="s">
        <v>237</v>
      </c>
      <c r="B55" s="176" t="s">
        <v>235</v>
      </c>
      <c r="C55" s="365"/>
      <c r="D55" s="183"/>
    </row>
    <row r="56" spans="1:4" s="362" customFormat="1" ht="12" customHeight="1" thickBot="1" x14ac:dyDescent="0.25">
      <c r="A56" s="18" t="s">
        <v>15</v>
      </c>
      <c r="B56" s="174" t="s">
        <v>238</v>
      </c>
      <c r="C56" s="361">
        <f>SUM(C57:C59)</f>
        <v>53</v>
      </c>
      <c r="D56" s="179">
        <f>SUM(D57:D59)</f>
        <v>0</v>
      </c>
    </row>
    <row r="57" spans="1:4" s="362" customFormat="1" ht="12" customHeight="1" x14ac:dyDescent="0.2">
      <c r="A57" s="13" t="s">
        <v>130</v>
      </c>
      <c r="B57" s="283" t="s">
        <v>240</v>
      </c>
      <c r="C57" s="368"/>
      <c r="D57" s="184"/>
    </row>
    <row r="58" spans="1:4" s="362" customFormat="1" ht="12" customHeight="1" x14ac:dyDescent="0.2">
      <c r="A58" s="12" t="s">
        <v>131</v>
      </c>
      <c r="B58" s="284" t="s">
        <v>363</v>
      </c>
      <c r="C58" s="368">
        <v>0</v>
      </c>
      <c r="D58" s="184"/>
    </row>
    <row r="59" spans="1:4" s="362" customFormat="1" ht="12" customHeight="1" x14ac:dyDescent="0.2">
      <c r="A59" s="12" t="s">
        <v>161</v>
      </c>
      <c r="B59" s="284" t="s">
        <v>241</v>
      </c>
      <c r="C59" s="368">
        <v>53</v>
      </c>
      <c r="D59" s="184"/>
    </row>
    <row r="60" spans="1:4" s="362" customFormat="1" ht="12" customHeight="1" thickBot="1" x14ac:dyDescent="0.25">
      <c r="A60" s="14" t="s">
        <v>239</v>
      </c>
      <c r="B60" s="176" t="s">
        <v>242</v>
      </c>
      <c r="C60" s="368"/>
      <c r="D60" s="184"/>
    </row>
    <row r="61" spans="1:4" s="362" customFormat="1" ht="12" customHeight="1" thickBot="1" x14ac:dyDescent="0.25">
      <c r="A61" s="349" t="s">
        <v>412</v>
      </c>
      <c r="B61" s="19" t="s">
        <v>243</v>
      </c>
      <c r="C61" s="366">
        <f>+C5+C12+C19+C26+C33+C45+C51+C56</f>
        <v>256219</v>
      </c>
      <c r="D61" s="185">
        <f>+D5+D12+D19+D26+D33+D45+D51+D56</f>
        <v>284055</v>
      </c>
    </row>
    <row r="62" spans="1:4" s="362" customFormat="1" ht="12" customHeight="1" thickBot="1" x14ac:dyDescent="0.25">
      <c r="A62" s="328" t="s">
        <v>244</v>
      </c>
      <c r="B62" s="174" t="s">
        <v>487</v>
      </c>
      <c r="C62" s="361">
        <f>SUM(C63:C65)</f>
        <v>0</v>
      </c>
      <c r="D62" s="179">
        <f>SUM(D63:D65)</f>
        <v>20000</v>
      </c>
    </row>
    <row r="63" spans="1:4" s="362" customFormat="1" ht="12" customHeight="1" x14ac:dyDescent="0.2">
      <c r="A63" s="13" t="s">
        <v>276</v>
      </c>
      <c r="B63" s="283" t="s">
        <v>246</v>
      </c>
      <c r="C63" s="368"/>
      <c r="D63" s="184"/>
    </row>
    <row r="64" spans="1:4" s="362" customFormat="1" ht="12" customHeight="1" x14ac:dyDescent="0.2">
      <c r="A64" s="12" t="s">
        <v>285</v>
      </c>
      <c r="B64" s="284" t="s">
        <v>247</v>
      </c>
      <c r="C64" s="368"/>
      <c r="D64" s="184">
        <f>'9.1. sz. mell'!C68</f>
        <v>20000</v>
      </c>
    </row>
    <row r="65" spans="1:6" s="362" customFormat="1" ht="12" customHeight="1" thickBot="1" x14ac:dyDescent="0.25">
      <c r="A65" s="14" t="s">
        <v>286</v>
      </c>
      <c r="B65" s="343" t="s">
        <v>397</v>
      </c>
      <c r="C65" s="368"/>
      <c r="D65" s="184"/>
    </row>
    <row r="66" spans="1:6" s="362" customFormat="1" ht="12" customHeight="1" thickBot="1" x14ac:dyDescent="0.25">
      <c r="A66" s="328" t="s">
        <v>249</v>
      </c>
      <c r="B66" s="174" t="s">
        <v>250</v>
      </c>
      <c r="C66" s="361">
        <f>SUM(C67:C70)</f>
        <v>0</v>
      </c>
      <c r="D66" s="179">
        <f>SUM(D67:D70)</f>
        <v>0</v>
      </c>
    </row>
    <row r="67" spans="1:6" s="362" customFormat="1" ht="12" customHeight="1" x14ac:dyDescent="0.2">
      <c r="A67" s="13" t="s">
        <v>109</v>
      </c>
      <c r="B67" s="283" t="s">
        <v>251</v>
      </c>
      <c r="C67" s="368"/>
      <c r="D67" s="184"/>
    </row>
    <row r="68" spans="1:6" s="362" customFormat="1" ht="17.25" customHeight="1" x14ac:dyDescent="0.25">
      <c r="A68" s="12" t="s">
        <v>110</v>
      </c>
      <c r="B68" s="284" t="s">
        <v>252</v>
      </c>
      <c r="C68" s="368"/>
      <c r="D68" s="184"/>
      <c r="F68" s="371"/>
    </row>
    <row r="69" spans="1:6" s="362" customFormat="1" ht="12" customHeight="1" x14ac:dyDescent="0.2">
      <c r="A69" s="12" t="s">
        <v>277</v>
      </c>
      <c r="B69" s="284" t="s">
        <v>253</v>
      </c>
      <c r="C69" s="368"/>
      <c r="D69" s="184"/>
    </row>
    <row r="70" spans="1:6" s="362" customFormat="1" ht="12" customHeight="1" thickBot="1" x14ac:dyDescent="0.25">
      <c r="A70" s="14" t="s">
        <v>278</v>
      </c>
      <c r="B70" s="176" t="s">
        <v>254</v>
      </c>
      <c r="C70" s="368"/>
      <c r="D70" s="184"/>
    </row>
    <row r="71" spans="1:6" s="362" customFormat="1" ht="12" customHeight="1" thickBot="1" x14ac:dyDescent="0.25">
      <c r="A71" s="328" t="s">
        <v>255</v>
      </c>
      <c r="B71" s="174" t="s">
        <v>256</v>
      </c>
      <c r="C71" s="361">
        <f>SUM(C72:C73)</f>
        <v>276919</v>
      </c>
      <c r="D71" s="179">
        <f>SUM(D72:D73)</f>
        <v>172729</v>
      </c>
    </row>
    <row r="72" spans="1:6" s="362" customFormat="1" ht="12" customHeight="1" x14ac:dyDescent="0.2">
      <c r="A72" s="13" t="s">
        <v>279</v>
      </c>
      <c r="B72" s="283" t="s">
        <v>257</v>
      </c>
      <c r="C72" s="368">
        <v>276919</v>
      </c>
      <c r="D72" s="184">
        <f>'9.1. sz. mell'!C76</f>
        <v>172729</v>
      </c>
    </row>
    <row r="73" spans="1:6" s="362" customFormat="1" ht="12" customHeight="1" thickBot="1" x14ac:dyDescent="0.25">
      <c r="A73" s="14" t="s">
        <v>280</v>
      </c>
      <c r="B73" s="176" t="s">
        <v>258</v>
      </c>
      <c r="C73" s="368"/>
      <c r="D73" s="184"/>
    </row>
    <row r="74" spans="1:6" s="362" customFormat="1" ht="12" customHeight="1" thickBot="1" x14ac:dyDescent="0.25">
      <c r="A74" s="328" t="s">
        <v>259</v>
      </c>
      <c r="B74" s="174" t="s">
        <v>260</v>
      </c>
      <c r="C74" s="361">
        <f>SUM(C75:C77)</f>
        <v>5449</v>
      </c>
      <c r="D74" s="179">
        <f>SUM(D75:D77)</f>
        <v>0</v>
      </c>
    </row>
    <row r="75" spans="1:6" s="362" customFormat="1" ht="12" customHeight="1" x14ac:dyDescent="0.2">
      <c r="A75" s="13" t="s">
        <v>281</v>
      </c>
      <c r="B75" s="283" t="s">
        <v>261</v>
      </c>
      <c r="C75" s="368">
        <v>5449</v>
      </c>
      <c r="D75" s="184"/>
    </row>
    <row r="76" spans="1:6" s="362" customFormat="1" ht="12" customHeight="1" x14ac:dyDescent="0.2">
      <c r="A76" s="12" t="s">
        <v>282</v>
      </c>
      <c r="B76" s="284" t="s">
        <v>262</v>
      </c>
      <c r="C76" s="368"/>
      <c r="D76" s="184"/>
    </row>
    <row r="77" spans="1:6" s="362" customFormat="1" ht="12" customHeight="1" thickBot="1" x14ac:dyDescent="0.25">
      <c r="A77" s="14" t="s">
        <v>283</v>
      </c>
      <c r="B77" s="176" t="s">
        <v>263</v>
      </c>
      <c r="C77" s="368"/>
      <c r="D77" s="184"/>
    </row>
    <row r="78" spans="1:6" s="362" customFormat="1" ht="12" customHeight="1" thickBot="1" x14ac:dyDescent="0.25">
      <c r="A78" s="328" t="s">
        <v>264</v>
      </c>
      <c r="B78" s="174" t="s">
        <v>284</v>
      </c>
      <c r="C78" s="361">
        <f>SUM(C79:C82)</f>
        <v>0</v>
      </c>
      <c r="D78" s="179">
        <f>SUM(D79:D82)</f>
        <v>0</v>
      </c>
    </row>
    <row r="79" spans="1:6" s="362" customFormat="1" ht="12" customHeight="1" x14ac:dyDescent="0.2">
      <c r="A79" s="287" t="s">
        <v>265</v>
      </c>
      <c r="B79" s="283" t="s">
        <v>266</v>
      </c>
      <c r="C79" s="368"/>
      <c r="D79" s="184"/>
    </row>
    <row r="80" spans="1:6" s="362" customFormat="1" ht="12" customHeight="1" x14ac:dyDescent="0.2">
      <c r="A80" s="288" t="s">
        <v>267</v>
      </c>
      <c r="B80" s="284" t="s">
        <v>268</v>
      </c>
      <c r="C80" s="368"/>
      <c r="D80" s="184"/>
    </row>
    <row r="81" spans="1:5" s="362" customFormat="1" ht="12" customHeight="1" x14ac:dyDescent="0.2">
      <c r="A81" s="288" t="s">
        <v>269</v>
      </c>
      <c r="B81" s="284" t="s">
        <v>270</v>
      </c>
      <c r="C81" s="368"/>
      <c r="D81" s="184"/>
    </row>
    <row r="82" spans="1:5" s="362" customFormat="1" ht="12" customHeight="1" thickBot="1" x14ac:dyDescent="0.25">
      <c r="A82" s="289" t="s">
        <v>271</v>
      </c>
      <c r="B82" s="176" t="s">
        <v>272</v>
      </c>
      <c r="C82" s="368"/>
      <c r="D82" s="184"/>
    </row>
    <row r="83" spans="1:5" s="362" customFormat="1" ht="12" customHeight="1" thickBot="1" x14ac:dyDescent="0.25">
      <c r="A83" s="328" t="s">
        <v>273</v>
      </c>
      <c r="B83" s="174" t="s">
        <v>411</v>
      </c>
      <c r="C83" s="372"/>
      <c r="D83" s="327"/>
    </row>
    <row r="84" spans="1:5" s="362" customFormat="1" ht="12" customHeight="1" thickBot="1" x14ac:dyDescent="0.25">
      <c r="A84" s="328" t="s">
        <v>275</v>
      </c>
      <c r="B84" s="174" t="s">
        <v>274</v>
      </c>
      <c r="C84" s="372"/>
      <c r="D84" s="327"/>
    </row>
    <row r="85" spans="1:5" s="362" customFormat="1" ht="12" customHeight="1" thickBot="1" x14ac:dyDescent="0.25">
      <c r="A85" s="328" t="s">
        <v>287</v>
      </c>
      <c r="B85" s="290" t="s">
        <v>414</v>
      </c>
      <c r="C85" s="366">
        <f>+C62+C66+C71+C74+C78+C84+C83</f>
        <v>282368</v>
      </c>
      <c r="D85" s="185">
        <f>+D62+D66+D71+D74+D78+D84+D83</f>
        <v>192729</v>
      </c>
    </row>
    <row r="86" spans="1:5" s="362" customFormat="1" ht="12" customHeight="1" thickBot="1" x14ac:dyDescent="0.25">
      <c r="A86" s="329" t="s">
        <v>413</v>
      </c>
      <c r="B86" s="291" t="s">
        <v>415</v>
      </c>
      <c r="C86" s="366">
        <f>+C61+C85</f>
        <v>538587</v>
      </c>
      <c r="D86" s="185">
        <f>+D61+D85</f>
        <v>476784</v>
      </c>
    </row>
    <row r="87" spans="1:5" s="362" customFormat="1" ht="12" customHeight="1" x14ac:dyDescent="0.2">
      <c r="A87" s="373"/>
      <c r="B87" s="374"/>
      <c r="C87" s="375"/>
      <c r="D87" s="376"/>
    </row>
    <row r="88" spans="1:5" s="362" customFormat="1" ht="12" customHeight="1" x14ac:dyDescent="0.2">
      <c r="A88" s="551" t="s">
        <v>36</v>
      </c>
      <c r="B88" s="551"/>
      <c r="C88" s="551"/>
      <c r="D88" s="551"/>
    </row>
    <row r="89" spans="1:5" s="362" customFormat="1" ht="12" customHeight="1" thickBot="1" x14ac:dyDescent="0.25">
      <c r="A89" s="553" t="s">
        <v>112</v>
      </c>
      <c r="B89" s="553"/>
      <c r="C89" s="355"/>
      <c r="D89" s="189" t="s">
        <v>160</v>
      </c>
    </row>
    <row r="90" spans="1:5" s="362" customFormat="1" ht="24" customHeight="1" thickBot="1" x14ac:dyDescent="0.25">
      <c r="A90" s="21" t="s">
        <v>6</v>
      </c>
      <c r="B90" s="22" t="s">
        <v>37</v>
      </c>
      <c r="C90" s="22" t="str">
        <f>+C3</f>
        <v>2020. évi várható</v>
      </c>
      <c r="D90" s="358" t="str">
        <f>+D3</f>
        <v>2021. évi előirányzat</v>
      </c>
      <c r="E90" s="377"/>
    </row>
    <row r="91" spans="1:5" s="362" customFormat="1" ht="12" customHeight="1" thickBot="1" x14ac:dyDescent="0.25">
      <c r="A91" s="27" t="s">
        <v>423</v>
      </c>
      <c r="B91" s="28" t="s">
        <v>424</v>
      </c>
      <c r="C91" s="28" t="s">
        <v>427</v>
      </c>
      <c r="D91" s="359" t="s">
        <v>426</v>
      </c>
      <c r="E91" s="377"/>
    </row>
    <row r="92" spans="1:5" s="362" customFormat="1" ht="15" customHeight="1" thickBot="1" x14ac:dyDescent="0.25">
      <c r="A92" s="20" t="s">
        <v>8</v>
      </c>
      <c r="B92" s="26" t="s">
        <v>373</v>
      </c>
      <c r="C92" s="378">
        <f>C93+C94+C95+C96+C97+C110</f>
        <v>230324</v>
      </c>
      <c r="D92" s="178">
        <f>D93+D94+D95+D96+D97+D110</f>
        <v>150990</v>
      </c>
      <c r="E92" s="377"/>
    </row>
    <row r="93" spans="1:5" s="362" customFormat="1" ht="12.95" customHeight="1" x14ac:dyDescent="0.2">
      <c r="A93" s="15" t="s">
        <v>71</v>
      </c>
      <c r="B93" s="8" t="s">
        <v>38</v>
      </c>
      <c r="C93" s="379">
        <v>82087</v>
      </c>
      <c r="D93" s="180">
        <f>'9.1. sz. mell'!C94</f>
        <v>75660</v>
      </c>
    </row>
    <row r="94" spans="1:5" ht="16.5" customHeight="1" x14ac:dyDescent="0.25">
      <c r="A94" s="12" t="s">
        <v>72</v>
      </c>
      <c r="B94" s="6" t="s">
        <v>132</v>
      </c>
      <c r="C94" s="364">
        <v>12910</v>
      </c>
      <c r="D94" s="181">
        <f>'9.1. sz. mell'!C95</f>
        <v>10837</v>
      </c>
    </row>
    <row r="95" spans="1:5" x14ac:dyDescent="0.25">
      <c r="A95" s="12" t="s">
        <v>73</v>
      </c>
      <c r="B95" s="6" t="s">
        <v>100</v>
      </c>
      <c r="C95" s="365">
        <v>117865</v>
      </c>
      <c r="D95" s="181">
        <f>'9.1. sz. mell'!C96</f>
        <v>45528</v>
      </c>
    </row>
    <row r="96" spans="1:5" s="360" customFormat="1" ht="12" customHeight="1" x14ac:dyDescent="0.2">
      <c r="A96" s="12" t="s">
        <v>74</v>
      </c>
      <c r="B96" s="9" t="s">
        <v>133</v>
      </c>
      <c r="C96" s="365">
        <v>2219</v>
      </c>
      <c r="D96" s="181">
        <f>'9.1. sz. mell'!C97</f>
        <v>1300</v>
      </c>
    </row>
    <row r="97" spans="1:4" ht="12" customHeight="1" x14ac:dyDescent="0.25">
      <c r="A97" s="12" t="s">
        <v>82</v>
      </c>
      <c r="B97" s="17" t="s">
        <v>134</v>
      </c>
      <c r="C97" s="365">
        <v>15243</v>
      </c>
      <c r="D97" s="181">
        <f>'9.1. sz. mell'!C98</f>
        <v>17665</v>
      </c>
    </row>
    <row r="98" spans="1:4" ht="12" customHeight="1" x14ac:dyDescent="0.25">
      <c r="A98" s="12" t="s">
        <v>75</v>
      </c>
      <c r="B98" s="6" t="s">
        <v>378</v>
      </c>
      <c r="C98" s="365">
        <v>160</v>
      </c>
      <c r="D98" s="181">
        <f>'9.1. sz. mell'!C99</f>
        <v>0</v>
      </c>
    </row>
    <row r="99" spans="1:4" ht="12" customHeight="1" x14ac:dyDescent="0.25">
      <c r="A99" s="12" t="s">
        <v>76</v>
      </c>
      <c r="B99" s="84" t="s">
        <v>377</v>
      </c>
      <c r="C99" s="365">
        <v>0</v>
      </c>
      <c r="D99" s="181">
        <f>'9.1. sz. mell'!C100</f>
        <v>0</v>
      </c>
    </row>
    <row r="100" spans="1:4" ht="12" customHeight="1" x14ac:dyDescent="0.25">
      <c r="A100" s="12" t="s">
        <v>83</v>
      </c>
      <c r="B100" s="84" t="s">
        <v>376</v>
      </c>
      <c r="C100" s="365">
        <v>0</v>
      </c>
      <c r="D100" s="181">
        <f>'9.1. sz. mell'!C101</f>
        <v>1187</v>
      </c>
    </row>
    <row r="101" spans="1:4" ht="12" customHeight="1" x14ac:dyDescent="0.25">
      <c r="A101" s="12" t="s">
        <v>84</v>
      </c>
      <c r="B101" s="82" t="s">
        <v>290</v>
      </c>
      <c r="C101" s="365"/>
      <c r="D101" s="181">
        <f>'9.1. sz. mell'!C102</f>
        <v>0</v>
      </c>
    </row>
    <row r="102" spans="1:4" ht="12" customHeight="1" x14ac:dyDescent="0.25">
      <c r="A102" s="12" t="s">
        <v>85</v>
      </c>
      <c r="B102" s="83" t="s">
        <v>291</v>
      </c>
      <c r="C102" s="365"/>
      <c r="D102" s="181">
        <f>'9.1. sz. mell'!C103</f>
        <v>0</v>
      </c>
    </row>
    <row r="103" spans="1:4" ht="12" customHeight="1" x14ac:dyDescent="0.25">
      <c r="A103" s="12" t="s">
        <v>86</v>
      </c>
      <c r="B103" s="83" t="s">
        <v>292</v>
      </c>
      <c r="C103" s="365"/>
      <c r="D103" s="181">
        <f>'9.1. sz. mell'!C104</f>
        <v>0</v>
      </c>
    </row>
    <row r="104" spans="1:4" ht="12" customHeight="1" x14ac:dyDescent="0.25">
      <c r="A104" s="12" t="s">
        <v>88</v>
      </c>
      <c r="B104" s="82" t="s">
        <v>293</v>
      </c>
      <c r="C104" s="365">
        <v>715</v>
      </c>
      <c r="D104" s="181">
        <f>'9.1. sz. mell'!C105</f>
        <v>1097</v>
      </c>
    </row>
    <row r="105" spans="1:4" ht="12" customHeight="1" x14ac:dyDescent="0.25">
      <c r="A105" s="12" t="s">
        <v>135</v>
      </c>
      <c r="B105" s="82" t="s">
        <v>294</v>
      </c>
      <c r="C105" s="365"/>
      <c r="D105" s="181">
        <f>'9.1. sz. mell'!C106</f>
        <v>0</v>
      </c>
    </row>
    <row r="106" spans="1:4" ht="12" customHeight="1" x14ac:dyDescent="0.25">
      <c r="A106" s="12" t="s">
        <v>288</v>
      </c>
      <c r="B106" s="83" t="s">
        <v>295</v>
      </c>
      <c r="C106" s="365"/>
      <c r="D106" s="181">
        <f>'9.1. sz. mell'!C107</f>
        <v>0</v>
      </c>
    </row>
    <row r="107" spans="1:4" ht="12" customHeight="1" x14ac:dyDescent="0.25">
      <c r="A107" s="11" t="s">
        <v>289</v>
      </c>
      <c r="B107" s="84" t="s">
        <v>296</v>
      </c>
      <c r="C107" s="365"/>
      <c r="D107" s="181">
        <f>'9.1. sz. mell'!C108</f>
        <v>0</v>
      </c>
    </row>
    <row r="108" spans="1:4" ht="12" customHeight="1" x14ac:dyDescent="0.25">
      <c r="A108" s="12" t="s">
        <v>374</v>
      </c>
      <c r="B108" s="84" t="s">
        <v>297</v>
      </c>
      <c r="C108" s="365"/>
      <c r="D108" s="181">
        <f>'9.1. sz. mell'!C109</f>
        <v>0</v>
      </c>
    </row>
    <row r="109" spans="1:4" ht="12" customHeight="1" x14ac:dyDescent="0.25">
      <c r="A109" s="14" t="s">
        <v>375</v>
      </c>
      <c r="B109" s="84" t="s">
        <v>298</v>
      </c>
      <c r="C109" s="365">
        <v>14368</v>
      </c>
      <c r="D109" s="181">
        <f>'9.1. sz. mell'!C110</f>
        <v>15381</v>
      </c>
    </row>
    <row r="110" spans="1:4" ht="12" customHeight="1" x14ac:dyDescent="0.25">
      <c r="A110" s="12" t="s">
        <v>379</v>
      </c>
      <c r="B110" s="9" t="s">
        <v>39</v>
      </c>
      <c r="C110" s="364"/>
      <c r="D110" s="181">
        <f>'9.1. sz. mell'!C111</f>
        <v>0</v>
      </c>
    </row>
    <row r="111" spans="1:4" ht="12" customHeight="1" x14ac:dyDescent="0.25">
      <c r="A111" s="12" t="s">
        <v>380</v>
      </c>
      <c r="B111" s="6" t="s">
        <v>382</v>
      </c>
      <c r="C111" s="364"/>
      <c r="D111" s="181">
        <f>'9.1. sz. mell'!C112</f>
        <v>0</v>
      </c>
    </row>
    <row r="112" spans="1:4" ht="12" customHeight="1" thickBot="1" x14ac:dyDescent="0.3">
      <c r="A112" s="16" t="s">
        <v>381</v>
      </c>
      <c r="B112" s="347" t="s">
        <v>383</v>
      </c>
      <c r="C112" s="380"/>
      <c r="D112" s="187"/>
    </row>
    <row r="113" spans="1:4" ht="12" customHeight="1" thickBot="1" x14ac:dyDescent="0.3">
      <c r="A113" s="344" t="s">
        <v>9</v>
      </c>
      <c r="B113" s="345" t="s">
        <v>299</v>
      </c>
      <c r="C113" s="381">
        <f>+C114+C116+C118</f>
        <v>38079</v>
      </c>
      <c r="D113" s="346">
        <f>+D114+D116+D118</f>
        <v>198631</v>
      </c>
    </row>
    <row r="114" spans="1:4" ht="12" customHeight="1" x14ac:dyDescent="0.25">
      <c r="A114" s="13" t="s">
        <v>77</v>
      </c>
      <c r="B114" s="6" t="s">
        <v>159</v>
      </c>
      <c r="C114" s="363">
        <v>28982</v>
      </c>
      <c r="D114" s="182">
        <f>'9.1. sz. mell'!C115</f>
        <v>162331</v>
      </c>
    </row>
    <row r="115" spans="1:4" x14ac:dyDescent="0.25">
      <c r="A115" s="13" t="s">
        <v>78</v>
      </c>
      <c r="B115" s="10" t="s">
        <v>303</v>
      </c>
      <c r="C115" s="363"/>
      <c r="D115" s="182">
        <f>'9.1. sz. mell'!C116</f>
        <v>160588</v>
      </c>
    </row>
    <row r="116" spans="1:4" ht="12" customHeight="1" x14ac:dyDescent="0.25">
      <c r="A116" s="13" t="s">
        <v>79</v>
      </c>
      <c r="B116" s="10" t="s">
        <v>136</v>
      </c>
      <c r="C116" s="364">
        <v>8885</v>
      </c>
      <c r="D116" s="182">
        <f>'9.1. sz. mell'!C117</f>
        <v>36300</v>
      </c>
    </row>
    <row r="117" spans="1:4" ht="12" customHeight="1" x14ac:dyDescent="0.25">
      <c r="A117" s="13" t="s">
        <v>80</v>
      </c>
      <c r="B117" s="10" t="s">
        <v>304</v>
      </c>
      <c r="C117" s="364"/>
      <c r="D117" s="172"/>
    </row>
    <row r="118" spans="1:4" ht="12" customHeight="1" x14ac:dyDescent="0.25">
      <c r="A118" s="13" t="s">
        <v>81</v>
      </c>
      <c r="B118" s="176" t="s">
        <v>162</v>
      </c>
      <c r="C118" s="364">
        <v>212</v>
      </c>
      <c r="D118" s="172">
        <v>0</v>
      </c>
    </row>
    <row r="119" spans="1:4" ht="12" customHeight="1" x14ac:dyDescent="0.25">
      <c r="A119" s="13" t="s">
        <v>87</v>
      </c>
      <c r="B119" s="175" t="s">
        <v>364</v>
      </c>
      <c r="C119" s="364"/>
      <c r="D119" s="172"/>
    </row>
    <row r="120" spans="1:4" ht="12" customHeight="1" x14ac:dyDescent="0.25">
      <c r="A120" s="13" t="s">
        <v>89</v>
      </c>
      <c r="B120" s="279" t="s">
        <v>309</v>
      </c>
      <c r="C120" s="364"/>
      <c r="D120" s="172"/>
    </row>
    <row r="121" spans="1:4" ht="12" customHeight="1" x14ac:dyDescent="0.25">
      <c r="A121" s="13" t="s">
        <v>137</v>
      </c>
      <c r="B121" s="83" t="s">
        <v>292</v>
      </c>
      <c r="C121" s="364"/>
      <c r="D121" s="172"/>
    </row>
    <row r="122" spans="1:4" ht="12" customHeight="1" x14ac:dyDescent="0.25">
      <c r="A122" s="13" t="s">
        <v>138</v>
      </c>
      <c r="B122" s="83" t="s">
        <v>308</v>
      </c>
      <c r="C122" s="364">
        <v>0</v>
      </c>
      <c r="D122" s="172"/>
    </row>
    <row r="123" spans="1:4" ht="12" customHeight="1" x14ac:dyDescent="0.25">
      <c r="A123" s="13" t="s">
        <v>139</v>
      </c>
      <c r="B123" s="83" t="s">
        <v>307</v>
      </c>
      <c r="C123" s="364"/>
      <c r="D123" s="172"/>
    </row>
    <row r="124" spans="1:4" ht="12" customHeight="1" x14ac:dyDescent="0.25">
      <c r="A124" s="13" t="s">
        <v>300</v>
      </c>
      <c r="B124" s="83" t="s">
        <v>295</v>
      </c>
      <c r="C124" s="364"/>
      <c r="D124" s="172"/>
    </row>
    <row r="125" spans="1:4" ht="12" customHeight="1" x14ac:dyDescent="0.25">
      <c r="A125" s="13" t="s">
        <v>301</v>
      </c>
      <c r="B125" s="83" t="s">
        <v>306</v>
      </c>
      <c r="C125" s="364"/>
      <c r="D125" s="172">
        <v>0</v>
      </c>
    </row>
    <row r="126" spans="1:4" ht="12" customHeight="1" thickBot="1" x14ac:dyDescent="0.3">
      <c r="A126" s="11" t="s">
        <v>302</v>
      </c>
      <c r="B126" s="83" t="s">
        <v>305</v>
      </c>
      <c r="C126" s="365">
        <v>0</v>
      </c>
      <c r="D126" s="173"/>
    </row>
    <row r="127" spans="1:4" ht="12" customHeight="1" thickBot="1" x14ac:dyDescent="0.3">
      <c r="A127" s="18" t="s">
        <v>10</v>
      </c>
      <c r="B127" s="77" t="s">
        <v>384</v>
      </c>
      <c r="C127" s="179">
        <f>+C92+C113</f>
        <v>268403</v>
      </c>
      <c r="D127" s="179">
        <f>+D92+D113</f>
        <v>349621</v>
      </c>
    </row>
    <row r="128" spans="1:4" ht="12" customHeight="1" thickBot="1" x14ac:dyDescent="0.3">
      <c r="A128" s="18" t="s">
        <v>11</v>
      </c>
      <c r="B128" s="77" t="s">
        <v>385</v>
      </c>
      <c r="C128" s="361">
        <f>+C129+C130+C131</f>
        <v>0</v>
      </c>
      <c r="D128" s="179">
        <f>+D129+D130+D131</f>
        <v>20000</v>
      </c>
    </row>
    <row r="129" spans="1:4" ht="12" customHeight="1" x14ac:dyDescent="0.25">
      <c r="A129" s="13" t="s">
        <v>201</v>
      </c>
      <c r="B129" s="10" t="s">
        <v>392</v>
      </c>
      <c r="C129" s="364"/>
      <c r="D129" s="172"/>
    </row>
    <row r="130" spans="1:4" ht="12" customHeight="1" x14ac:dyDescent="0.25">
      <c r="A130" s="13" t="s">
        <v>204</v>
      </c>
      <c r="B130" s="10" t="s">
        <v>393</v>
      </c>
      <c r="C130" s="364"/>
      <c r="D130" s="172">
        <f>'9.1. sz. mell'!C131</f>
        <v>20000</v>
      </c>
    </row>
    <row r="131" spans="1:4" ht="12" customHeight="1" thickBot="1" x14ac:dyDescent="0.3">
      <c r="A131" s="11" t="s">
        <v>205</v>
      </c>
      <c r="B131" s="10" t="s">
        <v>394</v>
      </c>
      <c r="C131" s="364">
        <v>0</v>
      </c>
      <c r="D131" s="172"/>
    </row>
    <row r="132" spans="1:4" ht="12" customHeight="1" thickBot="1" x14ac:dyDescent="0.3">
      <c r="A132" s="18" t="s">
        <v>12</v>
      </c>
      <c r="B132" s="77" t="s">
        <v>386</v>
      </c>
      <c r="C132" s="361">
        <f>SUM(C133:C138)</f>
        <v>0</v>
      </c>
      <c r="D132" s="179">
        <f>SUM(D133:D138)</f>
        <v>0</v>
      </c>
    </row>
    <row r="133" spans="1:4" ht="12" customHeight="1" x14ac:dyDescent="0.25">
      <c r="A133" s="13" t="s">
        <v>64</v>
      </c>
      <c r="B133" s="7" t="s">
        <v>395</v>
      </c>
      <c r="C133" s="364"/>
      <c r="D133" s="172"/>
    </row>
    <row r="134" spans="1:4" ht="12" customHeight="1" x14ac:dyDescent="0.25">
      <c r="A134" s="13" t="s">
        <v>65</v>
      </c>
      <c r="B134" s="7" t="s">
        <v>387</v>
      </c>
      <c r="C134" s="364"/>
      <c r="D134" s="172"/>
    </row>
    <row r="135" spans="1:4" ht="12" customHeight="1" x14ac:dyDescent="0.25">
      <c r="A135" s="13" t="s">
        <v>66</v>
      </c>
      <c r="B135" s="7" t="s">
        <v>388</v>
      </c>
      <c r="C135" s="364"/>
      <c r="D135" s="172"/>
    </row>
    <row r="136" spans="1:4" ht="12" customHeight="1" x14ac:dyDescent="0.25">
      <c r="A136" s="13" t="s">
        <v>124</v>
      </c>
      <c r="B136" s="7" t="s">
        <v>389</v>
      </c>
      <c r="C136" s="364"/>
      <c r="D136" s="172"/>
    </row>
    <row r="137" spans="1:4" ht="12" customHeight="1" x14ac:dyDescent="0.25">
      <c r="A137" s="13" t="s">
        <v>125</v>
      </c>
      <c r="B137" s="7" t="s">
        <v>390</v>
      </c>
      <c r="C137" s="364"/>
      <c r="D137" s="172"/>
    </row>
    <row r="138" spans="1:4" ht="12" customHeight="1" thickBot="1" x14ac:dyDescent="0.3">
      <c r="A138" s="11" t="s">
        <v>126</v>
      </c>
      <c r="B138" s="7" t="s">
        <v>391</v>
      </c>
      <c r="C138" s="364"/>
      <c r="D138" s="172"/>
    </row>
    <row r="139" spans="1:4" ht="12" customHeight="1" thickBot="1" x14ac:dyDescent="0.3">
      <c r="A139" s="18" t="s">
        <v>13</v>
      </c>
      <c r="B139" s="77" t="s">
        <v>399</v>
      </c>
      <c r="C139" s="366">
        <f>+C140+C141+C142+C143</f>
        <v>97456</v>
      </c>
      <c r="D139" s="185">
        <f>+D140+D141+D142+D143</f>
        <v>107163</v>
      </c>
    </row>
    <row r="140" spans="1:4" ht="12" customHeight="1" x14ac:dyDescent="0.25">
      <c r="A140" s="13" t="s">
        <v>67</v>
      </c>
      <c r="B140" s="7" t="s">
        <v>310</v>
      </c>
      <c r="C140" s="364"/>
      <c r="D140" s="172"/>
    </row>
    <row r="141" spans="1:4" ht="12" customHeight="1" x14ac:dyDescent="0.25">
      <c r="A141" s="13" t="s">
        <v>68</v>
      </c>
      <c r="B141" s="7" t="s">
        <v>311</v>
      </c>
      <c r="C141" s="364">
        <v>5210</v>
      </c>
      <c r="D141" s="172">
        <f>'9.1. sz. mell'!C142</f>
        <v>4878</v>
      </c>
    </row>
    <row r="142" spans="1:4" ht="12" customHeight="1" x14ac:dyDescent="0.25">
      <c r="A142" s="13" t="s">
        <v>224</v>
      </c>
      <c r="B142" s="7" t="s">
        <v>488</v>
      </c>
      <c r="C142" s="364">
        <v>92246</v>
      </c>
      <c r="D142" s="172">
        <f>'9.1. sz. mell'!C143</f>
        <v>102285</v>
      </c>
    </row>
    <row r="143" spans="1:4" ht="12" customHeight="1" thickBot="1" x14ac:dyDescent="0.3">
      <c r="A143" s="11" t="s">
        <v>225</v>
      </c>
      <c r="B143" s="5" t="s">
        <v>330</v>
      </c>
      <c r="C143" s="364"/>
      <c r="D143" s="172"/>
    </row>
    <row r="144" spans="1:4" ht="12" customHeight="1" thickBot="1" x14ac:dyDescent="0.3">
      <c r="A144" s="18" t="s">
        <v>14</v>
      </c>
      <c r="B144" s="77" t="s">
        <v>401</v>
      </c>
      <c r="C144" s="382">
        <f>SUM(C145:C149)</f>
        <v>0</v>
      </c>
      <c r="D144" s="188">
        <f>SUM(D145:D149)</f>
        <v>0</v>
      </c>
    </row>
    <row r="145" spans="1:5" ht="12" customHeight="1" x14ac:dyDescent="0.25">
      <c r="A145" s="13" t="s">
        <v>69</v>
      </c>
      <c r="B145" s="7" t="s">
        <v>396</v>
      </c>
      <c r="C145" s="364"/>
      <c r="D145" s="172"/>
    </row>
    <row r="146" spans="1:5" ht="12" customHeight="1" x14ac:dyDescent="0.25">
      <c r="A146" s="13" t="s">
        <v>70</v>
      </c>
      <c r="B146" s="7" t="s">
        <v>403</v>
      </c>
      <c r="C146" s="364"/>
      <c r="D146" s="172"/>
    </row>
    <row r="147" spans="1:5" ht="12" customHeight="1" x14ac:dyDescent="0.25">
      <c r="A147" s="13" t="s">
        <v>236</v>
      </c>
      <c r="B147" s="7" t="s">
        <v>398</v>
      </c>
      <c r="C147" s="364"/>
      <c r="D147" s="172"/>
    </row>
    <row r="148" spans="1:5" ht="12" customHeight="1" x14ac:dyDescent="0.25">
      <c r="A148" s="13" t="s">
        <v>237</v>
      </c>
      <c r="B148" s="7" t="s">
        <v>404</v>
      </c>
      <c r="C148" s="364"/>
      <c r="D148" s="172"/>
    </row>
    <row r="149" spans="1:5" ht="12" customHeight="1" thickBot="1" x14ac:dyDescent="0.3">
      <c r="A149" s="13" t="s">
        <v>402</v>
      </c>
      <c r="B149" s="7" t="s">
        <v>405</v>
      </c>
      <c r="C149" s="364"/>
      <c r="D149" s="172"/>
    </row>
    <row r="150" spans="1:5" ht="12" customHeight="1" thickBot="1" x14ac:dyDescent="0.3">
      <c r="A150" s="18" t="s">
        <v>15</v>
      </c>
      <c r="B150" s="77" t="s">
        <v>406</v>
      </c>
      <c r="C150" s="383"/>
      <c r="D150" s="348"/>
    </row>
    <row r="151" spans="1:5" ht="12" customHeight="1" thickBot="1" x14ac:dyDescent="0.3">
      <c r="A151" s="18" t="s">
        <v>16</v>
      </c>
      <c r="B151" s="77" t="s">
        <v>407</v>
      </c>
      <c r="C151" s="383"/>
      <c r="D151" s="348"/>
    </row>
    <row r="152" spans="1:5" ht="15" customHeight="1" thickBot="1" x14ac:dyDescent="0.3">
      <c r="A152" s="18" t="s">
        <v>17</v>
      </c>
      <c r="B152" s="77" t="s">
        <v>409</v>
      </c>
      <c r="C152" s="384">
        <f>+C128+C132+C139+C144+C150+C151</f>
        <v>97456</v>
      </c>
      <c r="D152" s="293">
        <f>D139+D128</f>
        <v>127163</v>
      </c>
      <c r="E152" s="385"/>
    </row>
    <row r="153" spans="1:5" s="362" customFormat="1" ht="12.95" customHeight="1" thickBot="1" x14ac:dyDescent="0.25">
      <c r="A153" s="177" t="s">
        <v>18</v>
      </c>
      <c r="B153" s="257" t="s">
        <v>408</v>
      </c>
      <c r="C153" s="384">
        <f>+C127+C152</f>
        <v>365859</v>
      </c>
      <c r="D153" s="293">
        <f>D152+D127</f>
        <v>476784</v>
      </c>
    </row>
    <row r="157" spans="1:5" ht="16.5" customHeight="1" x14ac:dyDescent="0.25"/>
  </sheetData>
  <mergeCells count="4">
    <mergeCell ref="A1:D1"/>
    <mergeCell ref="A2:B2"/>
    <mergeCell ref="A88:D88"/>
    <mergeCell ref="A89:B89"/>
  </mergeCells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Kehidakustány Község  Önkormányzata
2021. ÉVI KÖLTSÉGVETÉSÉNEK MÉRLEGE&amp;R&amp;"Times New Roman CE,Félkövér dőlt"&amp;11 1. számú tájékoztató tábla</oddHeader>
  </headerFooter>
  <rowBreaks count="1" manualBreakCount="1">
    <brk id="87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view="pageLayout" topLeftCell="B1" zoomScaleNormal="100" workbookViewId="0">
      <selection activeCell="E4" sqref="E4:H4"/>
    </sheetView>
  </sheetViews>
  <sheetFormatPr defaultColWidth="9.33203125" defaultRowHeight="12.75" x14ac:dyDescent="0.2"/>
  <cols>
    <col min="1" max="1" width="6.83203125" style="121" customWidth="1"/>
    <col min="2" max="2" width="49.6640625" style="43" customWidth="1"/>
    <col min="3" max="8" width="12.83203125" style="43" customWidth="1"/>
    <col min="9" max="9" width="14.33203125" style="43" customWidth="1"/>
    <col min="10" max="10" width="3.33203125" style="43" customWidth="1"/>
    <col min="11" max="16384" width="9.33203125" style="43"/>
  </cols>
  <sheetData>
    <row r="1" spans="1:10" ht="27.75" customHeight="1" x14ac:dyDescent="0.2">
      <c r="A1" s="603" t="s">
        <v>489</v>
      </c>
      <c r="B1" s="603"/>
      <c r="C1" s="603"/>
      <c r="D1" s="603"/>
      <c r="E1" s="603"/>
      <c r="F1" s="603"/>
      <c r="G1" s="603"/>
      <c r="H1" s="603"/>
      <c r="I1" s="603"/>
    </row>
    <row r="2" spans="1:10" ht="20.25" customHeight="1" thickBot="1" x14ac:dyDescent="0.3">
      <c r="I2" s="387" t="s">
        <v>51</v>
      </c>
    </row>
    <row r="3" spans="1:10" s="388" customFormat="1" ht="26.25" customHeight="1" x14ac:dyDescent="0.2">
      <c r="A3" s="604" t="s">
        <v>59</v>
      </c>
      <c r="B3" s="606" t="s">
        <v>490</v>
      </c>
      <c r="C3" s="604" t="s">
        <v>491</v>
      </c>
      <c r="D3" s="604" t="s">
        <v>472</v>
      </c>
      <c r="E3" s="608" t="s">
        <v>492</v>
      </c>
      <c r="F3" s="609"/>
      <c r="G3" s="609"/>
      <c r="H3" s="610"/>
      <c r="I3" s="606" t="s">
        <v>40</v>
      </c>
    </row>
    <row r="4" spans="1:10" s="390" customFormat="1" ht="32.25" customHeight="1" thickBot="1" x14ac:dyDescent="0.25">
      <c r="A4" s="605"/>
      <c r="B4" s="607"/>
      <c r="C4" s="607"/>
      <c r="D4" s="605"/>
      <c r="E4" s="389" t="s">
        <v>474</v>
      </c>
      <c r="F4" s="389" t="s">
        <v>482</v>
      </c>
      <c r="G4" s="389" t="s">
        <v>608</v>
      </c>
      <c r="H4" s="389" t="s">
        <v>610</v>
      </c>
      <c r="I4" s="607"/>
    </row>
    <row r="5" spans="1:10" s="396" customFormat="1" ht="12.95" customHeight="1" thickBot="1" x14ac:dyDescent="0.25">
      <c r="A5" s="391" t="s">
        <v>423</v>
      </c>
      <c r="B5" s="392" t="s">
        <v>424</v>
      </c>
      <c r="C5" s="393" t="s">
        <v>425</v>
      </c>
      <c r="D5" s="392" t="s">
        <v>427</v>
      </c>
      <c r="E5" s="391" t="s">
        <v>426</v>
      </c>
      <c r="F5" s="393" t="s">
        <v>428</v>
      </c>
      <c r="G5" s="393" t="s">
        <v>493</v>
      </c>
      <c r="H5" s="394" t="s">
        <v>494</v>
      </c>
      <c r="I5" s="395" t="s">
        <v>495</v>
      </c>
    </row>
    <row r="6" spans="1:10" ht="24.75" customHeight="1" thickBot="1" x14ac:dyDescent="0.25">
      <c r="A6" s="397" t="s">
        <v>8</v>
      </c>
      <c r="B6" s="398" t="s">
        <v>496</v>
      </c>
      <c r="C6" s="399"/>
      <c r="D6" s="400">
        <f>+D7+D8</f>
        <v>0</v>
      </c>
      <c r="E6" s="401">
        <f>+E7+E8</f>
        <v>0</v>
      </c>
      <c r="F6" s="402">
        <f>+F7+F8</f>
        <v>0</v>
      </c>
      <c r="G6" s="402">
        <f>+G7+G8</f>
        <v>0</v>
      </c>
      <c r="H6" s="403">
        <f>+H7+H8</f>
        <v>0</v>
      </c>
      <c r="I6" s="400">
        <f t="shared" ref="I6:I17" si="0">SUM(D6:H6)</f>
        <v>0</v>
      </c>
    </row>
    <row r="7" spans="1:10" ht="20.100000000000001" customHeight="1" x14ac:dyDescent="0.2">
      <c r="A7" s="404" t="s">
        <v>9</v>
      </c>
      <c r="B7" s="405" t="s">
        <v>497</v>
      </c>
      <c r="C7" s="406"/>
      <c r="D7" s="407"/>
      <c r="E7" s="408"/>
      <c r="F7" s="23"/>
      <c r="G7" s="23"/>
      <c r="H7" s="409"/>
      <c r="I7" s="410">
        <f t="shared" si="0"/>
        <v>0</v>
      </c>
      <c r="J7" s="600" t="s">
        <v>498</v>
      </c>
    </row>
    <row r="8" spans="1:10" ht="20.100000000000001" customHeight="1" thickBot="1" x14ac:dyDescent="0.25">
      <c r="A8" s="404" t="s">
        <v>10</v>
      </c>
      <c r="B8" s="405" t="s">
        <v>497</v>
      </c>
      <c r="C8" s="406"/>
      <c r="D8" s="407"/>
      <c r="E8" s="408"/>
      <c r="F8" s="23"/>
      <c r="G8" s="23"/>
      <c r="H8" s="409"/>
      <c r="I8" s="410">
        <f t="shared" si="0"/>
        <v>0</v>
      </c>
      <c r="J8" s="600"/>
    </row>
    <row r="9" spans="1:10" ht="26.1" customHeight="1" thickBot="1" x14ac:dyDescent="0.25">
      <c r="A9" s="397" t="s">
        <v>11</v>
      </c>
      <c r="B9" s="398" t="s">
        <v>499</v>
      </c>
      <c r="C9" s="411"/>
      <c r="D9" s="400">
        <f>+D10+D11</f>
        <v>0</v>
      </c>
      <c r="E9" s="401">
        <f>+E10+E11</f>
        <v>0</v>
      </c>
      <c r="F9" s="402">
        <f>+F10+F11</f>
        <v>0</v>
      </c>
      <c r="G9" s="402">
        <f>+G10+G11</f>
        <v>0</v>
      </c>
      <c r="H9" s="403">
        <f>+H10+H11</f>
        <v>0</v>
      </c>
      <c r="I9" s="400">
        <f t="shared" si="0"/>
        <v>0</v>
      </c>
      <c r="J9" s="600"/>
    </row>
    <row r="10" spans="1:10" ht="20.100000000000001" customHeight="1" x14ac:dyDescent="0.2">
      <c r="A10" s="404" t="s">
        <v>12</v>
      </c>
      <c r="B10" s="405" t="s">
        <v>497</v>
      </c>
      <c r="C10" s="406"/>
      <c r="D10" s="407"/>
      <c r="E10" s="408"/>
      <c r="F10" s="23"/>
      <c r="G10" s="23"/>
      <c r="H10" s="409"/>
      <c r="I10" s="410">
        <f t="shared" si="0"/>
        <v>0</v>
      </c>
      <c r="J10" s="600"/>
    </row>
    <row r="11" spans="1:10" ht="20.100000000000001" customHeight="1" thickBot="1" x14ac:dyDescent="0.25">
      <c r="A11" s="404" t="s">
        <v>13</v>
      </c>
      <c r="B11" s="405" t="s">
        <v>497</v>
      </c>
      <c r="C11" s="406"/>
      <c r="D11" s="407"/>
      <c r="E11" s="408"/>
      <c r="F11" s="23"/>
      <c r="G11" s="23"/>
      <c r="H11" s="409"/>
      <c r="I11" s="410">
        <f t="shared" si="0"/>
        <v>0</v>
      </c>
      <c r="J11" s="600"/>
    </row>
    <row r="12" spans="1:10" ht="20.100000000000001" customHeight="1" thickBot="1" x14ac:dyDescent="0.25">
      <c r="A12" s="397" t="s">
        <v>14</v>
      </c>
      <c r="B12" s="398" t="s">
        <v>500</v>
      </c>
      <c r="C12" s="411"/>
      <c r="D12" s="400">
        <f>+D13</f>
        <v>0</v>
      </c>
      <c r="E12" s="401">
        <f>+E13</f>
        <v>0</v>
      </c>
      <c r="F12" s="402">
        <f>+F13</f>
        <v>0</v>
      </c>
      <c r="G12" s="402">
        <f>+G13</f>
        <v>0</v>
      </c>
      <c r="H12" s="403">
        <f>+H13</f>
        <v>0</v>
      </c>
      <c r="I12" s="400">
        <f t="shared" si="0"/>
        <v>0</v>
      </c>
      <c r="J12" s="600"/>
    </row>
    <row r="13" spans="1:10" ht="20.100000000000001" customHeight="1" thickBot="1" x14ac:dyDescent="0.25">
      <c r="A13" s="404" t="s">
        <v>15</v>
      </c>
      <c r="B13" s="405" t="s">
        <v>497</v>
      </c>
      <c r="C13" s="406"/>
      <c r="D13" s="407"/>
      <c r="E13" s="408"/>
      <c r="F13" s="23"/>
      <c r="G13" s="23"/>
      <c r="H13" s="409"/>
      <c r="I13" s="410">
        <f t="shared" si="0"/>
        <v>0</v>
      </c>
      <c r="J13" s="600"/>
    </row>
    <row r="14" spans="1:10" ht="20.100000000000001" customHeight="1" thickBot="1" x14ac:dyDescent="0.25">
      <c r="A14" s="397" t="s">
        <v>16</v>
      </c>
      <c r="B14" s="398" t="s">
        <v>501</v>
      </c>
      <c r="C14" s="411"/>
      <c r="D14" s="400">
        <f>+D15</f>
        <v>0</v>
      </c>
      <c r="E14" s="401">
        <f>+E15</f>
        <v>0</v>
      </c>
      <c r="F14" s="402">
        <f>+F15</f>
        <v>0</v>
      </c>
      <c r="G14" s="402">
        <f>+G15</f>
        <v>0</v>
      </c>
      <c r="H14" s="403">
        <f>+H15</f>
        <v>0</v>
      </c>
      <c r="I14" s="400">
        <f t="shared" si="0"/>
        <v>0</v>
      </c>
      <c r="J14" s="600"/>
    </row>
    <row r="15" spans="1:10" ht="20.100000000000001" customHeight="1" thickBot="1" x14ac:dyDescent="0.25">
      <c r="A15" s="412" t="s">
        <v>17</v>
      </c>
      <c r="B15" s="413" t="s">
        <v>497</v>
      </c>
      <c r="C15" s="414"/>
      <c r="D15" s="415"/>
      <c r="E15" s="416"/>
      <c r="F15" s="24"/>
      <c r="G15" s="24"/>
      <c r="H15" s="417"/>
      <c r="I15" s="418">
        <f t="shared" si="0"/>
        <v>0</v>
      </c>
      <c r="J15" s="600"/>
    </row>
    <row r="16" spans="1:10" ht="20.100000000000001" customHeight="1" thickBot="1" x14ac:dyDescent="0.25">
      <c r="A16" s="397" t="s">
        <v>18</v>
      </c>
      <c r="B16" s="419" t="s">
        <v>502</v>
      </c>
      <c r="C16" s="411"/>
      <c r="D16" s="400">
        <f>+D17</f>
        <v>0</v>
      </c>
      <c r="E16" s="401">
        <f>+E17</f>
        <v>0</v>
      </c>
      <c r="F16" s="402">
        <f>+F17</f>
        <v>0</v>
      </c>
      <c r="G16" s="402">
        <f>+G17</f>
        <v>0</v>
      </c>
      <c r="H16" s="403">
        <f>+H17</f>
        <v>0</v>
      </c>
      <c r="I16" s="400">
        <f t="shared" si="0"/>
        <v>0</v>
      </c>
      <c r="J16" s="600"/>
    </row>
    <row r="17" spans="1:10" ht="20.100000000000001" customHeight="1" thickBot="1" x14ac:dyDescent="0.25">
      <c r="A17" s="420" t="s">
        <v>19</v>
      </c>
      <c r="B17" s="421" t="s">
        <v>497</v>
      </c>
      <c r="C17" s="422"/>
      <c r="D17" s="423"/>
      <c r="E17" s="424"/>
      <c r="F17" s="425"/>
      <c r="G17" s="425"/>
      <c r="H17" s="426"/>
      <c r="I17" s="427">
        <f t="shared" si="0"/>
        <v>0</v>
      </c>
      <c r="J17" s="600"/>
    </row>
    <row r="18" spans="1:10" ht="20.100000000000001" customHeight="1" thickBot="1" x14ac:dyDescent="0.25">
      <c r="A18" s="601" t="s">
        <v>503</v>
      </c>
      <c r="B18" s="602"/>
      <c r="C18" s="428"/>
      <c r="D18" s="400">
        <f t="shared" ref="D18:I18" si="1">+D6+D9+D12+D14+D16</f>
        <v>0</v>
      </c>
      <c r="E18" s="401">
        <f t="shared" si="1"/>
        <v>0</v>
      </c>
      <c r="F18" s="402">
        <f t="shared" si="1"/>
        <v>0</v>
      </c>
      <c r="G18" s="402">
        <f t="shared" si="1"/>
        <v>0</v>
      </c>
      <c r="H18" s="403">
        <f t="shared" si="1"/>
        <v>0</v>
      </c>
      <c r="I18" s="400">
        <f t="shared" si="1"/>
        <v>0</v>
      </c>
      <c r="J18" s="600"/>
    </row>
  </sheetData>
  <mergeCells count="9">
    <mergeCell ref="J7:J18"/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zoomScaleNormal="100" workbookViewId="0">
      <selection activeCell="M17" sqref="M17"/>
    </sheetView>
  </sheetViews>
  <sheetFormatPr defaultColWidth="9.33203125" defaultRowHeight="12.75" x14ac:dyDescent="0.2"/>
  <cols>
    <col min="1" max="1" width="5.83203125" style="429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 x14ac:dyDescent="0.25">
      <c r="B1" s="611" t="s">
        <v>504</v>
      </c>
      <c r="C1" s="611"/>
      <c r="D1" s="611"/>
    </row>
    <row r="2" spans="1:4" s="432" customFormat="1" ht="16.5" thickBot="1" x14ac:dyDescent="0.3">
      <c r="A2" s="430"/>
      <c r="B2" s="431"/>
      <c r="D2" s="433" t="s">
        <v>51</v>
      </c>
    </row>
    <row r="3" spans="1:4" s="437" customFormat="1" ht="48" customHeight="1" thickBot="1" x14ac:dyDescent="0.25">
      <c r="A3" s="434" t="s">
        <v>6</v>
      </c>
      <c r="B3" s="435" t="s">
        <v>7</v>
      </c>
      <c r="C3" s="435" t="s">
        <v>505</v>
      </c>
      <c r="D3" s="436" t="s">
        <v>506</v>
      </c>
    </row>
    <row r="4" spans="1:4" s="437" customFormat="1" ht="14.1" customHeight="1" thickBot="1" x14ac:dyDescent="0.25">
      <c r="A4" s="438" t="s">
        <v>423</v>
      </c>
      <c r="B4" s="127" t="s">
        <v>424</v>
      </c>
      <c r="C4" s="127" t="s">
        <v>425</v>
      </c>
      <c r="D4" s="128" t="s">
        <v>427</v>
      </c>
    </row>
    <row r="5" spans="1:4" ht="18" customHeight="1" x14ac:dyDescent="0.2">
      <c r="A5" s="439" t="s">
        <v>8</v>
      </c>
      <c r="B5" s="440" t="s">
        <v>507</v>
      </c>
      <c r="C5" s="441"/>
      <c r="D5" s="58"/>
    </row>
    <row r="6" spans="1:4" ht="18" customHeight="1" x14ac:dyDescent="0.2">
      <c r="A6" s="442" t="s">
        <v>9</v>
      </c>
      <c r="B6" s="443" t="s">
        <v>508</v>
      </c>
      <c r="C6" s="444"/>
      <c r="D6" s="60"/>
    </row>
    <row r="7" spans="1:4" ht="18" customHeight="1" x14ac:dyDescent="0.2">
      <c r="A7" s="442" t="s">
        <v>10</v>
      </c>
      <c r="B7" s="443" t="s">
        <v>509</v>
      </c>
      <c r="C7" s="444"/>
      <c r="D7" s="60"/>
    </row>
    <row r="8" spans="1:4" ht="18" customHeight="1" x14ac:dyDescent="0.2">
      <c r="A8" s="442" t="s">
        <v>11</v>
      </c>
      <c r="B8" s="443" t="s">
        <v>510</v>
      </c>
      <c r="C8" s="444"/>
      <c r="D8" s="60"/>
    </row>
    <row r="9" spans="1:4" ht="18" customHeight="1" x14ac:dyDescent="0.2">
      <c r="A9" s="442" t="s">
        <v>12</v>
      </c>
      <c r="B9" s="443" t="s">
        <v>511</v>
      </c>
      <c r="C9" s="444"/>
      <c r="D9" s="60"/>
    </row>
    <row r="10" spans="1:4" ht="18" customHeight="1" x14ac:dyDescent="0.2">
      <c r="A10" s="442" t="s">
        <v>13</v>
      </c>
      <c r="B10" s="443" t="s">
        <v>512</v>
      </c>
      <c r="C10" s="444"/>
      <c r="D10" s="60"/>
    </row>
    <row r="11" spans="1:4" ht="18" customHeight="1" x14ac:dyDescent="0.2">
      <c r="A11" s="442" t="s">
        <v>14</v>
      </c>
      <c r="B11" s="445" t="s">
        <v>513</v>
      </c>
      <c r="C11" s="444"/>
      <c r="D11" s="60"/>
    </row>
    <row r="12" spans="1:4" ht="18" customHeight="1" x14ac:dyDescent="0.2">
      <c r="A12" s="442" t="s">
        <v>16</v>
      </c>
      <c r="B12" s="445" t="s">
        <v>514</v>
      </c>
      <c r="C12" s="444"/>
      <c r="D12" s="60"/>
    </row>
    <row r="13" spans="1:4" ht="18" customHeight="1" x14ac:dyDescent="0.2">
      <c r="A13" s="442" t="s">
        <v>17</v>
      </c>
      <c r="B13" s="445" t="s">
        <v>515</v>
      </c>
      <c r="C13" s="444"/>
      <c r="D13" s="60"/>
    </row>
    <row r="14" spans="1:4" ht="18" customHeight="1" x14ac:dyDescent="0.2">
      <c r="A14" s="442" t="s">
        <v>18</v>
      </c>
      <c r="B14" s="445" t="s">
        <v>516</v>
      </c>
      <c r="C14" s="444"/>
      <c r="D14" s="60"/>
    </row>
    <row r="15" spans="1:4" ht="22.5" customHeight="1" x14ac:dyDescent="0.2">
      <c r="A15" s="442" t="s">
        <v>19</v>
      </c>
      <c r="B15" s="445" t="s">
        <v>517</v>
      </c>
      <c r="C15" s="444"/>
      <c r="D15" s="60"/>
    </row>
    <row r="16" spans="1:4" ht="18" customHeight="1" x14ac:dyDescent="0.2">
      <c r="A16" s="442" t="s">
        <v>20</v>
      </c>
      <c r="B16" s="443" t="s">
        <v>518</v>
      </c>
      <c r="C16" s="444"/>
      <c r="D16" s="60"/>
    </row>
    <row r="17" spans="1:4" ht="18" customHeight="1" x14ac:dyDescent="0.2">
      <c r="A17" s="442" t="s">
        <v>21</v>
      </c>
      <c r="B17" s="443" t="s">
        <v>519</v>
      </c>
      <c r="C17" s="444"/>
      <c r="D17" s="60"/>
    </row>
    <row r="18" spans="1:4" ht="18" customHeight="1" x14ac:dyDescent="0.2">
      <c r="A18" s="442" t="s">
        <v>22</v>
      </c>
      <c r="B18" s="443" t="s">
        <v>520</v>
      </c>
      <c r="C18" s="444"/>
      <c r="D18" s="60"/>
    </row>
    <row r="19" spans="1:4" ht="18" customHeight="1" x14ac:dyDescent="0.2">
      <c r="A19" s="442" t="s">
        <v>23</v>
      </c>
      <c r="B19" s="443" t="s">
        <v>521</v>
      </c>
      <c r="C19" s="444"/>
      <c r="D19" s="60"/>
    </row>
    <row r="20" spans="1:4" ht="18" customHeight="1" x14ac:dyDescent="0.2">
      <c r="A20" s="442" t="s">
        <v>24</v>
      </c>
      <c r="B20" s="443" t="s">
        <v>522</v>
      </c>
      <c r="C20" s="444"/>
      <c r="D20" s="60"/>
    </row>
    <row r="21" spans="1:4" ht="18" customHeight="1" x14ac:dyDescent="0.2">
      <c r="A21" s="442" t="s">
        <v>25</v>
      </c>
      <c r="B21" s="446"/>
      <c r="C21" s="59"/>
      <c r="D21" s="60"/>
    </row>
    <row r="22" spans="1:4" ht="18" customHeight="1" x14ac:dyDescent="0.2">
      <c r="A22" s="442" t="s">
        <v>26</v>
      </c>
      <c r="B22" s="447"/>
      <c r="C22" s="59"/>
      <c r="D22" s="60"/>
    </row>
    <row r="23" spans="1:4" ht="18" customHeight="1" x14ac:dyDescent="0.2">
      <c r="A23" s="442" t="s">
        <v>27</v>
      </c>
      <c r="B23" s="447"/>
      <c r="C23" s="59"/>
      <c r="D23" s="60"/>
    </row>
    <row r="24" spans="1:4" ht="18" customHeight="1" x14ac:dyDescent="0.2">
      <c r="A24" s="442" t="s">
        <v>28</v>
      </c>
      <c r="B24" s="447"/>
      <c r="C24" s="59"/>
      <c r="D24" s="60"/>
    </row>
    <row r="25" spans="1:4" ht="18" customHeight="1" x14ac:dyDescent="0.2">
      <c r="A25" s="442" t="s">
        <v>29</v>
      </c>
      <c r="B25" s="447"/>
      <c r="C25" s="59"/>
      <c r="D25" s="60"/>
    </row>
    <row r="26" spans="1:4" ht="18" customHeight="1" x14ac:dyDescent="0.2">
      <c r="A26" s="442" t="s">
        <v>30</v>
      </c>
      <c r="B26" s="447"/>
      <c r="C26" s="59"/>
      <c r="D26" s="60"/>
    </row>
    <row r="27" spans="1:4" ht="18" customHeight="1" x14ac:dyDescent="0.2">
      <c r="A27" s="442" t="s">
        <v>31</v>
      </c>
      <c r="B27" s="447"/>
      <c r="C27" s="59"/>
      <c r="D27" s="60"/>
    </row>
    <row r="28" spans="1:4" ht="18" customHeight="1" x14ac:dyDescent="0.2">
      <c r="A28" s="442" t="s">
        <v>32</v>
      </c>
      <c r="B28" s="447"/>
      <c r="C28" s="59"/>
      <c r="D28" s="60"/>
    </row>
    <row r="29" spans="1:4" ht="18" customHeight="1" thickBot="1" x14ac:dyDescent="0.25">
      <c r="A29" s="448" t="s">
        <v>33</v>
      </c>
      <c r="B29" s="449"/>
      <c r="C29" s="450"/>
      <c r="D29" s="61"/>
    </row>
    <row r="30" spans="1:4" ht="18" customHeight="1" thickBot="1" x14ac:dyDescent="0.25">
      <c r="A30" s="451" t="s">
        <v>34</v>
      </c>
      <c r="B30" s="452" t="s">
        <v>41</v>
      </c>
      <c r="C30" s="453">
        <f>+C5+C6+C7+C8+C9+C16+C17+C18+C19+C20+C21+C22+C23+C24+C25+C26+C27+C28+C29</f>
        <v>0</v>
      </c>
      <c r="D30" s="454">
        <f>+D5+D6+D7+D8+D9+D16+D17+D18+D19+D20+D21+D22+D23+D24+D25+D26+D27+D28+D29</f>
        <v>0</v>
      </c>
    </row>
    <row r="31" spans="1:4" ht="8.25" customHeight="1" x14ac:dyDescent="0.2">
      <c r="A31" s="455"/>
      <c r="B31" s="612"/>
      <c r="C31" s="612"/>
      <c r="D31" s="612"/>
    </row>
  </sheetData>
  <sheetProtection sheet="1"/>
  <mergeCells count="2">
    <mergeCell ref="B1:D1"/>
    <mergeCell ref="B31:D31"/>
  </mergeCells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82"/>
  <sheetViews>
    <sheetView view="pageLayout" topLeftCell="A16" zoomScaleNormal="120" workbookViewId="0">
      <selection activeCell="J22" sqref="J22"/>
    </sheetView>
  </sheetViews>
  <sheetFormatPr defaultColWidth="9.33203125" defaultRowHeight="15.75" x14ac:dyDescent="0.25"/>
  <cols>
    <col min="1" max="1" width="4.83203125" style="457" customWidth="1"/>
    <col min="2" max="2" width="31.1640625" style="456" customWidth="1"/>
    <col min="3" max="4" width="9" style="456" customWidth="1"/>
    <col min="5" max="5" width="9.5" style="456" customWidth="1"/>
    <col min="6" max="6" width="8.83203125" style="456" customWidth="1"/>
    <col min="7" max="7" width="8.6640625" style="456" customWidth="1"/>
    <col min="8" max="8" width="8.83203125" style="456" customWidth="1"/>
    <col min="9" max="9" width="8.1640625" style="456" customWidth="1"/>
    <col min="10" max="14" width="9.5" style="456" customWidth="1"/>
    <col min="15" max="15" width="12.6640625" style="457" customWidth="1"/>
    <col min="16" max="16384" width="9.33203125" style="456"/>
  </cols>
  <sheetData>
    <row r="1" spans="1:15" ht="31.5" customHeight="1" x14ac:dyDescent="0.25">
      <c r="A1" s="613" t="s">
        <v>609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</row>
    <row r="2" spans="1:15" ht="16.5" thickBot="1" x14ac:dyDescent="0.3">
      <c r="O2" s="458" t="s">
        <v>43</v>
      </c>
    </row>
    <row r="3" spans="1:15" s="457" customFormat="1" ht="26.1" customHeight="1" thickBot="1" x14ac:dyDescent="0.3">
      <c r="A3" s="459" t="s">
        <v>6</v>
      </c>
      <c r="B3" s="460" t="s">
        <v>52</v>
      </c>
      <c r="C3" s="460" t="s">
        <v>523</v>
      </c>
      <c r="D3" s="460" t="s">
        <v>524</v>
      </c>
      <c r="E3" s="460" t="s">
        <v>525</v>
      </c>
      <c r="F3" s="460" t="s">
        <v>526</v>
      </c>
      <c r="G3" s="460" t="s">
        <v>527</v>
      </c>
      <c r="H3" s="460" t="s">
        <v>528</v>
      </c>
      <c r="I3" s="460" t="s">
        <v>529</v>
      </c>
      <c r="J3" s="460" t="s">
        <v>530</v>
      </c>
      <c r="K3" s="460" t="s">
        <v>531</v>
      </c>
      <c r="L3" s="460" t="s">
        <v>532</v>
      </c>
      <c r="M3" s="460" t="s">
        <v>533</v>
      </c>
      <c r="N3" s="460" t="s">
        <v>534</v>
      </c>
      <c r="O3" s="461" t="s">
        <v>41</v>
      </c>
    </row>
    <row r="4" spans="1:15" s="463" customFormat="1" ht="15" customHeight="1" thickBot="1" x14ac:dyDescent="0.25">
      <c r="A4" s="462" t="s">
        <v>8</v>
      </c>
      <c r="B4" s="615" t="s">
        <v>46</v>
      </c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7"/>
    </row>
    <row r="5" spans="1:15" s="463" customFormat="1" ht="22.5" x14ac:dyDescent="0.2">
      <c r="A5" s="464" t="s">
        <v>9</v>
      </c>
      <c r="B5" s="465" t="s">
        <v>313</v>
      </c>
      <c r="C5" s="466">
        <v>10162</v>
      </c>
      <c r="D5" s="466">
        <v>10163</v>
      </c>
      <c r="E5" s="466">
        <v>10162</v>
      </c>
      <c r="F5" s="466">
        <v>10163</v>
      </c>
      <c r="G5" s="466">
        <v>10163</v>
      </c>
      <c r="H5" s="466">
        <v>10162</v>
      </c>
      <c r="I5" s="466">
        <v>10163</v>
      </c>
      <c r="J5" s="466">
        <v>10163</v>
      </c>
      <c r="K5" s="466">
        <v>10162</v>
      </c>
      <c r="L5" s="466">
        <v>10163</v>
      </c>
      <c r="M5" s="466">
        <v>10163</v>
      </c>
      <c r="N5" s="466">
        <v>10162</v>
      </c>
      <c r="O5" s="467">
        <f t="shared" ref="O5:O26" si="0">SUM(C5:N5)</f>
        <v>121951</v>
      </c>
    </row>
    <row r="6" spans="1:15" s="472" customFormat="1" ht="22.5" x14ac:dyDescent="0.2">
      <c r="A6" s="468" t="s">
        <v>10</v>
      </c>
      <c r="B6" s="469" t="s">
        <v>535</v>
      </c>
      <c r="C6" s="470">
        <v>3300</v>
      </c>
      <c r="D6" s="470">
        <v>3300</v>
      </c>
      <c r="E6" s="470">
        <v>3300</v>
      </c>
      <c r="F6" s="470">
        <v>3300</v>
      </c>
      <c r="G6" s="470">
        <v>13300</v>
      </c>
      <c r="H6" s="470">
        <v>3300</v>
      </c>
      <c r="I6" s="470">
        <v>3300</v>
      </c>
      <c r="J6" s="470">
        <v>3300</v>
      </c>
      <c r="K6" s="470">
        <v>13624</v>
      </c>
      <c r="L6" s="470">
        <v>3300</v>
      </c>
      <c r="M6" s="470">
        <v>3300</v>
      </c>
      <c r="N6" s="470">
        <v>3300</v>
      </c>
      <c r="O6" s="471">
        <f t="shared" si="0"/>
        <v>59924</v>
      </c>
    </row>
    <row r="7" spans="1:15" s="472" customFormat="1" ht="22.5" x14ac:dyDescent="0.2">
      <c r="A7" s="468" t="s">
        <v>11</v>
      </c>
      <c r="B7" s="473" t="s">
        <v>536</v>
      </c>
      <c r="C7" s="474"/>
      <c r="D7" s="474"/>
      <c r="E7" s="474">
        <v>0</v>
      </c>
      <c r="F7" s="474"/>
      <c r="G7" s="474"/>
      <c r="H7" s="474"/>
      <c r="I7" s="474"/>
      <c r="J7" s="474"/>
      <c r="K7" s="474"/>
      <c r="L7" s="474"/>
      <c r="M7" s="474"/>
      <c r="N7" s="474"/>
      <c r="O7" s="475">
        <f t="shared" si="0"/>
        <v>0</v>
      </c>
    </row>
    <row r="8" spans="1:15" s="472" customFormat="1" ht="14.1" customHeight="1" x14ac:dyDescent="0.2">
      <c r="A8" s="468" t="s">
        <v>12</v>
      </c>
      <c r="B8" s="476" t="s">
        <v>123</v>
      </c>
      <c r="C8" s="470"/>
      <c r="D8" s="470"/>
      <c r="E8" s="470">
        <v>23996</v>
      </c>
      <c r="F8" s="470"/>
      <c r="G8" s="470"/>
      <c r="H8" s="470"/>
      <c r="I8" s="470"/>
      <c r="J8" s="470"/>
      <c r="K8" s="470">
        <v>23995</v>
      </c>
      <c r="L8" s="470"/>
      <c r="M8" s="470"/>
      <c r="N8" s="470"/>
      <c r="O8" s="471">
        <f t="shared" si="0"/>
        <v>47991</v>
      </c>
    </row>
    <row r="9" spans="1:15" s="472" customFormat="1" ht="14.1" customHeight="1" x14ac:dyDescent="0.2">
      <c r="A9" s="468" t="s">
        <v>13</v>
      </c>
      <c r="B9" s="476" t="s">
        <v>357</v>
      </c>
      <c r="C9" s="470">
        <v>3700</v>
      </c>
      <c r="D9" s="470">
        <v>510</v>
      </c>
      <c r="E9" s="470">
        <v>3594</v>
      </c>
      <c r="F9" s="470">
        <v>9576</v>
      </c>
      <c r="G9" s="470">
        <v>570</v>
      </c>
      <c r="H9" s="470">
        <v>517</v>
      </c>
      <c r="I9" s="470">
        <v>13757</v>
      </c>
      <c r="J9" s="470">
        <v>4340</v>
      </c>
      <c r="K9" s="470">
        <v>9576</v>
      </c>
      <c r="L9" s="470">
        <v>1742</v>
      </c>
      <c r="M9" s="470">
        <v>2018</v>
      </c>
      <c r="N9" s="470">
        <v>4289</v>
      </c>
      <c r="O9" s="471">
        <f t="shared" si="0"/>
        <v>54189</v>
      </c>
    </row>
    <row r="10" spans="1:15" s="472" customFormat="1" ht="14.1" customHeight="1" x14ac:dyDescent="0.2">
      <c r="A10" s="468" t="s">
        <v>14</v>
      </c>
      <c r="B10" s="476" t="s">
        <v>3</v>
      </c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1">
        <f t="shared" si="0"/>
        <v>0</v>
      </c>
    </row>
    <row r="11" spans="1:15" s="472" customFormat="1" ht="14.1" customHeight="1" x14ac:dyDescent="0.2">
      <c r="A11" s="468" t="s">
        <v>15</v>
      </c>
      <c r="B11" s="476" t="s">
        <v>315</v>
      </c>
      <c r="C11" s="470"/>
      <c r="D11" s="470"/>
      <c r="E11" s="470"/>
      <c r="F11" s="470"/>
      <c r="G11" s="470"/>
      <c r="H11" s="470"/>
      <c r="I11" s="470"/>
      <c r="J11" s="470"/>
      <c r="K11" s="470"/>
      <c r="L11" s="470"/>
      <c r="M11" s="470"/>
      <c r="N11" s="470"/>
      <c r="O11" s="471">
        <f t="shared" si="0"/>
        <v>0</v>
      </c>
    </row>
    <row r="12" spans="1:15" s="472" customFormat="1" ht="22.5" x14ac:dyDescent="0.2">
      <c r="A12" s="468" t="s">
        <v>16</v>
      </c>
      <c r="B12" s="469" t="s">
        <v>347</v>
      </c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1">
        <f t="shared" si="0"/>
        <v>0</v>
      </c>
    </row>
    <row r="13" spans="1:15" s="472" customFormat="1" ht="14.1" customHeight="1" thickBot="1" x14ac:dyDescent="0.25">
      <c r="A13" s="468" t="s">
        <v>17</v>
      </c>
      <c r="B13" s="476" t="s">
        <v>537</v>
      </c>
      <c r="C13" s="470">
        <v>172729</v>
      </c>
      <c r="D13" s="470">
        <v>20000</v>
      </c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1">
        <f t="shared" si="0"/>
        <v>192729</v>
      </c>
    </row>
    <row r="14" spans="1:15" s="463" customFormat="1" ht="15.95" customHeight="1" thickBot="1" x14ac:dyDescent="0.25">
      <c r="A14" s="462" t="s">
        <v>18</v>
      </c>
      <c r="B14" s="477" t="s">
        <v>538</v>
      </c>
      <c r="C14" s="478">
        <f t="shared" ref="C14:N14" si="1">SUM(C5:C13)</f>
        <v>189891</v>
      </c>
      <c r="D14" s="478">
        <f t="shared" si="1"/>
        <v>33973</v>
      </c>
      <c r="E14" s="478">
        <f t="shared" si="1"/>
        <v>41052</v>
      </c>
      <c r="F14" s="478">
        <f t="shared" si="1"/>
        <v>23039</v>
      </c>
      <c r="G14" s="478">
        <f t="shared" si="1"/>
        <v>24033</v>
      </c>
      <c r="H14" s="478">
        <f t="shared" si="1"/>
        <v>13979</v>
      </c>
      <c r="I14" s="478">
        <f t="shared" si="1"/>
        <v>27220</v>
      </c>
      <c r="J14" s="478">
        <f t="shared" si="1"/>
        <v>17803</v>
      </c>
      <c r="K14" s="478">
        <f t="shared" si="1"/>
        <v>57357</v>
      </c>
      <c r="L14" s="478">
        <f t="shared" si="1"/>
        <v>15205</v>
      </c>
      <c r="M14" s="478">
        <f t="shared" si="1"/>
        <v>15481</v>
      </c>
      <c r="N14" s="478">
        <f t="shared" si="1"/>
        <v>17751</v>
      </c>
      <c r="O14" s="479">
        <f>SUM(C14:N14)</f>
        <v>476784</v>
      </c>
    </row>
    <row r="15" spans="1:15" s="463" customFormat="1" ht="15" customHeight="1" thickBot="1" x14ac:dyDescent="0.25">
      <c r="A15" s="462" t="s">
        <v>19</v>
      </c>
      <c r="B15" s="615" t="s">
        <v>47</v>
      </c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7"/>
    </row>
    <row r="16" spans="1:15" s="472" customFormat="1" ht="14.1" customHeight="1" x14ac:dyDescent="0.2">
      <c r="A16" s="480" t="s">
        <v>20</v>
      </c>
      <c r="B16" s="481" t="s">
        <v>53</v>
      </c>
      <c r="C16" s="474">
        <v>6130</v>
      </c>
      <c r="D16" s="474">
        <v>6130</v>
      </c>
      <c r="E16" s="474">
        <v>6130</v>
      </c>
      <c r="F16" s="474">
        <v>6130</v>
      </c>
      <c r="G16" s="474">
        <v>6130</v>
      </c>
      <c r="H16" s="474">
        <v>8230</v>
      </c>
      <c r="I16" s="474">
        <v>6130</v>
      </c>
      <c r="J16" s="474">
        <v>6130</v>
      </c>
      <c r="K16" s="474">
        <v>6130</v>
      </c>
      <c r="L16" s="474">
        <v>6130</v>
      </c>
      <c r="M16" s="474">
        <v>6130</v>
      </c>
      <c r="N16" s="474">
        <v>6130</v>
      </c>
      <c r="O16" s="475">
        <f t="shared" si="0"/>
        <v>75660</v>
      </c>
    </row>
    <row r="17" spans="1:15" s="472" customFormat="1" ht="27" customHeight="1" x14ac:dyDescent="0.2">
      <c r="A17" s="468" t="s">
        <v>21</v>
      </c>
      <c r="B17" s="469" t="s">
        <v>132</v>
      </c>
      <c r="C17" s="470">
        <v>877</v>
      </c>
      <c r="D17" s="470">
        <v>877</v>
      </c>
      <c r="E17" s="470">
        <v>877</v>
      </c>
      <c r="F17" s="470">
        <v>877</v>
      </c>
      <c r="G17" s="470">
        <v>877</v>
      </c>
      <c r="H17" s="470">
        <v>1190</v>
      </c>
      <c r="I17" s="470">
        <v>877</v>
      </c>
      <c r="J17" s="470">
        <v>877</v>
      </c>
      <c r="K17" s="470">
        <v>877</v>
      </c>
      <c r="L17" s="470">
        <v>877</v>
      </c>
      <c r="M17" s="470">
        <v>877</v>
      </c>
      <c r="N17" s="470">
        <v>877</v>
      </c>
      <c r="O17" s="471">
        <f t="shared" si="0"/>
        <v>10837</v>
      </c>
    </row>
    <row r="18" spans="1:15" s="472" customFormat="1" ht="14.1" customHeight="1" x14ac:dyDescent="0.2">
      <c r="A18" s="468" t="s">
        <v>22</v>
      </c>
      <c r="B18" s="476" t="s">
        <v>100</v>
      </c>
      <c r="C18" s="470">
        <v>3794</v>
      </c>
      <c r="D18" s="470">
        <v>3794</v>
      </c>
      <c r="E18" s="470">
        <v>3794</v>
      </c>
      <c r="F18" s="470">
        <v>3794</v>
      </c>
      <c r="G18" s="470">
        <v>3794</v>
      </c>
      <c r="H18" s="470">
        <v>3794</v>
      </c>
      <c r="I18" s="470">
        <v>3794</v>
      </c>
      <c r="J18" s="470">
        <v>3794</v>
      </c>
      <c r="K18" s="470">
        <v>3794</v>
      </c>
      <c r="L18" s="470">
        <v>3794</v>
      </c>
      <c r="M18" s="470">
        <v>3794</v>
      </c>
      <c r="N18" s="470">
        <v>3794</v>
      </c>
      <c r="O18" s="471">
        <f t="shared" si="0"/>
        <v>45528</v>
      </c>
    </row>
    <row r="19" spans="1:15" s="472" customFormat="1" ht="14.1" customHeight="1" x14ac:dyDescent="0.2">
      <c r="A19" s="468" t="s">
        <v>23</v>
      </c>
      <c r="B19" s="476" t="s">
        <v>133</v>
      </c>
      <c r="C19" s="470">
        <v>108</v>
      </c>
      <c r="D19" s="470">
        <v>108</v>
      </c>
      <c r="E19" s="470">
        <v>109</v>
      </c>
      <c r="F19" s="470">
        <v>108</v>
      </c>
      <c r="G19" s="470">
        <v>108</v>
      </c>
      <c r="H19" s="470">
        <v>108</v>
      </c>
      <c r="I19" s="470">
        <v>109</v>
      </c>
      <c r="J19" s="470">
        <v>108</v>
      </c>
      <c r="K19" s="470">
        <v>109</v>
      </c>
      <c r="L19" s="470">
        <v>108</v>
      </c>
      <c r="M19" s="470">
        <v>108</v>
      </c>
      <c r="N19" s="470">
        <v>109</v>
      </c>
      <c r="O19" s="471">
        <f t="shared" si="0"/>
        <v>1300</v>
      </c>
    </row>
    <row r="20" spans="1:15" s="472" customFormat="1" ht="14.1" customHeight="1" x14ac:dyDescent="0.2">
      <c r="A20" s="468" t="s">
        <v>24</v>
      </c>
      <c r="B20" s="476" t="s">
        <v>539</v>
      </c>
      <c r="C20" s="470">
        <v>1472</v>
      </c>
      <c r="D20" s="470">
        <v>1472</v>
      </c>
      <c r="E20" s="470">
        <v>1472</v>
      </c>
      <c r="F20" s="470">
        <v>1472</v>
      </c>
      <c r="G20" s="470">
        <v>1473</v>
      </c>
      <c r="H20" s="470">
        <v>1472</v>
      </c>
      <c r="I20" s="470">
        <v>1472</v>
      </c>
      <c r="J20" s="470">
        <v>1472</v>
      </c>
      <c r="K20" s="470">
        <v>1472</v>
      </c>
      <c r="L20" s="470">
        <v>1472</v>
      </c>
      <c r="M20" s="470">
        <v>1472</v>
      </c>
      <c r="N20" s="470">
        <v>1472</v>
      </c>
      <c r="O20" s="471">
        <f t="shared" si="0"/>
        <v>17665</v>
      </c>
    </row>
    <row r="21" spans="1:15" s="472" customFormat="1" ht="14.1" customHeight="1" x14ac:dyDescent="0.2">
      <c r="A21" s="468" t="s">
        <v>25</v>
      </c>
      <c r="B21" s="476" t="s">
        <v>162</v>
      </c>
      <c r="C21" s="470"/>
      <c r="D21" s="470"/>
      <c r="E21" s="470">
        <v>0</v>
      </c>
      <c r="F21" s="470"/>
      <c r="G21" s="470"/>
      <c r="H21" s="470"/>
      <c r="I21" s="470"/>
      <c r="J21" s="470"/>
      <c r="K21" s="470">
        <v>0</v>
      </c>
      <c r="L21" s="470"/>
      <c r="M21" s="470"/>
      <c r="N21" s="470"/>
      <c r="O21" s="471">
        <f t="shared" si="0"/>
        <v>0</v>
      </c>
    </row>
    <row r="22" spans="1:15" s="472" customFormat="1" ht="14.1" customHeight="1" x14ac:dyDescent="0.2">
      <c r="A22" s="468" t="s">
        <v>26</v>
      </c>
      <c r="B22" s="476" t="s">
        <v>159</v>
      </c>
      <c r="C22" s="470"/>
      <c r="D22" s="470"/>
      <c r="E22" s="470"/>
      <c r="F22" s="470">
        <v>160588</v>
      </c>
      <c r="G22" s="470">
        <v>871</v>
      </c>
      <c r="H22" s="470">
        <v>872</v>
      </c>
      <c r="I22" s="470"/>
      <c r="J22" s="470"/>
      <c r="K22" s="470"/>
      <c r="L22" s="470"/>
      <c r="M22" s="470"/>
      <c r="N22" s="470"/>
      <c r="O22" s="471">
        <f t="shared" si="0"/>
        <v>162331</v>
      </c>
    </row>
    <row r="23" spans="1:15" s="472" customFormat="1" x14ac:dyDescent="0.2">
      <c r="A23" s="468" t="s">
        <v>27</v>
      </c>
      <c r="B23" s="469" t="s">
        <v>136</v>
      </c>
      <c r="C23" s="470"/>
      <c r="D23" s="470"/>
      <c r="E23" s="470">
        <v>9075</v>
      </c>
      <c r="F23" s="470"/>
      <c r="G23" s="470"/>
      <c r="H23" s="470">
        <v>9075</v>
      </c>
      <c r="I23" s="470">
        <v>0</v>
      </c>
      <c r="J23" s="470"/>
      <c r="K23" s="470">
        <v>9075</v>
      </c>
      <c r="L23" s="470"/>
      <c r="M23" s="470">
        <v>9075</v>
      </c>
      <c r="N23" s="470"/>
      <c r="O23" s="471">
        <f t="shared" si="0"/>
        <v>36300</v>
      </c>
    </row>
    <row r="24" spans="1:15" s="472" customFormat="1" ht="14.1" customHeight="1" x14ac:dyDescent="0.2">
      <c r="A24" s="468" t="s">
        <v>28</v>
      </c>
      <c r="B24" s="476" t="s">
        <v>39</v>
      </c>
      <c r="C24" s="470"/>
      <c r="D24" s="470"/>
      <c r="E24" s="470">
        <v>0</v>
      </c>
      <c r="F24" s="470"/>
      <c r="G24" s="470"/>
      <c r="H24" s="470"/>
      <c r="I24" s="470"/>
      <c r="J24" s="470"/>
      <c r="K24" s="470"/>
      <c r="L24" s="470"/>
      <c r="M24" s="470"/>
      <c r="N24" s="470"/>
      <c r="O24" s="471">
        <f t="shared" si="0"/>
        <v>0</v>
      </c>
    </row>
    <row r="25" spans="1:15" s="472" customFormat="1" ht="14.1" customHeight="1" thickBot="1" x14ac:dyDescent="0.25">
      <c r="A25" s="468" t="s">
        <v>29</v>
      </c>
      <c r="B25" s="476" t="s">
        <v>4</v>
      </c>
      <c r="C25" s="470">
        <v>12458</v>
      </c>
      <c r="D25" s="470">
        <v>8406</v>
      </c>
      <c r="E25" s="470">
        <v>7580</v>
      </c>
      <c r="F25" s="470">
        <v>7580</v>
      </c>
      <c r="G25" s="470">
        <v>12915</v>
      </c>
      <c r="H25" s="470">
        <v>7580</v>
      </c>
      <c r="I25" s="470">
        <v>7580</v>
      </c>
      <c r="J25" s="470">
        <v>7580</v>
      </c>
      <c r="K25" s="470">
        <v>7580</v>
      </c>
      <c r="L25" s="470">
        <v>12744</v>
      </c>
      <c r="M25" s="470">
        <v>7580</v>
      </c>
      <c r="N25" s="470">
        <v>27580</v>
      </c>
      <c r="O25" s="471">
        <f t="shared" si="0"/>
        <v>127163</v>
      </c>
    </row>
    <row r="26" spans="1:15" s="463" customFormat="1" ht="15.95" customHeight="1" thickBot="1" x14ac:dyDescent="0.25">
      <c r="A26" s="482" t="s">
        <v>30</v>
      </c>
      <c r="B26" s="477" t="s">
        <v>540</v>
      </c>
      <c r="C26" s="478">
        <f t="shared" ref="C26:N26" si="2">SUM(C16:C25)</f>
        <v>24839</v>
      </c>
      <c r="D26" s="478">
        <f t="shared" si="2"/>
        <v>20787</v>
      </c>
      <c r="E26" s="478">
        <f t="shared" si="2"/>
        <v>29037</v>
      </c>
      <c r="F26" s="478">
        <f t="shared" si="2"/>
        <v>180549</v>
      </c>
      <c r="G26" s="478">
        <f t="shared" si="2"/>
        <v>26168</v>
      </c>
      <c r="H26" s="478">
        <f t="shared" si="2"/>
        <v>32321</v>
      </c>
      <c r="I26" s="478">
        <f t="shared" si="2"/>
        <v>19962</v>
      </c>
      <c r="J26" s="478">
        <f t="shared" si="2"/>
        <v>19961</v>
      </c>
      <c r="K26" s="478">
        <f t="shared" si="2"/>
        <v>29037</v>
      </c>
      <c r="L26" s="478">
        <f t="shared" si="2"/>
        <v>25125</v>
      </c>
      <c r="M26" s="478">
        <f t="shared" si="2"/>
        <v>29036</v>
      </c>
      <c r="N26" s="478">
        <f t="shared" si="2"/>
        <v>39962</v>
      </c>
      <c r="O26" s="479">
        <f t="shared" si="0"/>
        <v>476784</v>
      </c>
    </row>
    <row r="27" spans="1:15" ht="16.5" thickBot="1" x14ac:dyDescent="0.3">
      <c r="A27" s="482" t="s">
        <v>31</v>
      </c>
      <c r="B27" s="483" t="s">
        <v>541</v>
      </c>
      <c r="C27" s="484">
        <f t="shared" ref="C27:O27" si="3">C14-C26</f>
        <v>165052</v>
      </c>
      <c r="D27" s="484">
        <f t="shared" ref="D27:N27" si="4">D14-D26+C27</f>
        <v>178238</v>
      </c>
      <c r="E27" s="484">
        <f t="shared" si="4"/>
        <v>190253</v>
      </c>
      <c r="F27" s="484">
        <f t="shared" si="4"/>
        <v>32743</v>
      </c>
      <c r="G27" s="484">
        <f t="shared" si="4"/>
        <v>30608</v>
      </c>
      <c r="H27" s="484">
        <f t="shared" si="4"/>
        <v>12266</v>
      </c>
      <c r="I27" s="484">
        <f t="shared" si="4"/>
        <v>19524</v>
      </c>
      <c r="J27" s="484">
        <f t="shared" si="4"/>
        <v>17366</v>
      </c>
      <c r="K27" s="484">
        <f t="shared" si="4"/>
        <v>45686</v>
      </c>
      <c r="L27" s="484">
        <f t="shared" si="4"/>
        <v>35766</v>
      </c>
      <c r="M27" s="484">
        <f t="shared" si="4"/>
        <v>22211</v>
      </c>
      <c r="N27" s="484">
        <f t="shared" si="4"/>
        <v>0</v>
      </c>
      <c r="O27" s="485">
        <f t="shared" si="3"/>
        <v>0</v>
      </c>
    </row>
    <row r="28" spans="1:15" x14ac:dyDescent="0.25">
      <c r="A28" s="486"/>
    </row>
    <row r="29" spans="1:15" x14ac:dyDescent="0.25">
      <c r="B29" s="487"/>
      <c r="C29" s="488"/>
      <c r="D29" s="488"/>
      <c r="O29" s="456"/>
    </row>
    <row r="30" spans="1:15" x14ac:dyDescent="0.25">
      <c r="O30" s="456"/>
    </row>
    <row r="31" spans="1:15" x14ac:dyDescent="0.25">
      <c r="O31" s="456"/>
    </row>
    <row r="32" spans="1:15" x14ac:dyDescent="0.25">
      <c r="O32" s="456"/>
    </row>
    <row r="33" spans="15:15" x14ac:dyDescent="0.25">
      <c r="O33" s="456"/>
    </row>
    <row r="34" spans="15:15" x14ac:dyDescent="0.25">
      <c r="O34" s="456"/>
    </row>
    <row r="35" spans="15:15" x14ac:dyDescent="0.25">
      <c r="O35" s="456"/>
    </row>
    <row r="36" spans="15:15" x14ac:dyDescent="0.25">
      <c r="O36" s="456"/>
    </row>
    <row r="37" spans="15:15" x14ac:dyDescent="0.25">
      <c r="O37" s="456"/>
    </row>
    <row r="38" spans="15:15" x14ac:dyDescent="0.25">
      <c r="O38" s="456"/>
    </row>
    <row r="39" spans="15:15" x14ac:dyDescent="0.25">
      <c r="O39" s="456"/>
    </row>
    <row r="40" spans="15:15" x14ac:dyDescent="0.25">
      <c r="O40" s="456"/>
    </row>
    <row r="41" spans="15:15" x14ac:dyDescent="0.25">
      <c r="O41" s="456"/>
    </row>
    <row r="42" spans="15:15" x14ac:dyDescent="0.25">
      <c r="O42" s="456"/>
    </row>
    <row r="43" spans="15:15" x14ac:dyDescent="0.25">
      <c r="O43" s="456"/>
    </row>
    <row r="44" spans="15:15" x14ac:dyDescent="0.25">
      <c r="O44" s="456"/>
    </row>
    <row r="45" spans="15:15" x14ac:dyDescent="0.25">
      <c r="O45" s="456"/>
    </row>
    <row r="46" spans="15:15" x14ac:dyDescent="0.25">
      <c r="O46" s="456"/>
    </row>
    <row r="47" spans="15:15" x14ac:dyDescent="0.25">
      <c r="O47" s="456"/>
    </row>
    <row r="48" spans="15:15" x14ac:dyDescent="0.25">
      <c r="O48" s="456"/>
    </row>
    <row r="49" spans="15:15" x14ac:dyDescent="0.25">
      <c r="O49" s="456"/>
    </row>
    <row r="50" spans="15:15" x14ac:dyDescent="0.25">
      <c r="O50" s="456"/>
    </row>
    <row r="51" spans="15:15" x14ac:dyDescent="0.25">
      <c r="O51" s="456"/>
    </row>
    <row r="52" spans="15:15" x14ac:dyDescent="0.25">
      <c r="O52" s="456"/>
    </row>
    <row r="53" spans="15:15" x14ac:dyDescent="0.25">
      <c r="O53" s="456"/>
    </row>
    <row r="54" spans="15:15" x14ac:dyDescent="0.25">
      <c r="O54" s="456"/>
    </row>
    <row r="55" spans="15:15" x14ac:dyDescent="0.25">
      <c r="O55" s="456"/>
    </row>
    <row r="56" spans="15:15" x14ac:dyDescent="0.25">
      <c r="O56" s="456"/>
    </row>
    <row r="57" spans="15:15" x14ac:dyDescent="0.25">
      <c r="O57" s="456"/>
    </row>
    <row r="58" spans="15:15" x14ac:dyDescent="0.25">
      <c r="O58" s="456"/>
    </row>
    <row r="59" spans="15:15" x14ac:dyDescent="0.25">
      <c r="O59" s="456"/>
    </row>
    <row r="60" spans="15:15" x14ac:dyDescent="0.25">
      <c r="O60" s="456"/>
    </row>
    <row r="61" spans="15:15" x14ac:dyDescent="0.25">
      <c r="O61" s="456"/>
    </row>
    <row r="62" spans="15:15" x14ac:dyDescent="0.25">
      <c r="O62" s="456"/>
    </row>
    <row r="63" spans="15:15" x14ac:dyDescent="0.25">
      <c r="O63" s="456"/>
    </row>
    <row r="64" spans="15:15" x14ac:dyDescent="0.25">
      <c r="O64" s="456"/>
    </row>
    <row r="65" spans="15:15" x14ac:dyDescent="0.25">
      <c r="O65" s="456"/>
    </row>
    <row r="66" spans="15:15" x14ac:dyDescent="0.25">
      <c r="O66" s="456"/>
    </row>
    <row r="67" spans="15:15" x14ac:dyDescent="0.25">
      <c r="O67" s="456"/>
    </row>
    <row r="68" spans="15:15" x14ac:dyDescent="0.25">
      <c r="O68" s="456"/>
    </row>
    <row r="69" spans="15:15" x14ac:dyDescent="0.25">
      <c r="O69" s="456"/>
    </row>
    <row r="70" spans="15:15" x14ac:dyDescent="0.25">
      <c r="O70" s="456"/>
    </row>
    <row r="71" spans="15:15" x14ac:dyDescent="0.25">
      <c r="O71" s="456"/>
    </row>
    <row r="72" spans="15:15" x14ac:dyDescent="0.25">
      <c r="O72" s="456"/>
    </row>
    <row r="73" spans="15:15" x14ac:dyDescent="0.25">
      <c r="O73" s="456"/>
    </row>
    <row r="74" spans="15:15" x14ac:dyDescent="0.25">
      <c r="O74" s="456"/>
    </row>
    <row r="75" spans="15:15" x14ac:dyDescent="0.25">
      <c r="O75" s="456"/>
    </row>
    <row r="76" spans="15:15" x14ac:dyDescent="0.25">
      <c r="O76" s="456"/>
    </row>
    <row r="77" spans="15:15" x14ac:dyDescent="0.25">
      <c r="O77" s="456"/>
    </row>
    <row r="78" spans="15:15" x14ac:dyDescent="0.25">
      <c r="O78" s="456"/>
    </row>
    <row r="79" spans="15:15" x14ac:dyDescent="0.25">
      <c r="O79" s="456"/>
    </row>
    <row r="80" spans="15:15" x14ac:dyDescent="0.25">
      <c r="O80" s="456"/>
    </row>
    <row r="81" spans="15:15" x14ac:dyDescent="0.25">
      <c r="O81" s="456"/>
    </row>
    <row r="82" spans="15:15" x14ac:dyDescent="0.25">
      <c r="O82" s="456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1"/>
  <sheetViews>
    <sheetView view="pageLayout" topLeftCell="A22" zoomScaleNormal="80" workbookViewId="0">
      <selection activeCell="I21" sqref="I20:I21"/>
    </sheetView>
  </sheetViews>
  <sheetFormatPr defaultColWidth="9.33203125" defaultRowHeight="12.75" x14ac:dyDescent="0.2"/>
  <cols>
    <col min="1" max="1" width="98.1640625" style="35" customWidth="1"/>
    <col min="2" max="2" width="10.6640625" style="35" customWidth="1"/>
    <col min="3" max="3" width="10.33203125" style="35" customWidth="1"/>
    <col min="4" max="4" width="16.6640625" style="35" customWidth="1"/>
    <col min="5" max="5" width="22.1640625" style="35" customWidth="1"/>
    <col min="6" max="6" width="4.33203125" style="35" customWidth="1"/>
    <col min="7" max="16384" width="9.33203125" style="35"/>
  </cols>
  <sheetData>
    <row r="1" spans="1:5" ht="16.5" thickBot="1" x14ac:dyDescent="0.25">
      <c r="A1" s="522"/>
      <c r="B1" s="618" t="s">
        <v>567</v>
      </c>
      <c r="C1" s="618"/>
      <c r="D1" s="618"/>
      <c r="E1" s="619"/>
    </row>
    <row r="2" spans="1:5" ht="47.25" customHeight="1" thickBot="1" x14ac:dyDescent="0.25">
      <c r="A2" s="523" t="s">
        <v>568</v>
      </c>
      <c r="B2" s="524" t="s">
        <v>569</v>
      </c>
      <c r="C2" s="525" t="s">
        <v>570</v>
      </c>
      <c r="D2" s="525" t="s">
        <v>571</v>
      </c>
      <c r="E2" s="526" t="s">
        <v>572</v>
      </c>
    </row>
    <row r="3" spans="1:5" ht="15.75" x14ac:dyDescent="0.2">
      <c r="A3" s="527" t="s">
        <v>573</v>
      </c>
      <c r="B3" s="528"/>
      <c r="C3" s="528"/>
      <c r="D3" s="528"/>
      <c r="E3" s="529">
        <f>E6+E11+E5+E12</f>
        <v>86104275</v>
      </c>
    </row>
    <row r="4" spans="1:5" ht="15.75" x14ac:dyDescent="0.2">
      <c r="A4" s="527" t="s">
        <v>574</v>
      </c>
      <c r="B4" s="528"/>
      <c r="C4" s="528"/>
      <c r="D4" s="528"/>
      <c r="E4" s="529"/>
    </row>
    <row r="5" spans="1:5" ht="15.75" x14ac:dyDescent="0.2">
      <c r="A5" s="530" t="s">
        <v>575</v>
      </c>
      <c r="B5" s="531"/>
      <c r="C5" s="531">
        <v>8.69</v>
      </c>
      <c r="D5" s="532">
        <v>5475000</v>
      </c>
      <c r="E5" s="533">
        <v>51602324</v>
      </c>
    </row>
    <row r="6" spans="1:5" ht="15.75" x14ac:dyDescent="0.2">
      <c r="A6" s="530" t="s">
        <v>576</v>
      </c>
      <c r="B6" s="532"/>
      <c r="C6" s="532"/>
      <c r="D6" s="532"/>
      <c r="E6" s="533">
        <f>SUM(E7:E10)</f>
        <v>26473901</v>
      </c>
    </row>
    <row r="7" spans="1:5" ht="15.75" x14ac:dyDescent="0.2">
      <c r="A7" s="530" t="s">
        <v>577</v>
      </c>
      <c r="B7" s="532"/>
      <c r="C7" s="531"/>
      <c r="D7" s="532"/>
      <c r="E7" s="533">
        <v>7615440</v>
      </c>
    </row>
    <row r="8" spans="1:5" ht="15.75" x14ac:dyDescent="0.2">
      <c r="A8" s="530" t="s">
        <v>578</v>
      </c>
      <c r="B8" s="532"/>
      <c r="C8" s="532"/>
      <c r="D8" s="532"/>
      <c r="E8" s="533">
        <v>9792000</v>
      </c>
    </row>
    <row r="9" spans="1:5" ht="15.75" x14ac:dyDescent="0.2">
      <c r="A9" s="530" t="s">
        <v>579</v>
      </c>
      <c r="B9" s="532"/>
      <c r="C9" s="532"/>
      <c r="D9" s="532"/>
      <c r="E9" s="533">
        <v>1838781</v>
      </c>
    </row>
    <row r="10" spans="1:5" ht="15.75" x14ac:dyDescent="0.2">
      <c r="A10" s="530" t="s">
        <v>580</v>
      </c>
      <c r="B10" s="532"/>
      <c r="C10" s="532"/>
      <c r="D10" s="532"/>
      <c r="E10" s="533">
        <v>7227680</v>
      </c>
    </row>
    <row r="11" spans="1:5" ht="15.75" x14ac:dyDescent="0.2">
      <c r="A11" s="530" t="s">
        <v>581</v>
      </c>
      <c r="B11" s="532"/>
      <c r="C11" s="532"/>
      <c r="D11" s="532"/>
      <c r="E11" s="533">
        <v>8000000</v>
      </c>
    </row>
    <row r="12" spans="1:5" ht="15.75" x14ac:dyDescent="0.2">
      <c r="A12" s="530" t="s">
        <v>582</v>
      </c>
      <c r="B12" s="532"/>
      <c r="C12" s="532"/>
      <c r="D12" s="532"/>
      <c r="E12" s="533">
        <v>28050</v>
      </c>
    </row>
    <row r="13" spans="1:5" ht="15.75" x14ac:dyDescent="0.2">
      <c r="A13" s="527" t="s">
        <v>583</v>
      </c>
      <c r="B13" s="528"/>
      <c r="C13" s="528"/>
      <c r="D13" s="528"/>
      <c r="E13" s="529">
        <f>E14+E17+E18</f>
        <v>17842350</v>
      </c>
    </row>
    <row r="14" spans="1:5" ht="30.75" customHeight="1" x14ac:dyDescent="0.2">
      <c r="A14" s="534" t="s">
        <v>584</v>
      </c>
      <c r="B14" s="532"/>
      <c r="C14" s="532"/>
      <c r="D14" s="532"/>
      <c r="E14" s="533">
        <f>E15+E16</f>
        <v>15072750</v>
      </c>
    </row>
    <row r="15" spans="1:5" ht="34.5" customHeight="1" x14ac:dyDescent="0.2">
      <c r="A15" s="534" t="s">
        <v>585</v>
      </c>
      <c r="B15" s="532"/>
      <c r="C15" s="535">
        <v>2.5</v>
      </c>
      <c r="D15" s="532">
        <v>4861500</v>
      </c>
      <c r="E15" s="533">
        <f>C15*D15</f>
        <v>12153750</v>
      </c>
    </row>
    <row r="16" spans="1:5" ht="31.5" customHeight="1" x14ac:dyDescent="0.2">
      <c r="A16" s="534" t="s">
        <v>586</v>
      </c>
      <c r="B16" s="532"/>
      <c r="C16" s="532">
        <v>1</v>
      </c>
      <c r="D16" s="532">
        <v>2919000</v>
      </c>
      <c r="E16" s="533">
        <f>C16*D16</f>
        <v>2919000</v>
      </c>
    </row>
    <row r="17" spans="1:6" ht="15.75" x14ac:dyDescent="0.2">
      <c r="A17" s="530" t="s">
        <v>587</v>
      </c>
      <c r="B17" s="532"/>
      <c r="C17" s="532">
        <v>24</v>
      </c>
      <c r="D17" s="532">
        <v>97400</v>
      </c>
      <c r="E17" s="533">
        <f>C17*D17</f>
        <v>2337600</v>
      </c>
    </row>
    <row r="18" spans="1:6" ht="15.75" x14ac:dyDescent="0.2">
      <c r="A18" s="530" t="s">
        <v>588</v>
      </c>
      <c r="B18" s="532"/>
      <c r="C18" s="532">
        <v>1</v>
      </c>
      <c r="D18" s="532">
        <v>432000</v>
      </c>
      <c r="E18" s="533">
        <f>C18*D18</f>
        <v>432000</v>
      </c>
      <c r="F18" s="620"/>
    </row>
    <row r="19" spans="1:6" ht="15.75" x14ac:dyDescent="0.2">
      <c r="A19" s="527" t="s">
        <v>589</v>
      </c>
      <c r="B19" s="528"/>
      <c r="C19" s="528"/>
      <c r="D19" s="528"/>
      <c r="E19" s="529">
        <f>E20+E21+E22+E27</f>
        <v>15632342</v>
      </c>
      <c r="F19" s="620"/>
    </row>
    <row r="20" spans="1:6" ht="15.75" x14ac:dyDescent="0.2">
      <c r="A20" s="530" t="s">
        <v>590</v>
      </c>
      <c r="B20" s="532"/>
      <c r="C20" s="532"/>
      <c r="D20" s="532"/>
      <c r="E20" s="533">
        <v>0</v>
      </c>
      <c r="F20" s="620"/>
    </row>
    <row r="21" spans="1:6" ht="15.6" customHeight="1" x14ac:dyDescent="0.2">
      <c r="A21" s="530" t="s">
        <v>591</v>
      </c>
      <c r="B21" s="532"/>
      <c r="C21" s="532"/>
      <c r="D21" s="532"/>
      <c r="E21" s="533">
        <v>6663000</v>
      </c>
      <c r="F21" s="620"/>
    </row>
    <row r="22" spans="1:6" ht="15.75" x14ac:dyDescent="0.2">
      <c r="A22" s="530" t="s">
        <v>592</v>
      </c>
      <c r="B22" s="532"/>
      <c r="C22" s="532"/>
      <c r="D22" s="532"/>
      <c r="E22" s="533">
        <f>E23+E24+E25+E26</f>
        <v>6533480</v>
      </c>
      <c r="F22" s="620"/>
    </row>
    <row r="23" spans="1:6" ht="15.75" x14ac:dyDescent="0.2">
      <c r="A23" s="530" t="s">
        <v>593</v>
      </c>
      <c r="B23" s="532"/>
      <c r="C23" s="532"/>
      <c r="D23" s="532"/>
      <c r="E23" s="533"/>
      <c r="F23" s="620"/>
    </row>
    <row r="24" spans="1:6" ht="15.6" customHeight="1" x14ac:dyDescent="0.2">
      <c r="A24" s="530" t="s">
        <v>594</v>
      </c>
      <c r="B24" s="536"/>
      <c r="C24" s="532">
        <v>43</v>
      </c>
      <c r="D24" s="532">
        <v>66360</v>
      </c>
      <c r="E24" s="533">
        <f>SUM(C24*D24)</f>
        <v>2853480</v>
      </c>
      <c r="F24" s="620"/>
    </row>
    <row r="25" spans="1:6" ht="15.75" x14ac:dyDescent="0.2">
      <c r="A25" s="530" t="s">
        <v>595</v>
      </c>
      <c r="B25" s="536"/>
      <c r="C25" s="532">
        <v>2</v>
      </c>
      <c r="D25" s="532">
        <v>25000</v>
      </c>
      <c r="E25" s="533">
        <f>SUM(C25*D25)</f>
        <v>50000</v>
      </c>
      <c r="F25" s="620"/>
    </row>
    <row r="26" spans="1:6" ht="15.75" x14ac:dyDescent="0.2">
      <c r="A26" s="530" t="s">
        <v>596</v>
      </c>
      <c r="B26" s="536"/>
      <c r="C26" s="532">
        <v>10</v>
      </c>
      <c r="D26" s="532">
        <v>363000</v>
      </c>
      <c r="E26" s="533">
        <f>SUM(C26*D26)</f>
        <v>3630000</v>
      </c>
      <c r="F26" s="620"/>
    </row>
    <row r="27" spans="1:6" ht="15.75" x14ac:dyDescent="0.2">
      <c r="A27" s="530" t="s">
        <v>597</v>
      </c>
      <c r="B27" s="536"/>
      <c r="C27" s="532"/>
      <c r="D27" s="532"/>
      <c r="E27" s="533">
        <f>E28+E29</f>
        <v>2435862</v>
      </c>
      <c r="F27" s="620"/>
    </row>
    <row r="28" spans="1:6" ht="15.75" x14ac:dyDescent="0.2">
      <c r="A28" s="537" t="s">
        <v>598</v>
      </c>
      <c r="B28" s="536"/>
      <c r="C28" s="531">
        <v>0.68</v>
      </c>
      <c r="D28" s="532">
        <v>2376000</v>
      </c>
      <c r="E28" s="533">
        <f>C28*D28</f>
        <v>1615680</v>
      </c>
      <c r="F28" s="620"/>
    </row>
    <row r="29" spans="1:6" ht="15.75" x14ac:dyDescent="0.2">
      <c r="A29" s="537" t="s">
        <v>599</v>
      </c>
      <c r="B29" s="536"/>
      <c r="C29" s="532"/>
      <c r="D29" s="532"/>
      <c r="E29" s="533">
        <v>820182</v>
      </c>
      <c r="F29" s="620"/>
    </row>
    <row r="30" spans="1:6" ht="21.75" customHeight="1" x14ac:dyDescent="0.2">
      <c r="A30" s="538" t="s">
        <v>600</v>
      </c>
      <c r="B30" s="539">
        <v>1093</v>
      </c>
      <c r="C30" s="528"/>
      <c r="D30" s="540">
        <v>2170</v>
      </c>
      <c r="E30" s="529">
        <f>B30*D30</f>
        <v>2371810</v>
      </c>
      <c r="F30" s="620"/>
    </row>
    <row r="31" spans="1:6" ht="16.5" thickBot="1" x14ac:dyDescent="0.25">
      <c r="A31" s="541" t="s">
        <v>601</v>
      </c>
      <c r="B31" s="542"/>
      <c r="C31" s="542"/>
      <c r="D31" s="542"/>
      <c r="E31" s="543">
        <f>E3+E13+E19+E30</f>
        <v>121950777</v>
      </c>
      <c r="F31" s="620"/>
    </row>
  </sheetData>
  <mergeCells count="2">
    <mergeCell ref="B1:E1"/>
    <mergeCell ref="F18:F3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9" orientation="landscape" verticalDpi="300" r:id="rId1"/>
  <headerFooter alignWithMargins="0">
    <oddHeader>&amp;C&amp;"Times New Roman CE,Félkövér"Általános működés és ágazati feladatok támogatásának alakulása jogcímenként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5"/>
  <sheetViews>
    <sheetView view="pageLayout" topLeftCell="A19" zoomScaleNormal="100" workbookViewId="0">
      <selection activeCell="B14" sqref="B14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621" t="s">
        <v>542</v>
      </c>
      <c r="B1" s="621"/>
      <c r="C1" s="621"/>
      <c r="D1" s="621"/>
    </row>
    <row r="2" spans="1:4" ht="17.25" customHeight="1" x14ac:dyDescent="0.25">
      <c r="A2" s="489"/>
      <c r="B2" s="621" t="s">
        <v>602</v>
      </c>
      <c r="C2" s="621"/>
      <c r="D2" s="489"/>
    </row>
    <row r="3" spans="1:4" ht="13.5" thickBot="1" x14ac:dyDescent="0.25">
      <c r="A3" s="490"/>
      <c r="B3" s="490"/>
      <c r="C3" s="622" t="s">
        <v>43</v>
      </c>
      <c r="D3" s="622"/>
    </row>
    <row r="4" spans="1:4" ht="42.75" customHeight="1" thickBot="1" x14ac:dyDescent="0.25">
      <c r="A4" s="491" t="s">
        <v>59</v>
      </c>
      <c r="B4" s="492" t="s">
        <v>605</v>
      </c>
      <c r="C4" s="492" t="s">
        <v>543</v>
      </c>
      <c r="D4" s="493" t="s">
        <v>544</v>
      </c>
    </row>
    <row r="5" spans="1:4" ht="15.95" customHeight="1" thickBot="1" x14ac:dyDescent="0.25">
      <c r="A5" s="494" t="s">
        <v>8</v>
      </c>
      <c r="B5" s="495" t="s">
        <v>545</v>
      </c>
      <c r="C5" s="495" t="s">
        <v>546</v>
      </c>
      <c r="D5" s="496">
        <v>700</v>
      </c>
    </row>
    <row r="6" spans="1:4" ht="15.95" customHeight="1" thickBot="1" x14ac:dyDescent="0.25">
      <c r="A6" s="494" t="s">
        <v>9</v>
      </c>
      <c r="B6" s="497" t="s">
        <v>547</v>
      </c>
      <c r="C6" s="497" t="s">
        <v>546</v>
      </c>
      <c r="D6" s="498">
        <v>600</v>
      </c>
    </row>
    <row r="7" spans="1:4" ht="15.95" customHeight="1" thickBot="1" x14ac:dyDescent="0.25">
      <c r="A7" s="494" t="s">
        <v>10</v>
      </c>
      <c r="B7" s="497" t="s">
        <v>548</v>
      </c>
      <c r="C7" s="497" t="s">
        <v>546</v>
      </c>
      <c r="D7" s="498">
        <v>13676</v>
      </c>
    </row>
    <row r="8" spans="1:4" ht="15.95" customHeight="1" thickBot="1" x14ac:dyDescent="0.25">
      <c r="A8" s="494" t="s">
        <v>13</v>
      </c>
      <c r="B8" s="497" t="s">
        <v>549</v>
      </c>
      <c r="C8" s="497" t="s">
        <v>546</v>
      </c>
      <c r="D8" s="498">
        <v>65</v>
      </c>
    </row>
    <row r="9" spans="1:4" ht="15.95" customHeight="1" thickBot="1" x14ac:dyDescent="0.25">
      <c r="A9" s="494" t="s">
        <v>15</v>
      </c>
      <c r="B9" s="497" t="s">
        <v>607</v>
      </c>
      <c r="C9" s="497" t="s">
        <v>606</v>
      </c>
      <c r="D9" s="498">
        <v>300</v>
      </c>
    </row>
    <row r="10" spans="1:4" ht="15.95" customHeight="1" thickBot="1" x14ac:dyDescent="0.25">
      <c r="A10" s="494" t="s">
        <v>16</v>
      </c>
      <c r="B10" s="497" t="s">
        <v>604</v>
      </c>
      <c r="C10" s="497" t="s">
        <v>603</v>
      </c>
      <c r="D10" s="498">
        <v>40</v>
      </c>
    </row>
    <row r="11" spans="1:4" ht="15.95" customHeight="1" thickBot="1" x14ac:dyDescent="0.25">
      <c r="A11" s="494" t="s">
        <v>17</v>
      </c>
      <c r="B11" s="497"/>
      <c r="C11" s="497"/>
      <c r="D11" s="498"/>
    </row>
    <row r="12" spans="1:4" ht="15.95" customHeight="1" thickBot="1" x14ac:dyDescent="0.25">
      <c r="A12" s="494" t="s">
        <v>18</v>
      </c>
      <c r="B12" s="497"/>
      <c r="C12" s="497"/>
      <c r="D12" s="498"/>
    </row>
    <row r="13" spans="1:4" ht="15.95" customHeight="1" thickBot="1" x14ac:dyDescent="0.25">
      <c r="A13" s="494" t="s">
        <v>19</v>
      </c>
      <c r="B13" s="497"/>
      <c r="C13" s="497"/>
      <c r="D13" s="498"/>
    </row>
    <row r="14" spans="1:4" ht="15.95" customHeight="1" thickBot="1" x14ac:dyDescent="0.25">
      <c r="A14" s="494" t="s">
        <v>20</v>
      </c>
      <c r="B14" s="497"/>
      <c r="C14" s="497"/>
      <c r="D14" s="498"/>
    </row>
    <row r="15" spans="1:4" ht="15.95" customHeight="1" thickBot="1" x14ac:dyDescent="0.25">
      <c r="A15" s="494" t="s">
        <v>21</v>
      </c>
      <c r="B15" s="497"/>
      <c r="C15" s="497"/>
      <c r="D15" s="498"/>
    </row>
    <row r="16" spans="1:4" ht="15.95" customHeight="1" thickBot="1" x14ac:dyDescent="0.25">
      <c r="A16" s="494" t="s">
        <v>22</v>
      </c>
      <c r="B16" s="497"/>
      <c r="C16" s="497"/>
      <c r="D16" s="498"/>
    </row>
    <row r="17" spans="1:4" ht="15.95" customHeight="1" thickBot="1" x14ac:dyDescent="0.25">
      <c r="A17" s="494" t="s">
        <v>23</v>
      </c>
      <c r="B17" s="497"/>
      <c r="C17" s="497"/>
      <c r="D17" s="498"/>
    </row>
    <row r="18" spans="1:4" ht="15.95" customHeight="1" thickBot="1" x14ac:dyDescent="0.25">
      <c r="A18" s="494" t="s">
        <v>24</v>
      </c>
      <c r="B18" s="497"/>
      <c r="C18" s="497"/>
      <c r="D18" s="498"/>
    </row>
    <row r="19" spans="1:4" ht="15.95" customHeight="1" thickBot="1" x14ac:dyDescent="0.25">
      <c r="A19" s="494" t="s">
        <v>25</v>
      </c>
      <c r="B19" s="497"/>
      <c r="C19" s="497"/>
      <c r="D19" s="498"/>
    </row>
    <row r="20" spans="1:4" ht="15.95" customHeight="1" thickBot="1" x14ac:dyDescent="0.25">
      <c r="A20" s="494" t="s">
        <v>26</v>
      </c>
      <c r="B20" s="497"/>
      <c r="C20" s="497"/>
      <c r="D20" s="498"/>
    </row>
    <row r="21" spans="1:4" ht="15.95" customHeight="1" thickBot="1" x14ac:dyDescent="0.25">
      <c r="A21" s="494" t="s">
        <v>27</v>
      </c>
      <c r="B21" s="497"/>
      <c r="C21" s="497"/>
      <c r="D21" s="498"/>
    </row>
    <row r="22" spans="1:4" ht="15.95" customHeight="1" thickBot="1" x14ac:dyDescent="0.25">
      <c r="A22" s="494" t="s">
        <v>28</v>
      </c>
      <c r="B22" s="497"/>
      <c r="C22" s="497"/>
      <c r="D22" s="498"/>
    </row>
    <row r="23" spans="1:4" ht="15.95" customHeight="1" thickBot="1" x14ac:dyDescent="0.25">
      <c r="A23" s="494" t="s">
        <v>29</v>
      </c>
      <c r="B23" s="497"/>
      <c r="C23" s="497"/>
      <c r="D23" s="498"/>
    </row>
    <row r="24" spans="1:4" ht="15.95" customHeight="1" thickBot="1" x14ac:dyDescent="0.25">
      <c r="A24" s="494" t="s">
        <v>30</v>
      </c>
      <c r="B24" s="497"/>
      <c r="C24" s="497"/>
      <c r="D24" s="498"/>
    </row>
    <row r="25" spans="1:4" ht="15.95" customHeight="1" thickBot="1" x14ac:dyDescent="0.25">
      <c r="A25" s="494" t="s">
        <v>31</v>
      </c>
      <c r="B25" s="497"/>
      <c r="C25" s="497"/>
      <c r="D25" s="498"/>
    </row>
    <row r="26" spans="1:4" ht="15.95" customHeight="1" thickBot="1" x14ac:dyDescent="0.25">
      <c r="A26" s="494" t="s">
        <v>32</v>
      </c>
      <c r="B26" s="497"/>
      <c r="C26" s="497"/>
      <c r="D26" s="498"/>
    </row>
    <row r="27" spans="1:4" ht="15.95" customHeight="1" thickBot="1" x14ac:dyDescent="0.25">
      <c r="A27" s="494" t="s">
        <v>33</v>
      </c>
      <c r="B27" s="497"/>
      <c r="C27" s="497"/>
      <c r="D27" s="498"/>
    </row>
    <row r="28" spans="1:4" ht="15.95" customHeight="1" thickBot="1" x14ac:dyDescent="0.25">
      <c r="A28" s="494" t="s">
        <v>34</v>
      </c>
      <c r="B28" s="497"/>
      <c r="C28" s="497"/>
      <c r="D28" s="498"/>
    </row>
    <row r="29" spans="1:4" ht="15.95" customHeight="1" thickBot="1" x14ac:dyDescent="0.25">
      <c r="A29" s="494" t="s">
        <v>35</v>
      </c>
      <c r="B29" s="497"/>
      <c r="C29" s="497"/>
      <c r="D29" s="498"/>
    </row>
    <row r="30" spans="1:4" ht="15.95" customHeight="1" thickBot="1" x14ac:dyDescent="0.25">
      <c r="A30" s="494" t="s">
        <v>550</v>
      </c>
      <c r="B30" s="497"/>
      <c r="C30" s="497"/>
      <c r="D30" s="499"/>
    </row>
    <row r="31" spans="1:4" ht="15.95" customHeight="1" thickBot="1" x14ac:dyDescent="0.25">
      <c r="A31" s="494" t="s">
        <v>551</v>
      </c>
      <c r="B31" s="497"/>
      <c r="C31" s="497"/>
      <c r="D31" s="499"/>
    </row>
    <row r="32" spans="1:4" ht="15.95" customHeight="1" thickBot="1" x14ac:dyDescent="0.25">
      <c r="A32" s="494" t="s">
        <v>552</v>
      </c>
      <c r="B32" s="497"/>
      <c r="C32" s="497"/>
      <c r="D32" s="499"/>
    </row>
    <row r="33" spans="1:4" ht="15.95" customHeight="1" thickBot="1" x14ac:dyDescent="0.25">
      <c r="A33" s="494" t="s">
        <v>553</v>
      </c>
      <c r="B33" s="500"/>
      <c r="C33" s="500"/>
      <c r="D33" s="501"/>
    </row>
    <row r="34" spans="1:4" ht="15.95" customHeight="1" thickBot="1" x14ac:dyDescent="0.25">
      <c r="A34" s="623" t="s">
        <v>41</v>
      </c>
      <c r="B34" s="624"/>
      <c r="C34" s="502"/>
      <c r="D34" s="503">
        <f>SUM(D5:D33)</f>
        <v>15381</v>
      </c>
    </row>
    <row r="35" spans="1:4" x14ac:dyDescent="0.2">
      <c r="A35" t="s">
        <v>554</v>
      </c>
    </row>
  </sheetData>
  <mergeCells count="4">
    <mergeCell ref="A1:D1"/>
    <mergeCell ref="B2:C2"/>
    <mergeCell ref="C3:D3"/>
    <mergeCell ref="A34:B34"/>
  </mergeCells>
  <conditionalFormatting sqref="D34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tabSelected="1" topLeftCell="B3" zoomScale="120" zoomScaleNormal="120" zoomScaleSheetLayoutView="100" workbookViewId="0">
      <selection activeCell="C3" sqref="C3:E3"/>
    </sheetView>
  </sheetViews>
  <sheetFormatPr defaultColWidth="9.33203125" defaultRowHeight="15.75" x14ac:dyDescent="0.25"/>
  <cols>
    <col min="1" max="1" width="9" style="258" customWidth="1"/>
    <col min="2" max="2" width="66.33203125" style="258" bestFit="1" customWidth="1"/>
    <col min="3" max="3" width="15.5" style="259" customWidth="1"/>
    <col min="4" max="5" width="15.5" style="258" customWidth="1"/>
    <col min="6" max="6" width="9" style="280" customWidth="1"/>
    <col min="7" max="16384" width="9.33203125" style="280"/>
  </cols>
  <sheetData>
    <row r="1" spans="1:5" ht="15.95" customHeight="1" x14ac:dyDescent="0.25">
      <c r="A1" s="551" t="s">
        <v>5</v>
      </c>
      <c r="B1" s="551"/>
      <c r="C1" s="551"/>
      <c r="D1" s="551"/>
      <c r="E1" s="551"/>
    </row>
    <row r="2" spans="1:5" ht="15.95" customHeight="1" thickBot="1" x14ac:dyDescent="0.3">
      <c r="A2" s="552" t="s">
        <v>111</v>
      </c>
      <c r="B2" s="552"/>
      <c r="D2" s="355"/>
      <c r="E2" s="189" t="s">
        <v>160</v>
      </c>
    </row>
    <row r="3" spans="1:5" ht="38.1" customHeight="1" thickBot="1" x14ac:dyDescent="0.3">
      <c r="A3" s="21" t="s">
        <v>59</v>
      </c>
      <c r="B3" s="22" t="s">
        <v>7</v>
      </c>
      <c r="C3" s="22" t="s">
        <v>474</v>
      </c>
      <c r="D3" s="22" t="s">
        <v>482</v>
      </c>
      <c r="E3" s="22" t="s">
        <v>608</v>
      </c>
    </row>
    <row r="4" spans="1:5" s="281" customFormat="1" ht="12" customHeight="1" thickBot="1" x14ac:dyDescent="0.25">
      <c r="A4" s="27" t="s">
        <v>423</v>
      </c>
      <c r="B4" s="28" t="s">
        <v>424</v>
      </c>
      <c r="C4" s="28" t="s">
        <v>425</v>
      </c>
      <c r="D4" s="28" t="s">
        <v>427</v>
      </c>
      <c r="E4" s="359" t="s">
        <v>426</v>
      </c>
    </row>
    <row r="5" spans="1:5" s="282" customFormat="1" ht="12" customHeight="1" thickBot="1" x14ac:dyDescent="0.25">
      <c r="A5" s="18" t="s">
        <v>8</v>
      </c>
      <c r="B5" s="19" t="s">
        <v>555</v>
      </c>
      <c r="C5" s="372">
        <v>119300</v>
      </c>
      <c r="D5" s="372">
        <v>119300</v>
      </c>
      <c r="E5" s="504">
        <v>119300</v>
      </c>
    </row>
    <row r="6" spans="1:5" s="282" customFormat="1" ht="12" customHeight="1" thickBot="1" x14ac:dyDescent="0.25">
      <c r="A6" s="18" t="s">
        <v>9</v>
      </c>
      <c r="B6" s="174" t="s">
        <v>314</v>
      </c>
      <c r="C6" s="372">
        <v>35000</v>
      </c>
      <c r="D6" s="372">
        <v>35000</v>
      </c>
      <c r="E6" s="504">
        <v>35000</v>
      </c>
    </row>
    <row r="7" spans="1:5" s="282" customFormat="1" ht="12" customHeight="1" thickBot="1" x14ac:dyDescent="0.25">
      <c r="A7" s="18" t="s">
        <v>10</v>
      </c>
      <c r="B7" s="19" t="s">
        <v>322</v>
      </c>
      <c r="C7" s="372">
        <v>0</v>
      </c>
      <c r="D7" s="372"/>
      <c r="E7" s="504"/>
    </row>
    <row r="8" spans="1:5" s="282" customFormat="1" ht="12" customHeight="1" thickBot="1" x14ac:dyDescent="0.25">
      <c r="A8" s="18" t="s">
        <v>122</v>
      </c>
      <c r="B8" s="19" t="s">
        <v>200</v>
      </c>
      <c r="C8" s="366">
        <f>+C9+C13+C14+C15</f>
        <v>79300</v>
      </c>
      <c r="D8" s="366">
        <f>+D9+D13+D14+D15</f>
        <v>79800</v>
      </c>
      <c r="E8" s="505">
        <f>+E9+E13+E14+E15</f>
        <v>80300</v>
      </c>
    </row>
    <row r="9" spans="1:5" s="282" customFormat="1" ht="12" customHeight="1" x14ac:dyDescent="0.2">
      <c r="A9" s="13" t="s">
        <v>201</v>
      </c>
      <c r="B9" s="283" t="s">
        <v>372</v>
      </c>
      <c r="C9" s="367">
        <f>+C10+C11+C12</f>
        <v>76000</v>
      </c>
      <c r="D9" s="367">
        <f>+D10+D11+D12</f>
        <v>76500</v>
      </c>
      <c r="E9" s="506">
        <f>+E10+E11+E12</f>
        <v>77000</v>
      </c>
    </row>
    <row r="10" spans="1:5" s="282" customFormat="1" ht="12" customHeight="1" x14ac:dyDescent="0.2">
      <c r="A10" s="12" t="s">
        <v>202</v>
      </c>
      <c r="B10" s="284" t="s">
        <v>207</v>
      </c>
      <c r="C10" s="364">
        <v>23000</v>
      </c>
      <c r="D10" s="364">
        <v>23500</v>
      </c>
      <c r="E10" s="172">
        <v>24000</v>
      </c>
    </row>
    <row r="11" spans="1:5" s="282" customFormat="1" ht="12" customHeight="1" x14ac:dyDescent="0.2">
      <c r="A11" s="12" t="s">
        <v>203</v>
      </c>
      <c r="B11" s="284" t="s">
        <v>556</v>
      </c>
      <c r="C11" s="364">
        <v>23000</v>
      </c>
      <c r="D11" s="364">
        <v>23000</v>
      </c>
      <c r="E11" s="172">
        <v>23000</v>
      </c>
    </row>
    <row r="12" spans="1:5" s="282" customFormat="1" ht="12" customHeight="1" x14ac:dyDescent="0.2">
      <c r="A12" s="12" t="s">
        <v>370</v>
      </c>
      <c r="B12" s="342" t="s">
        <v>371</v>
      </c>
      <c r="C12" s="364">
        <v>30000</v>
      </c>
      <c r="D12" s="364">
        <v>30000</v>
      </c>
      <c r="E12" s="172">
        <v>30000</v>
      </c>
    </row>
    <row r="13" spans="1:5" s="282" customFormat="1" ht="12" customHeight="1" x14ac:dyDescent="0.2">
      <c r="A13" s="12" t="s">
        <v>204</v>
      </c>
      <c r="B13" s="284" t="s">
        <v>208</v>
      </c>
      <c r="C13" s="364">
        <v>3300</v>
      </c>
      <c r="D13" s="364">
        <v>3300</v>
      </c>
      <c r="E13" s="172">
        <v>3300</v>
      </c>
    </row>
    <row r="14" spans="1:5" s="282" customFormat="1" ht="12" customHeight="1" x14ac:dyDescent="0.2">
      <c r="A14" s="12" t="s">
        <v>205</v>
      </c>
      <c r="B14" s="284" t="s">
        <v>209</v>
      </c>
      <c r="C14" s="364"/>
      <c r="D14" s="364"/>
      <c r="E14" s="172"/>
    </row>
    <row r="15" spans="1:5" s="282" customFormat="1" ht="12" customHeight="1" thickBot="1" x14ac:dyDescent="0.25">
      <c r="A15" s="14" t="s">
        <v>206</v>
      </c>
      <c r="B15" s="285" t="s">
        <v>210</v>
      </c>
      <c r="C15" s="365"/>
      <c r="D15" s="365"/>
      <c r="E15" s="173"/>
    </row>
    <row r="16" spans="1:5" s="282" customFormat="1" ht="12" customHeight="1" thickBot="1" x14ac:dyDescent="0.25">
      <c r="A16" s="18" t="s">
        <v>12</v>
      </c>
      <c r="B16" s="19" t="s">
        <v>557</v>
      </c>
      <c r="C16" s="372">
        <v>29850</v>
      </c>
      <c r="D16" s="372">
        <v>30000</v>
      </c>
      <c r="E16" s="504">
        <v>31000</v>
      </c>
    </row>
    <row r="17" spans="1:6" s="282" customFormat="1" ht="12" customHeight="1" thickBot="1" x14ac:dyDescent="0.25">
      <c r="A17" s="18" t="s">
        <v>13</v>
      </c>
      <c r="B17" s="19" t="s">
        <v>3</v>
      </c>
      <c r="C17" s="372"/>
      <c r="D17" s="372"/>
      <c r="E17" s="504"/>
    </row>
    <row r="18" spans="1:6" s="282" customFormat="1" ht="12" customHeight="1" thickBot="1" x14ac:dyDescent="0.25">
      <c r="A18" s="18" t="s">
        <v>129</v>
      </c>
      <c r="B18" s="19" t="s">
        <v>558</v>
      </c>
      <c r="C18" s="372"/>
      <c r="D18" s="372"/>
      <c r="E18" s="504"/>
    </row>
    <row r="19" spans="1:6" s="282" customFormat="1" ht="12" customHeight="1" thickBot="1" x14ac:dyDescent="0.25">
      <c r="A19" s="18" t="s">
        <v>15</v>
      </c>
      <c r="B19" s="174" t="s">
        <v>559</v>
      </c>
      <c r="C19" s="372"/>
      <c r="D19" s="372"/>
      <c r="E19" s="504"/>
    </row>
    <row r="20" spans="1:6" s="282" customFormat="1" ht="12" customHeight="1" thickBot="1" x14ac:dyDescent="0.25">
      <c r="A20" s="18" t="s">
        <v>16</v>
      </c>
      <c r="B20" s="19" t="s">
        <v>243</v>
      </c>
      <c r="C20" s="366">
        <f>+C5+C6+C7+C8+C16+C17+C18+C19</f>
        <v>263450</v>
      </c>
      <c r="D20" s="366">
        <f>+D5+D6+D7+D8+D16+D17+D18+D19</f>
        <v>264100</v>
      </c>
      <c r="E20" s="185">
        <f>+E5+E6+E7+E8+E16+E17+E18+E19</f>
        <v>265600</v>
      </c>
    </row>
    <row r="21" spans="1:6" s="282" customFormat="1" ht="12" customHeight="1" thickBot="1" x14ac:dyDescent="0.25">
      <c r="A21" s="18" t="s">
        <v>17</v>
      </c>
      <c r="B21" s="19" t="s">
        <v>560</v>
      </c>
      <c r="C21" s="507">
        <v>10000</v>
      </c>
      <c r="D21" s="507">
        <v>10000</v>
      </c>
      <c r="E21" s="508">
        <v>10000</v>
      </c>
    </row>
    <row r="22" spans="1:6" s="282" customFormat="1" ht="12" customHeight="1" thickBot="1" x14ac:dyDescent="0.25">
      <c r="A22" s="18" t="s">
        <v>18</v>
      </c>
      <c r="B22" s="19" t="s">
        <v>561</v>
      </c>
      <c r="C22" s="366">
        <f>+C20+C21</f>
        <v>273450</v>
      </c>
      <c r="D22" s="366">
        <f>+D20+D21</f>
        <v>274100</v>
      </c>
      <c r="E22" s="505">
        <f>+E20+E21</f>
        <v>275600</v>
      </c>
    </row>
    <row r="23" spans="1:6" s="282" customFormat="1" ht="12" customHeight="1" x14ac:dyDescent="0.2">
      <c r="A23" s="373"/>
      <c r="B23" s="374"/>
      <c r="C23" s="509"/>
      <c r="D23" s="510"/>
      <c r="E23" s="511"/>
    </row>
    <row r="24" spans="1:6" s="282" customFormat="1" ht="12" customHeight="1" x14ac:dyDescent="0.2">
      <c r="A24" s="551" t="s">
        <v>36</v>
      </c>
      <c r="B24" s="551"/>
      <c r="C24" s="551"/>
      <c r="D24" s="551"/>
      <c r="E24" s="551"/>
    </row>
    <row r="25" spans="1:6" s="282" customFormat="1" ht="12" customHeight="1" thickBot="1" x14ac:dyDescent="0.25">
      <c r="A25" s="553" t="s">
        <v>112</v>
      </c>
      <c r="B25" s="553"/>
      <c r="C25" s="259"/>
      <c r="D25" s="355"/>
      <c r="E25" s="189" t="s">
        <v>160</v>
      </c>
    </row>
    <row r="26" spans="1:6" s="282" customFormat="1" ht="24" customHeight="1" thickBot="1" x14ac:dyDescent="0.25">
      <c r="A26" s="21" t="s">
        <v>6</v>
      </c>
      <c r="B26" s="22" t="s">
        <v>37</v>
      </c>
      <c r="C26" s="22" t="str">
        <f>+C3</f>
        <v>2022.</v>
      </c>
      <c r="D26" s="22" t="str">
        <f>+D3</f>
        <v>2023.</v>
      </c>
      <c r="E26" s="358" t="str">
        <f>+E3</f>
        <v>2024.</v>
      </c>
      <c r="F26" s="512"/>
    </row>
    <row r="27" spans="1:6" s="282" customFormat="1" ht="12" customHeight="1" thickBot="1" x14ac:dyDescent="0.25">
      <c r="A27" s="275" t="s">
        <v>423</v>
      </c>
      <c r="B27" s="276" t="s">
        <v>424</v>
      </c>
      <c r="C27" s="276" t="s">
        <v>425</v>
      </c>
      <c r="D27" s="276" t="s">
        <v>427</v>
      </c>
      <c r="E27" s="513" t="s">
        <v>426</v>
      </c>
      <c r="F27" s="512"/>
    </row>
    <row r="28" spans="1:6" s="282" customFormat="1" ht="15" customHeight="1" thickBot="1" x14ac:dyDescent="0.25">
      <c r="A28" s="18" t="s">
        <v>8</v>
      </c>
      <c r="B28" s="25" t="s">
        <v>562</v>
      </c>
      <c r="C28" s="372">
        <v>256900</v>
      </c>
      <c r="D28" s="372">
        <v>257500</v>
      </c>
      <c r="E28" s="327">
        <v>258000</v>
      </c>
      <c r="F28" s="512"/>
    </row>
    <row r="29" spans="1:6" ht="12" customHeight="1" thickBot="1" x14ac:dyDescent="0.3">
      <c r="A29" s="344" t="s">
        <v>9</v>
      </c>
      <c r="B29" s="514" t="s">
        <v>563</v>
      </c>
      <c r="C29" s="515">
        <f>+C30+C31+C32</f>
        <v>16550</v>
      </c>
      <c r="D29" s="515">
        <f>+D30+D31+D32</f>
        <v>16600</v>
      </c>
      <c r="E29" s="516">
        <f>+E30+E31+E32</f>
        <v>17600</v>
      </c>
    </row>
    <row r="30" spans="1:6" ht="12" customHeight="1" x14ac:dyDescent="0.25">
      <c r="A30" s="13" t="s">
        <v>77</v>
      </c>
      <c r="B30" s="6" t="s">
        <v>159</v>
      </c>
      <c r="C30" s="363">
        <v>3050</v>
      </c>
      <c r="D30" s="363">
        <v>2600</v>
      </c>
      <c r="E30" s="517">
        <v>3600</v>
      </c>
    </row>
    <row r="31" spans="1:6" ht="12" customHeight="1" x14ac:dyDescent="0.25">
      <c r="A31" s="13" t="s">
        <v>78</v>
      </c>
      <c r="B31" s="10" t="s">
        <v>136</v>
      </c>
      <c r="C31" s="364">
        <v>13500</v>
      </c>
      <c r="D31" s="364">
        <v>14000</v>
      </c>
      <c r="E31" s="172">
        <v>14000</v>
      </c>
    </row>
    <row r="32" spans="1:6" ht="12" customHeight="1" thickBot="1" x14ac:dyDescent="0.3">
      <c r="A32" s="13" t="s">
        <v>79</v>
      </c>
      <c r="B32" s="176" t="s">
        <v>162</v>
      </c>
      <c r="C32" s="364"/>
      <c r="D32" s="364"/>
      <c r="E32" s="172"/>
    </row>
    <row r="33" spans="1:7" ht="12" customHeight="1" thickBot="1" x14ac:dyDescent="0.3">
      <c r="A33" s="18" t="s">
        <v>10</v>
      </c>
      <c r="B33" s="77" t="s">
        <v>384</v>
      </c>
      <c r="C33" s="361">
        <f>+C28+C29</f>
        <v>273450</v>
      </c>
      <c r="D33" s="361">
        <f>+D28+D29</f>
        <v>274100</v>
      </c>
      <c r="E33" s="518">
        <f>+E28+E29</f>
        <v>275600</v>
      </c>
    </row>
    <row r="34" spans="1:7" ht="15" customHeight="1" thickBot="1" x14ac:dyDescent="0.3">
      <c r="A34" s="18" t="s">
        <v>11</v>
      </c>
      <c r="B34" s="77" t="s">
        <v>564</v>
      </c>
      <c r="C34" s="519"/>
      <c r="D34" s="519"/>
      <c r="E34" s="520"/>
      <c r="F34" s="295"/>
    </row>
    <row r="35" spans="1:7" s="282" customFormat="1" ht="12.95" customHeight="1" thickBot="1" x14ac:dyDescent="0.25">
      <c r="A35" s="177" t="s">
        <v>12</v>
      </c>
      <c r="B35" s="257" t="s">
        <v>565</v>
      </c>
      <c r="C35" s="384">
        <f>+C33+C34</f>
        <v>273450</v>
      </c>
      <c r="D35" s="384">
        <f>+D33+D34</f>
        <v>274100</v>
      </c>
      <c r="E35" s="521">
        <f>+E33+E34</f>
        <v>275600</v>
      </c>
    </row>
    <row r="36" spans="1:7" x14ac:dyDescent="0.25">
      <c r="C36" s="258"/>
    </row>
    <row r="37" spans="1:7" x14ac:dyDescent="0.25">
      <c r="C37" s="258"/>
    </row>
    <row r="38" spans="1:7" x14ac:dyDescent="0.25">
      <c r="C38" s="258"/>
    </row>
    <row r="39" spans="1:7" ht="16.5" customHeight="1" x14ac:dyDescent="0.25">
      <c r="C39" s="258"/>
    </row>
    <row r="40" spans="1:7" x14ac:dyDescent="0.25">
      <c r="C40" s="258"/>
    </row>
    <row r="41" spans="1:7" x14ac:dyDescent="0.25">
      <c r="C41" s="258"/>
    </row>
    <row r="42" spans="1:7" s="258" customFormat="1" x14ac:dyDescent="0.25">
      <c r="F42" s="280"/>
      <c r="G42" s="280"/>
    </row>
    <row r="43" spans="1:7" s="258" customFormat="1" x14ac:dyDescent="0.25">
      <c r="F43" s="280"/>
      <c r="G43" s="280"/>
    </row>
    <row r="44" spans="1:7" s="258" customFormat="1" x14ac:dyDescent="0.25">
      <c r="F44" s="280"/>
      <c r="G44" s="280"/>
    </row>
    <row r="45" spans="1:7" s="258" customFormat="1" x14ac:dyDescent="0.25">
      <c r="F45" s="280"/>
      <c r="G45" s="280"/>
    </row>
    <row r="46" spans="1:7" s="258" customFormat="1" x14ac:dyDescent="0.25">
      <c r="F46" s="280"/>
      <c r="G46" s="280"/>
    </row>
    <row r="47" spans="1:7" s="258" customFormat="1" x14ac:dyDescent="0.25">
      <c r="F47" s="280"/>
      <c r="G47" s="280"/>
    </row>
    <row r="48" spans="1:7" s="258" customFormat="1" x14ac:dyDescent="0.25">
      <c r="F48" s="280"/>
      <c r="G48" s="280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CE,Félkövér"&amp;12Kehidakustány Község Önkormányzata
2021. ÉVI KÖLTSÉGVETÉSI ÉVET KÖVETŐ 3 ÉV TERVEZETT BEVÉTELEI, KIADÁSAI&amp;R&amp;"Times New Roman CE,Félkövér dőlt"&amp;11 7.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view="pageLayout" zoomScaleNormal="115" zoomScaleSheetLayoutView="100" workbookViewId="0">
      <selection activeCell="E28" sqref="E28"/>
    </sheetView>
  </sheetViews>
  <sheetFormatPr defaultColWidth="9.33203125" defaultRowHeight="12.75" x14ac:dyDescent="0.2"/>
  <cols>
    <col min="1" max="1" width="6.83203125" style="43" customWidth="1"/>
    <col min="2" max="2" width="55.1640625" style="121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9.75" customHeight="1" x14ac:dyDescent="0.2">
      <c r="B1" s="201" t="s">
        <v>116</v>
      </c>
      <c r="C1" s="202"/>
      <c r="D1" s="202"/>
      <c r="E1" s="202"/>
      <c r="F1" s="557" t="s">
        <v>466</v>
      </c>
    </row>
    <row r="2" spans="1:6" ht="14.25" thickBot="1" x14ac:dyDescent="0.25">
      <c r="E2" s="203" t="s">
        <v>51</v>
      </c>
      <c r="F2" s="557"/>
    </row>
    <row r="3" spans="1:6" ht="18" customHeight="1" thickBot="1" x14ac:dyDescent="0.25">
      <c r="A3" s="555" t="s">
        <v>59</v>
      </c>
      <c r="B3" s="204" t="s">
        <v>46</v>
      </c>
      <c r="C3" s="205"/>
      <c r="D3" s="204" t="s">
        <v>47</v>
      </c>
      <c r="E3" s="206"/>
      <c r="F3" s="557"/>
    </row>
    <row r="4" spans="1:6" s="207" customFormat="1" ht="35.25" customHeight="1" thickBot="1" x14ac:dyDescent="0.25">
      <c r="A4" s="556"/>
      <c r="B4" s="122" t="s">
        <v>52</v>
      </c>
      <c r="C4" s="123" t="str">
        <f>+'1.1.sz.mell.'!C3</f>
        <v>2021. évi előirányzat</v>
      </c>
      <c r="D4" s="122" t="s">
        <v>52</v>
      </c>
      <c r="E4" s="39" t="str">
        <f>+C4</f>
        <v>2021. évi előirányzat</v>
      </c>
      <c r="F4" s="557"/>
    </row>
    <row r="5" spans="1:6" s="212" customFormat="1" ht="12" customHeight="1" thickBot="1" x14ac:dyDescent="0.25">
      <c r="A5" s="208" t="s">
        <v>423</v>
      </c>
      <c r="B5" s="209" t="s">
        <v>424</v>
      </c>
      <c r="C5" s="210" t="s">
        <v>425</v>
      </c>
      <c r="D5" s="209" t="s">
        <v>427</v>
      </c>
      <c r="E5" s="211" t="s">
        <v>426</v>
      </c>
      <c r="F5" s="557"/>
    </row>
    <row r="6" spans="1:6" ht="12.95" customHeight="1" x14ac:dyDescent="0.2">
      <c r="A6" s="213" t="s">
        <v>8</v>
      </c>
      <c r="B6" s="214" t="s">
        <v>313</v>
      </c>
      <c r="C6" s="190">
        <f>'1.1.sz.mell.'!C5</f>
        <v>121951</v>
      </c>
      <c r="D6" s="214" t="s">
        <v>53</v>
      </c>
      <c r="E6" s="196">
        <f>'1.1.sz.mell.'!C94</f>
        <v>157795</v>
      </c>
      <c r="F6" s="557"/>
    </row>
    <row r="7" spans="1:6" ht="12.95" customHeight="1" x14ac:dyDescent="0.2">
      <c r="A7" s="215" t="s">
        <v>9</v>
      </c>
      <c r="B7" s="216" t="s">
        <v>314</v>
      </c>
      <c r="C7" s="191">
        <f>'1.1.sz.mell.'!C12</f>
        <v>59924</v>
      </c>
      <c r="D7" s="216" t="s">
        <v>132</v>
      </c>
      <c r="E7" s="197">
        <f>'1.1.sz.mell.'!C95</f>
        <v>22864</v>
      </c>
      <c r="F7" s="557"/>
    </row>
    <row r="8" spans="1:6" ht="12.95" customHeight="1" x14ac:dyDescent="0.2">
      <c r="A8" s="215" t="s">
        <v>10</v>
      </c>
      <c r="B8" s="216" t="s">
        <v>335</v>
      </c>
      <c r="C8" s="191"/>
      <c r="D8" s="216" t="s">
        <v>165</v>
      </c>
      <c r="E8" s="197">
        <f>'1.1.sz.mell.'!C96</f>
        <v>53651</v>
      </c>
      <c r="F8" s="557"/>
    </row>
    <row r="9" spans="1:6" ht="12.95" customHeight="1" x14ac:dyDescent="0.2">
      <c r="A9" s="215" t="s">
        <v>11</v>
      </c>
      <c r="B9" s="216" t="s">
        <v>123</v>
      </c>
      <c r="C9" s="191">
        <f>'1.1.sz.mell.'!C26</f>
        <v>47991</v>
      </c>
      <c r="D9" s="216" t="s">
        <v>133</v>
      </c>
      <c r="E9" s="197">
        <f>'1.1.sz.mell.'!C97</f>
        <v>1300</v>
      </c>
      <c r="F9" s="557"/>
    </row>
    <row r="10" spans="1:6" ht="12.95" customHeight="1" x14ac:dyDescent="0.2">
      <c r="A10" s="215" t="s">
        <v>12</v>
      </c>
      <c r="B10" s="217" t="s">
        <v>357</v>
      </c>
      <c r="C10" s="191">
        <f>'1.1.sz.mell.'!C34</f>
        <v>54189</v>
      </c>
      <c r="D10" s="216" t="s">
        <v>134</v>
      </c>
      <c r="E10" s="197">
        <f>'1.1.sz.mell.'!C98</f>
        <v>17665</v>
      </c>
      <c r="F10" s="557"/>
    </row>
    <row r="11" spans="1:6" ht="12.95" customHeight="1" x14ac:dyDescent="0.2">
      <c r="A11" s="215" t="s">
        <v>13</v>
      </c>
      <c r="B11" s="216" t="s">
        <v>315</v>
      </c>
      <c r="C11" s="192">
        <v>0</v>
      </c>
      <c r="D11" s="216" t="s">
        <v>39</v>
      </c>
      <c r="E11" s="197">
        <f>'1.1.sz.mell.'!C111</f>
        <v>0</v>
      </c>
      <c r="F11" s="557"/>
    </row>
    <row r="12" spans="1:6" ht="12.95" customHeight="1" x14ac:dyDescent="0.2">
      <c r="A12" s="215" t="s">
        <v>14</v>
      </c>
      <c r="B12" s="216" t="s">
        <v>417</v>
      </c>
      <c r="C12" s="191"/>
      <c r="D12" s="34"/>
      <c r="E12" s="197"/>
      <c r="F12" s="557"/>
    </row>
    <row r="13" spans="1:6" ht="12.95" customHeight="1" x14ac:dyDescent="0.2">
      <c r="A13" s="215" t="s">
        <v>15</v>
      </c>
      <c r="B13" s="34"/>
      <c r="C13" s="191"/>
      <c r="D13" s="34"/>
      <c r="E13" s="197"/>
      <c r="F13" s="557"/>
    </row>
    <row r="14" spans="1:6" ht="12.95" customHeight="1" x14ac:dyDescent="0.2">
      <c r="A14" s="215" t="s">
        <v>16</v>
      </c>
      <c r="B14" s="297"/>
      <c r="C14" s="192"/>
      <c r="D14" s="34"/>
      <c r="E14" s="197"/>
      <c r="F14" s="557"/>
    </row>
    <row r="15" spans="1:6" ht="12.95" customHeight="1" x14ac:dyDescent="0.2">
      <c r="A15" s="215" t="s">
        <v>17</v>
      </c>
      <c r="B15" s="34"/>
      <c r="C15" s="191"/>
      <c r="D15" s="34"/>
      <c r="E15" s="197"/>
      <c r="F15" s="557"/>
    </row>
    <row r="16" spans="1:6" ht="12.95" customHeight="1" x14ac:dyDescent="0.2">
      <c r="A16" s="215" t="s">
        <v>18</v>
      </c>
      <c r="B16" s="34"/>
      <c r="C16" s="191"/>
      <c r="D16" s="34"/>
      <c r="E16" s="197"/>
      <c r="F16" s="557"/>
    </row>
    <row r="17" spans="1:6" ht="12.95" customHeight="1" thickBot="1" x14ac:dyDescent="0.25">
      <c r="A17" s="215" t="s">
        <v>19</v>
      </c>
      <c r="B17" s="45"/>
      <c r="C17" s="193"/>
      <c r="D17" s="34"/>
      <c r="E17" s="198"/>
      <c r="F17" s="557"/>
    </row>
    <row r="18" spans="1:6" ht="15.95" customHeight="1" thickBot="1" x14ac:dyDescent="0.25">
      <c r="A18" s="218" t="s">
        <v>20</v>
      </c>
      <c r="B18" s="78" t="s">
        <v>418</v>
      </c>
      <c r="C18" s="194">
        <f>SUM(C6:C17)</f>
        <v>284055</v>
      </c>
      <c r="D18" s="78" t="s">
        <v>321</v>
      </c>
      <c r="E18" s="199">
        <f>SUM(E6:E17)</f>
        <v>253275</v>
      </c>
      <c r="F18" s="557"/>
    </row>
    <row r="19" spans="1:6" ht="12.95" customHeight="1" x14ac:dyDescent="0.2">
      <c r="A19" s="219" t="s">
        <v>21</v>
      </c>
      <c r="B19" s="220" t="s">
        <v>318</v>
      </c>
      <c r="C19" s="350">
        <f>+C20+C21+C22+C23</f>
        <v>12141</v>
      </c>
      <c r="D19" s="221" t="s">
        <v>140</v>
      </c>
      <c r="E19" s="200"/>
      <c r="F19" s="557"/>
    </row>
    <row r="20" spans="1:6" ht="12.95" customHeight="1" x14ac:dyDescent="0.2">
      <c r="A20" s="222" t="s">
        <v>22</v>
      </c>
      <c r="B20" s="221" t="s">
        <v>157</v>
      </c>
      <c r="C20" s="59">
        <f>'1.1.sz.mell.'!C73-'2.2.sz.mell  '!C19</f>
        <v>12141</v>
      </c>
      <c r="D20" s="221" t="s">
        <v>320</v>
      </c>
      <c r="E20" s="60">
        <f>'1.1.sz.mell.'!C131</f>
        <v>20000</v>
      </c>
      <c r="F20" s="557"/>
    </row>
    <row r="21" spans="1:6" ht="12.95" customHeight="1" x14ac:dyDescent="0.2">
      <c r="A21" s="222" t="s">
        <v>23</v>
      </c>
      <c r="B21" s="221" t="s">
        <v>158</v>
      </c>
      <c r="C21" s="59"/>
      <c r="D21" s="221" t="s">
        <v>114</v>
      </c>
      <c r="E21" s="60"/>
      <c r="F21" s="557"/>
    </row>
    <row r="22" spans="1:6" ht="12.95" customHeight="1" x14ac:dyDescent="0.2">
      <c r="A22" s="222" t="s">
        <v>24</v>
      </c>
      <c r="B22" s="221" t="s">
        <v>163</v>
      </c>
      <c r="C22" s="59"/>
      <c r="D22" s="221" t="s">
        <v>115</v>
      </c>
      <c r="E22" s="60"/>
      <c r="F22" s="557"/>
    </row>
    <row r="23" spans="1:6" ht="12.95" customHeight="1" x14ac:dyDescent="0.2">
      <c r="A23" s="222" t="s">
        <v>25</v>
      </c>
      <c r="B23" s="221" t="s">
        <v>164</v>
      </c>
      <c r="C23" s="59"/>
      <c r="D23" s="220" t="s">
        <v>166</v>
      </c>
      <c r="E23" s="60"/>
      <c r="F23" s="557"/>
    </row>
    <row r="24" spans="1:6" ht="12.95" customHeight="1" x14ac:dyDescent="0.2">
      <c r="A24" s="222" t="s">
        <v>26</v>
      </c>
      <c r="B24" s="221" t="s">
        <v>319</v>
      </c>
      <c r="C24" s="223">
        <f>+C25+C26</f>
        <v>20000</v>
      </c>
      <c r="D24" s="221" t="s">
        <v>141</v>
      </c>
      <c r="E24" s="60"/>
      <c r="F24" s="557"/>
    </row>
    <row r="25" spans="1:6" ht="12.95" customHeight="1" x14ac:dyDescent="0.2">
      <c r="A25" s="219" t="s">
        <v>27</v>
      </c>
      <c r="B25" s="220" t="s">
        <v>316</v>
      </c>
      <c r="C25" s="195">
        <f>'1.1.sz.mell.'!C65</f>
        <v>20000</v>
      </c>
      <c r="D25" s="214" t="s">
        <v>400</v>
      </c>
      <c r="E25" s="200"/>
      <c r="F25" s="557"/>
    </row>
    <row r="26" spans="1:6" ht="12.95" customHeight="1" x14ac:dyDescent="0.2">
      <c r="A26" s="222" t="s">
        <v>28</v>
      </c>
      <c r="B26" s="221" t="s">
        <v>317</v>
      </c>
      <c r="C26" s="59"/>
      <c r="D26" s="216" t="s">
        <v>406</v>
      </c>
      <c r="E26" s="60"/>
      <c r="F26" s="557"/>
    </row>
    <row r="27" spans="1:6" ht="12.95" customHeight="1" x14ac:dyDescent="0.2">
      <c r="A27" s="215" t="s">
        <v>29</v>
      </c>
      <c r="B27" s="221" t="s">
        <v>411</v>
      </c>
      <c r="C27" s="59"/>
      <c r="D27" s="216" t="s">
        <v>407</v>
      </c>
      <c r="E27" s="60"/>
      <c r="F27" s="557"/>
    </row>
    <row r="28" spans="1:6" ht="12.95" customHeight="1" thickBot="1" x14ac:dyDescent="0.25">
      <c r="A28" s="269" t="s">
        <v>30</v>
      </c>
      <c r="B28" s="220" t="s">
        <v>274</v>
      </c>
      <c r="C28" s="195"/>
      <c r="D28" s="299" t="s">
        <v>471</v>
      </c>
      <c r="E28" s="200">
        <f>'1.1.sz.mell.'!C142</f>
        <v>4878</v>
      </c>
      <c r="F28" s="557"/>
    </row>
    <row r="29" spans="1:6" ht="15.95" customHeight="1" thickBot="1" x14ac:dyDescent="0.25">
      <c r="A29" s="218" t="s">
        <v>31</v>
      </c>
      <c r="B29" s="78" t="s">
        <v>419</v>
      </c>
      <c r="C29" s="194">
        <f>+C19+C24+C27+C28</f>
        <v>32141</v>
      </c>
      <c r="D29" s="78" t="s">
        <v>421</v>
      </c>
      <c r="E29" s="199">
        <f>SUM(E19:E28)</f>
        <v>24878</v>
      </c>
      <c r="F29" s="557"/>
    </row>
    <row r="30" spans="1:6" ht="13.5" thickBot="1" x14ac:dyDescent="0.25">
      <c r="A30" s="218" t="s">
        <v>32</v>
      </c>
      <c r="B30" s="224" t="s">
        <v>420</v>
      </c>
      <c r="C30" s="225">
        <f>+C18+C29</f>
        <v>316196</v>
      </c>
      <c r="D30" s="224" t="s">
        <v>422</v>
      </c>
      <c r="E30" s="225">
        <f>+E18+E29</f>
        <v>278153</v>
      </c>
      <c r="F30" s="557"/>
    </row>
    <row r="31" spans="1:6" ht="13.5" thickBot="1" x14ac:dyDescent="0.25">
      <c r="A31" s="218" t="s">
        <v>33</v>
      </c>
      <c r="B31" s="224" t="s">
        <v>118</v>
      </c>
      <c r="C31" s="225" t="str">
        <f>IF(C18-E18&lt;0,E18-C18,"-")</f>
        <v>-</v>
      </c>
      <c r="D31" s="224" t="s">
        <v>119</v>
      </c>
      <c r="E31" s="225">
        <f>IF(C18-E18&gt;0,C18-E18,"-")</f>
        <v>30780</v>
      </c>
      <c r="F31" s="557"/>
    </row>
    <row r="32" spans="1:6" ht="13.5" thickBot="1" x14ac:dyDescent="0.25">
      <c r="A32" s="218" t="s">
        <v>34</v>
      </c>
      <c r="B32" s="224" t="s">
        <v>167</v>
      </c>
      <c r="C32" s="225" t="str">
        <f>IF(C18+C29-E30&lt;0,E30-(C18+C29),"-")</f>
        <v>-</v>
      </c>
      <c r="D32" s="224" t="s">
        <v>168</v>
      </c>
      <c r="E32" s="225">
        <f>IF(C18+C29-E30&gt;0,C18+C29-E30,"-")</f>
        <v>38043</v>
      </c>
      <c r="F32" s="557"/>
    </row>
    <row r="33" spans="2:4" ht="18.75" x14ac:dyDescent="0.2">
      <c r="B33" s="558"/>
      <c r="C33" s="558"/>
      <c r="D33" s="558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view="pageLayout" zoomScaleNormal="100"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43" customWidth="1"/>
    <col min="2" max="2" width="55.1640625" style="121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1.5" x14ac:dyDescent="0.2">
      <c r="B1" s="201" t="s">
        <v>117</v>
      </c>
      <c r="C1" s="202"/>
      <c r="D1" s="202"/>
      <c r="E1" s="202"/>
      <c r="F1" s="557" t="s">
        <v>465</v>
      </c>
    </row>
    <row r="2" spans="1:6" ht="14.25" thickBot="1" x14ac:dyDescent="0.25">
      <c r="E2" s="203" t="s">
        <v>51</v>
      </c>
      <c r="F2" s="557"/>
    </row>
    <row r="3" spans="1:6" ht="13.5" thickBot="1" x14ac:dyDescent="0.25">
      <c r="A3" s="559" t="s">
        <v>59</v>
      </c>
      <c r="B3" s="204" t="s">
        <v>46</v>
      </c>
      <c r="C3" s="205"/>
      <c r="D3" s="204" t="s">
        <v>47</v>
      </c>
      <c r="E3" s="206"/>
      <c r="F3" s="557"/>
    </row>
    <row r="4" spans="1:6" s="207" customFormat="1" ht="24.75" thickBot="1" x14ac:dyDescent="0.25">
      <c r="A4" s="560"/>
      <c r="B4" s="122" t="s">
        <v>52</v>
      </c>
      <c r="C4" s="123" t="str">
        <f>+'2.1.sz.mell  '!C4</f>
        <v>2021. évi előirányzat</v>
      </c>
      <c r="D4" s="122" t="s">
        <v>52</v>
      </c>
      <c r="E4" s="123" t="str">
        <f>+'2.1.sz.mell  '!C4</f>
        <v>2021. évi előirányzat</v>
      </c>
      <c r="F4" s="557"/>
    </row>
    <row r="5" spans="1:6" s="207" customFormat="1" ht="13.5" thickBot="1" x14ac:dyDescent="0.25">
      <c r="A5" s="208" t="s">
        <v>423</v>
      </c>
      <c r="B5" s="209" t="s">
        <v>424</v>
      </c>
      <c r="C5" s="210" t="s">
        <v>425</v>
      </c>
      <c r="D5" s="209" t="s">
        <v>427</v>
      </c>
      <c r="E5" s="211" t="s">
        <v>426</v>
      </c>
      <c r="F5" s="557"/>
    </row>
    <row r="6" spans="1:6" ht="12.95" customHeight="1" x14ac:dyDescent="0.2">
      <c r="A6" s="213" t="s">
        <v>8</v>
      </c>
      <c r="B6" s="214" t="s">
        <v>322</v>
      </c>
      <c r="C6" s="190">
        <v>0</v>
      </c>
      <c r="D6" s="214" t="s">
        <v>159</v>
      </c>
      <c r="E6" s="196">
        <f>'1.1.sz.mell.'!C115</f>
        <v>162331</v>
      </c>
      <c r="F6" s="557"/>
    </row>
    <row r="7" spans="1:6" x14ac:dyDescent="0.2">
      <c r="A7" s="215" t="s">
        <v>9</v>
      </c>
      <c r="B7" s="216" t="s">
        <v>323</v>
      </c>
      <c r="C7" s="191">
        <v>0</v>
      </c>
      <c r="D7" s="216" t="s">
        <v>328</v>
      </c>
      <c r="E7" s="197">
        <v>160588</v>
      </c>
      <c r="F7" s="557"/>
    </row>
    <row r="8" spans="1:6" ht="12.95" customHeight="1" x14ac:dyDescent="0.2">
      <c r="A8" s="215" t="s">
        <v>10</v>
      </c>
      <c r="B8" s="216" t="s">
        <v>3</v>
      </c>
      <c r="C8" s="191"/>
      <c r="D8" s="216" t="s">
        <v>136</v>
      </c>
      <c r="E8" s="197">
        <f>'1.1.sz.mell.'!C117</f>
        <v>36300</v>
      </c>
      <c r="F8" s="557"/>
    </row>
    <row r="9" spans="1:6" ht="12.95" customHeight="1" x14ac:dyDescent="0.2">
      <c r="A9" s="215" t="s">
        <v>11</v>
      </c>
      <c r="B9" s="216" t="s">
        <v>324</v>
      </c>
      <c r="C9" s="191"/>
      <c r="D9" s="216" t="s">
        <v>329</v>
      </c>
      <c r="E9" s="197"/>
      <c r="F9" s="557"/>
    </row>
    <row r="10" spans="1:6" ht="12.75" customHeight="1" x14ac:dyDescent="0.2">
      <c r="A10" s="215" t="s">
        <v>12</v>
      </c>
      <c r="B10" s="216" t="s">
        <v>325</v>
      </c>
      <c r="C10" s="191"/>
      <c r="D10" s="216" t="s">
        <v>162</v>
      </c>
      <c r="E10" s="197">
        <v>0</v>
      </c>
      <c r="F10" s="557"/>
    </row>
    <row r="11" spans="1:6" ht="12.95" customHeight="1" x14ac:dyDescent="0.2">
      <c r="A11" s="215" t="s">
        <v>13</v>
      </c>
      <c r="B11" s="216" t="s">
        <v>326</v>
      </c>
      <c r="C11" s="192"/>
      <c r="D11" s="300"/>
      <c r="E11" s="197"/>
      <c r="F11" s="557"/>
    </row>
    <row r="12" spans="1:6" ht="12.95" customHeight="1" x14ac:dyDescent="0.2">
      <c r="A12" s="215" t="s">
        <v>14</v>
      </c>
      <c r="B12" s="34"/>
      <c r="C12" s="191"/>
      <c r="D12" s="300"/>
      <c r="E12" s="197"/>
      <c r="F12" s="557"/>
    </row>
    <row r="13" spans="1:6" ht="12.95" customHeight="1" x14ac:dyDescent="0.2">
      <c r="A13" s="215" t="s">
        <v>15</v>
      </c>
      <c r="B13" s="34"/>
      <c r="C13" s="191"/>
      <c r="D13" s="301"/>
      <c r="E13" s="197"/>
      <c r="F13" s="557"/>
    </row>
    <row r="14" spans="1:6" ht="12.95" customHeight="1" x14ac:dyDescent="0.2">
      <c r="A14" s="215" t="s">
        <v>16</v>
      </c>
      <c r="B14" s="298"/>
      <c r="C14" s="192"/>
      <c r="D14" s="300"/>
      <c r="E14" s="197"/>
      <c r="F14" s="557"/>
    </row>
    <row r="15" spans="1:6" x14ac:dyDescent="0.2">
      <c r="A15" s="215" t="s">
        <v>17</v>
      </c>
      <c r="B15" s="34"/>
      <c r="C15" s="192"/>
      <c r="D15" s="300"/>
      <c r="E15" s="197"/>
      <c r="F15" s="557"/>
    </row>
    <row r="16" spans="1:6" ht="12.95" customHeight="1" thickBot="1" x14ac:dyDescent="0.25">
      <c r="A16" s="269" t="s">
        <v>18</v>
      </c>
      <c r="B16" s="299"/>
      <c r="C16" s="271"/>
      <c r="D16" s="270" t="s">
        <v>39</v>
      </c>
      <c r="E16" s="246"/>
      <c r="F16" s="557"/>
    </row>
    <row r="17" spans="1:6" ht="15.95" customHeight="1" thickBot="1" x14ac:dyDescent="0.25">
      <c r="A17" s="218" t="s">
        <v>19</v>
      </c>
      <c r="B17" s="78" t="s">
        <v>336</v>
      </c>
      <c r="C17" s="194">
        <f>+C6+C8+C9+C11+C12+C13+C14+C15+C16</f>
        <v>0</v>
      </c>
      <c r="D17" s="78" t="s">
        <v>337</v>
      </c>
      <c r="E17" s="199">
        <f>+E6+E8+E10+E11+E12+E13+E14+E15+E16</f>
        <v>198631</v>
      </c>
      <c r="F17" s="557"/>
    </row>
    <row r="18" spans="1:6" ht="12.95" customHeight="1" x14ac:dyDescent="0.2">
      <c r="A18" s="213" t="s">
        <v>20</v>
      </c>
      <c r="B18" s="228" t="s">
        <v>180</v>
      </c>
      <c r="C18" s="235">
        <f>+C19+C20+C21+C22+C23</f>
        <v>160588</v>
      </c>
      <c r="D18" s="221" t="s">
        <v>140</v>
      </c>
      <c r="E18" s="58"/>
      <c r="F18" s="557"/>
    </row>
    <row r="19" spans="1:6" ht="12.95" customHeight="1" x14ac:dyDescent="0.2">
      <c r="A19" s="215" t="s">
        <v>21</v>
      </c>
      <c r="B19" s="229" t="s">
        <v>169</v>
      </c>
      <c r="C19" s="59">
        <v>160588</v>
      </c>
      <c r="D19" s="221" t="s">
        <v>143</v>
      </c>
      <c r="E19" s="60"/>
      <c r="F19" s="557"/>
    </row>
    <row r="20" spans="1:6" ht="12.95" customHeight="1" x14ac:dyDescent="0.2">
      <c r="A20" s="213" t="s">
        <v>22</v>
      </c>
      <c r="B20" s="229" t="s">
        <v>170</v>
      </c>
      <c r="C20" s="59"/>
      <c r="D20" s="221" t="s">
        <v>114</v>
      </c>
      <c r="E20" s="60"/>
      <c r="F20" s="557"/>
    </row>
    <row r="21" spans="1:6" ht="12.95" customHeight="1" x14ac:dyDescent="0.2">
      <c r="A21" s="215" t="s">
        <v>23</v>
      </c>
      <c r="B21" s="229" t="s">
        <v>171</v>
      </c>
      <c r="C21" s="59"/>
      <c r="D21" s="221" t="s">
        <v>115</v>
      </c>
      <c r="E21" s="60"/>
      <c r="F21" s="557"/>
    </row>
    <row r="22" spans="1:6" ht="12.95" customHeight="1" x14ac:dyDescent="0.2">
      <c r="A22" s="213" t="s">
        <v>24</v>
      </c>
      <c r="B22" s="229" t="s">
        <v>172</v>
      </c>
      <c r="C22" s="59"/>
      <c r="D22" s="220" t="s">
        <v>166</v>
      </c>
      <c r="E22" s="60"/>
      <c r="F22" s="557"/>
    </row>
    <row r="23" spans="1:6" ht="12.95" customHeight="1" x14ac:dyDescent="0.2">
      <c r="A23" s="215" t="s">
        <v>25</v>
      </c>
      <c r="B23" s="230" t="s">
        <v>173</v>
      </c>
      <c r="C23" s="59"/>
      <c r="D23" s="221" t="s">
        <v>144</v>
      </c>
      <c r="E23" s="60"/>
      <c r="F23" s="557"/>
    </row>
    <row r="24" spans="1:6" ht="12.95" customHeight="1" x14ac:dyDescent="0.2">
      <c r="A24" s="213" t="s">
        <v>26</v>
      </c>
      <c r="B24" s="231" t="s">
        <v>174</v>
      </c>
      <c r="C24" s="223">
        <f>+C25+C26+C27+C28+C29</f>
        <v>0</v>
      </c>
      <c r="D24" s="232" t="s">
        <v>142</v>
      </c>
      <c r="E24" s="60"/>
      <c r="F24" s="557"/>
    </row>
    <row r="25" spans="1:6" ht="12.95" customHeight="1" x14ac:dyDescent="0.2">
      <c r="A25" s="215" t="s">
        <v>27</v>
      </c>
      <c r="B25" s="230" t="s">
        <v>175</v>
      </c>
      <c r="C25" s="59"/>
      <c r="D25" s="232" t="s">
        <v>330</v>
      </c>
      <c r="E25" s="60"/>
      <c r="F25" s="557"/>
    </row>
    <row r="26" spans="1:6" ht="12.95" customHeight="1" x14ac:dyDescent="0.2">
      <c r="A26" s="213" t="s">
        <v>28</v>
      </c>
      <c r="B26" s="230" t="s">
        <v>176</v>
      </c>
      <c r="C26" s="59"/>
      <c r="D26" s="227"/>
      <c r="E26" s="60"/>
      <c r="F26" s="557"/>
    </row>
    <row r="27" spans="1:6" ht="12.95" customHeight="1" x14ac:dyDescent="0.2">
      <c r="A27" s="215" t="s">
        <v>29</v>
      </c>
      <c r="B27" s="229" t="s">
        <v>177</v>
      </c>
      <c r="C27" s="59"/>
      <c r="D27" s="76"/>
      <c r="E27" s="60"/>
      <c r="F27" s="557"/>
    </row>
    <row r="28" spans="1:6" ht="12.95" customHeight="1" x14ac:dyDescent="0.2">
      <c r="A28" s="213" t="s">
        <v>30</v>
      </c>
      <c r="B28" s="233" t="s">
        <v>178</v>
      </c>
      <c r="C28" s="59"/>
      <c r="D28" s="34"/>
      <c r="E28" s="60"/>
      <c r="F28" s="557"/>
    </row>
    <row r="29" spans="1:6" ht="12.95" customHeight="1" thickBot="1" x14ac:dyDescent="0.25">
      <c r="A29" s="215" t="s">
        <v>31</v>
      </c>
      <c r="B29" s="234" t="s">
        <v>179</v>
      </c>
      <c r="C29" s="59"/>
      <c r="D29" s="76"/>
      <c r="E29" s="60"/>
      <c r="F29" s="557"/>
    </row>
    <row r="30" spans="1:6" ht="21.75" customHeight="1" thickBot="1" x14ac:dyDescent="0.25">
      <c r="A30" s="218" t="s">
        <v>32</v>
      </c>
      <c r="B30" s="78" t="s">
        <v>327</v>
      </c>
      <c r="C30" s="194">
        <f>+C18+C24</f>
        <v>160588</v>
      </c>
      <c r="D30" s="78" t="s">
        <v>331</v>
      </c>
      <c r="E30" s="199">
        <f>SUM(E18:E29)</f>
        <v>0</v>
      </c>
      <c r="F30" s="557"/>
    </row>
    <row r="31" spans="1:6" ht="13.5" thickBot="1" x14ac:dyDescent="0.25">
      <c r="A31" s="218" t="s">
        <v>33</v>
      </c>
      <c r="B31" s="224" t="s">
        <v>332</v>
      </c>
      <c r="C31" s="225">
        <f>+C17+C30</f>
        <v>160588</v>
      </c>
      <c r="D31" s="224" t="s">
        <v>333</v>
      </c>
      <c r="E31" s="225">
        <f>+E17+E30</f>
        <v>198631</v>
      </c>
      <c r="F31" s="557"/>
    </row>
    <row r="32" spans="1:6" ht="13.5" thickBot="1" x14ac:dyDescent="0.25">
      <c r="A32" s="218" t="s">
        <v>34</v>
      </c>
      <c r="B32" s="224" t="s">
        <v>118</v>
      </c>
      <c r="C32" s="225">
        <f>IF(C17-E17&lt;0,E17-C17,"-")</f>
        <v>198631</v>
      </c>
      <c r="D32" s="224" t="s">
        <v>119</v>
      </c>
      <c r="E32" s="225" t="str">
        <f>IF(C17-E17&gt;0,C17-E17,"-")</f>
        <v>-</v>
      </c>
      <c r="F32" s="557"/>
    </row>
    <row r="33" spans="1:6" ht="13.5" thickBot="1" x14ac:dyDescent="0.25">
      <c r="A33" s="218" t="s">
        <v>35</v>
      </c>
      <c r="B33" s="224" t="s">
        <v>167</v>
      </c>
      <c r="C33" s="225">
        <f>IF(C17+C31-E17&lt;0,E31-(C17+C30),"-")</f>
        <v>38043</v>
      </c>
      <c r="D33" s="224" t="s">
        <v>168</v>
      </c>
      <c r="E33" s="225"/>
      <c r="F33" s="557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zoomScaleNormal="120" workbookViewId="0">
      <selection activeCell="E8" sqref="E8"/>
    </sheetView>
  </sheetViews>
  <sheetFormatPr defaultColWidth="9.33203125" defaultRowHeight="15" x14ac:dyDescent="0.25"/>
  <cols>
    <col min="1" max="1" width="5.6640625" style="86" customWidth="1"/>
    <col min="2" max="2" width="35.6640625" style="86" customWidth="1"/>
    <col min="3" max="6" width="14" style="86" customWidth="1"/>
    <col min="7" max="16384" width="9.33203125" style="86"/>
  </cols>
  <sheetData>
    <row r="1" spans="1:7" ht="33" customHeight="1" x14ac:dyDescent="0.25">
      <c r="A1" s="561" t="s">
        <v>475</v>
      </c>
      <c r="B1" s="561"/>
      <c r="C1" s="561"/>
      <c r="D1" s="561"/>
      <c r="E1" s="561"/>
      <c r="F1" s="561"/>
    </row>
    <row r="2" spans="1:7" ht="15.95" customHeight="1" thickBot="1" x14ac:dyDescent="0.3">
      <c r="A2" s="87"/>
      <c r="B2" s="87"/>
      <c r="C2" s="562"/>
      <c r="D2" s="562"/>
      <c r="E2" s="569" t="s">
        <v>43</v>
      </c>
      <c r="F2" s="569"/>
      <c r="G2" s="93"/>
    </row>
    <row r="3" spans="1:7" ht="63" customHeight="1" x14ac:dyDescent="0.25">
      <c r="A3" s="565" t="s">
        <v>6</v>
      </c>
      <c r="B3" s="567" t="s">
        <v>146</v>
      </c>
      <c r="C3" s="567" t="s">
        <v>184</v>
      </c>
      <c r="D3" s="567"/>
      <c r="E3" s="567"/>
      <c r="F3" s="563" t="s">
        <v>430</v>
      </c>
    </row>
    <row r="4" spans="1:7" ht="15.75" thickBot="1" x14ac:dyDescent="0.3">
      <c r="A4" s="566"/>
      <c r="B4" s="568"/>
      <c r="C4" s="341" t="s">
        <v>472</v>
      </c>
      <c r="D4" s="341" t="s">
        <v>474</v>
      </c>
      <c r="E4" s="341" t="s">
        <v>482</v>
      </c>
      <c r="F4" s="564"/>
    </row>
    <row r="5" spans="1:7" ht="15.75" thickBot="1" x14ac:dyDescent="0.3">
      <c r="A5" s="90" t="s">
        <v>423</v>
      </c>
      <c r="B5" s="91" t="s">
        <v>424</v>
      </c>
      <c r="C5" s="91" t="s">
        <v>425</v>
      </c>
      <c r="D5" s="91" t="s">
        <v>427</v>
      </c>
      <c r="E5" s="91" t="s">
        <v>426</v>
      </c>
      <c r="F5" s="92" t="s">
        <v>428</v>
      </c>
    </row>
    <row r="6" spans="1:7" x14ac:dyDescent="0.25">
      <c r="A6" s="89" t="s">
        <v>8</v>
      </c>
      <c r="B6" s="99"/>
      <c r="C6" s="100"/>
      <c r="D6" s="100"/>
      <c r="E6" s="100"/>
      <c r="F6" s="96">
        <f>SUM(C6:E6)</f>
        <v>0</v>
      </c>
    </row>
    <row r="7" spans="1:7" x14ac:dyDescent="0.25">
      <c r="A7" s="88" t="s">
        <v>9</v>
      </c>
      <c r="B7" s="101"/>
      <c r="C7" s="102"/>
      <c r="D7" s="102"/>
      <c r="E7" s="102"/>
      <c r="F7" s="97">
        <f>SUM(C7:E7)</f>
        <v>0</v>
      </c>
    </row>
    <row r="8" spans="1:7" x14ac:dyDescent="0.25">
      <c r="A8" s="88" t="s">
        <v>10</v>
      </c>
      <c r="B8" s="101"/>
      <c r="C8" s="102"/>
      <c r="D8" s="102"/>
      <c r="E8" s="102"/>
      <c r="F8" s="97">
        <f>SUM(C8:E8)</f>
        <v>0</v>
      </c>
    </row>
    <row r="9" spans="1:7" x14ac:dyDescent="0.25">
      <c r="A9" s="88" t="s">
        <v>11</v>
      </c>
      <c r="B9" s="101"/>
      <c r="C9" s="102"/>
      <c r="D9" s="102"/>
      <c r="E9" s="102"/>
      <c r="F9" s="97">
        <f>SUM(C9:E9)</f>
        <v>0</v>
      </c>
    </row>
    <row r="10" spans="1:7" ht="15.75" thickBot="1" x14ac:dyDescent="0.3">
      <c r="A10" s="94" t="s">
        <v>12</v>
      </c>
      <c r="B10" s="103"/>
      <c r="C10" s="104"/>
      <c r="D10" s="104"/>
      <c r="E10" s="104"/>
      <c r="F10" s="97">
        <f>SUM(C10:E10)</f>
        <v>0</v>
      </c>
    </row>
    <row r="11" spans="1:7" s="333" customFormat="1" thickBot="1" x14ac:dyDescent="0.25">
      <c r="A11" s="330" t="s">
        <v>13</v>
      </c>
      <c r="B11" s="95" t="s">
        <v>147</v>
      </c>
      <c r="C11" s="331">
        <f>SUM(C6:C10)</f>
        <v>0</v>
      </c>
      <c r="D11" s="331">
        <f>SUM(D6:D10)</f>
        <v>0</v>
      </c>
      <c r="E11" s="331">
        <f>SUM(E6:E10)</f>
        <v>0</v>
      </c>
      <c r="F11" s="332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3. melléklet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topLeftCell="A7" zoomScaleNormal="120" workbookViewId="0">
      <selection activeCell="C6" sqref="C6"/>
    </sheetView>
  </sheetViews>
  <sheetFormatPr defaultColWidth="9.33203125" defaultRowHeight="15" x14ac:dyDescent="0.25"/>
  <cols>
    <col min="1" max="1" width="5.6640625" style="86" customWidth="1"/>
    <col min="2" max="2" width="68.6640625" style="86" customWidth="1"/>
    <col min="3" max="3" width="19.5" style="86" customWidth="1"/>
    <col min="4" max="16384" width="9.33203125" style="86"/>
  </cols>
  <sheetData>
    <row r="1" spans="1:4" ht="33" customHeight="1" x14ac:dyDescent="0.25">
      <c r="A1" s="561" t="s">
        <v>476</v>
      </c>
      <c r="B1" s="561"/>
      <c r="C1" s="561"/>
    </row>
    <row r="2" spans="1:4" ht="15.95" customHeight="1" thickBot="1" x14ac:dyDescent="0.3">
      <c r="A2" s="87"/>
      <c r="B2" s="87"/>
      <c r="C2" s="98" t="s">
        <v>43</v>
      </c>
      <c r="D2" s="93"/>
    </row>
    <row r="3" spans="1:4" ht="26.25" customHeight="1" thickBot="1" x14ac:dyDescent="0.3">
      <c r="A3" s="105" t="s">
        <v>6</v>
      </c>
      <c r="B3" s="106" t="s">
        <v>145</v>
      </c>
      <c r="C3" s="107" t="str">
        <f>+'1.1.sz.mell.'!C3</f>
        <v>2021. évi előirányzat</v>
      </c>
    </row>
    <row r="4" spans="1:4" ht="15.75" thickBot="1" x14ac:dyDescent="0.3">
      <c r="A4" s="108" t="s">
        <v>423</v>
      </c>
      <c r="B4" s="109" t="s">
        <v>424</v>
      </c>
      <c r="C4" s="110" t="s">
        <v>425</v>
      </c>
    </row>
    <row r="5" spans="1:4" x14ac:dyDescent="0.25">
      <c r="A5" s="111" t="s">
        <v>8</v>
      </c>
      <c r="B5" s="239" t="s">
        <v>431</v>
      </c>
      <c r="C5" s="236">
        <f>'1.1.sz.mell.'!C27</f>
        <v>47991</v>
      </c>
    </row>
    <row r="6" spans="1:4" ht="24.75" x14ac:dyDescent="0.25">
      <c r="A6" s="112" t="s">
        <v>9</v>
      </c>
      <c r="B6" s="260" t="s">
        <v>181</v>
      </c>
      <c r="C6" s="237">
        <f>'1.1.sz.mell.'!C38</f>
        <v>39687</v>
      </c>
    </row>
    <row r="7" spans="1:4" x14ac:dyDescent="0.25">
      <c r="A7" s="112" t="s">
        <v>10</v>
      </c>
      <c r="B7" s="261" t="s">
        <v>432</v>
      </c>
      <c r="C7" s="237"/>
    </row>
    <row r="8" spans="1:4" ht="24.75" x14ac:dyDescent="0.25">
      <c r="A8" s="112" t="s">
        <v>11</v>
      </c>
      <c r="B8" s="261" t="s">
        <v>183</v>
      </c>
      <c r="C8" s="237"/>
    </row>
    <row r="9" spans="1:4" x14ac:dyDescent="0.25">
      <c r="A9" s="113" t="s">
        <v>12</v>
      </c>
      <c r="B9" s="261" t="s">
        <v>182</v>
      </c>
      <c r="C9" s="238"/>
    </row>
    <row r="10" spans="1:4" ht="15.75" thickBot="1" x14ac:dyDescent="0.3">
      <c r="A10" s="112" t="s">
        <v>13</v>
      </c>
      <c r="B10" s="262" t="s">
        <v>433</v>
      </c>
      <c r="C10" s="237"/>
    </row>
    <row r="11" spans="1:4" ht="15.75" thickBot="1" x14ac:dyDescent="0.3">
      <c r="A11" s="570" t="s">
        <v>148</v>
      </c>
      <c r="B11" s="571"/>
      <c r="C11" s="114">
        <f>SUM(C5:C10)</f>
        <v>87678</v>
      </c>
    </row>
    <row r="12" spans="1:4" ht="23.25" customHeight="1" x14ac:dyDescent="0.25">
      <c r="A12" s="572" t="s">
        <v>156</v>
      </c>
      <c r="B12" s="572"/>
      <c r="C12" s="572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F10" sqref="F10"/>
    </sheetView>
  </sheetViews>
  <sheetFormatPr defaultColWidth="9.33203125" defaultRowHeight="15" x14ac:dyDescent="0.25"/>
  <cols>
    <col min="1" max="1" width="5.6640625" style="86" customWidth="1"/>
    <col min="2" max="2" width="66.83203125" style="86" customWidth="1"/>
    <col min="3" max="3" width="27" style="86" customWidth="1"/>
    <col min="4" max="16384" width="9.33203125" style="86"/>
  </cols>
  <sheetData>
    <row r="1" spans="1:4" ht="33" customHeight="1" x14ac:dyDescent="0.25">
      <c r="A1" s="561" t="s">
        <v>483</v>
      </c>
      <c r="B1" s="561"/>
      <c r="C1" s="561"/>
    </row>
    <row r="2" spans="1:4" ht="15.95" customHeight="1" thickBot="1" x14ac:dyDescent="0.3">
      <c r="A2" s="87"/>
      <c r="B2" s="87"/>
      <c r="C2" s="98" t="s">
        <v>43</v>
      </c>
      <c r="D2" s="93"/>
    </row>
    <row r="3" spans="1:4" ht="26.25" customHeight="1" thickBot="1" x14ac:dyDescent="0.3">
      <c r="A3" s="105" t="s">
        <v>6</v>
      </c>
      <c r="B3" s="106" t="s">
        <v>149</v>
      </c>
      <c r="C3" s="107" t="s">
        <v>155</v>
      </c>
    </row>
    <row r="4" spans="1:4" ht="15.75" thickBot="1" x14ac:dyDescent="0.3">
      <c r="A4" s="108" t="s">
        <v>423</v>
      </c>
      <c r="B4" s="109" t="s">
        <v>424</v>
      </c>
      <c r="C4" s="110" t="s">
        <v>425</v>
      </c>
    </row>
    <row r="5" spans="1:4" x14ac:dyDescent="0.25">
      <c r="A5" s="111" t="s">
        <v>8</v>
      </c>
      <c r="B5" s="118"/>
      <c r="C5" s="115"/>
    </row>
    <row r="6" spans="1:4" x14ac:dyDescent="0.25">
      <c r="A6" s="112" t="s">
        <v>9</v>
      </c>
      <c r="B6" s="119"/>
      <c r="C6" s="116"/>
    </row>
    <row r="7" spans="1:4" ht="15.75" thickBot="1" x14ac:dyDescent="0.3">
      <c r="A7" s="113" t="s">
        <v>10</v>
      </c>
      <c r="B7" s="120"/>
      <c r="C7" s="117"/>
    </row>
    <row r="8" spans="1:4" s="333" customFormat="1" ht="17.25" customHeight="1" thickBot="1" x14ac:dyDescent="0.25">
      <c r="A8" s="334" t="s">
        <v>11</v>
      </c>
      <c r="B8" s="79" t="s">
        <v>150</v>
      </c>
      <c r="C8" s="114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5. melléklet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0"/>
  <sheetViews>
    <sheetView view="pageLayout" topLeftCell="A10" zoomScaleNormal="100" workbookViewId="0">
      <selection activeCell="E15" sqref="E15"/>
    </sheetView>
  </sheetViews>
  <sheetFormatPr defaultColWidth="9.33203125" defaultRowHeight="12.75" x14ac:dyDescent="0.2"/>
  <cols>
    <col min="1" max="1" width="47.1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43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5.5" customHeight="1" x14ac:dyDescent="0.2">
      <c r="A1" s="573" t="s">
        <v>0</v>
      </c>
      <c r="B1" s="573"/>
      <c r="C1" s="573"/>
      <c r="D1" s="573"/>
      <c r="E1" s="573"/>
      <c r="F1" s="573"/>
    </row>
    <row r="2" spans="1:6" ht="22.5" customHeight="1" thickBot="1" x14ac:dyDescent="0.3">
      <c r="A2" s="121"/>
      <c r="B2" s="43"/>
      <c r="C2" s="43"/>
      <c r="D2" s="43"/>
      <c r="E2" s="43"/>
      <c r="F2" s="38" t="s">
        <v>51</v>
      </c>
    </row>
    <row r="3" spans="1:6" s="33" customFormat="1" ht="44.25" customHeight="1" thickBot="1" x14ac:dyDescent="0.25">
      <c r="A3" s="122" t="s">
        <v>55</v>
      </c>
      <c r="B3" s="123" t="s">
        <v>56</v>
      </c>
      <c r="C3" s="123" t="s">
        <v>57</v>
      </c>
      <c r="D3" s="123" t="s">
        <v>472</v>
      </c>
      <c r="E3" s="123" t="s">
        <v>474</v>
      </c>
      <c r="F3" s="39" t="s">
        <v>467</v>
      </c>
    </row>
    <row r="4" spans="1:6" s="43" customFormat="1" ht="12" customHeight="1" thickBot="1" x14ac:dyDescent="0.25">
      <c r="A4" s="40" t="s">
        <v>423</v>
      </c>
      <c r="B4" s="41" t="s">
        <v>424</v>
      </c>
      <c r="C4" s="41" t="s">
        <v>425</v>
      </c>
      <c r="D4" s="41" t="s">
        <v>427</v>
      </c>
      <c r="E4" s="41" t="s">
        <v>426</v>
      </c>
      <c r="F4" s="42" t="s">
        <v>429</v>
      </c>
    </row>
    <row r="5" spans="1:6" ht="15.95" customHeight="1" x14ac:dyDescent="0.2">
      <c r="A5" s="335" t="s">
        <v>473</v>
      </c>
      <c r="B5" s="23">
        <v>1743</v>
      </c>
      <c r="C5" s="337" t="s">
        <v>472</v>
      </c>
      <c r="D5" s="23">
        <v>1743</v>
      </c>
      <c r="E5" s="23"/>
      <c r="F5" s="44">
        <f t="shared" ref="F5:F19" si="0">B5-D5-E5</f>
        <v>0</v>
      </c>
    </row>
    <row r="6" spans="1:6" ht="15.95" customHeight="1" x14ac:dyDescent="0.2">
      <c r="A6" s="335" t="s">
        <v>485</v>
      </c>
      <c r="B6" s="23">
        <v>160588</v>
      </c>
      <c r="C6" s="337" t="s">
        <v>484</v>
      </c>
      <c r="D6" s="23">
        <v>160588</v>
      </c>
      <c r="E6" s="23">
        <v>0</v>
      </c>
      <c r="F6" s="44">
        <f t="shared" si="0"/>
        <v>0</v>
      </c>
    </row>
    <row r="7" spans="1:6" ht="15.95" customHeight="1" x14ac:dyDescent="0.2">
      <c r="A7" s="336"/>
      <c r="B7" s="23"/>
      <c r="C7" s="337"/>
      <c r="D7" s="23"/>
      <c r="E7" s="23"/>
      <c r="F7" s="44">
        <f t="shared" si="0"/>
        <v>0</v>
      </c>
    </row>
    <row r="8" spans="1:6" ht="15.95" customHeight="1" x14ac:dyDescent="0.2">
      <c r="A8" s="335"/>
      <c r="B8" s="23"/>
      <c r="C8" s="337"/>
      <c r="D8" s="23"/>
      <c r="E8" s="23"/>
      <c r="F8" s="44">
        <f t="shared" si="0"/>
        <v>0</v>
      </c>
    </row>
    <row r="9" spans="1:6" ht="15.95" customHeight="1" x14ac:dyDescent="0.2">
      <c r="A9" s="335"/>
      <c r="B9" s="23"/>
      <c r="C9" s="337"/>
      <c r="D9" s="23"/>
      <c r="E9" s="23"/>
      <c r="F9" s="44">
        <f t="shared" si="0"/>
        <v>0</v>
      </c>
    </row>
    <row r="10" spans="1:6" ht="15.95" customHeight="1" x14ac:dyDescent="0.2">
      <c r="A10" s="335"/>
      <c r="B10" s="23"/>
      <c r="C10" s="337"/>
      <c r="D10" s="23"/>
      <c r="E10" s="23"/>
      <c r="F10" s="44">
        <f t="shared" si="0"/>
        <v>0</v>
      </c>
    </row>
    <row r="11" spans="1:6" ht="15.95" customHeight="1" x14ac:dyDescent="0.2">
      <c r="A11" s="335"/>
      <c r="B11" s="23"/>
      <c r="C11" s="337"/>
      <c r="D11" s="23"/>
      <c r="E11" s="23"/>
      <c r="F11" s="44">
        <f t="shared" si="0"/>
        <v>0</v>
      </c>
    </row>
    <row r="12" spans="1:6" ht="15.95" customHeight="1" x14ac:dyDescent="0.2">
      <c r="A12" s="335"/>
      <c r="B12" s="23"/>
      <c r="C12" s="337"/>
      <c r="D12" s="23"/>
      <c r="E12" s="23"/>
      <c r="F12" s="44">
        <f t="shared" si="0"/>
        <v>0</v>
      </c>
    </row>
    <row r="13" spans="1:6" ht="15.95" customHeight="1" x14ac:dyDescent="0.2">
      <c r="A13" s="335"/>
      <c r="B13" s="23"/>
      <c r="C13" s="337"/>
      <c r="D13" s="23"/>
      <c r="E13" s="23"/>
      <c r="F13" s="44">
        <f t="shared" si="0"/>
        <v>0</v>
      </c>
    </row>
    <row r="14" spans="1:6" ht="15.95" customHeight="1" x14ac:dyDescent="0.2">
      <c r="A14" s="335"/>
      <c r="B14" s="23"/>
      <c r="C14" s="337"/>
      <c r="D14" s="23"/>
      <c r="E14" s="23"/>
      <c r="F14" s="44">
        <f t="shared" si="0"/>
        <v>0</v>
      </c>
    </row>
    <row r="15" spans="1:6" ht="15.95" customHeight="1" x14ac:dyDescent="0.2">
      <c r="A15" s="335"/>
      <c r="B15" s="23"/>
      <c r="C15" s="337"/>
      <c r="D15" s="23"/>
      <c r="E15" s="23"/>
      <c r="F15" s="44">
        <f t="shared" si="0"/>
        <v>0</v>
      </c>
    </row>
    <row r="16" spans="1:6" ht="15.95" customHeight="1" x14ac:dyDescent="0.2">
      <c r="A16" s="335"/>
      <c r="B16" s="23"/>
      <c r="C16" s="337"/>
      <c r="D16" s="23"/>
      <c r="E16" s="23"/>
      <c r="F16" s="44">
        <f t="shared" si="0"/>
        <v>0</v>
      </c>
    </row>
    <row r="17" spans="1:6" ht="15.95" customHeight="1" x14ac:dyDescent="0.2">
      <c r="A17" s="335"/>
      <c r="B17" s="23"/>
      <c r="C17" s="337"/>
      <c r="D17" s="23"/>
      <c r="E17" s="23"/>
      <c r="F17" s="44">
        <f t="shared" si="0"/>
        <v>0</v>
      </c>
    </row>
    <row r="18" spans="1:6" ht="15.95" customHeight="1" x14ac:dyDescent="0.2">
      <c r="A18" s="335"/>
      <c r="B18" s="23"/>
      <c r="C18" s="337"/>
      <c r="D18" s="23"/>
      <c r="E18" s="23"/>
      <c r="F18" s="44">
        <f t="shared" si="0"/>
        <v>0</v>
      </c>
    </row>
    <row r="19" spans="1:6" ht="15.95" customHeight="1" thickBot="1" x14ac:dyDescent="0.25">
      <c r="A19" s="45"/>
      <c r="B19" s="24"/>
      <c r="C19" s="338"/>
      <c r="D19" s="24"/>
      <c r="E19" s="24"/>
      <c r="F19" s="46">
        <f t="shared" si="0"/>
        <v>0</v>
      </c>
    </row>
    <row r="20" spans="1:6" s="49" customFormat="1" ht="18" customHeight="1" thickBot="1" x14ac:dyDescent="0.25">
      <c r="A20" s="124" t="s">
        <v>54</v>
      </c>
      <c r="B20" s="47">
        <f>SUM(B5:B19)</f>
        <v>162331</v>
      </c>
      <c r="C20" s="73"/>
      <c r="D20" s="47">
        <f>SUM(D5:D19)</f>
        <v>162331</v>
      </c>
      <c r="E20" s="47">
        <f>SUM(E5:E19)</f>
        <v>0</v>
      </c>
      <c r="F20" s="48">
        <f>SUM(F5:F19)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 xml:space="preserve">&amp;R&amp;"Times New Roman CE,Félkövér dőlt"&amp;11 6.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D12" sqref="D12"/>
    </sheetView>
  </sheetViews>
  <sheetFormatPr defaultColWidth="9.33203125" defaultRowHeight="12.75" x14ac:dyDescent="0.2"/>
  <cols>
    <col min="1" max="1" width="60.6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31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4.75" customHeight="1" x14ac:dyDescent="0.2">
      <c r="A1" s="573" t="s">
        <v>1</v>
      </c>
      <c r="B1" s="573"/>
      <c r="C1" s="573"/>
      <c r="D1" s="573"/>
      <c r="E1" s="573"/>
      <c r="F1" s="573"/>
    </row>
    <row r="2" spans="1:6" ht="23.25" customHeight="1" thickBot="1" x14ac:dyDescent="0.3">
      <c r="A2" s="121"/>
      <c r="B2" s="43"/>
      <c r="C2" s="43"/>
      <c r="D2" s="43"/>
      <c r="E2" s="43"/>
      <c r="F2" s="38" t="s">
        <v>51</v>
      </c>
    </row>
    <row r="3" spans="1:6" s="33" customFormat="1" ht="48.75" customHeight="1" thickBot="1" x14ac:dyDescent="0.25">
      <c r="A3" s="122" t="s">
        <v>58</v>
      </c>
      <c r="B3" s="123" t="s">
        <v>56</v>
      </c>
      <c r="C3" s="123" t="s">
        <v>57</v>
      </c>
      <c r="D3" s="123" t="str">
        <f>+'6.sz.mell.'!D3</f>
        <v>2021.</v>
      </c>
      <c r="E3" s="123" t="str">
        <f>+'6.sz.mell.'!E3</f>
        <v>2022.</v>
      </c>
      <c r="F3" s="39" t="s">
        <v>467</v>
      </c>
    </row>
    <row r="4" spans="1:6" s="43" customFormat="1" ht="15" customHeight="1" thickBot="1" x14ac:dyDescent="0.25">
      <c r="A4" s="40" t="s">
        <v>423</v>
      </c>
      <c r="B4" s="41" t="s">
        <v>424</v>
      </c>
      <c r="C4" s="41" t="s">
        <v>425</v>
      </c>
      <c r="D4" s="41" t="s">
        <v>427</v>
      </c>
      <c r="E4" s="41" t="s">
        <v>426</v>
      </c>
      <c r="F4" s="42" t="s">
        <v>428</v>
      </c>
    </row>
    <row r="5" spans="1:6" ht="15.95" customHeight="1" x14ac:dyDescent="0.2">
      <c r="A5" s="50" t="s">
        <v>468</v>
      </c>
      <c r="B5" s="51">
        <v>36300</v>
      </c>
      <c r="C5" s="339" t="s">
        <v>472</v>
      </c>
      <c r="D5" s="51">
        <v>36300</v>
      </c>
      <c r="E5" s="51"/>
      <c r="F5" s="52">
        <f t="shared" ref="F5:F23" si="0">B5-D5-E5</f>
        <v>0</v>
      </c>
    </row>
    <row r="6" spans="1:6" ht="15.95" customHeight="1" x14ac:dyDescent="0.2">
      <c r="A6" s="50"/>
      <c r="B6" s="51"/>
      <c r="C6" s="339"/>
      <c r="D6" s="51"/>
      <c r="E6" s="51"/>
      <c r="F6" s="52">
        <f t="shared" si="0"/>
        <v>0</v>
      </c>
    </row>
    <row r="7" spans="1:6" ht="15.95" customHeight="1" x14ac:dyDescent="0.2">
      <c r="A7" s="50"/>
      <c r="B7" s="51"/>
      <c r="C7" s="339"/>
      <c r="D7" s="51"/>
      <c r="E7" s="51"/>
      <c r="F7" s="52">
        <f t="shared" si="0"/>
        <v>0</v>
      </c>
    </row>
    <row r="8" spans="1:6" ht="15.95" customHeight="1" x14ac:dyDescent="0.2">
      <c r="A8" s="50"/>
      <c r="B8" s="51"/>
      <c r="C8" s="339"/>
      <c r="D8" s="51"/>
      <c r="E8" s="51"/>
      <c r="F8" s="52">
        <f t="shared" si="0"/>
        <v>0</v>
      </c>
    </row>
    <row r="9" spans="1:6" ht="15.95" customHeight="1" x14ac:dyDescent="0.2">
      <c r="A9" s="50"/>
      <c r="B9" s="51"/>
      <c r="C9" s="339"/>
      <c r="D9" s="51"/>
      <c r="E9" s="51"/>
      <c r="F9" s="52">
        <f t="shared" si="0"/>
        <v>0</v>
      </c>
    </row>
    <row r="10" spans="1:6" ht="15.95" customHeight="1" x14ac:dyDescent="0.2">
      <c r="A10" s="50"/>
      <c r="B10" s="51"/>
      <c r="C10" s="339"/>
      <c r="D10" s="51"/>
      <c r="E10" s="51"/>
      <c r="F10" s="52">
        <f t="shared" si="0"/>
        <v>0</v>
      </c>
    </row>
    <row r="11" spans="1:6" ht="15.95" customHeight="1" x14ac:dyDescent="0.2">
      <c r="A11" s="50"/>
      <c r="B11" s="51"/>
      <c r="C11" s="339"/>
      <c r="D11" s="51"/>
      <c r="E11" s="51"/>
      <c r="F11" s="52">
        <f t="shared" si="0"/>
        <v>0</v>
      </c>
    </row>
    <row r="12" spans="1:6" ht="15.95" customHeight="1" x14ac:dyDescent="0.2">
      <c r="A12" s="50"/>
      <c r="B12" s="51"/>
      <c r="C12" s="339"/>
      <c r="D12" s="51"/>
      <c r="E12" s="51"/>
      <c r="F12" s="52">
        <f t="shared" si="0"/>
        <v>0</v>
      </c>
    </row>
    <row r="13" spans="1:6" ht="15.95" customHeight="1" x14ac:dyDescent="0.2">
      <c r="A13" s="50"/>
      <c r="B13" s="51"/>
      <c r="C13" s="339"/>
      <c r="D13" s="51"/>
      <c r="E13" s="51"/>
      <c r="F13" s="52">
        <f t="shared" si="0"/>
        <v>0</v>
      </c>
    </row>
    <row r="14" spans="1:6" ht="15.95" customHeight="1" x14ac:dyDescent="0.2">
      <c r="A14" s="50"/>
      <c r="B14" s="51"/>
      <c r="C14" s="339"/>
      <c r="D14" s="51"/>
      <c r="E14" s="51"/>
      <c r="F14" s="52">
        <f t="shared" si="0"/>
        <v>0</v>
      </c>
    </row>
    <row r="15" spans="1:6" ht="15.95" customHeight="1" x14ac:dyDescent="0.2">
      <c r="A15" s="50"/>
      <c r="B15" s="51"/>
      <c r="C15" s="339"/>
      <c r="D15" s="51"/>
      <c r="E15" s="51"/>
      <c r="F15" s="52">
        <f t="shared" si="0"/>
        <v>0</v>
      </c>
    </row>
    <row r="16" spans="1:6" ht="15.95" customHeight="1" x14ac:dyDescent="0.2">
      <c r="A16" s="50"/>
      <c r="B16" s="51"/>
      <c r="C16" s="339"/>
      <c r="D16" s="51"/>
      <c r="E16" s="51"/>
      <c r="F16" s="52">
        <f t="shared" si="0"/>
        <v>0</v>
      </c>
    </row>
    <row r="17" spans="1:6" ht="15.95" customHeight="1" x14ac:dyDescent="0.2">
      <c r="A17" s="50"/>
      <c r="B17" s="51"/>
      <c r="C17" s="339"/>
      <c r="D17" s="51"/>
      <c r="E17" s="51"/>
      <c r="F17" s="52">
        <f t="shared" si="0"/>
        <v>0</v>
      </c>
    </row>
    <row r="18" spans="1:6" ht="15.95" customHeight="1" x14ac:dyDescent="0.2">
      <c r="A18" s="50"/>
      <c r="B18" s="51"/>
      <c r="C18" s="339"/>
      <c r="D18" s="51"/>
      <c r="E18" s="51"/>
      <c r="F18" s="52">
        <f t="shared" si="0"/>
        <v>0</v>
      </c>
    </row>
    <row r="19" spans="1:6" ht="15.95" customHeight="1" x14ac:dyDescent="0.2">
      <c r="A19" s="50"/>
      <c r="B19" s="51"/>
      <c r="C19" s="339"/>
      <c r="D19" s="51"/>
      <c r="E19" s="51"/>
      <c r="F19" s="52">
        <f t="shared" si="0"/>
        <v>0</v>
      </c>
    </row>
    <row r="20" spans="1:6" ht="15.95" customHeight="1" x14ac:dyDescent="0.2">
      <c r="A20" s="50"/>
      <c r="B20" s="51"/>
      <c r="C20" s="339"/>
      <c r="D20" s="51"/>
      <c r="E20" s="51"/>
      <c r="F20" s="52">
        <f t="shared" si="0"/>
        <v>0</v>
      </c>
    </row>
    <row r="21" spans="1:6" ht="15.95" customHeight="1" x14ac:dyDescent="0.2">
      <c r="A21" s="50"/>
      <c r="B21" s="51"/>
      <c r="C21" s="339"/>
      <c r="D21" s="51"/>
      <c r="E21" s="51"/>
      <c r="F21" s="52">
        <f t="shared" si="0"/>
        <v>0</v>
      </c>
    </row>
    <row r="22" spans="1:6" ht="15.95" customHeight="1" x14ac:dyDescent="0.2">
      <c r="A22" s="50"/>
      <c r="B22" s="51"/>
      <c r="C22" s="339"/>
      <c r="D22" s="51"/>
      <c r="E22" s="51"/>
      <c r="F22" s="52">
        <f t="shared" si="0"/>
        <v>0</v>
      </c>
    </row>
    <row r="23" spans="1:6" ht="15.95" customHeight="1" thickBot="1" x14ac:dyDescent="0.25">
      <c r="A23" s="53"/>
      <c r="B23" s="54"/>
      <c r="C23" s="340"/>
      <c r="D23" s="54"/>
      <c r="E23" s="54"/>
      <c r="F23" s="55">
        <f t="shared" si="0"/>
        <v>0</v>
      </c>
    </row>
    <row r="24" spans="1:6" s="49" customFormat="1" ht="18" customHeight="1" thickBot="1" x14ac:dyDescent="0.25">
      <c r="A24" s="124" t="s">
        <v>54</v>
      </c>
      <c r="B24" s="125">
        <f>SUM(B5:B23)</f>
        <v>36300</v>
      </c>
      <c r="C24" s="74"/>
      <c r="D24" s="125">
        <f>SUM(D5:D23)</f>
        <v>36300</v>
      </c>
      <c r="E24" s="125">
        <f>SUM(E5:E23)</f>
        <v>0</v>
      </c>
      <c r="F24" s="56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0"/>
  <sheetViews>
    <sheetView view="pageLayout" topLeftCell="A22" zoomScaleNormal="100" workbookViewId="0">
      <selection activeCell="G13" sqref="G13"/>
    </sheetView>
  </sheetViews>
  <sheetFormatPr defaultColWidth="9.33203125" defaultRowHeight="12.75" x14ac:dyDescent="0.2"/>
  <cols>
    <col min="1" max="1" width="38.6640625" style="35" customWidth="1"/>
    <col min="2" max="5" width="13.83203125" style="35" customWidth="1"/>
    <col min="6" max="16384" width="9.33203125" style="35"/>
  </cols>
  <sheetData>
    <row r="1" spans="1:5" x14ac:dyDescent="0.2">
      <c r="A1" s="130"/>
      <c r="B1" s="130"/>
      <c r="C1" s="130"/>
      <c r="D1" s="130"/>
      <c r="E1" s="130"/>
    </row>
    <row r="2" spans="1:5" ht="24" customHeight="1" x14ac:dyDescent="0.25">
      <c r="A2" s="131" t="s">
        <v>98</v>
      </c>
      <c r="B2" s="625" t="s">
        <v>478</v>
      </c>
      <c r="C2" s="625"/>
      <c r="D2" s="625"/>
      <c r="E2" s="625"/>
    </row>
    <row r="3" spans="1:5" ht="14.25" thickBot="1" x14ac:dyDescent="0.3">
      <c r="A3" s="130"/>
      <c r="B3" s="130"/>
      <c r="C3" s="130"/>
      <c r="D3" s="575" t="s">
        <v>91</v>
      </c>
      <c r="E3" s="575"/>
    </row>
    <row r="4" spans="1:5" ht="15" customHeight="1" thickBot="1" x14ac:dyDescent="0.25">
      <c r="A4" s="132" t="s">
        <v>90</v>
      </c>
      <c r="B4" s="133" t="s">
        <v>472</v>
      </c>
      <c r="C4" s="133" t="s">
        <v>474</v>
      </c>
      <c r="D4" s="133" t="s">
        <v>482</v>
      </c>
      <c r="E4" s="134" t="s">
        <v>40</v>
      </c>
    </row>
    <row r="5" spans="1:5" x14ac:dyDescent="0.2">
      <c r="A5" s="135" t="s">
        <v>92</v>
      </c>
      <c r="B5" s="62"/>
      <c r="C5" s="62"/>
      <c r="D5" s="62"/>
      <c r="E5" s="136">
        <f t="shared" ref="E5:E11" si="0">SUM(B5:D5)</f>
        <v>0</v>
      </c>
    </row>
    <row r="6" spans="1:5" x14ac:dyDescent="0.2">
      <c r="A6" s="137" t="s">
        <v>105</v>
      </c>
      <c r="B6" s="63"/>
      <c r="C6" s="63"/>
      <c r="D6" s="63"/>
      <c r="E6" s="138">
        <f t="shared" si="0"/>
        <v>0</v>
      </c>
    </row>
    <row r="7" spans="1:5" ht="22.5" x14ac:dyDescent="0.2">
      <c r="A7" s="354" t="s">
        <v>479</v>
      </c>
      <c r="B7" s="64">
        <v>160588</v>
      </c>
      <c r="C7" s="64"/>
      <c r="D7" s="64"/>
      <c r="E7" s="140">
        <f t="shared" si="0"/>
        <v>160588</v>
      </c>
    </row>
    <row r="8" spans="1:5" x14ac:dyDescent="0.2">
      <c r="A8" s="139" t="s">
        <v>106</v>
      </c>
      <c r="B8" s="64"/>
      <c r="C8" s="64"/>
      <c r="D8" s="64"/>
      <c r="E8" s="140">
        <f t="shared" si="0"/>
        <v>0</v>
      </c>
    </row>
    <row r="9" spans="1:5" x14ac:dyDescent="0.2">
      <c r="A9" s="139" t="s">
        <v>94</v>
      </c>
      <c r="B9" s="64"/>
      <c r="C9" s="64"/>
      <c r="D9" s="64"/>
      <c r="E9" s="140">
        <f t="shared" si="0"/>
        <v>0</v>
      </c>
    </row>
    <row r="10" spans="1:5" x14ac:dyDescent="0.2">
      <c r="A10" s="139" t="s">
        <v>95</v>
      </c>
      <c r="B10" s="64"/>
      <c r="C10" s="64"/>
      <c r="D10" s="64"/>
      <c r="E10" s="140">
        <f t="shared" si="0"/>
        <v>0</v>
      </c>
    </row>
    <row r="11" spans="1:5" ht="13.5" thickBot="1" x14ac:dyDescent="0.25">
      <c r="A11" s="65"/>
      <c r="B11" s="66"/>
      <c r="C11" s="66"/>
      <c r="D11" s="66"/>
      <c r="E11" s="140">
        <f t="shared" si="0"/>
        <v>0</v>
      </c>
    </row>
    <row r="12" spans="1:5" ht="13.5" thickBot="1" x14ac:dyDescent="0.25">
      <c r="A12" s="141" t="s">
        <v>97</v>
      </c>
      <c r="B12" s="142">
        <f>B5+SUM(B7:B11)</f>
        <v>160588</v>
      </c>
      <c r="C12" s="142">
        <f>C5+SUM(C7:C11)</f>
        <v>0</v>
      </c>
      <c r="D12" s="142">
        <f>D5+SUM(D7:D11)</f>
        <v>0</v>
      </c>
      <c r="E12" s="143">
        <f>E5+SUM(E7:E11)</f>
        <v>160588</v>
      </c>
    </row>
    <row r="13" spans="1:5" ht="13.5" thickBot="1" x14ac:dyDescent="0.25">
      <c r="A13" s="37"/>
      <c r="B13" s="37"/>
      <c r="C13" s="37"/>
      <c r="D13" s="37"/>
      <c r="E13" s="37"/>
    </row>
    <row r="14" spans="1:5" ht="15" customHeight="1" thickBot="1" x14ac:dyDescent="0.25">
      <c r="A14" s="132" t="s">
        <v>96</v>
      </c>
      <c r="B14" s="133" t="str">
        <f>+B4</f>
        <v>2021.</v>
      </c>
      <c r="C14" s="133" t="str">
        <f>+C4</f>
        <v>2022.</v>
      </c>
      <c r="D14" s="133" t="str">
        <f>+D4</f>
        <v>2023.</v>
      </c>
      <c r="E14" s="134" t="s">
        <v>40</v>
      </c>
    </row>
    <row r="15" spans="1:5" x14ac:dyDescent="0.2">
      <c r="A15" s="135" t="s">
        <v>101</v>
      </c>
      <c r="B15" s="62"/>
      <c r="C15" s="62"/>
      <c r="D15" s="62"/>
      <c r="E15" s="136">
        <f t="shared" ref="E15:E21" si="1">SUM(B15:D15)</f>
        <v>0</v>
      </c>
    </row>
    <row r="16" spans="1:5" x14ac:dyDescent="0.2">
      <c r="A16" s="144" t="s">
        <v>102</v>
      </c>
      <c r="B16" s="64">
        <v>160588</v>
      </c>
      <c r="C16" s="64"/>
      <c r="D16" s="64"/>
      <c r="E16" s="140">
        <f t="shared" si="1"/>
        <v>160588</v>
      </c>
    </row>
    <row r="17" spans="1:5" x14ac:dyDescent="0.2">
      <c r="A17" s="139" t="s">
        <v>103</v>
      </c>
      <c r="B17" s="64"/>
      <c r="C17" s="64"/>
      <c r="D17" s="64"/>
      <c r="E17" s="140">
        <f t="shared" si="1"/>
        <v>0</v>
      </c>
    </row>
    <row r="18" spans="1:5" x14ac:dyDescent="0.2">
      <c r="A18" s="139" t="s">
        <v>104</v>
      </c>
      <c r="B18" s="64"/>
      <c r="C18" s="64"/>
      <c r="D18" s="64"/>
      <c r="E18" s="140">
        <f t="shared" si="1"/>
        <v>0</v>
      </c>
    </row>
    <row r="19" spans="1:5" x14ac:dyDescent="0.2">
      <c r="A19" s="67"/>
      <c r="B19" s="64"/>
      <c r="C19" s="64"/>
      <c r="D19" s="64"/>
      <c r="E19" s="140">
        <f t="shared" si="1"/>
        <v>0</v>
      </c>
    </row>
    <row r="20" spans="1:5" x14ac:dyDescent="0.2">
      <c r="A20" s="67"/>
      <c r="B20" s="64"/>
      <c r="C20" s="64"/>
      <c r="D20" s="64"/>
      <c r="E20" s="140">
        <f t="shared" si="1"/>
        <v>0</v>
      </c>
    </row>
    <row r="21" spans="1:5" ht="13.5" thickBot="1" x14ac:dyDescent="0.25">
      <c r="A21" s="65"/>
      <c r="B21" s="66"/>
      <c r="C21" s="66"/>
      <c r="D21" s="66"/>
      <c r="E21" s="140">
        <f t="shared" si="1"/>
        <v>0</v>
      </c>
    </row>
    <row r="22" spans="1:5" ht="13.5" thickBot="1" x14ac:dyDescent="0.25">
      <c r="A22" s="141" t="s">
        <v>41</v>
      </c>
      <c r="B22" s="142">
        <f>SUM(B15:B21)</f>
        <v>160588</v>
      </c>
      <c r="C22" s="142">
        <f>SUM(C15:C21)</f>
        <v>0</v>
      </c>
      <c r="D22" s="142">
        <f>SUM(D15:D21)</f>
        <v>0</v>
      </c>
      <c r="E22" s="143">
        <f>SUM(E15:E21)</f>
        <v>160588</v>
      </c>
    </row>
    <row r="23" spans="1:5" x14ac:dyDescent="0.2">
      <c r="A23" s="130"/>
      <c r="B23" s="130"/>
      <c r="C23" s="130"/>
      <c r="D23" s="130"/>
      <c r="E23" s="130"/>
    </row>
    <row r="24" spans="1:5" x14ac:dyDescent="0.2">
      <c r="A24" s="130"/>
      <c r="B24" s="130"/>
      <c r="C24" s="130"/>
      <c r="D24" s="130"/>
      <c r="E24" s="130"/>
    </row>
    <row r="25" spans="1:5" ht="15.75" x14ac:dyDescent="0.25">
      <c r="A25" s="131" t="s">
        <v>98</v>
      </c>
      <c r="B25" s="574"/>
      <c r="C25" s="574"/>
      <c r="D25" s="574"/>
      <c r="E25" s="574"/>
    </row>
    <row r="26" spans="1:5" ht="14.25" thickBot="1" x14ac:dyDescent="0.3">
      <c r="A26" s="130"/>
      <c r="B26" s="130"/>
      <c r="C26" s="130"/>
      <c r="D26" s="575" t="s">
        <v>91</v>
      </c>
      <c r="E26" s="575"/>
    </row>
    <row r="27" spans="1:5" ht="13.5" thickBot="1" x14ac:dyDescent="0.25">
      <c r="A27" s="132" t="s">
        <v>90</v>
      </c>
      <c r="B27" s="133" t="str">
        <f>+B14</f>
        <v>2021.</v>
      </c>
      <c r="C27" s="133" t="str">
        <f>+C14</f>
        <v>2022.</v>
      </c>
      <c r="D27" s="133" t="str">
        <f>+D14</f>
        <v>2023.</v>
      </c>
      <c r="E27" s="134" t="s">
        <v>40</v>
      </c>
    </row>
    <row r="28" spans="1:5" x14ac:dyDescent="0.2">
      <c r="A28" s="135" t="s">
        <v>92</v>
      </c>
      <c r="B28" s="62"/>
      <c r="C28" s="62"/>
      <c r="D28" s="62"/>
      <c r="E28" s="136">
        <f t="shared" ref="E28:E34" si="2">SUM(B28:D28)</f>
        <v>0</v>
      </c>
    </row>
    <row r="29" spans="1:5" x14ac:dyDescent="0.2">
      <c r="A29" s="137" t="s">
        <v>105</v>
      </c>
      <c r="B29" s="63"/>
      <c r="C29" s="63"/>
      <c r="D29" s="63"/>
      <c r="E29" s="138">
        <f t="shared" si="2"/>
        <v>0</v>
      </c>
    </row>
    <row r="30" spans="1:5" x14ac:dyDescent="0.2">
      <c r="A30" s="139" t="s">
        <v>93</v>
      </c>
      <c r="B30" s="64"/>
      <c r="C30" s="64"/>
      <c r="D30" s="64"/>
      <c r="E30" s="140">
        <f t="shared" si="2"/>
        <v>0</v>
      </c>
    </row>
    <row r="31" spans="1:5" x14ac:dyDescent="0.2">
      <c r="A31" s="139" t="s">
        <v>106</v>
      </c>
      <c r="B31" s="64"/>
      <c r="C31" s="64"/>
      <c r="D31" s="64"/>
      <c r="E31" s="140">
        <f t="shared" si="2"/>
        <v>0</v>
      </c>
    </row>
    <row r="32" spans="1:5" x14ac:dyDescent="0.2">
      <c r="A32" s="139" t="s">
        <v>94</v>
      </c>
      <c r="B32" s="64"/>
      <c r="C32" s="64"/>
      <c r="D32" s="64"/>
      <c r="E32" s="140">
        <f t="shared" si="2"/>
        <v>0</v>
      </c>
    </row>
    <row r="33" spans="1:8" x14ac:dyDescent="0.2">
      <c r="A33" s="139" t="s">
        <v>95</v>
      </c>
      <c r="B33" s="64"/>
      <c r="C33" s="64"/>
      <c r="D33" s="64"/>
      <c r="E33" s="140">
        <f t="shared" si="2"/>
        <v>0</v>
      </c>
    </row>
    <row r="34" spans="1:8" ht="13.5" thickBot="1" x14ac:dyDescent="0.25">
      <c r="A34" s="65"/>
      <c r="B34" s="66"/>
      <c r="C34" s="66"/>
      <c r="D34" s="66"/>
      <c r="E34" s="140">
        <f t="shared" si="2"/>
        <v>0</v>
      </c>
    </row>
    <row r="35" spans="1:8" ht="13.5" thickBot="1" x14ac:dyDescent="0.25">
      <c r="A35" s="141" t="s">
        <v>97</v>
      </c>
      <c r="B35" s="142">
        <f>B28+SUM(B30:B34)</f>
        <v>0</v>
      </c>
      <c r="C35" s="142">
        <f>C28+SUM(C30:C34)</f>
        <v>0</v>
      </c>
      <c r="D35" s="142">
        <f>D28+SUM(D30:D34)</f>
        <v>0</v>
      </c>
      <c r="E35" s="143">
        <f>E28+SUM(E30:E34)</f>
        <v>0</v>
      </c>
    </row>
    <row r="36" spans="1:8" ht="13.5" thickBot="1" x14ac:dyDescent="0.25">
      <c r="A36" s="37"/>
      <c r="B36" s="37"/>
      <c r="C36" s="37"/>
      <c r="D36" s="37"/>
      <c r="E36" s="37"/>
    </row>
    <row r="37" spans="1:8" ht="13.5" thickBot="1" x14ac:dyDescent="0.25">
      <c r="A37" s="132" t="s">
        <v>96</v>
      </c>
      <c r="B37" s="133" t="str">
        <f>+B27</f>
        <v>2021.</v>
      </c>
      <c r="C37" s="133" t="str">
        <f>+C27</f>
        <v>2022.</v>
      </c>
      <c r="D37" s="133" t="str">
        <f>+D27</f>
        <v>2023.</v>
      </c>
      <c r="E37" s="134" t="s">
        <v>40</v>
      </c>
    </row>
    <row r="38" spans="1:8" x14ac:dyDescent="0.2">
      <c r="A38" s="135" t="s">
        <v>101</v>
      </c>
      <c r="B38" s="62"/>
      <c r="C38" s="62"/>
      <c r="D38" s="62"/>
      <c r="E38" s="136">
        <f t="shared" ref="E38:E44" si="3">SUM(B38:D38)</f>
        <v>0</v>
      </c>
    </row>
    <row r="39" spans="1:8" x14ac:dyDescent="0.2">
      <c r="A39" s="144" t="s">
        <v>102</v>
      </c>
      <c r="B39" s="64"/>
      <c r="C39" s="64"/>
      <c r="D39" s="64"/>
      <c r="E39" s="140">
        <f t="shared" si="3"/>
        <v>0</v>
      </c>
    </row>
    <row r="40" spans="1:8" x14ac:dyDescent="0.2">
      <c r="A40" s="139" t="s">
        <v>103</v>
      </c>
      <c r="B40" s="64"/>
      <c r="C40" s="64"/>
      <c r="D40" s="64"/>
      <c r="E40" s="140">
        <f t="shared" si="3"/>
        <v>0</v>
      </c>
    </row>
    <row r="41" spans="1:8" x14ac:dyDescent="0.2">
      <c r="A41" s="139" t="s">
        <v>104</v>
      </c>
      <c r="B41" s="64"/>
      <c r="C41" s="64"/>
      <c r="D41" s="64"/>
      <c r="E41" s="140">
        <f t="shared" si="3"/>
        <v>0</v>
      </c>
    </row>
    <row r="42" spans="1:8" x14ac:dyDescent="0.2">
      <c r="A42" s="67"/>
      <c r="B42" s="64"/>
      <c r="C42" s="64"/>
      <c r="D42" s="64"/>
      <c r="E42" s="140">
        <f t="shared" si="3"/>
        <v>0</v>
      </c>
    </row>
    <row r="43" spans="1:8" x14ac:dyDescent="0.2">
      <c r="A43" s="67"/>
      <c r="B43" s="64"/>
      <c r="C43" s="64"/>
      <c r="D43" s="64"/>
      <c r="E43" s="140">
        <f t="shared" si="3"/>
        <v>0</v>
      </c>
    </row>
    <row r="44" spans="1:8" ht="13.5" thickBot="1" x14ac:dyDescent="0.25">
      <c r="A44" s="65"/>
      <c r="B44" s="66"/>
      <c r="C44" s="66"/>
      <c r="D44" s="66"/>
      <c r="E44" s="140">
        <f t="shared" si="3"/>
        <v>0</v>
      </c>
    </row>
    <row r="45" spans="1:8" ht="13.5" thickBot="1" x14ac:dyDescent="0.25">
      <c r="A45" s="141" t="s">
        <v>41</v>
      </c>
      <c r="B45" s="142">
        <f>SUM(B38:B44)</f>
        <v>0</v>
      </c>
      <c r="C45" s="142">
        <f>SUM(C38:C44)</f>
        <v>0</v>
      </c>
      <c r="D45" s="142">
        <f>SUM(D38:D44)</f>
        <v>0</v>
      </c>
      <c r="E45" s="143">
        <f>SUM(E38:E44)</f>
        <v>0</v>
      </c>
    </row>
    <row r="46" spans="1:8" ht="13.5" thickBot="1" x14ac:dyDescent="0.25">
      <c r="A46" s="130"/>
      <c r="B46" s="130"/>
      <c r="C46" s="130"/>
      <c r="D46" s="130"/>
      <c r="E46" s="130"/>
    </row>
    <row r="47" spans="1:8" ht="13.5" thickBot="1" x14ac:dyDescent="0.25">
      <c r="A47" s="587" t="s">
        <v>99</v>
      </c>
      <c r="B47" s="588"/>
      <c r="C47" s="589"/>
      <c r="D47" s="585" t="s">
        <v>107</v>
      </c>
      <c r="E47" s="586"/>
      <c r="H47" s="36"/>
    </row>
    <row r="48" spans="1:8" x14ac:dyDescent="0.2">
      <c r="A48" s="590"/>
      <c r="B48" s="591"/>
      <c r="C48" s="592"/>
      <c r="D48" s="579"/>
      <c r="E48" s="580"/>
    </row>
    <row r="49" spans="1:5" ht="13.5" thickBot="1" x14ac:dyDescent="0.25">
      <c r="A49" s="593"/>
      <c r="B49" s="594"/>
      <c r="C49" s="595"/>
      <c r="D49" s="581"/>
      <c r="E49" s="582"/>
    </row>
    <row r="50" spans="1:5" ht="13.5" thickBot="1" x14ac:dyDescent="0.25">
      <c r="A50" s="576" t="s">
        <v>41</v>
      </c>
      <c r="B50" s="577"/>
      <c r="C50" s="578"/>
      <c r="D50" s="583">
        <f>SUM(D48:E49)</f>
        <v>0</v>
      </c>
      <c r="E50" s="584"/>
    </row>
  </sheetData>
  <mergeCells count="12">
    <mergeCell ref="B2:E2"/>
    <mergeCell ref="B25:E25"/>
    <mergeCell ref="D3:E3"/>
    <mergeCell ref="D26:E26"/>
    <mergeCell ref="A50:C50"/>
    <mergeCell ref="D48:E48"/>
    <mergeCell ref="D49:E49"/>
    <mergeCell ref="D50:E50"/>
    <mergeCell ref="D47:E47"/>
    <mergeCell ref="A47:C47"/>
    <mergeCell ref="A48:C48"/>
    <mergeCell ref="A49:C49"/>
  </mergeCells>
  <phoneticPr fontId="29" type="noConversion"/>
  <conditionalFormatting sqref="D50:E50 E5:E12 B12:D12 B22:E22 E15:E21 E28:E35 B35:D35 E38:E45 B45:D45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CE,Félkövér"&amp;12
Európai uniós támogatással megvalósuló projektek 
bevételei, kiadásai, hozzájárulások&amp;R&amp;"Times New Roman CE,Félkövér dőlt"&amp;11 8.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6</vt:i4>
      </vt:variant>
    </vt:vector>
  </HeadingPairs>
  <TitlesOfParts>
    <vt:vector size="25" baseType="lpstr">
      <vt:lpstr>1.1.sz.mell.</vt:lpstr>
      <vt:lpstr>2.1.sz.mell  </vt:lpstr>
      <vt:lpstr>2.2.sz.mell  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9.2. sz. mell</vt:lpstr>
      <vt:lpstr>9.3. sz. 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'9.2. sz. mell'!Nyomtatási_cím</vt:lpstr>
      <vt:lpstr>'9.3. sz. mell'!Nyomtatási_cím</vt:lpstr>
      <vt:lpstr>'1. sz tájékoztató t.'!Nyomtatási_terület</vt:lpstr>
      <vt:lpstr>'1.1.sz.mell.'!Nyomtatási_terület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Bogi</cp:lastModifiedBy>
  <cp:lastPrinted>2021-02-15T17:04:24Z</cp:lastPrinted>
  <dcterms:created xsi:type="dcterms:W3CDTF">1999-10-30T10:30:45Z</dcterms:created>
  <dcterms:modified xsi:type="dcterms:W3CDTF">2021-02-16T10:41:41Z</dcterms:modified>
</cp:coreProperties>
</file>