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 tabRatio="867"/>
  </bookViews>
  <sheets>
    <sheet name="1.1.sz.mell. összesen" sheetId="17" r:id="rId1"/>
    <sheet name="2.1. Műk.célú bev. és kiad. mér" sheetId="15" r:id="rId2"/>
    <sheet name="2.2. II.Felh. célú bev. és kiad" sheetId="16" r:id="rId3"/>
    <sheet name="6.sz.mell." sheetId="18" r:id="rId4"/>
    <sheet name="7.sz.mell." sheetId="19" r:id="rId5"/>
    <sheet name="9.3.1. IPESZ Int.Étk." sheetId="1" r:id="rId6"/>
    <sheet name="9.3.2. IPESZ" sheetId="2" r:id="rId7"/>
    <sheet name="IPESZ 9.3.2.2. Líceum" sheetId="20" r:id="rId8"/>
    <sheet name="9.3.3. IPESZ KHÜ" sheetId="3" r:id="rId9"/>
    <sheet name="9.3.5. Óvoda" sheetId="4" r:id="rId10"/>
    <sheet name="9.3.6. Teleki" sheetId="5" r:id="rId11"/>
    <sheet name="9.3.7. Múzeum" sheetId="6" r:id="rId12"/>
    <sheet name="9.3.8. Gondozási Központ" sheetId="7" r:id="rId13"/>
    <sheet name="9.2. Polg.közösHiv." sheetId="8" r:id="rId14"/>
    <sheet name="9.3.2.1. IPESZ Ált. Isk." sheetId="10" r:id="rId15"/>
    <sheet name="9.3.2.3. IPESZ Zeneiskola" sheetId="12" r:id="rId16"/>
    <sheet name="9.3.4. IPESZ Védőnők" sheetId="13" r:id="rId17"/>
    <sheet name="9.1. Önkormányzat" sheetId="14" r:id="rId18"/>
  </sheets>
  <externalReferences>
    <externalReference r:id="rId19"/>
    <externalReference r:id="rId20"/>
  </externalReferences>
  <definedNames>
    <definedName name="Excel_BuiltIn_Print_Titles" localSheetId="7">'IPESZ 9.3.2.2. Líceum'!$A$1:$IW$6</definedName>
    <definedName name="_xlnm.Print_Area" localSheetId="0">'1.1.sz.mell. összesen'!$A$1:$L$178</definedName>
    <definedName name="_xlnm.Print_Area" localSheetId="1">'2.1. Műk.célú bev. és kiad. mér'!$A$1:$L$65</definedName>
    <definedName name="_xlnm.Print_Area" localSheetId="2">'2.2. II.Felh. célú bev. és kiad'!$A$1:$L$66</definedName>
  </definedNames>
  <calcPr calcId="125725"/>
</workbook>
</file>

<file path=xl/calcChain.xml><?xml version="1.0" encoding="utf-8"?>
<calcChain xmlns="http://schemas.openxmlformats.org/spreadsheetml/2006/main">
  <c r="L51" i="15"/>
  <c r="L63" s="1"/>
  <c r="L29"/>
  <c r="L18"/>
  <c r="L30" s="1"/>
  <c r="A1" i="3"/>
  <c r="I23" i="14"/>
  <c r="F23"/>
  <c r="G23"/>
  <c r="K65" i="8"/>
  <c r="L65"/>
  <c r="K57"/>
  <c r="L57"/>
  <c r="K47"/>
  <c r="K46"/>
  <c r="L46"/>
  <c r="L47" s="1"/>
  <c r="K41"/>
  <c r="L41"/>
  <c r="I19"/>
  <c r="G20"/>
  <c r="H20"/>
  <c r="I20" s="1"/>
  <c r="J20"/>
  <c r="K20"/>
  <c r="L20"/>
  <c r="A105" i="14"/>
  <c r="I173" i="17"/>
  <c r="I172"/>
  <c r="I162"/>
  <c r="I148"/>
  <c r="I143"/>
  <c r="I142"/>
  <c r="I127"/>
  <c r="I100"/>
  <c r="I99"/>
  <c r="I90"/>
  <c r="I85"/>
  <c r="I75"/>
  <c r="I70"/>
  <c r="I69"/>
  <c r="I63"/>
  <c r="I57"/>
  <c r="I50"/>
  <c r="I37"/>
  <c r="I28"/>
  <c r="I20"/>
  <c r="I12"/>
  <c r="C1" i="20"/>
  <c r="C20"/>
  <c r="D20"/>
  <c r="C26"/>
  <c r="D26"/>
  <c r="D40" s="1"/>
  <c r="D46" s="1"/>
  <c r="C32"/>
  <c r="D32"/>
  <c r="C37"/>
  <c r="D37"/>
  <c r="C40"/>
  <c r="C45"/>
  <c r="D45"/>
  <c r="G45"/>
  <c r="I45"/>
  <c r="I46" s="1"/>
  <c r="J45"/>
  <c r="C46"/>
  <c r="G46"/>
  <c r="J46"/>
  <c r="C56"/>
  <c r="C64" s="1"/>
  <c r="D56"/>
  <c r="G56"/>
  <c r="I56"/>
  <c r="I64" s="1"/>
  <c r="J56"/>
  <c r="J64" s="1"/>
  <c r="C62"/>
  <c r="D62"/>
  <c r="G62"/>
  <c r="G64" s="1"/>
  <c r="I62"/>
  <c r="J62"/>
  <c r="D64"/>
  <c r="B1" i="8"/>
  <c r="A1" i="5"/>
  <c r="A1" i="4"/>
  <c r="E7" i="18"/>
  <c r="E8"/>
  <c r="E9"/>
  <c r="E10"/>
  <c r="E11"/>
  <c r="E12"/>
  <c r="E13"/>
  <c r="E14"/>
  <c r="E15"/>
  <c r="E16"/>
  <c r="E17"/>
  <c r="E19"/>
  <c r="E20"/>
  <c r="E21"/>
  <c r="E22"/>
  <c r="E23"/>
  <c r="E24"/>
  <c r="E25"/>
  <c r="E26"/>
  <c r="E27"/>
  <c r="E28"/>
  <c r="E29"/>
  <c r="E30"/>
  <c r="E6"/>
  <c r="F31"/>
  <c r="G31"/>
  <c r="H31"/>
  <c r="C31"/>
  <c r="D31"/>
  <c r="I17" i="16"/>
  <c r="I31"/>
  <c r="I30"/>
  <c r="I18"/>
  <c r="I25"/>
  <c r="I24"/>
  <c r="I19"/>
  <c r="I9"/>
  <c r="I8"/>
  <c r="I6"/>
  <c r="I164" i="14"/>
  <c r="I163"/>
  <c r="I150"/>
  <c r="I145"/>
  <c r="I143"/>
  <c r="I137"/>
  <c r="I135"/>
  <c r="I133"/>
  <c r="I127"/>
  <c r="I124"/>
  <c r="I122"/>
  <c r="I118"/>
  <c r="I116"/>
  <c r="I115"/>
  <c r="I114"/>
  <c r="I113"/>
  <c r="I112"/>
  <c r="I111"/>
  <c r="I178"/>
  <c r="I177"/>
  <c r="I167"/>
  <c r="I152"/>
  <c r="I147"/>
  <c r="I146"/>
  <c r="I131"/>
  <c r="I103"/>
  <c r="I102"/>
  <c r="I93"/>
  <c r="I88"/>
  <c r="I78"/>
  <c r="I73"/>
  <c r="I72"/>
  <c r="I66"/>
  <c r="I60"/>
  <c r="I53"/>
  <c r="I40"/>
  <c r="I31"/>
  <c r="I15"/>
  <c r="I90"/>
  <c r="I86"/>
  <c r="I76"/>
  <c r="I75"/>
  <c r="I69"/>
  <c r="I63"/>
  <c r="I56"/>
  <c r="I52"/>
  <c r="I47"/>
  <c r="I45"/>
  <c r="I43"/>
  <c r="I39"/>
  <c r="I38"/>
  <c r="I37"/>
  <c r="I36"/>
  <c r="I34"/>
  <c r="I33"/>
  <c r="I30"/>
  <c r="I29"/>
  <c r="I25"/>
  <c r="I21"/>
  <c r="I13"/>
  <c r="I12"/>
  <c r="I11"/>
  <c r="I10"/>
  <c r="I9"/>
  <c r="I53" i="13"/>
  <c r="I52"/>
  <c r="I51"/>
  <c r="I24"/>
  <c r="I15"/>
  <c r="I14"/>
  <c r="I11"/>
  <c r="I40"/>
  <c r="I20"/>
  <c r="I26"/>
  <c r="I46"/>
  <c r="I64"/>
  <c r="I56"/>
  <c r="I46" i="12"/>
  <c r="I45"/>
  <c r="I64"/>
  <c r="I56"/>
  <c r="I53"/>
  <c r="I52"/>
  <c r="I51"/>
  <c r="I44"/>
  <c r="I20" i="10"/>
  <c r="I40"/>
  <c r="I64"/>
  <c r="I56"/>
  <c r="I46"/>
  <c r="I45"/>
  <c r="I53"/>
  <c r="I52"/>
  <c r="I51"/>
  <c r="I44"/>
  <c r="I10"/>
  <c r="I26" i="8"/>
  <c r="I41"/>
  <c r="I46"/>
  <c r="I47"/>
  <c r="I57"/>
  <c r="I63"/>
  <c r="I65"/>
  <c r="I59"/>
  <c r="I56"/>
  <c r="I55"/>
  <c r="I54"/>
  <c r="I53"/>
  <c r="I52"/>
  <c r="I45"/>
  <c r="I43"/>
  <c r="I24"/>
  <c r="I14"/>
  <c r="I10"/>
  <c r="I64" i="7"/>
  <c r="I62"/>
  <c r="I56"/>
  <c r="I46"/>
  <c r="I45"/>
  <c r="I40"/>
  <c r="I26"/>
  <c r="I20"/>
  <c r="G56"/>
  <c r="I58"/>
  <c r="I55"/>
  <c r="I53"/>
  <c r="I52"/>
  <c r="I51"/>
  <c r="I44"/>
  <c r="I42"/>
  <c r="I24"/>
  <c r="I15"/>
  <c r="I14"/>
  <c r="I13"/>
  <c r="I10"/>
  <c r="I64" i="6"/>
  <c r="I62"/>
  <c r="I56"/>
  <c r="I46"/>
  <c r="I45"/>
  <c r="I40"/>
  <c r="I26"/>
  <c r="I20"/>
  <c r="I58"/>
  <c r="I53"/>
  <c r="I52"/>
  <c r="I51"/>
  <c r="I44"/>
  <c r="I42"/>
  <c r="I24"/>
  <c r="I19"/>
  <c r="I14"/>
  <c r="I10"/>
  <c r="I44" i="5"/>
  <c r="I64"/>
  <c r="I62"/>
  <c r="I56"/>
  <c r="I46"/>
  <c r="I45"/>
  <c r="I40"/>
  <c r="I26"/>
  <c r="I20"/>
  <c r="I10"/>
  <c r="I14"/>
  <c r="I19"/>
  <c r="I24"/>
  <c r="I25"/>
  <c r="I42"/>
  <c r="I59"/>
  <c r="I58"/>
  <c r="I53"/>
  <c r="I52"/>
  <c r="I51"/>
  <c r="I42" i="4"/>
  <c r="I56"/>
  <c r="I64"/>
  <c r="I62"/>
  <c r="I20"/>
  <c r="I26"/>
  <c r="I38"/>
  <c r="I40"/>
  <c r="I45"/>
  <c r="I46"/>
  <c r="I44"/>
  <c r="I24"/>
  <c r="I15"/>
  <c r="I14"/>
  <c r="I13"/>
  <c r="I10"/>
  <c r="I9"/>
  <c r="I51"/>
  <c r="I52"/>
  <c r="I53"/>
  <c r="I58"/>
  <c r="I59"/>
  <c r="I20" i="3"/>
  <c r="I26"/>
  <c r="I40"/>
  <c r="I45"/>
  <c r="I46"/>
  <c r="I56"/>
  <c r="I62"/>
  <c r="I64"/>
  <c r="I58"/>
  <c r="I53"/>
  <c r="I52"/>
  <c r="I51"/>
  <c r="I44"/>
  <c r="I24"/>
  <c r="I10"/>
  <c r="I64" i="2"/>
  <c r="I62"/>
  <c r="I56"/>
  <c r="I46"/>
  <c r="I45"/>
  <c r="I40"/>
  <c r="I58"/>
  <c r="I53"/>
  <c r="I52"/>
  <c r="I51"/>
  <c r="I44"/>
  <c r="I42"/>
  <c r="I26"/>
  <c r="I24"/>
  <c r="I64" i="1"/>
  <c r="I56"/>
  <c r="I46"/>
  <c r="I45"/>
  <c r="I40"/>
  <c r="I20"/>
  <c r="I53"/>
  <c r="I52"/>
  <c r="I51"/>
  <c r="I44"/>
  <c r="I42"/>
  <c r="I14"/>
  <c r="I15"/>
  <c r="I13"/>
  <c r="I64" i="16"/>
  <c r="I50"/>
  <c r="I43"/>
  <c r="I41"/>
  <c r="I39"/>
  <c r="I159" i="17"/>
  <c r="I146"/>
  <c r="I133"/>
  <c r="I131"/>
  <c r="I129"/>
  <c r="I123"/>
  <c r="I120"/>
  <c r="I118"/>
  <c r="I114"/>
  <c r="I112"/>
  <c r="I111"/>
  <c r="I110"/>
  <c r="I109"/>
  <c r="I108"/>
  <c r="I107"/>
  <c r="I87"/>
  <c r="I83"/>
  <c r="I73"/>
  <c r="I72"/>
  <c r="I66"/>
  <c r="I60"/>
  <c r="I53"/>
  <c r="I49"/>
  <c r="I45"/>
  <c r="I44"/>
  <c r="I43"/>
  <c r="I42"/>
  <c r="I41"/>
  <c r="I40"/>
  <c r="I39"/>
  <c r="I36"/>
  <c r="I35"/>
  <c r="I34"/>
  <c r="I33"/>
  <c r="I31"/>
  <c r="I30"/>
  <c r="I27"/>
  <c r="I26"/>
  <c r="I19"/>
  <c r="I18"/>
  <c r="I7"/>
  <c r="I8"/>
  <c r="I9"/>
  <c r="I10"/>
  <c r="I6"/>
  <c r="I53" i="15"/>
  <c r="I43"/>
  <c r="I42"/>
  <c r="I41"/>
  <c r="I40"/>
  <c r="I39"/>
  <c r="I63"/>
  <c r="I62"/>
  <c r="I51"/>
  <c r="I30"/>
  <c r="I29"/>
  <c r="I18"/>
  <c r="I25"/>
  <c r="I23"/>
  <c r="I20"/>
  <c r="I19"/>
  <c r="I8"/>
  <c r="I9"/>
  <c r="I10"/>
  <c r="I11"/>
  <c r="I7"/>
  <c r="I6"/>
  <c r="E9" i="19"/>
  <c r="E8"/>
  <c r="E7"/>
  <c r="E5"/>
  <c r="G24"/>
  <c r="F24"/>
  <c r="D24"/>
  <c r="C24"/>
  <c r="B24"/>
  <c r="B31" i="18"/>
  <c r="L162" i="17"/>
  <c r="K162"/>
  <c r="L148"/>
  <c r="L172" s="1"/>
  <c r="K148"/>
  <c r="K172" s="1"/>
  <c r="L142"/>
  <c r="K142"/>
  <c r="L127"/>
  <c r="L143" s="1"/>
  <c r="K127"/>
  <c r="H162"/>
  <c r="H148"/>
  <c r="H142"/>
  <c r="H127"/>
  <c r="K90"/>
  <c r="L90"/>
  <c r="H90"/>
  <c r="K85"/>
  <c r="L85"/>
  <c r="H85"/>
  <c r="K75"/>
  <c r="L75"/>
  <c r="L99" s="1"/>
  <c r="H75"/>
  <c r="K69"/>
  <c r="L69"/>
  <c r="H69"/>
  <c r="K63"/>
  <c r="L63"/>
  <c r="H63"/>
  <c r="K57"/>
  <c r="L57"/>
  <c r="H57"/>
  <c r="K50"/>
  <c r="L50"/>
  <c r="H50"/>
  <c r="K37"/>
  <c r="L37"/>
  <c r="H37"/>
  <c r="K28"/>
  <c r="L28"/>
  <c r="H28"/>
  <c r="K20"/>
  <c r="L20"/>
  <c r="H20"/>
  <c r="K12"/>
  <c r="L12"/>
  <c r="H12"/>
  <c r="J90"/>
  <c r="G90"/>
  <c r="F169"/>
  <c r="E169"/>
  <c r="D169"/>
  <c r="C169"/>
  <c r="J162"/>
  <c r="G162"/>
  <c r="F162"/>
  <c r="E162"/>
  <c r="D162"/>
  <c r="C162"/>
  <c r="F156"/>
  <c r="E156"/>
  <c r="D156"/>
  <c r="C156"/>
  <c r="J148"/>
  <c r="G148"/>
  <c r="F148"/>
  <c r="F172" s="1"/>
  <c r="E148"/>
  <c r="E172" s="1"/>
  <c r="D148"/>
  <c r="D172" s="1"/>
  <c r="C148"/>
  <c r="C172" s="1"/>
  <c r="J142"/>
  <c r="G142"/>
  <c r="F142"/>
  <c r="E142"/>
  <c r="D142"/>
  <c r="C142"/>
  <c r="J127"/>
  <c r="G127"/>
  <c r="F127"/>
  <c r="F143" s="1"/>
  <c r="F173" s="1"/>
  <c r="E127"/>
  <c r="E143" s="1"/>
  <c r="E173" s="1"/>
  <c r="D127"/>
  <c r="D143" s="1"/>
  <c r="D173" s="1"/>
  <c r="C127"/>
  <c r="C143" s="1"/>
  <c r="C173" s="1"/>
  <c r="F96"/>
  <c r="E96"/>
  <c r="D96"/>
  <c r="C96"/>
  <c r="F90"/>
  <c r="E90"/>
  <c r="D90"/>
  <c r="C90"/>
  <c r="J85"/>
  <c r="G85"/>
  <c r="F85"/>
  <c r="E85"/>
  <c r="D85"/>
  <c r="C85"/>
  <c r="F81"/>
  <c r="E81"/>
  <c r="D81"/>
  <c r="C81"/>
  <c r="J75"/>
  <c r="G75"/>
  <c r="G99" s="1"/>
  <c r="F75"/>
  <c r="F99" s="1"/>
  <c r="E75"/>
  <c r="E99" s="1"/>
  <c r="D75"/>
  <c r="D99" s="1"/>
  <c r="C75"/>
  <c r="C99" s="1"/>
  <c r="J69"/>
  <c r="G69"/>
  <c r="F69"/>
  <c r="E69"/>
  <c r="D69"/>
  <c r="C69"/>
  <c r="J63"/>
  <c r="G63"/>
  <c r="F63"/>
  <c r="E63"/>
  <c r="D63"/>
  <c r="C63"/>
  <c r="J57"/>
  <c r="G57"/>
  <c r="F57"/>
  <c r="E57"/>
  <c r="D57"/>
  <c r="C57"/>
  <c r="J50"/>
  <c r="G50"/>
  <c r="F50"/>
  <c r="E50"/>
  <c r="D50"/>
  <c r="C50"/>
  <c r="J37"/>
  <c r="G37"/>
  <c r="E37"/>
  <c r="D37"/>
  <c r="F30"/>
  <c r="F37" s="1"/>
  <c r="C30"/>
  <c r="C37" s="1"/>
  <c r="J28"/>
  <c r="G28"/>
  <c r="F28"/>
  <c r="E28"/>
  <c r="D28"/>
  <c r="C28"/>
  <c r="J20"/>
  <c r="G20"/>
  <c r="F20"/>
  <c r="E20"/>
  <c r="D20"/>
  <c r="C20"/>
  <c r="J12"/>
  <c r="G12"/>
  <c r="D12"/>
  <c r="D70" s="1"/>
  <c r="D100" s="1"/>
  <c r="C12"/>
  <c r="C70" s="1"/>
  <c r="C100" s="1"/>
  <c r="C3"/>
  <c r="C104" s="1"/>
  <c r="E63" i="16"/>
  <c r="C63"/>
  <c r="K50"/>
  <c r="J50"/>
  <c r="J64" s="1"/>
  <c r="E50"/>
  <c r="E64" s="1"/>
  <c r="D50"/>
  <c r="C50"/>
  <c r="C64" s="1"/>
  <c r="C37"/>
  <c r="K31"/>
  <c r="E30"/>
  <c r="D18"/>
  <c r="D30" s="1"/>
  <c r="C18"/>
  <c r="C30" s="1"/>
  <c r="E17"/>
  <c r="C17"/>
  <c r="C4"/>
  <c r="J62" i="15"/>
  <c r="K51"/>
  <c r="K63" s="1"/>
  <c r="J51"/>
  <c r="F51"/>
  <c r="F63" s="1"/>
  <c r="E51"/>
  <c r="D51"/>
  <c r="D63" s="1"/>
  <c r="C51"/>
  <c r="K29"/>
  <c r="D19"/>
  <c r="D29" s="1"/>
  <c r="C19"/>
  <c r="C29" s="1"/>
  <c r="K18"/>
  <c r="J18"/>
  <c r="J30" s="1"/>
  <c r="F18"/>
  <c r="E18"/>
  <c r="D18"/>
  <c r="C18"/>
  <c r="C4"/>
  <c r="C37" s="1"/>
  <c r="E174" i="14"/>
  <c r="D174"/>
  <c r="C174"/>
  <c r="L167"/>
  <c r="K167"/>
  <c r="J167"/>
  <c r="F167"/>
  <c r="E167"/>
  <c r="D167"/>
  <c r="C167"/>
  <c r="E160"/>
  <c r="D160"/>
  <c r="C160"/>
  <c r="L152"/>
  <c r="K152"/>
  <c r="J152"/>
  <c r="F152"/>
  <c r="F177" s="1"/>
  <c r="E152"/>
  <c r="D152"/>
  <c r="C152"/>
  <c r="C177" s="1"/>
  <c r="L146"/>
  <c r="K146"/>
  <c r="J146"/>
  <c r="F146"/>
  <c r="E146"/>
  <c r="D146"/>
  <c r="C146"/>
  <c r="L131"/>
  <c r="L147" s="1"/>
  <c r="K131"/>
  <c r="J131"/>
  <c r="J147" s="1"/>
  <c r="J178" s="1"/>
  <c r="F131"/>
  <c r="E131"/>
  <c r="E147" s="1"/>
  <c r="D131"/>
  <c r="C131"/>
  <c r="C147" s="1"/>
  <c r="C178" s="1"/>
  <c r="E99"/>
  <c r="D99"/>
  <c r="C99"/>
  <c r="E93"/>
  <c r="D93"/>
  <c r="C93"/>
  <c r="L88"/>
  <c r="K88"/>
  <c r="J88"/>
  <c r="F88"/>
  <c r="E88"/>
  <c r="D88"/>
  <c r="C88"/>
  <c r="L84"/>
  <c r="K84"/>
  <c r="J84"/>
  <c r="F84"/>
  <c r="E84"/>
  <c r="D84"/>
  <c r="C84"/>
  <c r="L78"/>
  <c r="K78"/>
  <c r="K102" s="1"/>
  <c r="J78"/>
  <c r="F78"/>
  <c r="F102" s="1"/>
  <c r="E78"/>
  <c r="D78"/>
  <c r="D102" s="1"/>
  <c r="C78"/>
  <c r="L72"/>
  <c r="K72"/>
  <c r="J72"/>
  <c r="F72"/>
  <c r="E72"/>
  <c r="D72"/>
  <c r="C72"/>
  <c r="L66"/>
  <c r="K66"/>
  <c r="J66"/>
  <c r="F66"/>
  <c r="E66"/>
  <c r="D66"/>
  <c r="C66"/>
  <c r="L60"/>
  <c r="K60"/>
  <c r="J60"/>
  <c r="F60"/>
  <c r="E60"/>
  <c r="D60"/>
  <c r="C60"/>
  <c r="L53"/>
  <c r="K53"/>
  <c r="F53"/>
  <c r="E53"/>
  <c r="D53"/>
  <c r="C53"/>
  <c r="L40"/>
  <c r="K40"/>
  <c r="J40"/>
  <c r="F40"/>
  <c r="D40"/>
  <c r="C40"/>
  <c r="E33"/>
  <c r="E40" s="1"/>
  <c r="L31"/>
  <c r="K31"/>
  <c r="J31"/>
  <c r="F31"/>
  <c r="E31"/>
  <c r="D31"/>
  <c r="C31"/>
  <c r="L23"/>
  <c r="K23"/>
  <c r="J23"/>
  <c r="E23"/>
  <c r="D23"/>
  <c r="C23"/>
  <c r="L15"/>
  <c r="L73" s="1"/>
  <c r="K15"/>
  <c r="J15"/>
  <c r="F15"/>
  <c r="F73" s="1"/>
  <c r="F103" s="1"/>
  <c r="E15"/>
  <c r="E73" s="1"/>
  <c r="D15"/>
  <c r="D73" s="1"/>
  <c r="D103" s="1"/>
  <c r="C15"/>
  <c r="C73" s="1"/>
  <c r="A1"/>
  <c r="J62" i="13"/>
  <c r="D62"/>
  <c r="C62"/>
  <c r="J56"/>
  <c r="J64" s="1"/>
  <c r="D56"/>
  <c r="C56"/>
  <c r="C64" s="1"/>
  <c r="D45"/>
  <c r="C45"/>
  <c r="J37"/>
  <c r="D37"/>
  <c r="C37"/>
  <c r="J32"/>
  <c r="D32"/>
  <c r="C32"/>
  <c r="J26"/>
  <c r="D26"/>
  <c r="C26"/>
  <c r="J20"/>
  <c r="G20"/>
  <c r="D20"/>
  <c r="C20"/>
  <c r="C40" s="1"/>
  <c r="C46" s="1"/>
  <c r="A1"/>
  <c r="J62" i="12"/>
  <c r="D62"/>
  <c r="C62"/>
  <c r="J56"/>
  <c r="D56"/>
  <c r="C56"/>
  <c r="J45"/>
  <c r="J46" s="1"/>
  <c r="D45"/>
  <c r="C45"/>
  <c r="D37"/>
  <c r="C37"/>
  <c r="D32"/>
  <c r="C32"/>
  <c r="D26"/>
  <c r="C26"/>
  <c r="D20"/>
  <c r="D40" s="1"/>
  <c r="D46" s="1"/>
  <c r="C20"/>
  <c r="C40" s="1"/>
  <c r="C46" s="1"/>
  <c r="A1"/>
  <c r="J62" i="10"/>
  <c r="D62"/>
  <c r="C62"/>
  <c r="J56"/>
  <c r="D56"/>
  <c r="C56"/>
  <c r="C64" s="1"/>
  <c r="J45"/>
  <c r="D45"/>
  <c r="C45"/>
  <c r="D37"/>
  <c r="C37"/>
  <c r="D32"/>
  <c r="C32"/>
  <c r="D26"/>
  <c r="C26"/>
  <c r="L20"/>
  <c r="K20"/>
  <c r="J20"/>
  <c r="J40" s="1"/>
  <c r="D20"/>
  <c r="D40" s="1"/>
  <c r="D46" s="1"/>
  <c r="C20"/>
  <c r="C40" s="1"/>
  <c r="C46" s="1"/>
  <c r="A1"/>
  <c r="K63" i="8"/>
  <c r="J63"/>
  <c r="F63"/>
  <c r="E63"/>
  <c r="D63"/>
  <c r="C63"/>
  <c r="J57"/>
  <c r="F57"/>
  <c r="D57"/>
  <c r="D65" s="1"/>
  <c r="C57"/>
  <c r="C65" s="1"/>
  <c r="J46"/>
  <c r="F46"/>
  <c r="D46"/>
  <c r="C46"/>
  <c r="F38"/>
  <c r="D38"/>
  <c r="C38"/>
  <c r="F33"/>
  <c r="D33"/>
  <c r="C33"/>
  <c r="K26"/>
  <c r="J26"/>
  <c r="J41" s="1"/>
  <c r="J47" s="1"/>
  <c r="G26"/>
  <c r="F26"/>
  <c r="D26"/>
  <c r="C26"/>
  <c r="F20"/>
  <c r="F41" s="1"/>
  <c r="F47" s="1"/>
  <c r="D20"/>
  <c r="D41" s="1"/>
  <c r="D47" s="1"/>
  <c r="C20"/>
  <c r="C41" s="1"/>
  <c r="C47" s="1"/>
  <c r="G62" i="7"/>
  <c r="E62"/>
  <c r="D62"/>
  <c r="C62"/>
  <c r="L56"/>
  <c r="L64" s="1"/>
  <c r="E56"/>
  <c r="D56"/>
  <c r="C56"/>
  <c r="L45"/>
  <c r="E45"/>
  <c r="D45"/>
  <c r="C45"/>
  <c r="E37"/>
  <c r="D37"/>
  <c r="C37"/>
  <c r="E32"/>
  <c r="D32"/>
  <c r="C32"/>
  <c r="L26"/>
  <c r="E26"/>
  <c r="D26"/>
  <c r="C26"/>
  <c r="L20"/>
  <c r="K20"/>
  <c r="E20"/>
  <c r="D20"/>
  <c r="C20"/>
  <c r="D62" i="6"/>
  <c r="C62"/>
  <c r="J56"/>
  <c r="D56"/>
  <c r="C56"/>
  <c r="J45"/>
  <c r="J46" s="1"/>
  <c r="D45"/>
  <c r="C45"/>
  <c r="J37"/>
  <c r="D37"/>
  <c r="C37"/>
  <c r="C32"/>
  <c r="J31"/>
  <c r="D31"/>
  <c r="J26"/>
  <c r="D26"/>
  <c r="C26"/>
  <c r="J20"/>
  <c r="G20"/>
  <c r="D20"/>
  <c r="D40" s="1"/>
  <c r="C20"/>
  <c r="A1"/>
  <c r="K62" i="5"/>
  <c r="J62"/>
  <c r="H62"/>
  <c r="E62"/>
  <c r="D62"/>
  <c r="C62"/>
  <c r="K56"/>
  <c r="H56"/>
  <c r="E56"/>
  <c r="D56"/>
  <c r="C56"/>
  <c r="C64" s="1"/>
  <c r="K45"/>
  <c r="J45"/>
  <c r="E45"/>
  <c r="D45"/>
  <c r="C45"/>
  <c r="K37"/>
  <c r="J37"/>
  <c r="H37"/>
  <c r="E37"/>
  <c r="D37"/>
  <c r="C37"/>
  <c r="K32"/>
  <c r="J32"/>
  <c r="H32"/>
  <c r="E32"/>
  <c r="D32"/>
  <c r="C32"/>
  <c r="K26"/>
  <c r="J26"/>
  <c r="E26"/>
  <c r="D26"/>
  <c r="C26"/>
  <c r="J20"/>
  <c r="E20"/>
  <c r="E40" s="1"/>
  <c r="E46" s="1"/>
  <c r="D20"/>
  <c r="C20"/>
  <c r="J62" i="4"/>
  <c r="J64" s="1"/>
  <c r="G62"/>
  <c r="D62"/>
  <c r="C62"/>
  <c r="D56"/>
  <c r="C56"/>
  <c r="J45"/>
  <c r="D45"/>
  <c r="C45"/>
  <c r="J37"/>
  <c r="D37"/>
  <c r="C37"/>
  <c r="J32"/>
  <c r="D32"/>
  <c r="C32"/>
  <c r="L26"/>
  <c r="K26"/>
  <c r="K40" s="1"/>
  <c r="J26"/>
  <c r="D26"/>
  <c r="C26"/>
  <c r="L20"/>
  <c r="K20"/>
  <c r="J20"/>
  <c r="J40" s="1"/>
  <c r="J46" s="1"/>
  <c r="D20"/>
  <c r="C20"/>
  <c r="J62" i="3"/>
  <c r="D62"/>
  <c r="C62"/>
  <c r="J56"/>
  <c r="J64" s="1"/>
  <c r="D56"/>
  <c r="C56"/>
  <c r="C64" s="1"/>
  <c r="J45"/>
  <c r="D45"/>
  <c r="C45"/>
  <c r="J37"/>
  <c r="D37"/>
  <c r="C37"/>
  <c r="J32"/>
  <c r="D32"/>
  <c r="C32"/>
  <c r="J26"/>
  <c r="D26"/>
  <c r="C26"/>
  <c r="J20"/>
  <c r="G20"/>
  <c r="D20"/>
  <c r="C20"/>
  <c r="C40" s="1"/>
  <c r="C46" s="1"/>
  <c r="J62" i="2"/>
  <c r="D62"/>
  <c r="C62"/>
  <c r="J56"/>
  <c r="D56"/>
  <c r="C56"/>
  <c r="L45"/>
  <c r="K45"/>
  <c r="J45"/>
  <c r="D45"/>
  <c r="C45"/>
  <c r="D37"/>
  <c r="C37"/>
  <c r="D32"/>
  <c r="C32"/>
  <c r="L26"/>
  <c r="L40" s="1"/>
  <c r="K26"/>
  <c r="K40" s="1"/>
  <c r="J26"/>
  <c r="J40" s="1"/>
  <c r="G26"/>
  <c r="G40" s="1"/>
  <c r="F26"/>
  <c r="F40" s="1"/>
  <c r="E26"/>
  <c r="E40" s="1"/>
  <c r="D26"/>
  <c r="C26"/>
  <c r="D20"/>
  <c r="D40" s="1"/>
  <c r="D46" s="1"/>
  <c r="C20"/>
  <c r="C40" s="1"/>
  <c r="C46" s="1"/>
  <c r="A1"/>
  <c r="E31" i="18" l="1"/>
  <c r="E24" i="19"/>
  <c r="J172" i="17"/>
  <c r="H172"/>
  <c r="G172"/>
  <c r="K143"/>
  <c r="J143"/>
  <c r="J173" s="1"/>
  <c r="H143"/>
  <c r="H173" s="1"/>
  <c r="G143"/>
  <c r="G173" s="1"/>
  <c r="J99"/>
  <c r="K70"/>
  <c r="J70"/>
  <c r="L70"/>
  <c r="L100" s="1"/>
  <c r="E70"/>
  <c r="E100" s="1"/>
  <c r="K99"/>
  <c r="F70"/>
  <c r="F100" s="1"/>
  <c r="H99"/>
  <c r="H70"/>
  <c r="H100" s="1"/>
  <c r="L173"/>
  <c r="K173"/>
  <c r="G70"/>
  <c r="G100" s="1"/>
  <c r="C31" i="16"/>
  <c r="J31"/>
  <c r="D64"/>
  <c r="K64"/>
  <c r="E31"/>
  <c r="D31"/>
  <c r="C65"/>
  <c r="K30" i="15"/>
  <c r="C30"/>
  <c r="D30"/>
  <c r="C63"/>
  <c r="C65" s="1"/>
  <c r="J63"/>
  <c r="E30"/>
  <c r="F30"/>
  <c r="E63"/>
  <c r="C64"/>
  <c r="K177" i="14"/>
  <c r="K73"/>
  <c r="K103" s="1"/>
  <c r="J73"/>
  <c r="C102"/>
  <c r="C103" s="1"/>
  <c r="J102"/>
  <c r="D147"/>
  <c r="K147"/>
  <c r="E102"/>
  <c r="E103" s="1"/>
  <c r="L102"/>
  <c r="L103" s="1"/>
  <c r="E177"/>
  <c r="E178" s="1"/>
  <c r="L177"/>
  <c r="F147"/>
  <c r="D177"/>
  <c r="D178" s="1"/>
  <c r="F178"/>
  <c r="L178"/>
  <c r="J40" i="13"/>
  <c r="D64"/>
  <c r="D40"/>
  <c r="D46" s="1"/>
  <c r="D64" i="12"/>
  <c r="C64"/>
  <c r="J64"/>
  <c r="J46" i="10"/>
  <c r="D64"/>
  <c r="J65" i="8"/>
  <c r="F65"/>
  <c r="C64" i="7"/>
  <c r="K40"/>
  <c r="E64"/>
  <c r="D64"/>
  <c r="L40"/>
  <c r="L46" s="1"/>
  <c r="D40"/>
  <c r="D46" s="1"/>
  <c r="E40"/>
  <c r="E46" s="1"/>
  <c r="C40"/>
  <c r="C46" s="1"/>
  <c r="C64" i="6"/>
  <c r="D64"/>
  <c r="D46"/>
  <c r="C40"/>
  <c r="C46" s="1"/>
  <c r="J40" i="5"/>
  <c r="J46" s="1"/>
  <c r="D40"/>
  <c r="D46" s="1"/>
  <c r="K40"/>
  <c r="K46" s="1"/>
  <c r="D64"/>
  <c r="E64"/>
  <c r="C40"/>
  <c r="C46" s="1"/>
  <c r="D64" i="4"/>
  <c r="C64"/>
  <c r="D40"/>
  <c r="D46" s="1"/>
  <c r="C40"/>
  <c r="C46" s="1"/>
  <c r="L40"/>
  <c r="D40" i="3"/>
  <c r="D46" s="1"/>
  <c r="D64"/>
  <c r="J40"/>
  <c r="J46" s="1"/>
  <c r="K46" i="2"/>
  <c r="D64"/>
  <c r="J46"/>
  <c r="C64"/>
  <c r="L46"/>
  <c r="J64"/>
  <c r="K100" i="17" l="1"/>
  <c r="J100"/>
  <c r="C32" i="15"/>
  <c r="K178" i="14"/>
  <c r="J103"/>
</calcChain>
</file>

<file path=xl/sharedStrings.xml><?xml version="1.0" encoding="utf-8"?>
<sst xmlns="http://schemas.openxmlformats.org/spreadsheetml/2006/main" count="2726" uniqueCount="521">
  <si>
    <t>9.3.1. melléklet a .../2016. (…....) önkormányzati rendelethez</t>
  </si>
  <si>
    <t>Költségvetési szerv megnevezése</t>
  </si>
  <si>
    <t>IPESZ Intézményi Étkeztetés</t>
  </si>
  <si>
    <t>Feladat megnevezése</t>
  </si>
  <si>
    <t>Összes bevétel, kiadás</t>
  </si>
  <si>
    <t>Ezer forintban !</t>
  </si>
  <si>
    <t>Száma</t>
  </si>
  <si>
    <t>Előirányzat-csoport, kiemelt előirányzat megnevezése</t>
  </si>
  <si>
    <t>A</t>
  </si>
  <si>
    <t>B</t>
  </si>
  <si>
    <t>2015. évi előirányzat</t>
  </si>
  <si>
    <t>2015. eredeti előirányzatból</t>
  </si>
  <si>
    <t>2014. évi új módosított előirányzatból</t>
  </si>
  <si>
    <t>2015. évi új módosított előirányzatból</t>
  </si>
  <si>
    <t>Módosított ei.</t>
  </si>
  <si>
    <t>Bevételek</t>
  </si>
  <si>
    <t>Kötelező</t>
  </si>
  <si>
    <t>Vállalt</t>
  </si>
  <si>
    <t>Államig.-i feladatok</t>
  </si>
  <si>
    <t>Működési bevételek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</si>
  <si>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</si>
  <si>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</si>
  <si>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</si>
  <si>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</si>
  <si>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</si>
  <si>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</si>
  <si>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</si>
  <si>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</si>
  <si>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</si>
  <si>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</si>
  <si>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</si>
  <si>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</si>
  <si>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</si>
  <si>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</si>
  <si>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</si>
  <si>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</si>
  <si>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</si>
  <si>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</si>
  <si>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</si>
  <si>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</si>
  <si>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</si>
  <si>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</si>
  <si>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1.</t>
  </si>
  <si>
    <t>Működési bevételek összesen (1.1.+…+1.11.)</t>
  </si>
  <si>
    <t>Működési célú támogatások államháztartáson belülről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</si>
  <si>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</si>
  <si>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</si>
  <si>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</si>
  <si>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</si>
  <si>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</si>
  <si>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</si>
  <si>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</si>
  <si>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</si>
  <si>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2.</t>
  </si>
  <si>
    <t>Működési célú támogatások államháztartáson belülről összesen (2.1.+…+2.3.)</t>
  </si>
  <si>
    <t>3.</t>
  </si>
  <si>
    <t>Közhatalmi bevételek</t>
  </si>
  <si>
    <t>Felhalmozási célú támogatások államháztartáson belülről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</si>
  <si>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</si>
  <si>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</si>
  <si>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</si>
  <si>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</si>
  <si>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</si>
  <si>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4.</t>
  </si>
  <si>
    <t>Felhalmozási célú támogatások államháztartáson belülről összesen (4.1.+4.2.)</t>
  </si>
  <si>
    <t>Felhalmozási bevételek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</si>
  <si>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</si>
  <si>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</si>
  <si>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</si>
  <si>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</si>
  <si>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</si>
  <si>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</si>
  <si>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5.</t>
  </si>
  <si>
    <t>Felhalmozási bevételek összesen (5.1.+…+5.3.)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</si>
  <si>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</si>
  <si>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</si>
  <si>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</si>
  <si>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</si>
  <si>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</si>
  <si>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</si>
  <si>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 xml:space="preserve">Finanszírozási bevételek 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</si>
  <si>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</si>
  <si>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</si>
  <si>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</si>
  <si>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</si>
  <si>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</si>
  <si>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</si>
  <si>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9.</t>
  </si>
  <si>
    <t>Finanszírozási bevételek összesen (9.1.+…+9.3.)</t>
  </si>
  <si>
    <t>10.</t>
  </si>
  <si>
    <t>BEVÉTELEK ÖSSZESEN: (8.+9.)</t>
  </si>
  <si>
    <t>Kiadások</t>
  </si>
  <si>
    <t>Működési költségvetés kiadásai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</si>
  <si>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</si>
  <si>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</si>
  <si>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</si>
  <si>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</si>
  <si>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</si>
  <si>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Működési költségvetés kiadásai összesen (1.1+…+1.5.)</t>
  </si>
  <si>
    <t>Felhalmozási költségvetés kiadásai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</si>
  <si>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</si>
  <si>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</si>
  <si>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</si>
  <si>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</si>
  <si>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Felhalmozási költségvetés kiadásai összesen (2.1.+…+2.3.)</t>
  </si>
  <si>
    <t>Finanszírozási kiadások</t>
  </si>
  <si>
    <t>KIADÁSOK ÖSSZESEN: (1.+2.+3.)</t>
  </si>
  <si>
    <t>Éves tervezett létszám előirányzat (fő)</t>
  </si>
  <si>
    <t>Közfoglalkoztatottak létszáma (fő)</t>
  </si>
  <si>
    <t>Teljesítés összesen</t>
  </si>
  <si>
    <t>Teljesítés %-a</t>
  </si>
  <si>
    <t>Teljesítésből</t>
  </si>
  <si>
    <t>IPESZ</t>
  </si>
  <si>
    <t>IPESZ Központi Háziorvosi Ügyelet</t>
  </si>
  <si>
    <t>Működési célú támogatások államháztartáson belülről (2.1.+…+2.3.)</t>
  </si>
  <si>
    <t>Finanszírozási bevételek</t>
  </si>
  <si>
    <t>Pásztó Városi Önkormányzat Óvodája</t>
  </si>
  <si>
    <t xml:space="preserve">Felhalmozási célú támogatások államháztartáson belülről </t>
  </si>
  <si>
    <t xml:space="preserve">Felhalmozási bevételek </t>
  </si>
  <si>
    <t>Felhalmozási bevételek összesen  (5.1.+…+5.3.)</t>
  </si>
  <si>
    <t xml:space="preserve">Felhalmozási költségvetés kiadásai </t>
  </si>
  <si>
    <t>Teleki László városi Könyvtár és Művelődési Központ</t>
  </si>
  <si>
    <t>Múzeum</t>
  </si>
  <si>
    <t>Felhalmozási bevételek (5.1.+…+5.3.)</t>
  </si>
  <si>
    <t xml:space="preserve">Működési bevételek </t>
  </si>
  <si>
    <t xml:space="preserve">Működési célú támogatások államháztartáson belülről </t>
  </si>
  <si>
    <t>Felhalmozási költségvetés kiadásai (2.1.+…+2.3.)</t>
  </si>
  <si>
    <t>9.3.8. melléklet a …/2016. (……) önkormányzati rendelethez</t>
  </si>
  <si>
    <t>Gondozási Központ</t>
  </si>
  <si>
    <t>Polgármesteri /közös/ hivatal</t>
  </si>
  <si>
    <t>Államig.-i feladat</t>
  </si>
  <si>
    <t xml:space="preserve">  2.3-ból EU támogatás</t>
  </si>
  <si>
    <t>Felhalmozási célú önkormányzati támogatások</t>
  </si>
  <si>
    <t>4.4.</t>
  </si>
  <si>
    <t xml:space="preserve">  4.3.-ból EU-s támogatás</t>
  </si>
  <si>
    <t>Felhalmozási célú támogatások államháztartáson belülről összesen (4.1.+…+4.3.)</t>
  </si>
  <si>
    <t>Költségvetési bevételek összesen (1.+…+7.)</t>
  </si>
  <si>
    <t xml:space="preserve">Működési költségvetés kiadásai </t>
  </si>
  <si>
    <t>,</t>
  </si>
  <si>
    <t>IPESZ Általános Iskola</t>
  </si>
  <si>
    <t>IPESZ Zeneiskola</t>
  </si>
  <si>
    <t xml:space="preserve">Teljesítés %-a </t>
  </si>
  <si>
    <t>IPESZ Védőnők</t>
  </si>
  <si>
    <t>Megnevezés</t>
  </si>
  <si>
    <t>Önkormányzat</t>
  </si>
  <si>
    <t xml:space="preserve">Önkormányzat működési támogatásai 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</si>
  <si>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</si>
  <si>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</si>
  <si>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</si>
  <si>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</si>
  <si>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és kiegészítő támogatások</t>
  </si>
  <si>
    <t>1.5-ből bérkompenzáció</t>
  </si>
  <si>
    <t>Önkormányzat működési támogatásai összesen (1.1.+…+.1.5.)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</si>
  <si>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</si>
  <si>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</si>
  <si>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</si>
  <si>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</si>
  <si>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</si>
  <si>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</si>
  <si>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</si>
  <si>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Működési célú támogatások államháztartáson belülről összesen (2.1.+…+.2.5.)</t>
  </si>
  <si>
    <t>3.1.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</si>
  <si>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</si>
  <si>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</si>
  <si>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</si>
  <si>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</si>
  <si>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</si>
  <si>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</si>
  <si>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</si>
  <si>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</si>
  <si>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</si>
  <si>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</si>
  <si>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Felhalmozási célú támogatások államháztartáson belülről összesen (3.1.+…+3.5.)</t>
  </si>
  <si>
    <t xml:space="preserve">Közhatalmi bevételek 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</si>
  <si>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</si>
  <si>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</si>
  <si>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</si>
  <si>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</si>
  <si>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</si>
  <si>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</si>
  <si>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</si>
  <si>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Gépjárműadó</t>
  </si>
  <si>
    <t>Egyéb áruhasználati és szolgáltatási adók</t>
  </si>
  <si>
    <t>Egyéb közhatalmi bevételek</t>
  </si>
  <si>
    <t xml:space="preserve">4. </t>
  </si>
  <si>
    <t>Közhatalmi bevételek összesen (4.1.+4.2.+4.3.+4.4.)</t>
  </si>
  <si>
    <t>5.4.</t>
  </si>
  <si>
    <t>5.5.</t>
  </si>
  <si>
    <t>5.6.</t>
  </si>
  <si>
    <t xml:space="preserve">Kiszámlázott általános forgalmi adó </t>
  </si>
  <si>
    <t>5.7.</t>
  </si>
  <si>
    <t>Általános forgalmi adó visszatérítése</t>
  </si>
  <si>
    <t>5.8.</t>
  </si>
  <si>
    <t>5.9.</t>
  </si>
  <si>
    <t>5.10.</t>
  </si>
  <si>
    <t>5.11.</t>
  </si>
  <si>
    <t>Működési bevételek összesen (5.1.+…+ 5.11.)</t>
  </si>
  <si>
    <t>6.1.</t>
  </si>
  <si>
    <t>6.2.</t>
  </si>
  <si>
    <t>6.3.</t>
  </si>
  <si>
    <t>6.4.</t>
  </si>
  <si>
    <t>Részesedések értékesítése</t>
  </si>
  <si>
    <t>6.5.</t>
  </si>
  <si>
    <t>Részesedések megszűnéséhez kapcsolódó bevételek</t>
  </si>
  <si>
    <t>Felhalmozási bevételek összesen (6.1.+…+6.5.)</t>
  </si>
  <si>
    <t xml:space="preserve">Működési célú átvett pénzeszközök 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</si>
  <si>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</si>
  <si>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</si>
  <si>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</si>
  <si>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</si>
  <si>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</si>
  <si>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</si>
  <si>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</si>
  <si>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</si>
  <si>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 xml:space="preserve">7. </t>
  </si>
  <si>
    <t>Működési célú átvett pénzeszközök összesen  (7.1. + … + 7.3.)</t>
  </si>
  <si>
    <t xml:space="preserve">Felhalmozási célú átvett pénzeszközök 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</si>
  <si>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</si>
  <si>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</si>
  <si>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</si>
  <si>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</si>
  <si>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</si>
  <si>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</si>
  <si>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</si>
  <si>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</si>
  <si>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Felhalmozási célú átvett pénzeszközök összesen (8.1.+8.2.+8.3.)</t>
  </si>
  <si>
    <t>KÖLTSÉGVETÉSI BEVÉTELEK ÖSSZESEN: (1+…+8)</t>
  </si>
  <si>
    <t xml:space="preserve">Hitel-, kölcsönfelvétel államháztartáson kívülről  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</si>
  <si>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</si>
  <si>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</si>
  <si>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</si>
  <si>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</si>
  <si>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</si>
  <si>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</si>
  <si>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10.</t>
  </si>
  <si>
    <t>Hitel-, kölcsönfelvétel államháztartáson kívülről összesen (10.1.+10.3.)</t>
  </si>
  <si>
    <t>Belföldi értékpapírok bevételei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</si>
  <si>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</si>
  <si>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</si>
  <si>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</si>
  <si>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</si>
  <si>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</si>
  <si>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</si>
  <si>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</si>
  <si>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</si>
  <si>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11.</t>
  </si>
  <si>
    <t>Belföldi értékpapírok bevételei összesen (11.1. +…+ 11.4.)</t>
  </si>
  <si>
    <t xml:space="preserve">Maradvány igénybevétele 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</si>
  <si>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</si>
  <si>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</si>
  <si>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</si>
  <si>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</si>
  <si>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12.</t>
  </si>
  <si>
    <t>Maradvány igénybevétele összesen (12.1. + 12.2.)</t>
  </si>
  <si>
    <t xml:space="preserve">Belföldi finanszírozás bevételei 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</si>
  <si>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</si>
  <si>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</si>
  <si>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</si>
  <si>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</si>
  <si>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</si>
  <si>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</si>
  <si>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13.</t>
  </si>
  <si>
    <t>Belföldi finanszírozás bevételei összesen (13.1. + … + 13.3.)</t>
  </si>
  <si>
    <t xml:space="preserve">Külföldi finanszírozás bevételei 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</si>
  <si>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</si>
  <si>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</si>
  <si>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</si>
  <si>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</si>
  <si>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</si>
  <si>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</si>
  <si>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</si>
  <si>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</si>
  <si>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14.</t>
  </si>
  <si>
    <t>Külföldi finanszírozás bevételei összesen (14.1.+…14.4.)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</si>
  <si>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</si>
  <si>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</si>
  <si>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</si>
  <si>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</si>
  <si>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</si>
  <si>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</si>
  <si>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</si>
  <si>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</si>
  <si>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1.5</t>
  </si>
  <si>
    <t xml:space="preserve"> az 1.5-ből: - Előző évi elszámolásból származó befizetések</t>
  </si>
  <si>
    <t xml:space="preserve">   - Törvényi előíráson alapuló befizetések</t>
  </si>
  <si>
    <t xml:space="preserve">  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</si>
  <si>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</si>
  <si>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</si>
  <si>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</si>
  <si>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</si>
  <si>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</si>
  <si>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</si>
  <si>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</si>
  <si>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</si>
  <si>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</si>
  <si>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</si>
  <si>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</si>
  <si>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</si>
  <si>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</si>
  <si>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</si>
  <si>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</si>
  <si>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</si>
  <si>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</si>
  <si>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</si>
  <si>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</si>
  <si>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</si>
  <si>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</si>
  <si>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 xml:space="preserve">   Működési költségvetés kiadásai összesen (1.1+…+1.5+1.18.)</t>
  </si>
  <si>
    <t xml:space="preserve">   Felhalmozási költségvetés kiadásai </t>
  </si>
  <si>
    <t>2.1.-ből EU-s forrásból megvalósuló beruházás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</si>
  <si>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</si>
  <si>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</si>
  <si>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</si>
  <si>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</si>
  <si>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</si>
  <si>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</si>
  <si>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</si>
  <si>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</si>
  <si>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</si>
  <si>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</si>
  <si>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</si>
  <si>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</si>
  <si>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</si>
  <si>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</si>
  <si>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</si>
  <si>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</si>
  <si>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 xml:space="preserve">Hitel-, kölcsöntörlesztés államháztartáson kívülre 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</si>
  <si>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</si>
  <si>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</si>
  <si>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</si>
  <si>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Hitel-, kölcsöntörlesztés államháztartáson kívülre összesen (4.1. + … + 4.3.)</t>
  </si>
  <si>
    <t xml:space="preserve">Belföldi értékpapírok kiadásai 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</si>
  <si>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</si>
  <si>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</si>
  <si>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</si>
  <si>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</si>
  <si>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</si>
  <si>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</si>
  <si>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értékpapírok kiadásai összesen (5.1. + … + 5.6.)</t>
  </si>
  <si>
    <t xml:space="preserve">Belföldi finanszírozás kiadásai 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</si>
  <si>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</si>
  <si>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</si>
  <si>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</si>
  <si>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</si>
  <si>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</si>
  <si>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Belföldi finanszírozás kiadásai összesen (6.1. + … + 6.5.)</t>
  </si>
  <si>
    <t xml:space="preserve">Külföldi finanszírozás kiadásai 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</si>
  <si>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</si>
  <si>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</si>
  <si>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</si>
  <si>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</si>
  <si>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</si>
  <si>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</si>
  <si>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Külföldi finanszírozás kiadásai összesen (7.1. + … + 7.5.)</t>
  </si>
  <si>
    <t>Adóssághoz nem kapcsolódó származékos ügyletek</t>
  </si>
  <si>
    <t>Váltókiadások</t>
  </si>
  <si>
    <t>FINANSZÍROZÁSI KIADÁSOK ÖSSZESEN: (4.+…+9.)</t>
  </si>
  <si>
    <t>11.</t>
  </si>
  <si>
    <t>KIADÁSOK ÖSSZESEN: (3.+10.)</t>
  </si>
  <si>
    <r>
      <t xml:space="preserve">   Felhalmozási költségvetés kiadásai összesen </t>
    </r>
    <r>
      <rPr>
        <sz val="11"/>
        <color theme="1"/>
        <rFont val="Times New Roman"/>
        <family val="1"/>
        <charset val="238"/>
      </rPr>
      <t>(2.1.+2.3.+2.5.)</t>
    </r>
  </si>
  <si>
    <t>I. Működési célú bevételek és kiadások mérlege
(Önkormányzati szinten)</t>
  </si>
  <si>
    <t>2.1.melléklet a .../2016. (…...) önkorm. rendelethez</t>
  </si>
  <si>
    <t xml:space="preserve"> Ezer forintban !</t>
  </si>
  <si>
    <t>Sor-
szám</t>
  </si>
  <si>
    <t>Önkormányzatok működési támogatásai</t>
  </si>
  <si>
    <t>2.-ból EU-s támogatás</t>
  </si>
  <si>
    <t>6.-ból EU-s támogatás (közvetlen)</t>
  </si>
  <si>
    <t>12.</t>
  </si>
  <si>
    <t>13.</t>
  </si>
  <si>
    <t>Költségvetési bevételek összesen (1.+2.+4.+5.+6.+8.+…+12.)</t>
  </si>
  <si>
    <t>14.</t>
  </si>
  <si>
    <t>Hiány belső finanszírozásának bevételei (15.+…+18. )</t>
  </si>
  <si>
    <t>15.</t>
  </si>
  <si>
    <t xml:space="preserve">   Költségvetési maradvány igénybevétele </t>
  </si>
  <si>
    <t>16.</t>
  </si>
  <si>
    <t xml:space="preserve">   Vállalkozási maradvány igénybevétele </t>
  </si>
  <si>
    <t>17.</t>
  </si>
  <si>
    <t xml:space="preserve">   Betét visszavonásából származó bevétel </t>
  </si>
  <si>
    <t>18.</t>
  </si>
  <si>
    <t xml:space="preserve">   Egyéb belső finanszírozási bevételek</t>
  </si>
  <si>
    <t>19.</t>
  </si>
  <si>
    <t xml:space="preserve">Hiány külső finanszírozásának bevételei (20.+…+21.) </t>
  </si>
  <si>
    <t>20.</t>
  </si>
  <si>
    <t xml:space="preserve">   Likviditási célú hitelek, kölcsönök felvétele</t>
  </si>
  <si>
    <t>21.</t>
  </si>
  <si>
    <t xml:space="preserve">   Értékpapírok bevételei</t>
  </si>
  <si>
    <t>22.</t>
  </si>
  <si>
    <t>23.</t>
  </si>
  <si>
    <t>24.</t>
  </si>
  <si>
    <t>Működési célú finanszírozási bevételek összesen (14.+19.+22.+23.)</t>
  </si>
  <si>
    <t>25.</t>
  </si>
  <si>
    <t>BEVÉTEL ÖSSZESEN (13.+24.)</t>
  </si>
  <si>
    <t>26.</t>
  </si>
  <si>
    <t>Költségvetési hiány:</t>
  </si>
  <si>
    <t>27.</t>
  </si>
  <si>
    <t>Tárgyévi  hiány:</t>
  </si>
  <si>
    <t>D</t>
  </si>
  <si>
    <t>E</t>
  </si>
  <si>
    <t>Személyi juttatások</t>
  </si>
  <si>
    <t xml:space="preserve">Dologi kiadások </t>
  </si>
  <si>
    <t>Költségvetési kiadások összesen (1.+...+12.)</t>
  </si>
  <si>
    <t>Értékpapír vásárlása, visszavásárlása</t>
  </si>
  <si>
    <t>Likviditási célú hitelek törlesztése</t>
  </si>
  <si>
    <t>Rövid lejáratú hitelek törlesztése</t>
  </si>
  <si>
    <t>Hosszú lejáratú hitelek törlesztése</t>
  </si>
  <si>
    <t>Kölcsön törlesztése</t>
  </si>
  <si>
    <t>Forgatási célú belföldi, külföldi értékpapírok vásárlása</t>
  </si>
  <si>
    <t>Működési célú finanszírozási kiadások összesen (14.+...+23.)</t>
  </si>
  <si>
    <t>KIADÁSOK ÖSSZESEN (13.+24.)</t>
  </si>
  <si>
    <t>Költségvetési többlet:</t>
  </si>
  <si>
    <t>Tárgyévi  többlet:</t>
  </si>
  <si>
    <t>II. Felhalmozási célú bevételek és kiadások mérlege
(Önkormányzati szinten)</t>
  </si>
  <si>
    <t>2.2.melléklet a .../2016. (…….) önkorm. rendelethez</t>
  </si>
  <si>
    <t>C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</si>
  <si>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</si>
  <si>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</si>
  <si>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</si>
  <si>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</si>
  <si>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</si>
  <si>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Hiány belső finanszírozás bevételei ( 14+…+18)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</si>
  <si>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</si>
  <si>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</si>
  <si>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</si>
  <si>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</si>
  <si>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</si>
  <si>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</si>
  <si>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</si>
  <si>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</si>
  <si>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</si>
  <si>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</si>
  <si>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</si>
  <si>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BEVÉTEL ÖSSZESEN (12+25)</t>
  </si>
  <si>
    <t>28.</t>
  </si>
  <si>
    <t>1.-ből EU-s forrásból megvalósuló beruházás</t>
  </si>
  <si>
    <t>3.-ból EU-s forrásból megvalósuló felújítás</t>
  </si>
  <si>
    <t>Költségvetési kiadások összesen: (1.+3.+5.+...+11.)</t>
  </si>
  <si>
    <t>Hitelek törlesztése</t>
  </si>
  <si>
    <t>Befektetési célú belföldi, külföldi értékpapírok vásárlása</t>
  </si>
  <si>
    <t>Betét elhelyezése</t>
  </si>
  <si>
    <t>Felhalmozási célú finanszírozási kiadások összesen
(13.+...+24.)</t>
  </si>
  <si>
    <t>KIADÁSOK ÖSSZESEN (12+25)</t>
  </si>
  <si>
    <t>B E V É T E L E K</t>
  </si>
  <si>
    <t>1. sz. táblázat</t>
  </si>
  <si>
    <t>Ezer forintban</t>
  </si>
  <si>
    <t>Bevételi jogcím</t>
  </si>
  <si>
    <t>Teljesítés</t>
  </si>
  <si>
    <t>Államigazgatási feladat</t>
  </si>
  <si>
    <t>Önkormányzat működési támogatásai</t>
  </si>
  <si>
    <t xml:space="preserve">Működési célú központosított és kiegészítő támogatások </t>
  </si>
  <si>
    <t>Helyi adók  (4.1.1.+...+4.1.3.)</t>
  </si>
  <si>
    <t>Működési célú átvett pénzeszközök összesen (7.1. + … + 7.3.)</t>
  </si>
  <si>
    <t>Felhalmozási célú átvett pénzeszközök össesen (8.1.+8.2.+8.3.)</t>
  </si>
  <si>
    <t xml:space="preserve">   9.</t>
  </si>
  <si>
    <t xml:space="preserve">Hitel-, kölcsönfelvétel államháztartáson kívülről </t>
  </si>
  <si>
    <t xml:space="preserve">   Rövid lejáratú  hitelek, kölcsönök felvétele</t>
  </si>
  <si>
    <t xml:space="preserve">    16.</t>
  </si>
  <si>
    <t xml:space="preserve">    17.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</si>
  <si>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</si>
  <si>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</si>
  <si>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</si>
  <si>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</si>
  <si>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</si>
  <si>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t xml:space="preserve">   Működési költségvetés kiadásai </t>
  </si>
  <si>
    <t xml:space="preserve"> - az 1.5-ből: - Előző évi elszámolásból származó befizetések</t>
  </si>
  <si>
    <t xml:space="preserve"> - az 1.18-ból: - Általános tartalék</t>
  </si>
  <si>
    <t xml:space="preserve">   - Céltartalék</t>
  </si>
  <si>
    <t xml:space="preserve">   Felhalmozási költségvetés kiadásai</t>
  </si>
  <si>
    <t>Hosszú lejáratú hitelek, kölcsönök törlesztése pénzügyi vállalkozásnak</t>
  </si>
  <si>
    <t>Rövid lejáratú hitelek, kölcsönök törlesztése pénzügyi vállalkozásnak</t>
  </si>
  <si>
    <t>Hitel-, kölcsöntörlesztés államháztartáson kívülre (4.1. + … + 4.3.)</t>
  </si>
  <si>
    <t>Belföldi értékpapírok kiadásai</t>
  </si>
  <si>
    <t>Éven belüli lejáratú belföldi értékpapírok beváltása</t>
  </si>
  <si>
    <t>Belföldi értékpapírok kiadásai (5.1. + … + 5.6.)</t>
  </si>
  <si>
    <t>Belföldi finanszírozás kiadásai</t>
  </si>
  <si>
    <t>Belföldi finanszírozás kiadásai (6.1. + … + 6.4.)</t>
  </si>
  <si>
    <t>Külföldi finanszírozás kiadásai</t>
  </si>
  <si>
    <t>Hitelek, kölcsönök törlesztése külföldi kormányoknak nemz. Szervezeteknek</t>
  </si>
  <si>
    <t>Külföldi finanszírozás kiadásai (7.1. + … + 7.5.)</t>
  </si>
  <si>
    <t>Egyéb áruhasználati és szolgáltatási adók (talajterhelési díj)</t>
  </si>
  <si>
    <t>Egyéb közhatalmi bevételek (pótlék, bírság, egyéb)</t>
  </si>
  <si>
    <r>
      <t xml:space="preserve">   Működési költségvetés kiadásai összesen </t>
    </r>
    <r>
      <rPr>
        <sz val="10"/>
        <color theme="1"/>
        <rFont val="Times New Roman"/>
        <family val="1"/>
        <charset val="238"/>
      </rPr>
      <t>(1.1+…+1.5.+1.18.)</t>
    </r>
  </si>
  <si>
    <r>
      <t xml:space="preserve">   Felhalmozási költségvetés kiadásai összesen </t>
    </r>
    <r>
      <rPr>
        <sz val="10"/>
        <color theme="1"/>
        <rFont val="Times New Roman"/>
        <family val="1"/>
        <charset val="238"/>
      </rPr>
      <t>(2.1.+2.3.+2.5.)</t>
    </r>
  </si>
  <si>
    <t>Beruházási (felhalmozási) kiadások előirányzata beruházásonként</t>
  </si>
  <si>
    <t>Beruházás  megnevezése</t>
  </si>
  <si>
    <t>2015. évi eredeti előirányzat</t>
  </si>
  <si>
    <t>ITS Rendezési tervvel összefüggő kiadás</t>
  </si>
  <si>
    <t>Kövicses patak Kékesi 42-44 sz. /vis maior/</t>
  </si>
  <si>
    <t>Kövicses patak Kékesi 56-60 sz. /vis maior/</t>
  </si>
  <si>
    <t>Kövicses patak Kékesi 30-34 sz. /vis maior/</t>
  </si>
  <si>
    <t>Kövicses patak Kékesi 115A sz. előtti /vis maior/</t>
  </si>
  <si>
    <t>Kövicses patak Kékesi 9 és 30 sz. /vis maior/</t>
  </si>
  <si>
    <t>Kövicses patak 4847 és 4675 hrsz. /vis maior/</t>
  </si>
  <si>
    <t>Kövicses patak Kékesi 55A 55-61 sz. /vis maior/</t>
  </si>
  <si>
    <t>Baross Gy. u 30-34 útburkolat süllyedés helyreállítás /vis maior/</t>
  </si>
  <si>
    <t>Muzslára felveztő út helyreállítása /vis maior/</t>
  </si>
  <si>
    <t>Erdei közjóléti létesítmények Mátrakeresztes /pályázati finanszírozás/</t>
  </si>
  <si>
    <t>Napelemes rendszer telepítése KEOP pályázat /pályázati finanszírozás/</t>
  </si>
  <si>
    <t>Klapka köz térkő burkolás /befejező munkák/</t>
  </si>
  <si>
    <t>Hasznos óvoda konyha szellőzése</t>
  </si>
  <si>
    <t>II. világháborús emlékmű áthelyezés</t>
  </si>
  <si>
    <t>Közvilágítás /lámpatest bővítés/</t>
  </si>
  <si>
    <t>Közutak tervezése /áthúzódó kiadás/</t>
  </si>
  <si>
    <t>Nagymező 8. társasházi lakás elektromos fűtés /áthúzódó kiadás/</t>
  </si>
  <si>
    <t>VG. Kft. törzstőke (piaci hiteltörlesztés fedezete)</t>
  </si>
  <si>
    <t>VG. Kft. kölcsön (2015. évi hulladék szállítás vesztesége)</t>
  </si>
  <si>
    <t>Egyéb felhalmozási kiadás</t>
  </si>
  <si>
    <t>ÉRV Zrt.viziközmű beruházás</t>
  </si>
  <si>
    <t>Városháza elektr. telj. bővítés</t>
  </si>
  <si>
    <t>ÖSSZESEN:</t>
  </si>
  <si>
    <t>Felújítási kiadások előirányzata felújításonként</t>
  </si>
  <si>
    <t>Felújítás  megnevezése</t>
  </si>
  <si>
    <t>Városháza elektromos és egyéb belső felújítás</t>
  </si>
  <si>
    <t>Térfigyelő rendszer antenna árbócrúdjának helyreállítása</t>
  </si>
  <si>
    <t>ÉRV Zrt. Viziközmű felújítás (szivattyúk)</t>
  </si>
  <si>
    <t>Muzslára felvezető út helyreáll. (vis maior)</t>
  </si>
  <si>
    <t>Trafóállomás felújítás (szennyvíztisztítás)</t>
  </si>
  <si>
    <t>Vg. Kft. pénzeszköz átadás (2014. hulladék szállítás veszteségére) végleges pe. átadás</t>
  </si>
  <si>
    <t>IPESZ Líceum</t>
  </si>
  <si>
    <t>Kisértékű tárgyi eszköz berendezés</t>
  </si>
  <si>
    <t>ÁH-n belüli megelől. visszafizetése</t>
  </si>
  <si>
    <t>Műfüves sportpálya; sportpálya (műa. bor.)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</si>
</sst>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.00\ _F_t_-;\-* #,##0.00\ _F_t_-;_-* \-??\ _F_t_-;_-@_-"/>
    <numFmt numFmtId="166" formatCode="_-* #,##0\ _F_t_-;\-* #,##0\ _F_t_-;_-* &quot;-&quot;??\ _F_t_-;_-@_-"/>
  </numFmts>
  <fonts count="4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name val="Times New Roman CE"/>
      <family val="1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0"/>
      <name val="Times New Roman CE"/>
      <charset val="238"/>
    </font>
    <font>
      <sz val="1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8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2"/>
      <name val="Times New Roman CE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1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0" borderId="0"/>
    <xf numFmtId="165" fontId="3" fillId="0" borderId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1497">
    <xf numFmtId="0" fontId="0" fillId="0" borderId="0" xfId="0"/>
    <xf numFmtId="164" fontId="6" fillId="0" borderId="0" xfId="3" applyNumberFormat="1" applyFont="1" applyFill="1" applyAlignment="1" applyProtection="1">
      <alignment vertical="center" wrapText="1"/>
    </xf>
    <xf numFmtId="0" fontId="9" fillId="0" borderId="0" xfId="3" applyFont="1" applyFill="1" applyAlignment="1" applyProtection="1">
      <alignment vertical="center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0" xfId="3" applyFont="1" applyFill="1" applyAlignment="1" applyProtection="1">
      <alignment vertical="center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6" xfId="3" applyFont="1" applyFill="1" applyBorder="1" applyAlignment="1" applyProtection="1">
      <alignment horizontal="center" vertical="center" wrapText="1"/>
    </xf>
    <xf numFmtId="0" fontId="8" fillId="0" borderId="7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0" xfId="3" applyFont="1" applyFill="1" applyAlignment="1" applyProtection="1">
      <alignment horizontal="left" vertical="center" wrapText="1"/>
    </xf>
    <xf numFmtId="0" fontId="3" fillId="0" borderId="0" xfId="3" applyFont="1" applyFill="1" applyAlignment="1" applyProtection="1">
      <alignment vertical="center" wrapText="1"/>
    </xf>
    <xf numFmtId="0" fontId="8" fillId="0" borderId="18" xfId="3" applyFont="1" applyFill="1" applyBorder="1" applyAlignment="1" applyProtection="1">
      <alignment horizontal="center" vertical="center" wrapText="1"/>
    </xf>
    <xf numFmtId="0" fontId="8" fillId="0" borderId="19" xfId="3" applyFont="1" applyFill="1" applyBorder="1" applyAlignment="1" applyProtection="1">
      <alignment horizontal="center" vertical="center" wrapText="1"/>
    </xf>
    <xf numFmtId="0" fontId="8" fillId="0" borderId="6" xfId="3" applyFont="1" applyFill="1" applyBorder="1" applyAlignment="1" applyProtection="1">
      <alignment horizontal="left" vertical="center"/>
    </xf>
    <xf numFmtId="0" fontId="9" fillId="3" borderId="0" xfId="3" applyFont="1" applyFill="1" applyAlignment="1" applyProtection="1">
      <alignment vertical="center"/>
    </xf>
    <xf numFmtId="0" fontId="8" fillId="3" borderId="0" xfId="3" applyFont="1" applyFill="1" applyAlignment="1" applyProtection="1">
      <alignment vertical="center"/>
    </xf>
    <xf numFmtId="0" fontId="8" fillId="0" borderId="120" xfId="3" applyFont="1" applyFill="1" applyBorder="1" applyAlignment="1" applyProtection="1">
      <alignment horizontal="center" vertical="center" wrapText="1"/>
    </xf>
    <xf numFmtId="3" fontId="23" fillId="2" borderId="139" xfId="2" applyNumberFormat="1" applyFont="1" applyBorder="1" applyAlignment="1">
      <alignment vertical="center"/>
    </xf>
    <xf numFmtId="3" fontId="23" fillId="2" borderId="109" xfId="2" applyNumberFormat="1" applyFont="1" applyBorder="1" applyAlignment="1">
      <alignment vertical="center"/>
    </xf>
    <xf numFmtId="3" fontId="21" fillId="2" borderId="109" xfId="2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164" fontId="0" fillId="0" borderId="0" xfId="0" applyNumberFormat="1" applyFont="1" applyFill="1" applyAlignment="1" applyProtection="1">
      <alignment horizontal="left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6" fillId="0" borderId="0" xfId="0" applyNumberFormat="1" applyFont="1" applyFill="1" applyAlignment="1" applyProtection="1">
      <alignment vertical="center" wrapText="1"/>
    </xf>
    <xf numFmtId="164" fontId="6" fillId="3" borderId="0" xfId="0" applyNumberFormat="1" applyFont="1" applyFill="1" applyAlignment="1" applyProtection="1">
      <alignment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vertical="center"/>
    </xf>
    <xf numFmtId="0" fontId="9" fillId="3" borderId="0" xfId="0" applyFont="1" applyFill="1" applyAlignment="1" applyProtection="1">
      <alignment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/>
    </xf>
    <xf numFmtId="0" fontId="8" fillId="3" borderId="0" xfId="0" applyFont="1" applyFill="1" applyAlignment="1" applyProtection="1">
      <alignment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0" fillId="3" borderId="0" xfId="0" applyFill="1" applyAlignment="1" applyProtection="1">
      <alignment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0" fillId="0" borderId="109" xfId="0" applyBorder="1"/>
    <xf numFmtId="0" fontId="13" fillId="0" borderId="6" xfId="0" applyFont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164" fontId="8" fillId="3" borderId="0" xfId="0" applyNumberFormat="1" applyFont="1" applyFill="1" applyBorder="1" applyAlignment="1" applyProtection="1">
      <alignment horizontal="right" vertical="center" wrapText="1" indent="1"/>
    </xf>
    <xf numFmtId="0" fontId="8" fillId="0" borderId="6" xfId="0" applyFont="1" applyFill="1" applyBorder="1" applyAlignment="1" applyProtection="1">
      <alignment horizontal="left" vertical="center"/>
    </xf>
    <xf numFmtId="0" fontId="8" fillId="0" borderId="120" xfId="0" applyFont="1" applyFill="1" applyBorder="1" applyAlignment="1" applyProtection="1">
      <alignment horizontal="center" vertical="center" wrapText="1"/>
    </xf>
    <xf numFmtId="0" fontId="25" fillId="0" borderId="14" xfId="7" applyFont="1" applyFill="1" applyBorder="1" applyAlignment="1" applyProtection="1">
      <alignment horizontal="left" vertical="center" wrapText="1" indent="1"/>
    </xf>
    <xf numFmtId="0" fontId="25" fillId="0" borderId="11" xfId="7" applyFont="1" applyFill="1" applyBorder="1" applyAlignment="1" applyProtection="1">
      <alignment horizontal="left" vertical="center" wrapText="1" indent="1"/>
    </xf>
    <xf numFmtId="0" fontId="13" fillId="0" borderId="0" xfId="0" applyFont="1" applyFill="1" applyBorder="1" applyAlignment="1" applyProtection="1">
      <alignment horizontal="left" vertical="center" wrapText="1" indent="1"/>
    </xf>
    <xf numFmtId="0" fontId="25" fillId="0" borderId="0" xfId="0" applyFont="1" applyFill="1" applyAlignment="1" applyProtection="1">
      <alignment vertical="center" wrapText="1"/>
    </xf>
    <xf numFmtId="0" fontId="13" fillId="0" borderId="19" xfId="0" applyFont="1" applyFill="1" applyBorder="1" applyAlignment="1" applyProtection="1">
      <alignment horizontal="center" vertical="center" wrapText="1"/>
    </xf>
    <xf numFmtId="0" fontId="13" fillId="0" borderId="17" xfId="0" applyFont="1" applyFill="1" applyBorder="1" applyAlignment="1" applyProtection="1">
      <alignment vertical="center" wrapText="1"/>
    </xf>
    <xf numFmtId="49" fontId="25" fillId="0" borderId="15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 wrapText="1"/>
    </xf>
    <xf numFmtId="0" fontId="25" fillId="0" borderId="4" xfId="0" applyFont="1" applyFill="1" applyBorder="1" applyAlignment="1" applyProtection="1">
      <alignment horizontal="left" vertical="center" wrapText="1"/>
    </xf>
    <xf numFmtId="0" fontId="25" fillId="0" borderId="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horizontal="left" vertical="center" wrapText="1"/>
    </xf>
    <xf numFmtId="0" fontId="13" fillId="0" borderId="18" xfId="0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vertical="center" wrapText="1"/>
    </xf>
    <xf numFmtId="0" fontId="21" fillId="2" borderId="142" xfId="2" applyFont="1" applyBorder="1" applyAlignment="1">
      <alignment vertical="center"/>
    </xf>
    <xf numFmtId="0" fontId="21" fillId="2" borderId="139" xfId="2" applyFont="1" applyBorder="1" applyAlignment="1">
      <alignment vertical="center"/>
    </xf>
    <xf numFmtId="3" fontId="21" fillId="2" borderId="139" xfId="2" applyNumberFormat="1" applyFont="1" applyBorder="1" applyAlignment="1">
      <alignment vertical="center"/>
    </xf>
    <xf numFmtId="0" fontId="21" fillId="2" borderId="141" xfId="2" applyFont="1" applyBorder="1" applyAlignment="1">
      <alignment vertical="center"/>
    </xf>
    <xf numFmtId="0" fontId="21" fillId="2" borderId="109" xfId="2" applyFont="1" applyBorder="1" applyAlignment="1">
      <alignment vertical="center"/>
    </xf>
    <xf numFmtId="0" fontId="21" fillId="2" borderId="149" xfId="2" applyFont="1" applyBorder="1" applyAlignment="1">
      <alignment vertical="center"/>
    </xf>
    <xf numFmtId="0" fontId="23" fillId="4" borderId="38" xfId="0" applyFont="1" applyFill="1" applyBorder="1" applyAlignment="1" applyProtection="1">
      <alignment vertical="center" wrapText="1"/>
    </xf>
    <xf numFmtId="0" fontId="23" fillId="0" borderId="38" xfId="0" applyFont="1" applyFill="1" applyBorder="1" applyAlignment="1" applyProtection="1">
      <alignment vertical="center" wrapText="1"/>
    </xf>
    <xf numFmtId="0" fontId="23" fillId="0" borderId="36" xfId="0" applyFont="1" applyFill="1" applyBorder="1" applyAlignment="1" applyProtection="1">
      <alignment vertical="center" wrapText="1"/>
    </xf>
    <xf numFmtId="164" fontId="23" fillId="4" borderId="21" xfId="0" applyNumberFormat="1" applyFont="1" applyFill="1" applyBorder="1" applyAlignment="1" applyProtection="1">
      <alignment vertical="center" wrapText="1"/>
      <protection locked="0"/>
    </xf>
    <xf numFmtId="164" fontId="23" fillId="0" borderId="21" xfId="0" applyNumberFormat="1" applyFont="1" applyFill="1" applyBorder="1" applyAlignment="1" applyProtection="1">
      <alignment vertical="center" wrapText="1"/>
      <protection locked="0"/>
    </xf>
    <xf numFmtId="164" fontId="23" fillId="0" borderId="133" xfId="0" applyNumberFormat="1" applyFont="1" applyFill="1" applyBorder="1" applyAlignment="1" applyProtection="1">
      <alignment vertical="center" wrapText="1"/>
      <protection locked="0"/>
    </xf>
    <xf numFmtId="164" fontId="23" fillId="4" borderId="22" xfId="0" applyNumberFormat="1" applyFont="1" applyFill="1" applyBorder="1" applyAlignment="1" applyProtection="1">
      <alignment vertical="center" wrapText="1"/>
      <protection locked="0"/>
    </xf>
    <xf numFmtId="164" fontId="23" fillId="0" borderId="22" xfId="0" applyNumberFormat="1" applyFont="1" applyFill="1" applyBorder="1" applyAlignment="1" applyProtection="1">
      <alignment vertical="center" wrapText="1"/>
      <protection locked="0"/>
    </xf>
    <xf numFmtId="164" fontId="23" fillId="0" borderId="98" xfId="0" applyNumberFormat="1" applyFont="1" applyFill="1" applyBorder="1" applyAlignment="1" applyProtection="1">
      <alignment vertical="center" wrapText="1"/>
      <protection locked="0"/>
    </xf>
    <xf numFmtId="164" fontId="21" fillId="4" borderId="25" xfId="0" applyNumberFormat="1" applyFont="1" applyFill="1" applyBorder="1" applyAlignment="1" applyProtection="1">
      <alignment vertical="center" wrapText="1"/>
    </xf>
    <xf numFmtId="164" fontId="21" fillId="0" borderId="25" xfId="0" applyNumberFormat="1" applyFont="1" applyFill="1" applyBorder="1" applyAlignment="1" applyProtection="1">
      <alignment vertical="center" wrapText="1"/>
    </xf>
    <xf numFmtId="164" fontId="21" fillId="0" borderId="147" xfId="0" applyNumberFormat="1" applyFont="1" applyFill="1" applyBorder="1" applyAlignment="1" applyProtection="1">
      <alignment vertical="center" wrapText="1"/>
    </xf>
    <xf numFmtId="0" fontId="23" fillId="3" borderId="38" xfId="0" applyFont="1" applyFill="1" applyBorder="1" applyAlignment="1" applyProtection="1">
      <alignment vertical="center" wrapText="1"/>
    </xf>
    <xf numFmtId="164" fontId="21" fillId="4" borderId="20" xfId="0" applyNumberFormat="1" applyFont="1" applyFill="1" applyBorder="1" applyAlignment="1" applyProtection="1">
      <alignment vertical="center" wrapText="1"/>
    </xf>
    <xf numFmtId="164" fontId="21" fillId="0" borderId="20" xfId="0" applyNumberFormat="1" applyFont="1" applyFill="1" applyBorder="1" applyAlignment="1" applyProtection="1">
      <alignment vertical="center" wrapText="1"/>
    </xf>
    <xf numFmtId="164" fontId="21" fillId="0" borderId="43" xfId="0" applyNumberFormat="1" applyFont="1" applyFill="1" applyBorder="1" applyAlignment="1" applyProtection="1">
      <alignment vertical="center" wrapText="1"/>
    </xf>
    <xf numFmtId="164" fontId="21" fillId="4" borderId="38" xfId="0" applyNumberFormat="1" applyFont="1" applyFill="1" applyBorder="1" applyAlignment="1" applyProtection="1">
      <alignment vertical="center" wrapText="1"/>
    </xf>
    <xf numFmtId="164" fontId="21" fillId="4" borderId="20" xfId="0" applyNumberFormat="1" applyFont="1" applyFill="1" applyBorder="1" applyAlignment="1" applyProtection="1">
      <alignment vertical="center" wrapText="1"/>
      <protection locked="0"/>
    </xf>
    <xf numFmtId="164" fontId="21" fillId="0" borderId="20" xfId="0" applyNumberFormat="1" applyFont="1" applyFill="1" applyBorder="1" applyAlignment="1" applyProtection="1">
      <alignment vertical="center" wrapText="1"/>
      <protection locked="0"/>
    </xf>
    <xf numFmtId="164" fontId="21" fillId="0" borderId="43" xfId="0" applyNumberFormat="1" applyFont="1" applyFill="1" applyBorder="1" applyAlignment="1" applyProtection="1">
      <alignment vertical="center" wrapText="1"/>
      <protection locked="0"/>
    </xf>
    <xf numFmtId="164" fontId="21" fillId="4" borderId="38" xfId="0" applyNumberFormat="1" applyFont="1" applyFill="1" applyBorder="1" applyAlignment="1" applyProtection="1">
      <alignment vertical="center" wrapText="1"/>
      <protection locked="0"/>
    </xf>
    <xf numFmtId="0" fontId="23" fillId="0" borderId="0" xfId="0" applyFont="1" applyFill="1" applyAlignment="1" applyProtection="1">
      <alignment vertical="center" wrapText="1"/>
    </xf>
    <xf numFmtId="0" fontId="23" fillId="3" borderId="0" xfId="0" applyFont="1" applyFill="1" applyAlignment="1" applyProtection="1">
      <alignment vertical="center" wrapText="1"/>
    </xf>
    <xf numFmtId="3" fontId="21" fillId="4" borderId="20" xfId="0" applyNumberFormat="1" applyFont="1" applyFill="1" applyBorder="1" applyAlignment="1" applyProtection="1">
      <alignment vertical="center" wrapText="1"/>
      <protection locked="0"/>
    </xf>
    <xf numFmtId="3" fontId="21" fillId="0" borderId="20" xfId="0" applyNumberFormat="1" applyFont="1" applyFill="1" applyBorder="1" applyAlignment="1" applyProtection="1">
      <alignment vertical="center" wrapText="1"/>
      <protection locked="0"/>
    </xf>
    <xf numFmtId="3" fontId="21" fillId="0" borderId="43" xfId="0" applyNumberFormat="1" applyFont="1" applyFill="1" applyBorder="1" applyAlignment="1" applyProtection="1">
      <alignment vertical="center" wrapText="1"/>
      <protection locked="0"/>
    </xf>
    <xf numFmtId="0" fontId="25" fillId="0" borderId="139" xfId="0" applyFont="1" applyBorder="1" applyAlignment="1">
      <alignment vertical="center"/>
    </xf>
    <xf numFmtId="0" fontId="25" fillId="0" borderId="149" xfId="0" applyFont="1" applyBorder="1" applyAlignment="1">
      <alignment vertical="center"/>
    </xf>
    <xf numFmtId="0" fontId="25" fillId="0" borderId="109" xfId="0" applyFont="1" applyBorder="1" applyAlignment="1">
      <alignment vertical="center"/>
    </xf>
    <xf numFmtId="0" fontId="25" fillId="0" borderId="141" xfId="0" applyFont="1" applyBorder="1" applyAlignment="1">
      <alignment vertical="center"/>
    </xf>
    <xf numFmtId="3" fontId="23" fillId="2" borderId="141" xfId="2" applyNumberFormat="1" applyFont="1" applyBorder="1" applyAlignment="1">
      <alignment vertical="center"/>
    </xf>
    <xf numFmtId="0" fontId="21" fillId="2" borderId="140" xfId="2" applyFont="1" applyBorder="1" applyAlignment="1">
      <alignment vertical="center"/>
    </xf>
    <xf numFmtId="0" fontId="23" fillId="2" borderId="141" xfId="2" applyFont="1" applyBorder="1" applyAlignment="1">
      <alignment vertical="center"/>
    </xf>
    <xf numFmtId="0" fontId="23" fillId="2" borderId="139" xfId="2" applyFont="1" applyBorder="1" applyAlignment="1">
      <alignment vertical="center"/>
    </xf>
    <xf numFmtId="0" fontId="13" fillId="0" borderId="33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25" fillId="3" borderId="0" xfId="0" applyFont="1" applyFill="1" applyAlignment="1" applyProtection="1">
      <alignment vertical="center" wrapText="1"/>
    </xf>
    <xf numFmtId="0" fontId="25" fillId="0" borderId="0" xfId="0" applyFont="1"/>
    <xf numFmtId="0" fontId="13" fillId="0" borderId="7" xfId="0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0" fontId="13" fillId="0" borderId="131" xfId="7" applyFont="1" applyFill="1" applyBorder="1" applyAlignment="1" applyProtection="1">
      <alignment horizontal="center" vertical="center" wrapText="1"/>
    </xf>
    <xf numFmtId="0" fontId="23" fillId="4" borderId="38" xfId="0" applyFont="1" applyFill="1" applyBorder="1" applyAlignment="1" applyProtection="1">
      <alignment horizontal="right" vertical="center" wrapText="1"/>
    </xf>
    <xf numFmtId="0" fontId="23" fillId="0" borderId="38" xfId="0" applyFont="1" applyFill="1" applyBorder="1" applyAlignment="1" applyProtection="1">
      <alignment horizontal="right" vertical="center" wrapText="1"/>
    </xf>
    <xf numFmtId="0" fontId="23" fillId="0" borderId="36" xfId="0" applyFont="1" applyFill="1" applyBorder="1" applyAlignment="1" applyProtection="1">
      <alignment horizontal="right" vertical="center" wrapText="1"/>
    </xf>
    <xf numFmtId="0" fontId="25" fillId="0" borderId="151" xfId="0" applyFont="1" applyBorder="1"/>
    <xf numFmtId="0" fontId="25" fillId="0" borderId="150" xfId="0" applyFont="1" applyBorder="1"/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164" fontId="13" fillId="3" borderId="0" xfId="0" applyNumberFormat="1" applyFont="1" applyFill="1" applyBorder="1" applyAlignment="1" applyProtection="1">
      <alignment horizontal="right" vertical="center" wrapText="1" indent="1"/>
    </xf>
    <xf numFmtId="164" fontId="21" fillId="4" borderId="39" xfId="0" applyNumberFormat="1" applyFont="1" applyFill="1" applyBorder="1" applyAlignment="1" applyProtection="1">
      <alignment horizontal="right" vertical="center" wrapText="1"/>
    </xf>
    <xf numFmtId="0" fontId="13" fillId="0" borderId="6" xfId="0" applyFont="1" applyFill="1" applyBorder="1" applyAlignment="1" applyProtection="1">
      <alignment horizontal="left" vertical="center"/>
    </xf>
    <xf numFmtId="0" fontId="23" fillId="4" borderId="36" xfId="0" applyFont="1" applyFill="1" applyBorder="1" applyAlignment="1" applyProtection="1">
      <alignment horizontal="right" vertical="center" wrapText="1"/>
    </xf>
    <xf numFmtId="0" fontId="6" fillId="0" borderId="139" xfId="7" applyBorder="1" applyAlignment="1">
      <alignment vertical="center"/>
    </xf>
    <xf numFmtId="0" fontId="6" fillId="0" borderId="109" xfId="7" applyFont="1" applyBorder="1" applyAlignment="1">
      <alignment vertical="center"/>
    </xf>
    <xf numFmtId="0" fontId="23" fillId="2" borderId="109" xfId="2" applyFont="1" applyBorder="1" applyAlignment="1">
      <alignment vertical="center"/>
    </xf>
    <xf numFmtId="0" fontId="23" fillId="2" borderId="149" xfId="2" applyFont="1" applyBorder="1" applyAlignment="1">
      <alignment vertical="center"/>
    </xf>
    <xf numFmtId="3" fontId="23" fillId="2" borderId="149" xfId="2" applyNumberFormat="1" applyFont="1" applyBorder="1" applyAlignment="1">
      <alignment vertical="center"/>
    </xf>
    <xf numFmtId="0" fontId="23" fillId="2" borderId="142" xfId="2" applyFont="1" applyBorder="1" applyAlignment="1">
      <alignment vertical="center"/>
    </xf>
    <xf numFmtId="164" fontId="21" fillId="3" borderId="39" xfId="0" applyNumberFormat="1" applyFont="1" applyFill="1" applyBorder="1" applyAlignment="1" applyProtection="1">
      <alignment horizontal="right" vertical="center" wrapText="1"/>
    </xf>
    <xf numFmtId="164" fontId="23" fillId="4" borderId="45" xfId="0" applyNumberFormat="1" applyFont="1" applyFill="1" applyBorder="1" applyAlignment="1" applyProtection="1">
      <alignment vertical="center" wrapText="1"/>
      <protection locked="0"/>
    </xf>
    <xf numFmtId="164" fontId="23" fillId="0" borderId="45" xfId="0" applyNumberFormat="1" applyFont="1" applyFill="1" applyBorder="1" applyAlignment="1" applyProtection="1">
      <alignment vertical="center" wrapText="1"/>
      <protection locked="0"/>
    </xf>
    <xf numFmtId="164" fontId="23" fillId="0" borderId="44" xfId="0" applyNumberFormat="1" applyFont="1" applyFill="1" applyBorder="1" applyAlignment="1" applyProtection="1">
      <alignment vertical="center" wrapText="1"/>
      <protection locked="0"/>
    </xf>
    <xf numFmtId="164" fontId="23" fillId="4" borderId="37" xfId="0" applyNumberFormat="1" applyFont="1" applyFill="1" applyBorder="1" applyAlignment="1" applyProtection="1">
      <alignment vertical="center" wrapText="1"/>
      <protection locked="0"/>
    </xf>
    <xf numFmtId="164" fontId="23" fillId="0" borderId="37" xfId="0" applyNumberFormat="1" applyFont="1" applyFill="1" applyBorder="1" applyAlignment="1" applyProtection="1">
      <alignment vertical="center" wrapText="1"/>
      <protection locked="0"/>
    </xf>
    <xf numFmtId="164" fontId="23" fillId="0" borderId="134" xfId="0" applyNumberFormat="1" applyFont="1" applyFill="1" applyBorder="1" applyAlignment="1" applyProtection="1">
      <alignment vertical="center" wrapText="1"/>
      <protection locked="0"/>
    </xf>
    <xf numFmtId="164" fontId="23" fillId="4" borderId="23" xfId="0" applyNumberFormat="1" applyFont="1" applyFill="1" applyBorder="1" applyAlignment="1" applyProtection="1">
      <alignment vertical="center" wrapText="1"/>
      <protection locked="0"/>
    </xf>
    <xf numFmtId="164" fontId="23" fillId="0" borderId="23" xfId="0" applyNumberFormat="1" applyFont="1" applyFill="1" applyBorder="1" applyAlignment="1" applyProtection="1">
      <alignment vertical="center" wrapText="1"/>
      <protection locked="0"/>
    </xf>
    <xf numFmtId="164" fontId="23" fillId="0" borderId="42" xfId="0" applyNumberFormat="1" applyFont="1" applyFill="1" applyBorder="1" applyAlignment="1" applyProtection="1">
      <alignment vertical="center" wrapText="1"/>
      <protection locked="0"/>
    </xf>
    <xf numFmtId="164" fontId="21" fillId="0" borderId="38" xfId="0" applyNumberFormat="1" applyFont="1" applyFill="1" applyBorder="1" applyAlignment="1" applyProtection="1">
      <alignment vertical="center" wrapText="1"/>
      <protection locked="0"/>
    </xf>
    <xf numFmtId="164" fontId="21" fillId="0" borderId="36" xfId="0" applyNumberFormat="1" applyFont="1" applyFill="1" applyBorder="1" applyAlignment="1" applyProtection="1">
      <alignment vertical="center" wrapText="1"/>
      <protection locked="0"/>
    </xf>
    <xf numFmtId="164" fontId="21" fillId="3" borderId="38" xfId="0" applyNumberFormat="1" applyFont="1" applyFill="1" applyBorder="1" applyAlignment="1" applyProtection="1">
      <alignment vertical="center" wrapText="1"/>
      <protection locked="0"/>
    </xf>
    <xf numFmtId="164" fontId="21" fillId="0" borderId="38" xfId="0" applyNumberFormat="1" applyFont="1" applyFill="1" applyBorder="1" applyAlignment="1" applyProtection="1">
      <alignment vertical="center" wrapText="1"/>
    </xf>
    <xf numFmtId="164" fontId="21" fillId="0" borderId="36" xfId="0" applyNumberFormat="1" applyFont="1" applyFill="1" applyBorder="1" applyAlignment="1" applyProtection="1">
      <alignment vertical="center" wrapText="1"/>
    </xf>
    <xf numFmtId="164" fontId="21" fillId="3" borderId="38" xfId="0" applyNumberFormat="1" applyFont="1" applyFill="1" applyBorder="1" applyAlignment="1" applyProtection="1">
      <alignment vertical="center" wrapText="1"/>
    </xf>
    <xf numFmtId="0" fontId="25" fillId="0" borderId="24" xfId="0" applyFont="1" applyFill="1" applyBorder="1" applyAlignment="1" applyProtection="1">
      <alignment horizontal="left" vertical="center" wrapText="1"/>
    </xf>
    <xf numFmtId="0" fontId="25" fillId="0" borderId="0" xfId="0" applyFont="1" applyAlignment="1">
      <alignment vertical="center"/>
    </xf>
    <xf numFmtId="0" fontId="13" fillId="0" borderId="7" xfId="0" applyFont="1" applyFill="1" applyBorder="1" applyAlignment="1" applyProtection="1">
      <alignment horizontal="left" vertical="center" wrapText="1"/>
    </xf>
    <xf numFmtId="0" fontId="25" fillId="0" borderId="14" xfId="7" applyFont="1" applyFill="1" applyBorder="1" applyAlignment="1" applyProtection="1">
      <alignment horizontal="left" vertical="center" wrapText="1"/>
    </xf>
    <xf numFmtId="0" fontId="25" fillId="0" borderId="11" xfId="7" applyFont="1" applyFill="1" applyBorder="1" applyAlignment="1" applyProtection="1">
      <alignment horizontal="left" vertical="center" wrapText="1"/>
    </xf>
    <xf numFmtId="0" fontId="25" fillId="0" borderId="12" xfId="7" applyFont="1" applyFill="1" applyBorder="1" applyAlignment="1" applyProtection="1">
      <alignment horizontal="left" vertical="center" wrapText="1"/>
    </xf>
    <xf numFmtId="0" fontId="13" fillId="0" borderId="7" xfId="7" applyFont="1" applyFill="1" applyBorder="1" applyAlignment="1" applyProtection="1">
      <alignment horizontal="left" vertical="center" wrapText="1"/>
    </xf>
    <xf numFmtId="0" fontId="25" fillId="0" borderId="16" xfId="7" applyFont="1" applyFill="1" applyBorder="1" applyAlignment="1" applyProtection="1">
      <alignment horizontal="left" vertical="center" wrapText="1"/>
    </xf>
    <xf numFmtId="0" fontId="14" fillId="0" borderId="17" xfId="0" applyFont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164" fontId="13" fillId="0" borderId="0" xfId="0" applyNumberFormat="1" applyFont="1" applyFill="1" applyBorder="1" applyAlignment="1" applyProtection="1">
      <alignment horizontal="right" vertical="center" wrapText="1"/>
    </xf>
    <xf numFmtId="164" fontId="13" fillId="3" borderId="0" xfId="0" applyNumberFormat="1" applyFont="1" applyFill="1" applyBorder="1" applyAlignment="1" applyProtection="1">
      <alignment horizontal="right" vertical="center" wrapText="1"/>
    </xf>
    <xf numFmtId="0" fontId="13" fillId="0" borderId="5" xfId="7" applyFont="1" applyFill="1" applyBorder="1" applyAlignment="1" applyProtection="1">
      <alignment horizontal="left" vertical="center" wrapText="1"/>
    </xf>
    <xf numFmtId="0" fontId="13" fillId="0" borderId="6" xfId="7" applyFont="1" applyFill="1" applyBorder="1" applyAlignment="1" applyProtection="1">
      <alignment horizontal="left" vertical="center" wrapText="1"/>
    </xf>
    <xf numFmtId="164" fontId="23" fillId="3" borderId="34" xfId="0" applyNumberFormat="1" applyFont="1" applyFill="1" applyBorder="1" applyAlignment="1" applyProtection="1">
      <alignment vertical="center" wrapText="1"/>
      <protection locked="0"/>
    </xf>
    <xf numFmtId="164" fontId="23" fillId="3" borderId="31" xfId="0" applyNumberFormat="1" applyFont="1" applyFill="1" applyBorder="1" applyAlignment="1" applyProtection="1">
      <alignment vertical="center" wrapText="1"/>
      <protection locked="0"/>
    </xf>
    <xf numFmtId="164" fontId="23" fillId="3" borderId="41" xfId="0" applyNumberFormat="1" applyFont="1" applyFill="1" applyBorder="1" applyAlignment="1" applyProtection="1">
      <alignment vertical="center" wrapText="1"/>
      <protection locked="0"/>
    </xf>
    <xf numFmtId="164" fontId="23" fillId="3" borderId="32" xfId="0" applyNumberFormat="1" applyFont="1" applyFill="1" applyBorder="1" applyAlignment="1" applyProtection="1">
      <alignment vertical="center" wrapText="1"/>
      <protection locked="0"/>
    </xf>
    <xf numFmtId="164" fontId="23" fillId="3" borderId="40" xfId="0" applyNumberFormat="1" applyFont="1" applyFill="1" applyBorder="1" applyAlignment="1" applyProtection="1">
      <alignment vertical="center" wrapText="1"/>
      <protection locked="0"/>
    </xf>
    <xf numFmtId="0" fontId="6" fillId="0" borderId="141" xfId="7" applyBorder="1" applyAlignment="1">
      <alignment vertical="center"/>
    </xf>
    <xf numFmtId="0" fontId="6" fillId="0" borderId="109" xfId="7" applyBorder="1" applyAlignment="1">
      <alignment vertical="center"/>
    </xf>
    <xf numFmtId="0" fontId="6" fillId="0" borderId="149" xfId="7" applyBorder="1" applyAlignment="1">
      <alignment vertical="center"/>
    </xf>
    <xf numFmtId="164" fontId="21" fillId="3" borderId="39" xfId="0" applyNumberFormat="1" applyFont="1" applyFill="1" applyBorder="1" applyAlignment="1" applyProtection="1">
      <alignment vertical="center" wrapText="1"/>
    </xf>
    <xf numFmtId="0" fontId="25" fillId="0" borderId="148" xfId="0" applyFont="1" applyBorder="1" applyAlignment="1">
      <alignment vertical="center"/>
    </xf>
    <xf numFmtId="0" fontId="13" fillId="0" borderId="4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</xf>
    <xf numFmtId="0" fontId="25" fillId="0" borderId="88" xfId="0" applyFont="1" applyBorder="1" applyAlignment="1">
      <alignment vertical="center"/>
    </xf>
    <xf numFmtId="0" fontId="25" fillId="0" borderId="150" xfId="0" applyFont="1" applyBorder="1" applyAlignment="1">
      <alignment vertical="center"/>
    </xf>
    <xf numFmtId="0" fontId="25" fillId="0" borderId="109" xfId="0" applyFont="1" applyBorder="1" applyAlignment="1"/>
    <xf numFmtId="0" fontId="25" fillId="0" borderId="141" xfId="0" applyFont="1" applyBorder="1" applyAlignment="1"/>
    <xf numFmtId="0" fontId="25" fillId="0" borderId="139" xfId="0" applyFont="1" applyBorder="1" applyAlignment="1"/>
    <xf numFmtId="0" fontId="25" fillId="0" borderId="149" xfId="0" applyFont="1" applyBorder="1" applyAlignment="1"/>
    <xf numFmtId="0" fontId="25" fillId="0" borderId="148" xfId="0" applyFont="1" applyBorder="1" applyAlignment="1"/>
    <xf numFmtId="3" fontId="23" fillId="2" borderId="139" xfId="2" applyNumberFormat="1" applyFont="1" applyBorder="1" applyAlignment="1"/>
    <xf numFmtId="0" fontId="23" fillId="2" borderId="139" xfId="2" applyFont="1" applyBorder="1" applyAlignment="1"/>
    <xf numFmtId="3" fontId="23" fillId="2" borderId="141" xfId="2" applyNumberFormat="1" applyFont="1" applyBorder="1" applyAlignment="1"/>
    <xf numFmtId="0" fontId="23" fillId="2" borderId="109" xfId="2" applyFont="1" applyBorder="1" applyAlignment="1"/>
    <xf numFmtId="0" fontId="23" fillId="2" borderId="149" xfId="2" applyFont="1" applyBorder="1" applyAlignment="1"/>
    <xf numFmtId="0" fontId="0" fillId="3" borderId="0" xfId="0" applyFont="1" applyFill="1" applyAlignment="1" applyProtection="1">
      <alignment vertical="center" wrapText="1"/>
    </xf>
    <xf numFmtId="0" fontId="13" fillId="0" borderId="16" xfId="0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vertical="center" wrapText="1"/>
    </xf>
    <xf numFmtId="0" fontId="23" fillId="2" borderId="109" xfId="2" applyFont="1" applyBorder="1" applyAlignment="1">
      <alignment vertical="center" wrapText="1"/>
    </xf>
    <xf numFmtId="0" fontId="25" fillId="0" borderId="151" xfId="0" applyFont="1" applyBorder="1" applyAlignment="1">
      <alignment vertical="center"/>
    </xf>
    <xf numFmtId="0" fontId="25" fillId="0" borderId="153" xfId="0" applyFont="1" applyBorder="1" applyAlignment="1">
      <alignment vertical="center"/>
    </xf>
    <xf numFmtId="0" fontId="8" fillId="0" borderId="109" xfId="0" applyFont="1" applyFill="1" applyBorder="1" applyAlignment="1" applyProtection="1">
      <alignment horizontal="center" vertical="center" wrapText="1"/>
    </xf>
    <xf numFmtId="0" fontId="13" fillId="0" borderId="28" xfId="0" applyFont="1" applyFill="1" applyBorder="1" applyAlignment="1" applyProtection="1">
      <alignment horizontal="center" vertical="center" wrapText="1"/>
    </xf>
    <xf numFmtId="3" fontId="23" fillId="2" borderId="142" xfId="2" applyNumberFormat="1" applyFont="1" applyBorder="1" applyAlignment="1">
      <alignment vertical="center"/>
    </xf>
    <xf numFmtId="0" fontId="6" fillId="0" borderId="88" xfId="7" applyBorder="1" applyAlignment="1">
      <alignment vertical="center"/>
    </xf>
    <xf numFmtId="0" fontId="23" fillId="2" borderId="144" xfId="2" applyFont="1" applyBorder="1" applyAlignment="1">
      <alignment vertical="center"/>
    </xf>
    <xf numFmtId="3" fontId="23" fillId="2" borderId="144" xfId="2" applyNumberFormat="1" applyFont="1" applyBorder="1" applyAlignment="1">
      <alignment vertical="center"/>
    </xf>
    <xf numFmtId="0" fontId="23" fillId="2" borderId="145" xfId="2" applyFont="1" applyBorder="1" applyAlignment="1">
      <alignment vertical="center"/>
    </xf>
    <xf numFmtId="0" fontId="23" fillId="2" borderId="51" xfId="2" applyFont="1" applyBorder="1" applyAlignment="1">
      <alignment vertical="center"/>
    </xf>
    <xf numFmtId="0" fontId="23" fillId="2" borderId="143" xfId="2" applyFont="1" applyBorder="1" applyAlignment="1">
      <alignment vertical="center"/>
    </xf>
    <xf numFmtId="3" fontId="23" fillId="2" borderId="143" xfId="2" applyNumberFormat="1" applyFont="1" applyBorder="1" applyAlignment="1">
      <alignment vertical="center"/>
    </xf>
    <xf numFmtId="3" fontId="23" fillId="2" borderId="145" xfId="2" applyNumberFormat="1" applyFont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 wrapText="1"/>
    </xf>
    <xf numFmtId="0" fontId="23" fillId="4" borderId="48" xfId="0" applyFont="1" applyFill="1" applyBorder="1" applyAlignment="1" applyProtection="1">
      <alignment vertical="center" wrapText="1"/>
    </xf>
    <xf numFmtId="0" fontId="23" fillId="2" borderId="88" xfId="2" applyFont="1" applyBorder="1" applyAlignment="1" applyProtection="1">
      <alignment vertical="center" wrapText="1"/>
    </xf>
    <xf numFmtId="0" fontId="23" fillId="2" borderId="151" xfId="2" applyFont="1" applyBorder="1" applyAlignment="1">
      <alignment vertical="center"/>
    </xf>
    <xf numFmtId="0" fontId="23" fillId="2" borderId="150" xfId="2" applyFont="1" applyBorder="1" applyAlignment="1">
      <alignment vertical="center"/>
    </xf>
    <xf numFmtId="3" fontId="23" fillId="2" borderId="150" xfId="2" applyNumberFormat="1" applyFont="1" applyBorder="1" applyAlignment="1">
      <alignment vertical="center"/>
    </xf>
    <xf numFmtId="0" fontId="23" fillId="2" borderId="153" xfId="2" applyFont="1" applyBorder="1" applyAlignment="1">
      <alignment vertical="center"/>
    </xf>
    <xf numFmtId="0" fontId="23" fillId="2" borderId="88" xfId="2" applyFont="1" applyBorder="1" applyAlignment="1">
      <alignment vertical="center"/>
    </xf>
    <xf numFmtId="0" fontId="11" fillId="0" borderId="0" xfId="0" applyFont="1" applyFill="1" applyAlignment="1" applyProtection="1">
      <alignment vertical="center" wrapText="1"/>
    </xf>
    <xf numFmtId="0" fontId="23" fillId="2" borderId="60" xfId="2" applyFont="1" applyBorder="1" applyAlignment="1">
      <alignment vertical="center" wrapText="1"/>
    </xf>
    <xf numFmtId="0" fontId="23" fillId="2" borderId="138" xfId="2" applyFont="1" applyBorder="1" applyAlignment="1">
      <alignment vertical="center"/>
    </xf>
    <xf numFmtId="0" fontId="23" fillId="2" borderId="157" xfId="2" applyFont="1" applyBorder="1" applyAlignment="1">
      <alignment vertical="center"/>
    </xf>
    <xf numFmtId="0" fontId="27" fillId="0" borderId="0" xfId="0" applyFont="1" applyFill="1" applyAlignment="1" applyProtection="1">
      <alignment vertical="center" wrapText="1"/>
    </xf>
    <xf numFmtId="3" fontId="23" fillId="2" borderId="153" xfId="2" applyNumberFormat="1" applyFont="1" applyBorder="1" applyAlignment="1">
      <alignment vertical="center"/>
    </xf>
    <xf numFmtId="3" fontId="21" fillId="2" borderId="51" xfId="2" applyNumberFormat="1" applyFont="1" applyBorder="1" applyAlignment="1">
      <alignment vertical="center"/>
    </xf>
    <xf numFmtId="3" fontId="23" fillId="2" borderId="151" xfId="2" applyNumberFormat="1" applyFont="1" applyBorder="1" applyAlignment="1">
      <alignment vertical="center"/>
    </xf>
    <xf numFmtId="0" fontId="13" fillId="0" borderId="60" xfId="0" applyFont="1" applyFill="1" applyBorder="1" applyAlignment="1" applyProtection="1">
      <alignment horizontal="center" vertical="center" wrapText="1"/>
    </xf>
    <xf numFmtId="0" fontId="13" fillId="0" borderId="52" xfId="0" applyFont="1" applyFill="1" applyBorder="1" applyAlignment="1" applyProtection="1">
      <alignment horizontal="center" vertical="center" wrapText="1"/>
    </xf>
    <xf numFmtId="0" fontId="13" fillId="0" borderId="49" xfId="0" applyFont="1" applyFill="1" applyBorder="1" applyAlignment="1" applyProtection="1">
      <alignment horizontal="center" vertical="center" wrapText="1"/>
    </xf>
    <xf numFmtId="0" fontId="13" fillId="0" borderId="50" xfId="0" applyFont="1" applyFill="1" applyBorder="1" applyAlignment="1" applyProtection="1">
      <alignment horizontal="center" vertical="center" wrapText="1"/>
    </xf>
    <xf numFmtId="0" fontId="13" fillId="0" borderId="62" xfId="0" applyFont="1" applyFill="1" applyBorder="1" applyAlignment="1" applyProtection="1">
      <alignment horizontal="center" vertical="center" wrapText="1"/>
    </xf>
    <xf numFmtId="0" fontId="19" fillId="0" borderId="57" xfId="0" applyFont="1" applyFill="1" applyBorder="1" applyAlignment="1" applyProtection="1">
      <alignment horizontal="center" vertical="center" wrapText="1"/>
    </xf>
    <xf numFmtId="0" fontId="19" fillId="0" borderId="136" xfId="0" applyFont="1" applyFill="1" applyBorder="1" applyAlignment="1" applyProtection="1">
      <alignment horizontal="center" vertical="center" wrapText="1"/>
    </xf>
    <xf numFmtId="0" fontId="19" fillId="0" borderId="63" xfId="0" applyFont="1" applyFill="1" applyBorder="1" applyAlignment="1" applyProtection="1">
      <alignment horizontal="center" vertical="center" wrapText="1"/>
    </xf>
    <xf numFmtId="0" fontId="13" fillId="0" borderId="36" xfId="0" applyFont="1" applyFill="1" applyBorder="1" applyAlignment="1" applyProtection="1">
      <alignment horizontal="center" vertical="center" wrapText="1"/>
    </xf>
    <xf numFmtId="0" fontId="25" fillId="0" borderId="0" xfId="0" applyFont="1" applyBorder="1"/>
    <xf numFmtId="0" fontId="25" fillId="0" borderId="0" xfId="0" applyFont="1" applyFill="1" applyAlignment="1" applyProtection="1">
      <alignment horizontal="right" vertical="center" wrapText="1"/>
    </xf>
    <xf numFmtId="0" fontId="25" fillId="3" borderId="0" xfId="0" applyFont="1" applyFill="1" applyAlignment="1" applyProtection="1">
      <alignment horizontal="right" vertical="center" wrapText="1"/>
    </xf>
    <xf numFmtId="164" fontId="21" fillId="0" borderId="39" xfId="0" applyNumberFormat="1" applyFont="1" applyFill="1" applyBorder="1" applyAlignment="1" applyProtection="1">
      <alignment horizontal="right" vertical="center" wrapText="1"/>
    </xf>
    <xf numFmtId="164" fontId="21" fillId="0" borderId="19" xfId="0" applyNumberFormat="1" applyFont="1" applyFill="1" applyBorder="1" applyAlignment="1" applyProtection="1">
      <alignment horizontal="right" vertical="center" wrapText="1"/>
    </xf>
    <xf numFmtId="0" fontId="25" fillId="0" borderId="0" xfId="0" applyFont="1" applyBorder="1" applyAlignment="1">
      <alignment vertical="center"/>
    </xf>
    <xf numFmtId="0" fontId="19" fillId="0" borderId="137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 wrapText="1"/>
    </xf>
    <xf numFmtId="3" fontId="21" fillId="3" borderId="38" xfId="0" applyNumberFormat="1" applyFont="1" applyFill="1" applyBorder="1" applyAlignment="1" applyProtection="1">
      <alignment vertical="center" wrapText="1"/>
      <protection locked="0"/>
    </xf>
    <xf numFmtId="166" fontId="23" fillId="2" borderId="109" xfId="1" applyNumberFormat="1" applyFont="1" applyFill="1" applyBorder="1" applyAlignment="1">
      <alignment vertical="center"/>
    </xf>
    <xf numFmtId="164" fontId="6" fillId="0" borderId="0" xfId="0" applyNumberFormat="1" applyFont="1" applyFill="1" applyAlignment="1">
      <alignment vertical="center" wrapText="1"/>
    </xf>
    <xf numFmtId="164" fontId="6" fillId="3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3" fillId="0" borderId="51" xfId="0" applyFont="1" applyFill="1" applyBorder="1" applyAlignment="1" applyProtection="1">
      <alignment horizontal="center" vertical="center" wrapText="1"/>
    </xf>
    <xf numFmtId="0" fontId="13" fillId="0" borderId="87" xfId="0" applyFont="1" applyFill="1" applyBorder="1" applyAlignment="1" applyProtection="1">
      <alignment horizontal="center" vertical="center" wrapText="1"/>
    </xf>
    <xf numFmtId="0" fontId="19" fillId="0" borderId="87" xfId="0" applyFont="1" applyFill="1" applyBorder="1" applyAlignment="1">
      <alignment horizontal="center" vertical="center" wrapText="1"/>
    </xf>
    <xf numFmtId="0" fontId="19" fillId="3" borderId="79" xfId="0" applyFont="1" applyFill="1" applyBorder="1" applyAlignment="1">
      <alignment horizontal="center" vertical="center" wrapText="1"/>
    </xf>
    <xf numFmtId="0" fontId="19" fillId="3" borderId="87" xfId="0" applyFont="1" applyFill="1" applyBorder="1" applyAlignment="1">
      <alignment horizontal="center" vertical="center" wrapText="1"/>
    </xf>
    <xf numFmtId="0" fontId="19" fillId="0" borderId="88" xfId="0" applyFont="1" applyFill="1" applyBorder="1" applyAlignment="1">
      <alignment horizontal="center" vertical="center" wrapText="1"/>
    </xf>
    <xf numFmtId="0" fontId="25" fillId="0" borderId="11" xfId="7" applyFont="1" applyFill="1" applyBorder="1" applyAlignment="1" applyProtection="1">
      <alignment horizontal="left" vertical="center"/>
    </xf>
    <xf numFmtId="164" fontId="0" fillId="3" borderId="0" xfId="0" applyNumberFormat="1" applyFont="1" applyFill="1" applyAlignment="1" applyProtection="1">
      <alignment vertical="center" wrapText="1"/>
    </xf>
    <xf numFmtId="164" fontId="10" fillId="0" borderId="0" xfId="0" applyNumberFormat="1" applyFont="1" applyFill="1" applyAlignment="1" applyProtection="1">
      <alignment horizontal="right" vertical="center"/>
    </xf>
    <xf numFmtId="164" fontId="13" fillId="0" borderId="6" xfId="0" applyNumberFormat="1" applyFont="1" applyFill="1" applyBorder="1" applyAlignment="1" applyProtection="1">
      <alignment horizontal="center" vertical="center" wrapText="1"/>
    </xf>
    <xf numFmtId="164" fontId="13" fillId="0" borderId="7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13" fillId="0" borderId="75" xfId="0" applyNumberFormat="1" applyFont="1" applyFill="1" applyBorder="1" applyAlignment="1" applyProtection="1">
      <alignment horizontal="center" vertical="center" wrapText="1"/>
    </xf>
    <xf numFmtId="0" fontId="13" fillId="0" borderId="53" xfId="7" applyFont="1" applyFill="1" applyBorder="1" applyAlignment="1" applyProtection="1">
      <alignment horizontal="center" vertical="center" wrapText="1"/>
    </xf>
    <xf numFmtId="0" fontId="13" fillId="0" borderId="54" xfId="7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vertical="center" wrapText="1"/>
    </xf>
    <xf numFmtId="164" fontId="25" fillId="0" borderId="0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Border="1" applyAlignment="1" applyProtection="1">
      <alignment horizontal="center" vertical="center" wrapText="1"/>
    </xf>
    <xf numFmtId="164" fontId="13" fillId="3" borderId="0" xfId="0" applyNumberFormat="1" applyFont="1" applyFill="1" applyBorder="1" applyAlignment="1" applyProtection="1">
      <alignment horizontal="center" vertical="center" wrapText="1"/>
    </xf>
    <xf numFmtId="164" fontId="13" fillId="0" borderId="73" xfId="0" applyNumberFormat="1" applyFont="1" applyFill="1" applyBorder="1" applyAlignment="1" applyProtection="1">
      <alignment horizontal="center" vertical="center" wrapText="1"/>
    </xf>
    <xf numFmtId="164" fontId="13" fillId="0" borderId="70" xfId="0" applyNumberFormat="1" applyFont="1" applyFill="1" applyBorder="1" applyAlignment="1" applyProtection="1">
      <alignment horizontal="center" vertical="center" wrapText="1"/>
    </xf>
    <xf numFmtId="164" fontId="13" fillId="0" borderId="67" xfId="0" applyNumberFormat="1" applyFont="1" applyFill="1" applyBorder="1" applyAlignment="1" applyProtection="1">
      <alignment horizontal="center" vertical="center" wrapText="1"/>
    </xf>
    <xf numFmtId="164" fontId="13" fillId="0" borderId="20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Border="1" applyAlignment="1" applyProtection="1">
      <alignment horizontal="left" vertical="center" wrapText="1"/>
    </xf>
    <xf numFmtId="164" fontId="21" fillId="0" borderId="0" xfId="0" applyNumberFormat="1" applyFont="1" applyFill="1" applyBorder="1" applyAlignment="1" applyProtection="1">
      <alignment horizontal="right" vertical="center" wrapText="1"/>
    </xf>
    <xf numFmtId="164" fontId="13" fillId="0" borderId="109" xfId="0" applyNumberFormat="1" applyFont="1" applyFill="1" applyBorder="1" applyAlignment="1" applyProtection="1">
      <alignment horizontal="center" vertical="center" wrapText="1"/>
    </xf>
    <xf numFmtId="164" fontId="8" fillId="0" borderId="79" xfId="0" applyNumberFormat="1" applyFont="1" applyFill="1" applyBorder="1" applyAlignment="1" applyProtection="1">
      <alignment horizontal="center" vertical="center" wrapText="1"/>
    </xf>
    <xf numFmtId="164" fontId="8" fillId="3" borderId="79" xfId="0" applyNumberFormat="1" applyFont="1" applyFill="1" applyBorder="1" applyAlignment="1" applyProtection="1">
      <alignment horizontal="center" vertical="center" wrapText="1"/>
    </xf>
    <xf numFmtId="164" fontId="8" fillId="0" borderId="80" xfId="0" applyNumberFormat="1" applyFont="1" applyFill="1" applyBorder="1" applyAlignment="1" applyProtection="1">
      <alignment horizontal="center" vertical="center" wrapText="1"/>
    </xf>
    <xf numFmtId="164" fontId="13" fillId="0" borderId="83" xfId="0" applyNumberFormat="1" applyFont="1" applyFill="1" applyBorder="1" applyAlignment="1" applyProtection="1">
      <alignment horizontal="center" vertical="center" wrapText="1"/>
    </xf>
    <xf numFmtId="164" fontId="13" fillId="0" borderId="81" xfId="0" applyNumberFormat="1" applyFont="1" applyFill="1" applyBorder="1" applyAlignment="1" applyProtection="1">
      <alignment horizontal="center" vertical="center" wrapText="1"/>
    </xf>
    <xf numFmtId="164" fontId="13" fillId="0" borderId="84" xfId="0" applyNumberFormat="1" applyFont="1" applyFill="1" applyBorder="1" applyAlignment="1" applyProtection="1">
      <alignment horizontal="center" vertical="center" wrapText="1"/>
    </xf>
    <xf numFmtId="164" fontId="13" fillId="0" borderId="68" xfId="0" applyNumberFormat="1" applyFont="1" applyFill="1" applyBorder="1" applyAlignment="1" applyProtection="1">
      <alignment horizontal="center" vertical="center" wrapText="1"/>
    </xf>
    <xf numFmtId="164" fontId="13" fillId="0" borderId="82" xfId="0" applyNumberFormat="1" applyFont="1" applyFill="1" applyBorder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25" fillId="3" borderId="0" xfId="0" applyNumberFormat="1" applyFont="1" applyFill="1" applyAlignment="1" applyProtection="1">
      <alignment vertical="center" wrapText="1"/>
    </xf>
    <xf numFmtId="164" fontId="13" fillId="0" borderId="79" xfId="0" applyNumberFormat="1" applyFont="1" applyFill="1" applyBorder="1" applyAlignment="1" applyProtection="1">
      <alignment horizontal="center" vertical="center" wrapText="1"/>
    </xf>
    <xf numFmtId="164" fontId="13" fillId="3" borderId="79" xfId="0" applyNumberFormat="1" applyFont="1" applyFill="1" applyBorder="1" applyAlignment="1" applyProtection="1">
      <alignment horizontal="center" vertical="center" wrapText="1"/>
    </xf>
    <xf numFmtId="164" fontId="13" fillId="0" borderId="80" xfId="0" applyNumberFormat="1" applyFont="1" applyFill="1" applyBorder="1" applyAlignment="1" applyProtection="1">
      <alignment horizontal="center" vertical="center" wrapText="1"/>
    </xf>
    <xf numFmtId="0" fontId="6" fillId="0" borderId="0" xfId="7" applyFill="1" applyProtection="1"/>
    <xf numFmtId="0" fontId="0" fillId="0" borderId="0" xfId="7" applyFont="1" applyFill="1" applyAlignment="1" applyProtection="1">
      <alignment horizontal="right" vertical="center" indent="1"/>
    </xf>
    <xf numFmtId="0" fontId="10" fillId="0" borderId="0" xfId="3" applyFont="1" applyFill="1" applyBorder="1" applyAlignment="1" applyProtection="1">
      <alignment horizontal="right" vertical="center"/>
    </xf>
    <xf numFmtId="0" fontId="8" fillId="0" borderId="73" xfId="7" applyFont="1" applyFill="1" applyBorder="1" applyAlignment="1" applyProtection="1">
      <alignment horizontal="center" vertical="center" wrapText="1"/>
    </xf>
    <xf numFmtId="0" fontId="8" fillId="0" borderId="183" xfId="7" applyFont="1" applyFill="1" applyBorder="1" applyAlignment="1" applyProtection="1">
      <alignment horizontal="center" vertical="center" wrapText="1"/>
    </xf>
    <xf numFmtId="0" fontId="8" fillId="0" borderId="25" xfId="7" applyFont="1" applyFill="1" applyBorder="1" applyAlignment="1" applyProtection="1">
      <alignment horizontal="center" vertical="center" wrapText="1"/>
    </xf>
    <xf numFmtId="0" fontId="30" fillId="0" borderId="0" xfId="7" applyFont="1" applyFill="1" applyProtection="1"/>
    <xf numFmtId="0" fontId="12" fillId="0" borderId="38" xfId="7" applyFont="1" applyFill="1" applyBorder="1" applyAlignment="1" applyProtection="1">
      <alignment vertical="center"/>
    </xf>
    <xf numFmtId="0" fontId="12" fillId="4" borderId="38" xfId="7" applyFont="1" applyFill="1" applyBorder="1" applyAlignment="1" applyProtection="1">
      <alignment vertical="center"/>
    </xf>
    <xf numFmtId="0" fontId="12" fillId="0" borderId="103" xfId="7" applyFont="1" applyFill="1" applyBorder="1" applyAlignment="1" applyProtection="1">
      <alignment vertical="center"/>
    </xf>
    <xf numFmtId="0" fontId="0" fillId="0" borderId="0" xfId="7" applyFont="1" applyFill="1" applyProtection="1"/>
    <xf numFmtId="0" fontId="12" fillId="4" borderId="48" xfId="7" applyFont="1" applyFill="1" applyBorder="1" applyAlignment="1" applyProtection="1">
      <alignment vertical="center"/>
    </xf>
    <xf numFmtId="0" fontId="12" fillId="4" borderId="89" xfId="7" applyFont="1" applyFill="1" applyBorder="1" applyAlignment="1" applyProtection="1">
      <alignment vertical="center"/>
    </xf>
    <xf numFmtId="0" fontId="12" fillId="0" borderId="89" xfId="7" applyFont="1" applyFill="1" applyBorder="1" applyAlignment="1" applyProtection="1">
      <alignment vertical="center"/>
    </xf>
    <xf numFmtId="0" fontId="12" fillId="0" borderId="88" xfId="7" applyFont="1" applyFill="1" applyBorder="1" applyAlignment="1" applyProtection="1">
      <alignment vertical="center"/>
    </xf>
    <xf numFmtId="0" fontId="12" fillId="0" borderId="24" xfId="7" applyFont="1" applyFill="1" applyBorder="1" applyAlignment="1" applyProtection="1">
      <alignment vertical="center"/>
    </xf>
    <xf numFmtId="0" fontId="8" fillId="0" borderId="0" xfId="7" applyFont="1" applyFill="1" applyBorder="1" applyAlignment="1" applyProtection="1">
      <alignment horizontal="center" vertical="center" wrapText="1"/>
    </xf>
    <xf numFmtId="164" fontId="8" fillId="0" borderId="0" xfId="7" applyNumberFormat="1" applyFont="1" applyFill="1" applyBorder="1" applyAlignment="1" applyProtection="1">
      <alignment horizontal="right" vertical="center" wrapText="1" indent="1"/>
    </xf>
    <xf numFmtId="0" fontId="6" fillId="0" borderId="0" xfId="7" applyFill="1" applyAlignment="1" applyProtection="1"/>
    <xf numFmtId="0" fontId="10" fillId="0" borderId="0" xfId="3" applyFont="1" applyFill="1" applyBorder="1" applyAlignment="1" applyProtection="1">
      <alignment horizontal="right"/>
    </xf>
    <xf numFmtId="0" fontId="8" fillId="0" borderId="6" xfId="7" applyFont="1" applyFill="1" applyBorder="1" applyAlignment="1" applyProtection="1">
      <alignment horizontal="center" vertical="center" wrapText="1"/>
    </xf>
    <xf numFmtId="0" fontId="8" fillId="0" borderId="20" xfId="7" applyFont="1" applyFill="1" applyBorder="1" applyAlignment="1" applyProtection="1">
      <alignment horizontal="center" vertical="center" wrapText="1"/>
    </xf>
    <xf numFmtId="0" fontId="8" fillId="0" borderId="13" xfId="7" applyFont="1" applyFill="1" applyBorder="1" applyAlignment="1" applyProtection="1">
      <alignment horizontal="center" vertical="center" wrapText="1"/>
    </xf>
    <xf numFmtId="0" fontId="12" fillId="4" borderId="48" xfId="7" applyFont="1" applyFill="1" applyBorder="1" applyAlignment="1" applyProtection="1"/>
    <xf numFmtId="0" fontId="12" fillId="4" borderId="88" xfId="7" applyFont="1" applyFill="1" applyBorder="1" applyAlignment="1" applyProtection="1">
      <alignment vertical="center"/>
    </xf>
    <xf numFmtId="0" fontId="13" fillId="0" borderId="5" xfId="7" applyFont="1" applyFill="1" applyBorder="1" applyAlignment="1" applyProtection="1">
      <alignment horizontal="center" vertical="center" wrapText="1"/>
    </xf>
    <xf numFmtId="0" fontId="13" fillId="0" borderId="0" xfId="7" applyFont="1" applyFill="1" applyBorder="1" applyAlignment="1" applyProtection="1">
      <alignment vertical="center" wrapText="1"/>
    </xf>
    <xf numFmtId="0" fontId="13" fillId="0" borderId="7" xfId="7" applyFont="1" applyFill="1" applyBorder="1" applyAlignment="1" applyProtection="1">
      <alignment horizontal="center" vertical="center" wrapText="1"/>
    </xf>
    <xf numFmtId="0" fontId="26" fillId="0" borderId="11" xfId="7" applyFont="1" applyFill="1" applyBorder="1" applyAlignment="1" applyProtection="1">
      <alignment horizontal="left" vertical="center"/>
    </xf>
    <xf numFmtId="0" fontId="26" fillId="0" borderId="0" xfId="7" applyFont="1" applyFill="1" applyAlignment="1" applyProtection="1">
      <alignment vertical="center"/>
    </xf>
    <xf numFmtId="0" fontId="6" fillId="3" borderId="0" xfId="7" applyFill="1" applyProtection="1"/>
    <xf numFmtId="0" fontId="0" fillId="3" borderId="0" xfId="7" applyFont="1" applyFill="1" applyProtection="1"/>
    <xf numFmtId="0" fontId="6" fillId="3" borderId="0" xfId="7" applyFill="1" applyAlignment="1" applyProtection="1"/>
    <xf numFmtId="164" fontId="3" fillId="0" borderId="0" xfId="3" applyNumberFormat="1" applyFill="1" applyAlignment="1">
      <alignment vertical="center" wrapText="1"/>
    </xf>
    <xf numFmtId="164" fontId="3" fillId="3" borderId="0" xfId="3" applyNumberFormat="1" applyFill="1" applyAlignment="1">
      <alignment vertical="center" wrapText="1"/>
    </xf>
    <xf numFmtId="164" fontId="3" fillId="0" borderId="0" xfId="3" applyNumberFormat="1" applyFill="1" applyAlignment="1" applyProtection="1">
      <alignment horizontal="center" vertical="center" wrapText="1"/>
    </xf>
    <xf numFmtId="164" fontId="3" fillId="0" borderId="0" xfId="3" applyNumberFormat="1" applyFill="1" applyAlignment="1" applyProtection="1">
      <alignment vertical="center" wrapText="1"/>
    </xf>
    <xf numFmtId="164" fontId="8" fillId="0" borderId="0" xfId="3" applyNumberFormat="1" applyFont="1" applyFill="1" applyAlignment="1">
      <alignment horizontal="center" vertical="center" wrapText="1"/>
    </xf>
    <xf numFmtId="164" fontId="8" fillId="0" borderId="0" xfId="3" applyNumberFormat="1" applyFont="1" applyFill="1" applyAlignment="1">
      <alignment vertical="center" wrapText="1"/>
    </xf>
    <xf numFmtId="164" fontId="3" fillId="0" borderId="0" xfId="3" applyNumberFormat="1" applyFill="1" applyAlignment="1">
      <alignment horizontal="center" vertical="center" wrapText="1"/>
    </xf>
    <xf numFmtId="4" fontId="12" fillId="0" borderId="38" xfId="7" applyNumberFormat="1" applyFont="1" applyFill="1" applyBorder="1" applyAlignment="1" applyProtection="1">
      <alignment vertical="center"/>
    </xf>
    <xf numFmtId="4" fontId="12" fillId="0" borderId="89" xfId="7" applyNumberFormat="1" applyFont="1" applyFill="1" applyBorder="1" applyAlignment="1" applyProtection="1">
      <alignment vertical="center"/>
    </xf>
    <xf numFmtId="4" fontId="6" fillId="0" borderId="109" xfId="7" applyNumberFormat="1" applyBorder="1" applyAlignment="1">
      <alignment vertical="center"/>
    </xf>
    <xf numFmtId="164" fontId="8" fillId="3" borderId="0" xfId="0" applyNumberFormat="1" applyFont="1" applyFill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164" fontId="13" fillId="0" borderId="64" xfId="0" applyNumberFormat="1" applyFont="1" applyFill="1" applyBorder="1" applyAlignment="1" applyProtection="1">
      <alignment horizontal="center" vertical="center" wrapText="1"/>
    </xf>
    <xf numFmtId="4" fontId="12" fillId="0" borderId="141" xfId="7" applyNumberFormat="1" applyFont="1" applyBorder="1" applyAlignment="1">
      <alignment vertical="center"/>
    </xf>
    <xf numFmtId="4" fontId="12" fillId="0" borderId="139" xfId="7" applyNumberFormat="1" applyFont="1" applyBorder="1" applyAlignment="1">
      <alignment vertical="center"/>
    </xf>
    <xf numFmtId="4" fontId="12" fillId="0" borderId="149" xfId="7" applyNumberFormat="1" applyFont="1" applyBorder="1" applyAlignment="1">
      <alignment vertical="center"/>
    </xf>
    <xf numFmtId="4" fontId="12" fillId="0" borderId="109" xfId="7" applyNumberFormat="1" applyFont="1" applyBorder="1" applyAlignment="1">
      <alignment vertical="center"/>
    </xf>
    <xf numFmtId="4" fontId="18" fillId="0" borderId="109" xfId="7" applyNumberFormat="1" applyFont="1" applyBorder="1" applyAlignment="1">
      <alignment vertical="center"/>
    </xf>
    <xf numFmtId="4" fontId="12" fillId="0" borderId="148" xfId="7" applyNumberFormat="1" applyFont="1" applyBorder="1" applyAlignment="1">
      <alignment vertical="center"/>
    </xf>
    <xf numFmtId="4" fontId="31" fillId="0" borderId="109" xfId="7" applyNumberFormat="1" applyFont="1" applyBorder="1" applyAlignment="1">
      <alignment vertical="center"/>
    </xf>
    <xf numFmtId="0" fontId="12" fillId="0" borderId="141" xfId="7" applyFont="1" applyBorder="1" applyAlignment="1">
      <alignment vertical="center"/>
    </xf>
    <xf numFmtId="0" fontId="12" fillId="0" borderId="139" xfId="7" applyFont="1" applyBorder="1" applyAlignment="1">
      <alignment vertical="center"/>
    </xf>
    <xf numFmtId="0" fontId="12" fillId="0" borderId="149" xfId="7" applyFont="1" applyBorder="1" applyAlignment="1">
      <alignment vertical="center"/>
    </xf>
    <xf numFmtId="0" fontId="12" fillId="0" borderId="109" xfId="7" applyFont="1" applyBorder="1" applyAlignment="1">
      <alignment vertical="center"/>
    </xf>
    <xf numFmtId="0" fontId="6" fillId="0" borderId="148" xfId="7" applyBorder="1" applyAlignment="1">
      <alignment vertical="center"/>
    </xf>
    <xf numFmtId="4" fontId="31" fillId="0" borderId="139" xfId="7" applyNumberFormat="1" applyFont="1" applyBorder="1" applyAlignment="1">
      <alignment vertical="center"/>
    </xf>
    <xf numFmtId="4" fontId="31" fillId="0" borderId="138" xfId="7" applyNumberFormat="1" applyFont="1" applyBorder="1" applyAlignment="1">
      <alignment vertical="center"/>
    </xf>
    <xf numFmtId="0" fontId="6" fillId="0" borderId="112" xfId="7" applyBorder="1" applyAlignment="1">
      <alignment vertical="center"/>
    </xf>
    <xf numFmtId="0" fontId="25" fillId="0" borderId="140" xfId="0" applyFont="1" applyBorder="1" applyAlignment="1">
      <alignment vertical="center"/>
    </xf>
    <xf numFmtId="4" fontId="32" fillId="0" borderId="141" xfId="7" applyNumberFormat="1" applyFont="1" applyBorder="1" applyAlignment="1">
      <alignment vertical="center"/>
    </xf>
    <xf numFmtId="4" fontId="32" fillId="0" borderId="139" xfId="7" applyNumberFormat="1" applyFont="1" applyBorder="1" applyAlignment="1">
      <alignment vertical="center"/>
    </xf>
    <xf numFmtId="4" fontId="32" fillId="0" borderId="142" xfId="7" applyNumberFormat="1" applyFont="1" applyBorder="1" applyAlignment="1">
      <alignment vertical="center"/>
    </xf>
    <xf numFmtId="4" fontId="32" fillId="0" borderId="149" xfId="7" applyNumberFormat="1" applyFont="1" applyBorder="1" applyAlignment="1">
      <alignment vertical="center"/>
    </xf>
    <xf numFmtId="0" fontId="33" fillId="0" borderId="139" xfId="7" applyFont="1" applyBorder="1" applyAlignment="1">
      <alignment vertical="center"/>
    </xf>
    <xf numFmtId="0" fontId="13" fillId="3" borderId="131" xfId="7" applyFont="1" applyFill="1" applyBorder="1" applyAlignment="1" applyProtection="1">
      <alignment horizontal="center" vertical="center" wrapText="1"/>
    </xf>
    <xf numFmtId="0" fontId="0" fillId="3" borderId="0" xfId="0" applyFill="1"/>
    <xf numFmtId="0" fontId="28" fillId="2" borderId="150" xfId="2" applyFont="1" applyBorder="1" applyAlignment="1">
      <alignment vertical="center"/>
    </xf>
    <xf numFmtId="0" fontId="28" fillId="2" borderId="139" xfId="2" applyFont="1" applyBorder="1" applyAlignment="1">
      <alignment vertical="center"/>
    </xf>
    <xf numFmtId="0" fontId="23" fillId="2" borderId="140" xfId="2" applyFont="1" applyBorder="1" applyAlignment="1">
      <alignment vertical="center"/>
    </xf>
    <xf numFmtId="3" fontId="21" fillId="2" borderId="88" xfId="2" applyNumberFormat="1" applyFont="1" applyBorder="1" applyAlignment="1">
      <alignment vertical="center"/>
    </xf>
    <xf numFmtId="0" fontId="21" fillId="2" borderId="88" xfId="2" applyFont="1" applyBorder="1" applyAlignment="1">
      <alignment vertical="center"/>
    </xf>
    <xf numFmtId="0" fontId="25" fillId="4" borderId="109" xfId="0" applyFont="1" applyFill="1" applyBorder="1" applyAlignment="1">
      <alignment vertical="center"/>
    </xf>
    <xf numFmtId="3" fontId="25" fillId="4" borderId="142" xfId="0" applyNumberFormat="1" applyFont="1" applyFill="1" applyBorder="1" applyAlignment="1">
      <alignment vertical="center"/>
    </xf>
    <xf numFmtId="3" fontId="25" fillId="4" borderId="139" xfId="0" applyNumberFormat="1" applyFont="1" applyFill="1" applyBorder="1" applyAlignment="1">
      <alignment vertical="center"/>
    </xf>
    <xf numFmtId="0" fontId="25" fillId="4" borderId="140" xfId="0" applyFont="1" applyFill="1" applyBorder="1" applyAlignment="1">
      <alignment vertical="center"/>
    </xf>
    <xf numFmtId="3" fontId="13" fillId="4" borderId="109" xfId="0" applyNumberFormat="1" applyFont="1" applyFill="1" applyBorder="1" applyAlignment="1">
      <alignment vertical="center"/>
    </xf>
    <xf numFmtId="0" fontId="25" fillId="4" borderId="139" xfId="0" applyFont="1" applyFill="1" applyBorder="1" applyAlignment="1">
      <alignment vertical="center"/>
    </xf>
    <xf numFmtId="0" fontId="25" fillId="4" borderId="148" xfId="0" applyFont="1" applyFill="1" applyBorder="1" applyAlignment="1">
      <alignment vertical="center"/>
    </xf>
    <xf numFmtId="0" fontId="13" fillId="4" borderId="109" xfId="0" applyFont="1" applyFill="1" applyBorder="1" applyAlignment="1">
      <alignment vertical="center"/>
    </xf>
    <xf numFmtId="0" fontId="13" fillId="0" borderId="109" xfId="7" applyFont="1" applyFill="1" applyBorder="1" applyAlignment="1" applyProtection="1">
      <alignment vertical="center" wrapText="1"/>
    </xf>
    <xf numFmtId="164" fontId="13" fillId="0" borderId="192" xfId="0" applyNumberFormat="1" applyFont="1" applyFill="1" applyBorder="1" applyAlignment="1" applyProtection="1">
      <alignment horizontal="center" vertical="center" wrapText="1"/>
    </xf>
    <xf numFmtId="164" fontId="13" fillId="0" borderId="188" xfId="0" applyNumberFormat="1" applyFont="1" applyFill="1" applyBorder="1" applyAlignment="1" applyProtection="1">
      <alignment horizontal="center" vertical="center" wrapText="1"/>
    </xf>
    <xf numFmtId="164" fontId="15" fillId="0" borderId="73" xfId="3" applyNumberFormat="1" applyFont="1" applyFill="1" applyBorder="1" applyAlignment="1" applyProtection="1">
      <alignment horizontal="center" vertical="center" wrapText="1"/>
    </xf>
    <xf numFmtId="164" fontId="16" fillId="0" borderId="186" xfId="3" applyNumberFormat="1" applyFont="1" applyFill="1" applyBorder="1" applyAlignment="1" applyProtection="1">
      <alignment horizontal="center" vertical="center" wrapText="1"/>
    </xf>
    <xf numFmtId="0" fontId="8" fillId="0" borderId="204" xfId="7" applyFont="1" applyFill="1" applyBorder="1" applyAlignment="1" applyProtection="1">
      <alignment horizontal="center" vertical="center" wrapText="1"/>
    </xf>
    <xf numFmtId="0" fontId="8" fillId="0" borderId="51" xfId="0" applyFont="1" applyFill="1" applyBorder="1" applyAlignment="1" applyProtection="1">
      <alignment horizontal="center" vertical="center" wrapText="1"/>
    </xf>
    <xf numFmtId="3" fontId="35" fillId="2" borderId="141" xfId="2" applyNumberFormat="1" applyFont="1" applyBorder="1" applyAlignment="1">
      <alignment vertical="center"/>
    </xf>
    <xf numFmtId="4" fontId="34" fillId="0" borderId="148" xfId="0" applyNumberFormat="1" applyFont="1" applyBorder="1" applyAlignment="1">
      <alignment vertical="center"/>
    </xf>
    <xf numFmtId="3" fontId="35" fillId="2" borderId="139" xfId="2" applyNumberFormat="1" applyFont="1" applyBorder="1" applyAlignment="1">
      <alignment vertical="center"/>
    </xf>
    <xf numFmtId="4" fontId="34" fillId="0" borderId="139" xfId="0" applyNumberFormat="1" applyFont="1" applyBorder="1" applyAlignment="1">
      <alignment vertical="center"/>
    </xf>
    <xf numFmtId="3" fontId="35" fillId="2" borderId="149" xfId="2" applyNumberFormat="1" applyFont="1" applyBorder="1" applyAlignment="1">
      <alignment vertical="center"/>
    </xf>
    <xf numFmtId="4" fontId="34" fillId="0" borderId="149" xfId="0" applyNumberFormat="1" applyFont="1" applyBorder="1" applyAlignment="1">
      <alignment vertical="center"/>
    </xf>
    <xf numFmtId="3" fontId="19" fillId="2" borderId="109" xfId="2" applyNumberFormat="1" applyFont="1" applyBorder="1" applyAlignment="1">
      <alignment vertical="center"/>
    </xf>
    <xf numFmtId="4" fontId="36" fillId="0" borderId="109" xfId="0" applyNumberFormat="1" applyFont="1" applyBorder="1" applyAlignment="1">
      <alignment vertical="center"/>
    </xf>
    <xf numFmtId="3" fontId="35" fillId="2" borderId="109" xfId="2" applyNumberFormat="1" applyFont="1" applyBorder="1" applyAlignment="1">
      <alignment vertical="center"/>
    </xf>
    <xf numFmtId="4" fontId="34" fillId="0" borderId="109" xfId="0" applyNumberFormat="1" applyFont="1" applyBorder="1" applyAlignment="1">
      <alignment vertical="center"/>
    </xf>
    <xf numFmtId="3" fontId="35" fillId="2" borderId="142" xfId="2" applyNumberFormat="1" applyFont="1" applyBorder="1" applyAlignment="1">
      <alignment vertical="center"/>
    </xf>
    <xf numFmtId="4" fontId="34" fillId="0" borderId="141" xfId="0" applyNumberFormat="1" applyFont="1" applyBorder="1" applyAlignment="1">
      <alignment vertical="center"/>
    </xf>
    <xf numFmtId="164" fontId="23" fillId="0" borderId="66" xfId="3" applyNumberFormat="1" applyFont="1" applyFill="1" applyBorder="1" applyAlignment="1" applyProtection="1">
      <alignment horizontal="left" vertical="center" wrapText="1"/>
      <protection locked="0"/>
    </xf>
    <xf numFmtId="164" fontId="23" fillId="0" borderId="74" xfId="3" applyNumberFormat="1" applyFont="1" applyFill="1" applyBorder="1" applyAlignment="1" applyProtection="1">
      <alignment horizontal="left" vertical="center" wrapText="1"/>
      <protection locked="0"/>
    </xf>
    <xf numFmtId="164" fontId="23" fillId="0" borderId="202" xfId="3" applyNumberFormat="1" applyFont="1" applyFill="1" applyBorder="1" applyAlignment="1" applyProtection="1">
      <alignment horizontal="left" vertical="center" wrapText="1"/>
      <protection locked="0"/>
    </xf>
    <xf numFmtId="164" fontId="23" fillId="0" borderId="205" xfId="3" applyNumberFormat="1" applyFont="1" applyFill="1" applyBorder="1" applyAlignment="1" applyProtection="1">
      <alignment horizontal="left" vertical="center" wrapText="1"/>
      <protection locked="0"/>
    </xf>
    <xf numFmtId="164" fontId="23" fillId="0" borderId="184" xfId="3" applyNumberFormat="1" applyFont="1" applyFill="1" applyBorder="1" applyAlignment="1" applyProtection="1">
      <alignment horizontal="left" vertical="center" wrapText="1"/>
      <protection locked="0"/>
    </xf>
    <xf numFmtId="164" fontId="21" fillId="0" borderId="49" xfId="3" applyNumberFormat="1" applyFont="1" applyFill="1" applyBorder="1" applyAlignment="1" applyProtection="1">
      <alignment horizontal="left" vertical="center" wrapText="1"/>
    </xf>
    <xf numFmtId="0" fontId="0" fillId="0" borderId="0" xfId="0" applyAlignment="1"/>
    <xf numFmtId="0" fontId="7" fillId="0" borderId="0" xfId="3" applyFont="1" applyAlignment="1" applyProtection="1">
      <alignment vertical="center"/>
    </xf>
    <xf numFmtId="0" fontId="3" fillId="0" borderId="0" xfId="3" applyAlignment="1">
      <alignment vertical="center"/>
    </xf>
    <xf numFmtId="0" fontId="8" fillId="0" borderId="0" xfId="3" applyFont="1" applyFill="1" applyBorder="1" applyAlignment="1" applyProtection="1">
      <alignment horizontal="left" vertical="center" wrapText="1"/>
    </xf>
    <xf numFmtId="164" fontId="8" fillId="0" borderId="0" xfId="3" applyNumberFormat="1" applyFont="1" applyFill="1" applyBorder="1" applyAlignment="1" applyProtection="1">
      <alignment horizontal="right" vertical="center" wrapText="1"/>
    </xf>
    <xf numFmtId="164" fontId="18" fillId="4" borderId="36" xfId="3" applyNumberFormat="1" applyFont="1" applyFill="1" applyBorder="1" applyAlignment="1" applyProtection="1">
      <alignment vertical="center"/>
    </xf>
    <xf numFmtId="164" fontId="18" fillId="3" borderId="38" xfId="3" applyNumberFormat="1" applyFont="1" applyFill="1" applyBorder="1" applyAlignment="1" applyProtection="1">
      <alignment vertical="center"/>
    </xf>
    <xf numFmtId="0" fontId="8" fillId="0" borderId="55" xfId="7" applyFont="1" applyFill="1" applyBorder="1" applyAlignment="1" applyProtection="1">
      <alignment horizontal="center" vertical="center" wrapText="1"/>
    </xf>
    <xf numFmtId="0" fontId="8" fillId="0" borderId="53" xfId="7" applyFont="1" applyFill="1" applyBorder="1" applyAlignment="1" applyProtection="1">
      <alignment horizontal="center" vertical="center" wrapText="1"/>
    </xf>
    <xf numFmtId="0" fontId="8" fillId="0" borderId="54" xfId="7" applyFont="1" applyFill="1" applyBorder="1" applyAlignment="1" applyProtection="1">
      <alignment horizontal="center" vertical="center" wrapText="1"/>
    </xf>
    <xf numFmtId="0" fontId="8" fillId="0" borderId="152" xfId="7" applyFont="1" applyFill="1" applyBorder="1" applyAlignment="1" applyProtection="1">
      <alignment horizontal="center" vertical="center" wrapText="1"/>
    </xf>
    <xf numFmtId="0" fontId="7" fillId="2" borderId="109" xfId="2" applyFont="1" applyBorder="1" applyAlignment="1">
      <alignment vertical="center"/>
    </xf>
    <xf numFmtId="4" fontId="3" fillId="0" borderId="109" xfId="7" applyNumberFormat="1" applyFont="1" applyBorder="1" applyAlignment="1">
      <alignment vertical="center"/>
    </xf>
    <xf numFmtId="164" fontId="8" fillId="3" borderId="0" xfId="3" applyNumberFormat="1" applyFont="1" applyFill="1" applyBorder="1" applyAlignment="1" applyProtection="1">
      <alignment horizontal="right" vertical="center" wrapText="1"/>
    </xf>
    <xf numFmtId="0" fontId="23" fillId="2" borderId="148" xfId="2" applyFont="1" applyBorder="1" applyAlignment="1">
      <alignment vertical="center"/>
    </xf>
    <xf numFmtId="3" fontId="23" fillId="2" borderId="140" xfId="2" applyNumberFormat="1" applyFont="1" applyBorder="1" applyAlignment="1">
      <alignment vertical="center"/>
    </xf>
    <xf numFmtId="164" fontId="12" fillId="4" borderId="182" xfId="0" applyNumberFormat="1" applyFont="1" applyFill="1" applyBorder="1" applyAlignment="1" applyProtection="1">
      <alignment vertical="center"/>
      <protection locked="0"/>
    </xf>
    <xf numFmtId="164" fontId="12" fillId="3" borderId="40" xfId="0" applyNumberFormat="1" applyFont="1" applyFill="1" applyBorder="1" applyAlignment="1" applyProtection="1">
      <alignment vertical="center"/>
      <protection locked="0"/>
    </xf>
    <xf numFmtId="164" fontId="12" fillId="4" borderId="23" xfId="0" applyNumberFormat="1" applyFont="1" applyFill="1" applyBorder="1" applyAlignment="1" applyProtection="1">
      <alignment vertical="center"/>
      <protection locked="0"/>
    </xf>
    <xf numFmtId="164" fontId="12" fillId="0" borderId="23" xfId="0" applyNumberFormat="1" applyFont="1" applyFill="1" applyBorder="1" applyAlignment="1" applyProtection="1">
      <alignment vertical="center"/>
      <protection locked="0"/>
    </xf>
    <xf numFmtId="164" fontId="21" fillId="4" borderId="25" xfId="0" applyNumberFormat="1" applyFont="1" applyFill="1" applyBorder="1" applyAlignment="1" applyProtection="1">
      <alignment vertical="center"/>
    </xf>
    <xf numFmtId="164" fontId="21" fillId="0" borderId="25" xfId="0" applyNumberFormat="1" applyFont="1" applyFill="1" applyBorder="1" applyAlignment="1" applyProtection="1">
      <alignment vertical="center"/>
    </xf>
    <xf numFmtId="164" fontId="21" fillId="4" borderId="39" xfId="0" applyNumberFormat="1" applyFont="1" applyFill="1" applyBorder="1" applyAlignment="1" applyProtection="1">
      <alignment vertical="center"/>
    </xf>
    <xf numFmtId="164" fontId="21" fillId="3" borderId="25" xfId="0" applyNumberFormat="1" applyFont="1" applyFill="1" applyBorder="1" applyAlignment="1" applyProtection="1">
      <alignment vertical="center"/>
    </xf>
    <xf numFmtId="0" fontId="14" fillId="0" borderId="17" xfId="0" applyFont="1" applyBorder="1" applyAlignment="1" applyProtection="1">
      <alignment horizontal="left" indent="1"/>
    </xf>
    <xf numFmtId="0" fontId="13" fillId="0" borderId="152" xfId="7" applyFont="1" applyFill="1" applyBorder="1" applyAlignment="1" applyProtection="1">
      <alignment horizontal="center" vertical="center" wrapText="1"/>
    </xf>
    <xf numFmtId="0" fontId="26" fillId="3" borderId="0" xfId="0" applyFont="1" applyFill="1" applyAlignment="1" applyProtection="1">
      <alignment vertical="center" wrapText="1"/>
    </xf>
    <xf numFmtId="0" fontId="26" fillId="0" borderId="0" xfId="0" applyFont="1"/>
    <xf numFmtId="0" fontId="13" fillId="0" borderId="55" xfId="7" applyFont="1" applyFill="1" applyBorder="1" applyAlignment="1" applyProtection="1">
      <alignment horizontal="center" vertical="center" wrapText="1"/>
    </xf>
    <xf numFmtId="164" fontId="21" fillId="4" borderId="36" xfId="0" applyNumberFormat="1" applyFont="1" applyFill="1" applyBorder="1" applyAlignment="1" applyProtection="1">
      <alignment horizontal="right" vertical="center"/>
    </xf>
    <xf numFmtId="164" fontId="23" fillId="4" borderId="21" xfId="0" applyNumberFormat="1" applyFont="1" applyFill="1" applyBorder="1" applyAlignment="1" applyProtection="1">
      <alignment horizontal="right" vertical="center"/>
      <protection locked="0"/>
    </xf>
    <xf numFmtId="164" fontId="23" fillId="0" borderId="21" xfId="0" applyNumberFormat="1" applyFont="1" applyFill="1" applyBorder="1" applyAlignment="1" applyProtection="1">
      <alignment horizontal="right" vertical="center"/>
      <protection locked="0"/>
    </xf>
    <xf numFmtId="164" fontId="23" fillId="0" borderId="133" xfId="0" applyNumberFormat="1" applyFont="1" applyFill="1" applyBorder="1" applyAlignment="1" applyProtection="1">
      <alignment horizontal="right" vertical="center"/>
      <protection locked="0"/>
    </xf>
    <xf numFmtId="164" fontId="23" fillId="4" borderId="161" xfId="0" applyNumberFormat="1" applyFont="1" applyFill="1" applyBorder="1" applyAlignment="1" applyProtection="1">
      <alignment horizontal="right" vertical="center"/>
      <protection locked="0"/>
    </xf>
    <xf numFmtId="164" fontId="23" fillId="3" borderId="34" xfId="0" applyNumberFormat="1" applyFont="1" applyFill="1" applyBorder="1" applyAlignment="1" applyProtection="1">
      <alignment horizontal="right" vertical="center"/>
      <protection locked="0"/>
    </xf>
    <xf numFmtId="164" fontId="23" fillId="4" borderId="22" xfId="0" applyNumberFormat="1" applyFont="1" applyFill="1" applyBorder="1" applyAlignment="1" applyProtection="1">
      <alignment horizontal="right" vertical="center"/>
      <protection locked="0"/>
    </xf>
    <xf numFmtId="164" fontId="23" fillId="0" borderId="22" xfId="0" applyNumberFormat="1" applyFont="1" applyFill="1" applyBorder="1" applyAlignment="1" applyProtection="1">
      <alignment horizontal="right" vertical="center"/>
      <protection locked="0"/>
    </xf>
    <xf numFmtId="164" fontId="23" fillId="0" borderId="98" xfId="0" applyNumberFormat="1" applyFont="1" applyFill="1" applyBorder="1" applyAlignment="1" applyProtection="1">
      <alignment horizontal="right" vertical="center"/>
      <protection locked="0"/>
    </xf>
    <xf numFmtId="164" fontId="23" fillId="4" borderId="160" xfId="0" applyNumberFormat="1" applyFont="1" applyFill="1" applyBorder="1" applyAlignment="1" applyProtection="1">
      <alignment horizontal="right" vertical="center"/>
      <protection locked="0"/>
    </xf>
    <xf numFmtId="164" fontId="23" fillId="3" borderId="31" xfId="0" applyNumberFormat="1" applyFont="1" applyFill="1" applyBorder="1" applyAlignment="1" applyProtection="1">
      <alignment horizontal="right" vertical="center"/>
      <protection locked="0"/>
    </xf>
    <xf numFmtId="164" fontId="21" fillId="4" borderId="25" xfId="0" applyNumberFormat="1" applyFont="1" applyFill="1" applyBorder="1" applyAlignment="1" applyProtection="1">
      <alignment horizontal="right" vertical="center"/>
    </xf>
    <xf numFmtId="164" fontId="21" fillId="0" borderId="25" xfId="0" applyNumberFormat="1" applyFont="1" applyFill="1" applyBorder="1" applyAlignment="1" applyProtection="1">
      <alignment horizontal="right" vertical="center"/>
    </xf>
    <xf numFmtId="164" fontId="21" fillId="0" borderId="147" xfId="0" applyNumberFormat="1" applyFont="1" applyFill="1" applyBorder="1" applyAlignment="1" applyProtection="1">
      <alignment horizontal="right" vertical="center"/>
    </xf>
    <xf numFmtId="164" fontId="21" fillId="4" borderId="19" xfId="0" applyNumberFormat="1" applyFont="1" applyFill="1" applyBorder="1" applyAlignment="1" applyProtection="1">
      <alignment horizontal="right" vertical="center"/>
    </xf>
    <xf numFmtId="164" fontId="21" fillId="3" borderId="39" xfId="0" applyNumberFormat="1" applyFont="1" applyFill="1" applyBorder="1" applyAlignment="1" applyProtection="1">
      <alignment horizontal="right" vertical="center"/>
    </xf>
    <xf numFmtId="0" fontId="23" fillId="4" borderId="38" xfId="0" applyFont="1" applyFill="1" applyBorder="1" applyAlignment="1" applyProtection="1">
      <alignment horizontal="right" vertical="center"/>
    </xf>
    <xf numFmtId="0" fontId="23" fillId="0" borderId="38" xfId="0" applyFont="1" applyFill="1" applyBorder="1" applyAlignment="1" applyProtection="1">
      <alignment horizontal="right" vertical="center"/>
    </xf>
    <xf numFmtId="0" fontId="23" fillId="0" borderId="36" xfId="0" applyFont="1" applyFill="1" applyBorder="1" applyAlignment="1" applyProtection="1">
      <alignment horizontal="right" vertical="center"/>
    </xf>
    <xf numFmtId="0" fontId="23" fillId="4" borderId="36" xfId="0" applyFont="1" applyFill="1" applyBorder="1" applyAlignment="1" applyProtection="1">
      <alignment horizontal="right" vertical="center"/>
    </xf>
    <xf numFmtId="0" fontId="23" fillId="3" borderId="38" xfId="0" applyFont="1" applyFill="1" applyBorder="1" applyAlignment="1" applyProtection="1">
      <alignment horizontal="right" vertical="center"/>
    </xf>
    <xf numFmtId="164" fontId="21" fillId="4" borderId="20" xfId="0" applyNumberFormat="1" applyFont="1" applyFill="1" applyBorder="1" applyAlignment="1" applyProtection="1">
      <alignment horizontal="right" vertical="center"/>
    </xf>
    <xf numFmtId="164" fontId="21" fillId="0" borderId="20" xfId="0" applyNumberFormat="1" applyFont="1" applyFill="1" applyBorder="1" applyAlignment="1" applyProtection="1">
      <alignment horizontal="right" vertical="center"/>
    </xf>
    <xf numFmtId="164" fontId="21" fillId="0" borderId="43" xfId="0" applyNumberFormat="1" applyFont="1" applyFill="1" applyBorder="1" applyAlignment="1" applyProtection="1">
      <alignment horizontal="right" vertical="center"/>
    </xf>
    <xf numFmtId="164" fontId="21" fillId="3" borderId="38" xfId="0" applyNumberFormat="1" applyFont="1" applyFill="1" applyBorder="1" applyAlignment="1" applyProtection="1">
      <alignment horizontal="right" vertical="center"/>
    </xf>
    <xf numFmtId="164" fontId="21" fillId="4" borderId="20" xfId="0" applyNumberFormat="1" applyFont="1" applyFill="1" applyBorder="1" applyAlignment="1" applyProtection="1">
      <alignment horizontal="right" vertical="center"/>
      <protection locked="0"/>
    </xf>
    <xf numFmtId="164" fontId="21" fillId="0" borderId="20" xfId="0" applyNumberFormat="1" applyFont="1" applyFill="1" applyBorder="1" applyAlignment="1" applyProtection="1">
      <alignment horizontal="right" vertical="center"/>
      <protection locked="0"/>
    </xf>
    <xf numFmtId="164" fontId="21" fillId="0" borderId="43" xfId="0" applyNumberFormat="1" applyFont="1" applyFill="1" applyBorder="1" applyAlignment="1" applyProtection="1">
      <alignment horizontal="right" vertical="center"/>
      <protection locked="0"/>
    </xf>
    <xf numFmtId="164" fontId="21" fillId="4" borderId="36" xfId="0" applyNumberFormat="1" applyFont="1" applyFill="1" applyBorder="1" applyAlignment="1" applyProtection="1">
      <alignment horizontal="right" vertical="center"/>
      <protection locked="0"/>
    </xf>
    <xf numFmtId="164" fontId="21" fillId="3" borderId="38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Fill="1" applyAlignment="1" applyProtection="1">
      <alignment horizontal="right" vertical="center"/>
    </xf>
    <xf numFmtId="0" fontId="23" fillId="3" borderId="0" xfId="0" applyFont="1" applyFill="1" applyAlignment="1" applyProtection="1">
      <alignment horizontal="right" vertical="center"/>
    </xf>
    <xf numFmtId="3" fontId="21" fillId="4" borderId="20" xfId="0" applyNumberFormat="1" applyFont="1" applyFill="1" applyBorder="1" applyAlignment="1" applyProtection="1">
      <alignment horizontal="right" vertical="center"/>
      <protection locked="0"/>
    </xf>
    <xf numFmtId="3" fontId="21" fillId="0" borderId="20" xfId="0" applyNumberFormat="1" applyFont="1" applyFill="1" applyBorder="1" applyAlignment="1" applyProtection="1">
      <alignment horizontal="right" vertical="center"/>
      <protection locked="0"/>
    </xf>
    <xf numFmtId="3" fontId="21" fillId="0" borderId="43" xfId="0" applyNumberFormat="1" applyFont="1" applyFill="1" applyBorder="1" applyAlignment="1" applyProtection="1">
      <alignment horizontal="right" vertical="center"/>
      <protection locked="0"/>
    </xf>
    <xf numFmtId="3" fontId="21" fillId="4" borderId="36" xfId="0" applyNumberFormat="1" applyFont="1" applyFill="1" applyBorder="1" applyAlignment="1" applyProtection="1">
      <alignment horizontal="right" vertical="center"/>
      <protection locked="0"/>
    </xf>
    <xf numFmtId="3" fontId="21" fillId="0" borderId="38" xfId="0" applyNumberFormat="1" applyFont="1" applyFill="1" applyBorder="1" applyAlignment="1" applyProtection="1">
      <alignment horizontal="right" vertical="center"/>
      <protection locked="0"/>
    </xf>
    <xf numFmtId="164" fontId="23" fillId="0" borderId="34" xfId="0" applyNumberFormat="1" applyFont="1" applyFill="1" applyBorder="1" applyAlignment="1" applyProtection="1">
      <alignment horizontal="right" vertical="center"/>
      <protection locked="0"/>
    </xf>
    <xf numFmtId="164" fontId="23" fillId="4" borderId="45" xfId="0" applyNumberFormat="1" applyFont="1" applyFill="1" applyBorder="1" applyAlignment="1" applyProtection="1">
      <alignment horizontal="right" vertical="center"/>
      <protection locked="0"/>
    </xf>
    <xf numFmtId="164" fontId="23" fillId="0" borderId="45" xfId="0" applyNumberFormat="1" applyFont="1" applyFill="1" applyBorder="1" applyAlignment="1" applyProtection="1">
      <alignment horizontal="right" vertical="center"/>
      <protection locked="0"/>
    </xf>
    <xf numFmtId="164" fontId="23" fillId="0" borderId="44" xfId="0" applyNumberFormat="1" applyFont="1" applyFill="1" applyBorder="1" applyAlignment="1" applyProtection="1">
      <alignment horizontal="right" vertical="center"/>
      <protection locked="0"/>
    </xf>
    <xf numFmtId="164" fontId="23" fillId="4" borderId="0" xfId="0" applyNumberFormat="1" applyFont="1" applyFill="1" applyBorder="1" applyAlignment="1" applyProtection="1">
      <alignment horizontal="right" vertical="center"/>
      <protection locked="0"/>
    </xf>
    <xf numFmtId="164" fontId="23" fillId="3" borderId="41" xfId="0" applyNumberFormat="1" applyFont="1" applyFill="1" applyBorder="1" applyAlignment="1" applyProtection="1">
      <alignment horizontal="right" vertical="center"/>
      <protection locked="0"/>
    </xf>
    <xf numFmtId="164" fontId="23" fillId="4" borderId="37" xfId="0" applyNumberFormat="1" applyFont="1" applyFill="1" applyBorder="1" applyAlignment="1" applyProtection="1">
      <alignment horizontal="right" vertical="center"/>
      <protection locked="0"/>
    </xf>
    <xf numFmtId="164" fontId="23" fillId="0" borderId="37" xfId="0" applyNumberFormat="1" applyFont="1" applyFill="1" applyBorder="1" applyAlignment="1" applyProtection="1">
      <alignment horizontal="right" vertical="center"/>
      <protection locked="0"/>
    </xf>
    <xf numFmtId="164" fontId="23" fillId="0" borderId="134" xfId="0" applyNumberFormat="1" applyFont="1" applyFill="1" applyBorder="1" applyAlignment="1" applyProtection="1">
      <alignment horizontal="right" vertical="center"/>
      <protection locked="0"/>
    </xf>
    <xf numFmtId="164" fontId="23" fillId="4" borderId="9" xfId="0" applyNumberFormat="1" applyFont="1" applyFill="1" applyBorder="1" applyAlignment="1" applyProtection="1">
      <alignment horizontal="right" vertical="center"/>
      <protection locked="0"/>
    </xf>
    <xf numFmtId="164" fontId="23" fillId="3" borderId="32" xfId="0" applyNumberFormat="1" applyFont="1" applyFill="1" applyBorder="1" applyAlignment="1" applyProtection="1">
      <alignment horizontal="right" vertical="center"/>
      <protection locked="0"/>
    </xf>
    <xf numFmtId="164" fontId="23" fillId="4" borderId="23" xfId="0" applyNumberFormat="1" applyFont="1" applyFill="1" applyBorder="1" applyAlignment="1" applyProtection="1">
      <alignment horizontal="right" vertical="center"/>
      <protection locked="0"/>
    </xf>
    <xf numFmtId="164" fontId="23" fillId="0" borderId="23" xfId="0" applyNumberFormat="1" applyFont="1" applyFill="1" applyBorder="1" applyAlignment="1" applyProtection="1">
      <alignment horizontal="right" vertical="center"/>
      <protection locked="0"/>
    </xf>
    <xf numFmtId="164" fontId="23" fillId="0" borderId="42" xfId="0" applyNumberFormat="1" applyFont="1" applyFill="1" applyBorder="1" applyAlignment="1" applyProtection="1">
      <alignment horizontal="right" vertical="center"/>
      <protection locked="0"/>
    </xf>
    <xf numFmtId="164" fontId="23" fillId="4" borderId="182" xfId="0" applyNumberFormat="1" applyFont="1" applyFill="1" applyBorder="1" applyAlignment="1" applyProtection="1">
      <alignment horizontal="right" vertical="center"/>
      <protection locked="0"/>
    </xf>
    <xf numFmtId="164" fontId="23" fillId="3" borderId="40" xfId="0" applyNumberFormat="1" applyFont="1" applyFill="1" applyBorder="1" applyAlignment="1" applyProtection="1">
      <alignment horizontal="right" vertical="center"/>
      <protection locked="0"/>
    </xf>
    <xf numFmtId="164" fontId="21" fillId="4" borderId="38" xfId="0" applyNumberFormat="1" applyFont="1" applyFill="1" applyBorder="1" applyAlignment="1" applyProtection="1">
      <alignment horizontal="right" vertical="center"/>
      <protection locked="0"/>
    </xf>
    <xf numFmtId="164" fontId="21" fillId="0" borderId="38" xfId="0" applyNumberFormat="1" applyFont="1" applyFill="1" applyBorder="1" applyAlignment="1" applyProtection="1">
      <alignment horizontal="right" vertical="center"/>
      <protection locked="0"/>
    </xf>
    <xf numFmtId="164" fontId="21" fillId="0" borderId="36" xfId="0" applyNumberFormat="1" applyFont="1" applyFill="1" applyBorder="1" applyAlignment="1" applyProtection="1">
      <alignment horizontal="right" vertical="center"/>
      <protection locked="0"/>
    </xf>
    <xf numFmtId="164" fontId="21" fillId="4" borderId="38" xfId="0" applyNumberFormat="1" applyFont="1" applyFill="1" applyBorder="1" applyAlignment="1" applyProtection="1">
      <alignment horizontal="right" vertical="center"/>
    </xf>
    <xf numFmtId="164" fontId="21" fillId="0" borderId="38" xfId="0" applyNumberFormat="1" applyFont="1" applyFill="1" applyBorder="1" applyAlignment="1" applyProtection="1">
      <alignment horizontal="right" vertical="center"/>
    </xf>
    <xf numFmtId="164" fontId="21" fillId="0" borderId="36" xfId="0" applyNumberFormat="1" applyFont="1" applyFill="1" applyBorder="1" applyAlignment="1" applyProtection="1">
      <alignment horizontal="right" vertical="center"/>
    </xf>
    <xf numFmtId="0" fontId="13" fillId="0" borderId="7" xfId="0" applyFont="1" applyFill="1" applyBorder="1" applyAlignment="1" applyProtection="1">
      <alignment horizontal="left" vertical="center" indent="1"/>
    </xf>
    <xf numFmtId="0" fontId="25" fillId="0" borderId="14" xfId="7" applyFont="1" applyFill="1" applyBorder="1" applyAlignment="1" applyProtection="1">
      <alignment horizontal="left" vertical="center" indent="1"/>
    </xf>
    <xf numFmtId="0" fontId="25" fillId="0" borderId="11" xfId="7" applyFont="1" applyFill="1" applyBorder="1" applyAlignment="1" applyProtection="1">
      <alignment horizontal="left" vertical="center" indent="1"/>
    </xf>
    <xf numFmtId="0" fontId="25" fillId="0" borderId="12" xfId="7" applyFont="1" applyFill="1" applyBorder="1" applyAlignment="1" applyProtection="1">
      <alignment horizontal="left" vertical="center" indent="1"/>
    </xf>
    <xf numFmtId="0" fontId="13" fillId="0" borderId="7" xfId="7" applyFont="1" applyFill="1" applyBorder="1" applyAlignment="1" applyProtection="1">
      <alignment horizontal="left" vertical="center" indent="1"/>
    </xf>
    <xf numFmtId="0" fontId="25" fillId="0" borderId="16" xfId="7" applyFont="1" applyFill="1" applyBorder="1" applyAlignment="1" applyProtection="1">
      <alignment horizontal="left" vertical="center" indent="1"/>
    </xf>
    <xf numFmtId="0" fontId="13" fillId="0" borderId="7" xfId="7" applyFont="1" applyFill="1" applyBorder="1" applyAlignment="1" applyProtection="1">
      <alignment horizontal="left" vertical="center"/>
    </xf>
    <xf numFmtId="0" fontId="25" fillId="0" borderId="14" xfId="7" applyFont="1" applyFill="1" applyBorder="1" applyAlignment="1" applyProtection="1">
      <alignment horizontal="left" vertical="center"/>
    </xf>
    <xf numFmtId="0" fontId="13" fillId="0" borderId="5" xfId="7" applyFont="1" applyFill="1" applyBorder="1" applyAlignment="1" applyProtection="1">
      <alignment horizontal="left" vertical="center"/>
    </xf>
    <xf numFmtId="0" fontId="13" fillId="0" borderId="7" xfId="0" applyFont="1" applyFill="1" applyBorder="1" applyAlignment="1" applyProtection="1">
      <alignment horizontal="left" vertical="center"/>
    </xf>
    <xf numFmtId="0" fontId="25" fillId="0" borderId="0" xfId="0" applyFont="1" applyFill="1" applyAlignment="1" applyProtection="1">
      <alignment vertical="center"/>
    </xf>
    <xf numFmtId="0" fontId="13" fillId="0" borderId="17" xfId="0" applyFont="1" applyFill="1" applyBorder="1" applyAlignment="1" applyProtection="1">
      <alignment vertical="center"/>
    </xf>
    <xf numFmtId="0" fontId="8" fillId="0" borderId="67" xfId="7" applyFont="1" applyFill="1" applyBorder="1" applyAlignment="1" applyProtection="1">
      <alignment horizontal="left" vertical="center"/>
    </xf>
    <xf numFmtId="164" fontId="18" fillId="4" borderId="20" xfId="7" applyNumberFormat="1" applyFont="1" applyFill="1" applyBorder="1" applyAlignment="1" applyProtection="1">
      <alignment vertical="center"/>
    </xf>
    <xf numFmtId="0" fontId="0" fillId="0" borderId="0" xfId="7" applyFont="1" applyFill="1" applyAlignment="1" applyProtection="1"/>
    <xf numFmtId="49" fontId="0" fillId="0" borderId="65" xfId="7" applyNumberFormat="1" applyFont="1" applyFill="1" applyBorder="1" applyAlignment="1" applyProtection="1">
      <alignment horizontal="left" vertical="center"/>
    </xf>
    <xf numFmtId="0" fontId="7" fillId="0" borderId="14" xfId="3" applyFont="1" applyBorder="1" applyAlignment="1" applyProtection="1">
      <alignment horizontal="left" vertical="center"/>
    </xf>
    <xf numFmtId="3" fontId="12" fillId="4" borderId="21" xfId="7" applyNumberFormat="1" applyFont="1" applyFill="1" applyBorder="1" applyAlignment="1" applyProtection="1">
      <alignment vertical="center"/>
      <protection locked="0"/>
    </xf>
    <xf numFmtId="164" fontId="12" fillId="0" borderId="21" xfId="7" applyNumberFormat="1" applyFont="1" applyFill="1" applyBorder="1" applyAlignment="1" applyProtection="1">
      <alignment vertical="center"/>
      <protection locked="0"/>
    </xf>
    <xf numFmtId="164" fontId="12" fillId="4" borderId="21" xfId="7" applyNumberFormat="1" applyFont="1" applyFill="1" applyBorder="1" applyAlignment="1" applyProtection="1">
      <alignment vertical="center"/>
      <protection locked="0"/>
    </xf>
    <xf numFmtId="4" fontId="12" fillId="0" borderId="21" xfId="7" applyNumberFormat="1" applyFont="1" applyFill="1" applyBorder="1" applyAlignment="1" applyProtection="1">
      <alignment vertical="center"/>
      <protection locked="0"/>
    </xf>
    <xf numFmtId="164" fontId="12" fillId="0" borderId="99" xfId="7" applyNumberFormat="1" applyFont="1" applyFill="1" applyBorder="1" applyAlignment="1" applyProtection="1">
      <alignment vertical="center"/>
      <protection locked="0"/>
    </xf>
    <xf numFmtId="49" fontId="0" fillId="0" borderId="66" xfId="7" applyNumberFormat="1" applyFont="1" applyFill="1" applyBorder="1" applyAlignment="1" applyProtection="1">
      <alignment horizontal="left" vertical="center"/>
    </xf>
    <xf numFmtId="0" fontId="7" fillId="0" borderId="11" xfId="3" applyFont="1" applyBorder="1" applyAlignment="1" applyProtection="1">
      <alignment horizontal="left" vertical="center"/>
    </xf>
    <xf numFmtId="3" fontId="12" fillId="4" borderId="22" xfId="7" applyNumberFormat="1" applyFont="1" applyFill="1" applyBorder="1" applyAlignment="1" applyProtection="1">
      <alignment vertical="center"/>
      <protection locked="0"/>
    </xf>
    <xf numFmtId="164" fontId="12" fillId="0" borderId="22" xfId="7" applyNumberFormat="1" applyFont="1" applyFill="1" applyBorder="1" applyAlignment="1" applyProtection="1">
      <alignment vertical="center"/>
      <protection locked="0"/>
    </xf>
    <xf numFmtId="164" fontId="12" fillId="4" borderId="22" xfId="7" applyNumberFormat="1" applyFont="1" applyFill="1" applyBorder="1" applyAlignment="1" applyProtection="1">
      <alignment vertical="center"/>
      <protection locked="0"/>
    </xf>
    <xf numFmtId="164" fontId="12" fillId="0" borderId="100" xfId="7" applyNumberFormat="1" applyFont="1" applyFill="1" applyBorder="1" applyAlignment="1" applyProtection="1">
      <alignment vertical="center"/>
      <protection locked="0"/>
    </xf>
    <xf numFmtId="49" fontId="0" fillId="0" borderId="86" xfId="7" applyNumberFormat="1" applyFont="1" applyFill="1" applyBorder="1" applyAlignment="1" applyProtection="1">
      <alignment horizontal="left" vertical="center"/>
    </xf>
    <xf numFmtId="0" fontId="7" fillId="0" borderId="27" xfId="3" applyFont="1" applyBorder="1" applyAlignment="1" applyProtection="1">
      <alignment horizontal="left" vertical="center"/>
    </xf>
    <xf numFmtId="3" fontId="12" fillId="4" borderId="37" xfId="7" applyNumberFormat="1" applyFont="1" applyFill="1" applyBorder="1" applyAlignment="1" applyProtection="1">
      <alignment vertical="center"/>
      <protection locked="0"/>
    </xf>
    <xf numFmtId="4" fontId="12" fillId="0" borderId="22" xfId="7" applyNumberFormat="1" applyFont="1" applyFill="1" applyBorder="1" applyAlignment="1" applyProtection="1">
      <alignment vertical="center"/>
      <protection locked="0"/>
    </xf>
    <xf numFmtId="3" fontId="18" fillId="4" borderId="20" xfId="7" applyNumberFormat="1" applyFont="1" applyFill="1" applyBorder="1" applyAlignment="1" applyProtection="1">
      <alignment vertical="center"/>
    </xf>
    <xf numFmtId="3" fontId="18" fillId="3" borderId="20" xfId="7" applyNumberFormat="1" applyFont="1" applyFill="1" applyBorder="1" applyAlignment="1" applyProtection="1">
      <alignment vertical="center"/>
    </xf>
    <xf numFmtId="0" fontId="13" fillId="0" borderId="7" xfId="3" applyFont="1" applyBorder="1" applyAlignment="1" applyProtection="1">
      <alignment horizontal="left" vertical="center"/>
    </xf>
    <xf numFmtId="164" fontId="12" fillId="0" borderId="37" xfId="7" applyNumberFormat="1" applyFont="1" applyFill="1" applyBorder="1" applyAlignment="1" applyProtection="1">
      <alignment vertical="center"/>
      <protection locked="0"/>
    </xf>
    <xf numFmtId="164" fontId="12" fillId="4" borderId="37" xfId="7" applyNumberFormat="1" applyFont="1" applyFill="1" applyBorder="1" applyAlignment="1" applyProtection="1">
      <alignment vertical="center"/>
      <protection locked="0"/>
    </xf>
    <xf numFmtId="164" fontId="12" fillId="0" borderId="102" xfId="7" applyNumberFormat="1" applyFont="1" applyFill="1" applyBorder="1" applyAlignment="1" applyProtection="1">
      <alignment vertical="center"/>
      <protection locked="0"/>
    </xf>
    <xf numFmtId="164" fontId="18" fillId="0" borderId="20" xfId="7" applyNumberFormat="1" applyFont="1" applyFill="1" applyBorder="1" applyAlignment="1" applyProtection="1">
      <alignment vertical="center"/>
    </xf>
    <xf numFmtId="4" fontId="18" fillId="0" borderId="20" xfId="7" applyNumberFormat="1" applyFont="1" applyFill="1" applyBorder="1" applyAlignment="1" applyProtection="1">
      <alignment vertical="center"/>
    </xf>
    <xf numFmtId="3" fontId="12" fillId="4" borderId="21" xfId="7" applyNumberFormat="1" applyFont="1" applyFill="1" applyBorder="1" applyAlignment="1" applyProtection="1">
      <alignment vertical="center"/>
    </xf>
    <xf numFmtId="164" fontId="12" fillId="0" borderId="21" xfId="7" applyNumberFormat="1" applyFont="1" applyFill="1" applyBorder="1" applyAlignment="1" applyProtection="1">
      <alignment vertical="center"/>
    </xf>
    <xf numFmtId="164" fontId="12" fillId="4" borderId="21" xfId="7" applyNumberFormat="1" applyFont="1" applyFill="1" applyBorder="1" applyAlignment="1" applyProtection="1">
      <alignment vertical="center"/>
    </xf>
    <xf numFmtId="164" fontId="12" fillId="0" borderId="99" xfId="7" applyNumberFormat="1" applyFont="1" applyFill="1" applyBorder="1" applyAlignment="1" applyProtection="1">
      <alignment vertical="center"/>
    </xf>
    <xf numFmtId="49" fontId="0" fillId="0" borderId="184" xfId="7" applyNumberFormat="1" applyFont="1" applyFill="1" applyBorder="1" applyAlignment="1" applyProtection="1">
      <alignment horizontal="left" vertical="center"/>
    </xf>
    <xf numFmtId="0" fontId="7" fillId="0" borderId="85" xfId="3" applyFont="1" applyBorder="1" applyAlignment="1" applyProtection="1">
      <alignment horizontal="left" vertical="center"/>
    </xf>
    <xf numFmtId="3" fontId="12" fillId="4" borderId="85" xfId="7" applyNumberFormat="1" applyFont="1" applyFill="1" applyBorder="1" applyAlignment="1" applyProtection="1">
      <alignment vertical="center"/>
      <protection locked="0"/>
    </xf>
    <xf numFmtId="164" fontId="12" fillId="0" borderId="85" xfId="7" applyNumberFormat="1" applyFont="1" applyFill="1" applyBorder="1" applyAlignment="1" applyProtection="1">
      <alignment vertical="center"/>
      <protection locked="0"/>
    </xf>
    <xf numFmtId="164" fontId="12" fillId="4" borderId="85" xfId="7" applyNumberFormat="1" applyFont="1" applyFill="1" applyBorder="1" applyAlignment="1" applyProtection="1">
      <alignment vertical="center"/>
      <protection locked="0"/>
    </xf>
    <xf numFmtId="164" fontId="12" fillId="0" borderId="185" xfId="7" applyNumberFormat="1" applyFont="1" applyFill="1" applyBorder="1" applyAlignment="1" applyProtection="1">
      <alignment vertical="center"/>
      <protection locked="0"/>
    </xf>
    <xf numFmtId="0" fontId="8" fillId="0" borderId="49" xfId="7" applyFont="1" applyFill="1" applyBorder="1" applyAlignment="1" applyProtection="1">
      <alignment horizontal="left" vertical="center"/>
    </xf>
    <xf numFmtId="0" fontId="13" fillId="0" borderId="50" xfId="7" applyFont="1" applyFill="1" applyBorder="1" applyAlignment="1" applyProtection="1">
      <alignment horizontal="left" vertical="center"/>
    </xf>
    <xf numFmtId="3" fontId="18" fillId="4" borderId="59" xfId="7" applyNumberFormat="1" applyFont="1" applyFill="1" applyBorder="1" applyAlignment="1" applyProtection="1">
      <alignment vertical="center"/>
    </xf>
    <xf numFmtId="164" fontId="18" fillId="0" borderId="59" xfId="7" applyNumberFormat="1" applyFont="1" applyFill="1" applyBorder="1" applyAlignment="1" applyProtection="1">
      <alignment vertical="center"/>
    </xf>
    <xf numFmtId="164" fontId="18" fillId="4" borderId="59" xfId="7" applyNumberFormat="1" applyFont="1" applyFill="1" applyBorder="1" applyAlignment="1" applyProtection="1">
      <alignment vertical="center"/>
    </xf>
    <xf numFmtId="4" fontId="12" fillId="0" borderId="37" xfId="7" applyNumberFormat="1" applyFont="1" applyFill="1" applyBorder="1" applyAlignment="1" applyProtection="1">
      <alignment vertical="center"/>
      <protection locked="0"/>
    </xf>
    <xf numFmtId="3" fontId="18" fillId="4" borderId="106" xfId="7" applyNumberFormat="1" applyFont="1" applyFill="1" applyBorder="1" applyAlignment="1" applyProtection="1">
      <alignment vertical="center"/>
    </xf>
    <xf numFmtId="0" fontId="8" fillId="0" borderId="186" xfId="7" applyFont="1" applyFill="1" applyBorder="1" applyAlignment="1" applyProtection="1">
      <alignment horizontal="left" vertical="center"/>
    </xf>
    <xf numFmtId="0" fontId="13" fillId="0" borderId="16" xfId="3" applyFont="1" applyBorder="1" applyAlignment="1" applyProtection="1">
      <alignment horizontal="left" vertical="center"/>
    </xf>
    <xf numFmtId="0" fontId="13" fillId="0" borderId="67" xfId="3" applyFont="1" applyBorder="1" applyAlignment="1" applyProtection="1">
      <alignment vertical="center"/>
    </xf>
    <xf numFmtId="0" fontId="7" fillId="0" borderId="27" xfId="3" applyFont="1" applyBorder="1" applyAlignment="1" applyProtection="1">
      <alignment vertical="center"/>
    </xf>
    <xf numFmtId="49" fontId="8" fillId="0" borderId="86" xfId="7" applyNumberFormat="1" applyFont="1" applyFill="1" applyBorder="1" applyAlignment="1" applyProtection="1">
      <alignment horizontal="left" vertical="center"/>
    </xf>
    <xf numFmtId="164" fontId="18" fillId="0" borderId="25" xfId="7" applyNumberFormat="1" applyFont="1" applyFill="1" applyBorder="1" applyAlignment="1" applyProtection="1">
      <alignment vertical="center"/>
    </xf>
    <xf numFmtId="164" fontId="18" fillId="0" borderId="104" xfId="7" applyNumberFormat="1" applyFont="1" applyFill="1" applyBorder="1" applyAlignment="1" applyProtection="1">
      <alignment vertical="center"/>
    </xf>
    <xf numFmtId="0" fontId="7" fillId="0" borderId="65" xfId="3" applyFont="1" applyBorder="1" applyAlignment="1" applyProtection="1"/>
    <xf numFmtId="0" fontId="7" fillId="0" borderId="66" xfId="3" applyFont="1" applyBorder="1" applyAlignment="1" applyProtection="1"/>
    <xf numFmtId="0" fontId="7" fillId="0" borderId="86" xfId="3" applyFont="1" applyBorder="1" applyAlignment="1" applyProtection="1"/>
    <xf numFmtId="3" fontId="18" fillId="4" borderId="20" xfId="7" applyNumberFormat="1" applyFont="1" applyFill="1" applyBorder="1" applyAlignment="1" applyProtection="1">
      <alignment vertical="center"/>
      <protection locked="0"/>
    </xf>
    <xf numFmtId="164" fontId="18" fillId="0" borderId="20" xfId="7" applyNumberFormat="1" applyFont="1" applyFill="1" applyBorder="1" applyAlignment="1" applyProtection="1">
      <alignment vertical="center"/>
      <protection locked="0"/>
    </xf>
    <xf numFmtId="164" fontId="18" fillId="4" borderId="20" xfId="7" applyNumberFormat="1" applyFont="1" applyFill="1" applyBorder="1" applyAlignment="1" applyProtection="1">
      <alignment vertical="center"/>
      <protection locked="0"/>
    </xf>
    <xf numFmtId="4" fontId="18" fillId="0" borderId="20" xfId="7" applyNumberFormat="1" applyFont="1" applyFill="1" applyBorder="1" applyAlignment="1" applyProtection="1">
      <alignment vertical="center"/>
      <protection locked="0"/>
    </xf>
    <xf numFmtId="164" fontId="18" fillId="0" borderId="104" xfId="7" applyNumberFormat="1" applyFont="1" applyFill="1" applyBorder="1" applyAlignment="1" applyProtection="1">
      <alignment vertical="center"/>
      <protection locked="0"/>
    </xf>
    <xf numFmtId="0" fontId="13" fillId="0" borderId="7" xfId="3" applyFont="1" applyBorder="1" applyAlignment="1" applyProtection="1">
      <alignment vertical="center"/>
    </xf>
    <xf numFmtId="0" fontId="13" fillId="0" borderId="187" xfId="3" applyFont="1" applyBorder="1" applyAlignment="1" applyProtection="1">
      <alignment vertical="center"/>
    </xf>
    <xf numFmtId="0" fontId="13" fillId="0" borderId="188" xfId="3" applyFont="1" applyBorder="1" applyAlignment="1" applyProtection="1">
      <alignment vertical="center"/>
    </xf>
    <xf numFmtId="3" fontId="18" fillId="4" borderId="54" xfId="7" applyNumberFormat="1" applyFont="1" applyFill="1" applyBorder="1" applyAlignment="1" applyProtection="1">
      <alignment vertical="center"/>
    </xf>
    <xf numFmtId="164" fontId="18" fillId="0" borderId="54" xfId="7" applyNumberFormat="1" applyFont="1" applyFill="1" applyBorder="1" applyAlignment="1" applyProtection="1">
      <alignment vertical="center"/>
    </xf>
    <xf numFmtId="164" fontId="18" fillId="4" borderId="54" xfId="7" applyNumberFormat="1" applyFont="1" applyFill="1" applyBorder="1" applyAlignment="1" applyProtection="1">
      <alignment vertical="center"/>
    </xf>
    <xf numFmtId="0" fontId="8" fillId="0" borderId="6" xfId="7" applyFont="1" applyFill="1" applyBorder="1" applyAlignment="1" applyProtection="1">
      <alignment horizontal="left" vertical="center"/>
    </xf>
    <xf numFmtId="0" fontId="13" fillId="0" borderId="7" xfId="7" applyFont="1" applyFill="1" applyBorder="1" applyAlignment="1" applyProtection="1">
      <alignment vertical="center"/>
    </xf>
    <xf numFmtId="0" fontId="12" fillId="4" borderId="38" xfId="7" applyFont="1" applyFill="1" applyBorder="1" applyAlignment="1" applyProtection="1">
      <alignment horizontal="right" vertical="center"/>
    </xf>
    <xf numFmtId="0" fontId="12" fillId="0" borderId="38" xfId="7" applyFont="1" applyFill="1" applyBorder="1" applyAlignment="1" applyProtection="1">
      <alignment horizontal="right" vertical="center"/>
    </xf>
    <xf numFmtId="4" fontId="12" fillId="0" borderId="38" xfId="7" applyNumberFormat="1" applyFont="1" applyFill="1" applyBorder="1" applyAlignment="1" applyProtection="1">
      <alignment horizontal="right" vertical="center"/>
    </xf>
    <xf numFmtId="49" fontId="0" fillId="0" borderId="15" xfId="7" applyNumberFormat="1" applyFont="1" applyFill="1" applyBorder="1" applyAlignment="1" applyProtection="1">
      <alignment horizontal="left" vertical="center"/>
    </xf>
    <xf numFmtId="0" fontId="26" fillId="0" borderId="14" xfId="7" applyFont="1" applyFill="1" applyBorder="1" applyAlignment="1" applyProtection="1">
      <alignment horizontal="left" vertical="center"/>
    </xf>
    <xf numFmtId="164" fontId="12" fillId="0" borderId="189" xfId="7" applyNumberFormat="1" applyFont="1" applyFill="1" applyBorder="1" applyAlignment="1" applyProtection="1">
      <alignment vertical="center"/>
      <protection locked="0"/>
    </xf>
    <xf numFmtId="164" fontId="12" fillId="4" borderId="189" xfId="7" applyNumberFormat="1" applyFont="1" applyFill="1" applyBorder="1" applyAlignment="1" applyProtection="1">
      <alignment vertical="center"/>
      <protection locked="0"/>
    </xf>
    <xf numFmtId="49" fontId="0" fillId="0" borderId="10" xfId="7" applyNumberFormat="1" applyFont="1" applyFill="1" applyBorder="1" applyAlignment="1" applyProtection="1">
      <alignment horizontal="left" vertical="center"/>
    </xf>
    <xf numFmtId="0" fontId="26" fillId="0" borderId="29" xfId="7" applyFont="1" applyFill="1" applyBorder="1" applyAlignment="1" applyProtection="1">
      <alignment horizontal="left" vertical="center"/>
    </xf>
    <xf numFmtId="0" fontId="26" fillId="0" borderId="0" xfId="7" applyFont="1" applyFill="1" applyBorder="1" applyAlignment="1" applyProtection="1">
      <alignment horizontal="left" vertical="center"/>
    </xf>
    <xf numFmtId="0" fontId="26" fillId="0" borderId="27" xfId="7" applyFont="1" applyFill="1" applyBorder="1" applyAlignment="1" applyProtection="1">
      <alignment horizontal="left" vertical="center"/>
    </xf>
    <xf numFmtId="49" fontId="0" fillId="0" borderId="30" xfId="7" applyNumberFormat="1" applyFont="1" applyFill="1" applyBorder="1" applyAlignment="1" applyProtection="1">
      <alignment horizontal="left" vertical="center"/>
    </xf>
    <xf numFmtId="49" fontId="0" fillId="0" borderId="26" xfId="7" applyNumberFormat="1" applyFont="1" applyFill="1" applyBorder="1" applyAlignment="1" applyProtection="1">
      <alignment horizontal="left" vertical="center"/>
    </xf>
    <xf numFmtId="0" fontId="8" fillId="0" borderId="28" xfId="7" applyFont="1" applyFill="1" applyBorder="1" applyAlignment="1" applyProtection="1">
      <alignment horizontal="left" vertical="center"/>
    </xf>
    <xf numFmtId="0" fontId="13" fillId="0" borderId="16" xfId="7" applyFont="1" applyFill="1" applyBorder="1" applyAlignment="1" applyProtection="1">
      <alignment vertical="center"/>
    </xf>
    <xf numFmtId="164" fontId="12" fillId="4" borderId="31" xfId="7" applyNumberFormat="1" applyFont="1" applyFill="1" applyBorder="1" applyAlignment="1" applyProtection="1">
      <alignment vertical="center"/>
      <protection locked="0"/>
    </xf>
    <xf numFmtId="164" fontId="12" fillId="0" borderId="31" xfId="7" applyNumberFormat="1" applyFont="1" applyFill="1" applyBorder="1" applyAlignment="1" applyProtection="1">
      <alignment vertical="center"/>
      <protection locked="0"/>
    </xf>
    <xf numFmtId="4" fontId="12" fillId="0" borderId="31" xfId="7" applyNumberFormat="1" applyFont="1" applyFill="1" applyBorder="1" applyAlignment="1" applyProtection="1">
      <alignment vertical="center"/>
      <protection locked="0"/>
    </xf>
    <xf numFmtId="164" fontId="12" fillId="4" borderId="32" xfId="7" applyNumberFormat="1" applyFont="1" applyFill="1" applyBorder="1" applyAlignment="1" applyProtection="1">
      <alignment vertical="center"/>
      <protection locked="0"/>
    </xf>
    <xf numFmtId="164" fontId="12" fillId="0" borderId="32" xfId="7" applyNumberFormat="1" applyFont="1" applyFill="1" applyBorder="1" applyAlignment="1" applyProtection="1">
      <alignment vertical="center"/>
      <protection locked="0"/>
    </xf>
    <xf numFmtId="4" fontId="12" fillId="0" borderId="32" xfId="7" applyNumberFormat="1" applyFont="1" applyFill="1" applyBorder="1" applyAlignment="1" applyProtection="1">
      <alignment vertical="center"/>
      <protection locked="0"/>
    </xf>
    <xf numFmtId="164" fontId="18" fillId="0" borderId="106" xfId="7" applyNumberFormat="1" applyFont="1" applyFill="1" applyBorder="1" applyAlignment="1" applyProtection="1">
      <alignment vertical="center"/>
    </xf>
    <xf numFmtId="164" fontId="18" fillId="4" borderId="106" xfId="7" applyNumberFormat="1" applyFont="1" applyFill="1" applyBorder="1" applyAlignment="1" applyProtection="1">
      <alignment vertical="center"/>
    </xf>
    <xf numFmtId="164" fontId="18" fillId="0" borderId="45" xfId="7" applyNumberFormat="1" applyFont="1" applyFill="1" applyBorder="1" applyAlignment="1" applyProtection="1">
      <alignment vertical="center"/>
    </xf>
    <xf numFmtId="164" fontId="18" fillId="4" borderId="25" xfId="7" applyNumberFormat="1" applyFont="1" applyFill="1" applyBorder="1" applyAlignment="1" applyProtection="1">
      <alignment vertical="center"/>
    </xf>
    <xf numFmtId="4" fontId="18" fillId="0" borderId="25" xfId="7" applyNumberFormat="1" applyFont="1" applyFill="1" applyBorder="1" applyAlignment="1" applyProtection="1">
      <alignment vertical="center"/>
    </xf>
    <xf numFmtId="0" fontId="0" fillId="0" borderId="33" xfId="7" applyFont="1" applyFill="1" applyBorder="1" applyAlignment="1" applyProtection="1"/>
    <xf numFmtId="0" fontId="26" fillId="0" borderId="12" xfId="7" applyFont="1" applyFill="1" applyBorder="1" applyAlignment="1" applyProtection="1">
      <alignment horizontal="left" vertical="center"/>
    </xf>
    <xf numFmtId="164" fontId="12" fillId="4" borderId="34" xfId="7" applyNumberFormat="1" applyFont="1" applyFill="1" applyBorder="1" applyAlignment="1" applyProtection="1">
      <alignment vertical="center"/>
      <protection locked="0"/>
    </xf>
    <xf numFmtId="164" fontId="12" fillId="0" borderId="34" xfId="7" applyNumberFormat="1" applyFont="1" applyFill="1" applyBorder="1" applyAlignment="1" applyProtection="1">
      <alignment vertical="center"/>
      <protection locked="0"/>
    </xf>
    <xf numFmtId="4" fontId="12" fillId="0" borderId="34" xfId="7" applyNumberFormat="1" applyFont="1" applyFill="1" applyBorder="1" applyAlignment="1" applyProtection="1">
      <alignment vertical="center"/>
      <protection locked="0"/>
    </xf>
    <xf numFmtId="0" fontId="0" fillId="0" borderId="51" xfId="7" applyFont="1" applyFill="1" applyBorder="1" applyAlignment="1" applyProtection="1"/>
    <xf numFmtId="0" fontId="8" fillId="0" borderId="13" xfId="7" applyFont="1" applyFill="1" applyBorder="1" applyAlignment="1" applyProtection="1">
      <alignment horizontal="left" vertical="center"/>
    </xf>
    <xf numFmtId="164" fontId="21" fillId="4" borderId="20" xfId="3" applyNumberFormat="1" applyFont="1" applyFill="1" applyBorder="1" applyAlignment="1" applyProtection="1">
      <alignment vertical="center"/>
    </xf>
    <xf numFmtId="164" fontId="21" fillId="0" borderId="20" xfId="3" applyNumberFormat="1" applyFont="1" applyBorder="1" applyAlignment="1" applyProtection="1">
      <alignment vertical="center"/>
    </xf>
    <xf numFmtId="4" fontId="21" fillId="0" borderId="20" xfId="3" applyNumberFormat="1" applyFont="1" applyBorder="1" applyAlignment="1" applyProtection="1">
      <alignment vertical="center"/>
    </xf>
    <xf numFmtId="164" fontId="21" fillId="4" borderId="20" xfId="3" applyNumberFormat="1" applyFont="1" applyFill="1" applyBorder="1" applyAlignment="1" applyProtection="1">
      <alignment vertical="center"/>
      <protection locked="0"/>
    </xf>
    <xf numFmtId="164" fontId="21" fillId="0" borderId="20" xfId="3" applyNumberFormat="1" applyFont="1" applyBorder="1" applyAlignment="1" applyProtection="1">
      <alignment vertical="center"/>
      <protection locked="0"/>
    </xf>
    <xf numFmtId="4" fontId="21" fillId="0" borderId="20" xfId="3" applyNumberFormat="1" applyFont="1" applyBorder="1" applyAlignment="1" applyProtection="1">
      <alignment vertical="center"/>
      <protection locked="0"/>
    </xf>
    <xf numFmtId="0" fontId="13" fillId="0" borderId="28" xfId="3" applyFont="1" applyBorder="1" applyAlignment="1" applyProtection="1">
      <alignment horizontal="left" vertical="center"/>
    </xf>
    <xf numFmtId="164" fontId="25" fillId="0" borderId="198" xfId="0" applyNumberFormat="1" applyFont="1" applyFill="1" applyBorder="1" applyAlignment="1" applyProtection="1">
      <alignment horizontal="center" vertical="center"/>
    </xf>
    <xf numFmtId="164" fontId="34" fillId="0" borderId="65" xfId="0" applyNumberFormat="1" applyFont="1" applyFill="1" applyBorder="1" applyAlignment="1" applyProtection="1">
      <alignment horizontal="left" vertical="center"/>
    </xf>
    <xf numFmtId="3" fontId="35" fillId="4" borderId="14" xfId="0" applyNumberFormat="1" applyFont="1" applyFill="1" applyBorder="1" applyAlignment="1" applyProtection="1">
      <alignment horizontal="right" vertical="center"/>
      <protection locked="0"/>
    </xf>
    <xf numFmtId="3" fontId="35" fillId="0" borderId="46" xfId="0" applyNumberFormat="1" applyFont="1" applyFill="1" applyBorder="1" applyAlignment="1" applyProtection="1">
      <alignment horizontal="right" vertical="center"/>
      <protection locked="0"/>
    </xf>
    <xf numFmtId="3" fontId="35" fillId="0" borderId="161" xfId="0" applyNumberFormat="1" applyFont="1" applyFill="1" applyBorder="1" applyAlignment="1" applyProtection="1">
      <alignment horizontal="right" vertical="center"/>
      <protection locked="0"/>
    </xf>
    <xf numFmtId="3" fontId="35" fillId="4" borderId="161" xfId="0" applyNumberFormat="1" applyFont="1" applyFill="1" applyBorder="1" applyAlignment="1" applyProtection="1">
      <alignment horizontal="right" vertical="center"/>
      <protection locked="0"/>
    </xf>
    <xf numFmtId="3" fontId="35" fillId="0" borderId="90" xfId="0" applyNumberFormat="1" applyFont="1" applyFill="1" applyBorder="1" applyAlignment="1" applyProtection="1">
      <alignment horizontal="right" vertical="center"/>
      <protection locked="0"/>
    </xf>
    <xf numFmtId="164" fontId="25" fillId="0" borderId="0" xfId="0" applyNumberFormat="1" applyFont="1" applyFill="1" applyAlignment="1" applyProtection="1">
      <alignment vertical="center"/>
    </xf>
    <xf numFmtId="164" fontId="25" fillId="0" borderId="199" xfId="0" applyNumberFormat="1" applyFont="1" applyFill="1" applyBorder="1" applyAlignment="1" applyProtection="1">
      <alignment horizontal="center" vertical="center"/>
    </xf>
    <xf numFmtId="164" fontId="34" fillId="0" borderId="66" xfId="0" applyNumberFormat="1" applyFont="1" applyFill="1" applyBorder="1" applyAlignment="1" applyProtection="1">
      <alignment horizontal="left" vertical="center"/>
    </xf>
    <xf numFmtId="3" fontId="35" fillId="4" borderId="11" xfId="0" applyNumberFormat="1" applyFont="1" applyFill="1" applyBorder="1" applyAlignment="1" applyProtection="1">
      <alignment horizontal="right" vertical="center"/>
      <protection locked="0"/>
    </xf>
    <xf numFmtId="3" fontId="35" fillId="0" borderId="29" xfId="0" applyNumberFormat="1" applyFont="1" applyFill="1" applyBorder="1" applyAlignment="1" applyProtection="1">
      <alignment horizontal="right" vertical="center"/>
      <protection locked="0"/>
    </xf>
    <xf numFmtId="3" fontId="35" fillId="0" borderId="160" xfId="0" applyNumberFormat="1" applyFont="1" applyFill="1" applyBorder="1" applyAlignment="1" applyProtection="1">
      <alignment horizontal="right" vertical="center"/>
      <protection locked="0"/>
    </xf>
    <xf numFmtId="3" fontId="35" fillId="4" borderId="160" xfId="0" applyNumberFormat="1" applyFont="1" applyFill="1" applyBorder="1" applyAlignment="1" applyProtection="1">
      <alignment horizontal="right" vertical="center"/>
      <protection locked="0"/>
    </xf>
    <xf numFmtId="3" fontId="35" fillId="0" borderId="91" xfId="0" applyNumberFormat="1" applyFont="1" applyFill="1" applyBorder="1" applyAlignment="1" applyProtection="1">
      <alignment horizontal="right" vertical="center"/>
      <protection locked="0"/>
    </xf>
    <xf numFmtId="164" fontId="34" fillId="0" borderId="62" xfId="0" applyNumberFormat="1" applyFont="1" applyFill="1" applyBorder="1" applyAlignment="1" applyProtection="1">
      <alignment horizontal="left" vertical="center"/>
    </xf>
    <xf numFmtId="3" fontId="35" fillId="4" borderId="27" xfId="0" applyNumberFormat="1" applyFont="1" applyFill="1" applyBorder="1" applyAlignment="1" applyProtection="1">
      <alignment horizontal="right" vertical="center"/>
      <protection locked="0"/>
    </xf>
    <xf numFmtId="3" fontId="35" fillId="0" borderId="92" xfId="0" applyNumberFormat="1" applyFont="1" applyFill="1" applyBorder="1" applyAlignment="1" applyProtection="1">
      <alignment horizontal="right" vertical="center"/>
      <protection locked="0"/>
    </xf>
    <xf numFmtId="3" fontId="35" fillId="0" borderId="9" xfId="0" applyNumberFormat="1" applyFont="1" applyFill="1" applyBorder="1" applyAlignment="1" applyProtection="1">
      <alignment horizontal="right" vertical="center"/>
      <protection locked="0"/>
    </xf>
    <xf numFmtId="3" fontId="35" fillId="4" borderId="9" xfId="0" applyNumberFormat="1" applyFont="1" applyFill="1" applyBorder="1" applyAlignment="1" applyProtection="1">
      <alignment horizontal="right" vertical="center"/>
      <protection locked="0"/>
    </xf>
    <xf numFmtId="164" fontId="34" fillId="0" borderId="199" xfId="0" applyNumberFormat="1" applyFont="1" applyFill="1" applyBorder="1" applyAlignment="1" applyProtection="1">
      <alignment horizontal="left" vertical="center"/>
    </xf>
    <xf numFmtId="3" fontId="35" fillId="4" borderId="93" xfId="0" applyNumberFormat="1" applyFont="1" applyFill="1" applyBorder="1" applyAlignment="1" applyProtection="1">
      <alignment horizontal="right" vertical="center"/>
      <protection locked="0"/>
    </xf>
    <xf numFmtId="3" fontId="35" fillId="0" borderId="93" xfId="0" applyNumberFormat="1" applyFont="1" applyFill="1" applyBorder="1" applyAlignment="1" applyProtection="1">
      <alignment horizontal="right" vertical="center"/>
      <protection locked="0"/>
    </xf>
    <xf numFmtId="3" fontId="35" fillId="0" borderId="162" xfId="0" applyNumberFormat="1" applyFont="1" applyFill="1" applyBorder="1" applyAlignment="1" applyProtection="1">
      <alignment horizontal="right" vertical="center"/>
      <protection locked="0"/>
    </xf>
    <xf numFmtId="3" fontId="35" fillId="4" borderId="155" xfId="0" applyNumberFormat="1" applyFont="1" applyFill="1" applyBorder="1" applyAlignment="1" applyProtection="1">
      <alignment horizontal="right" vertical="center"/>
      <protection locked="0"/>
    </xf>
    <xf numFmtId="3" fontId="35" fillId="0" borderId="146" xfId="0" applyNumberFormat="1" applyFont="1" applyFill="1" applyBorder="1" applyAlignment="1" applyProtection="1">
      <alignment horizontal="right" vertical="center"/>
      <protection locked="0"/>
    </xf>
    <xf numFmtId="164" fontId="34" fillId="0" borderId="66" xfId="0" applyNumberFormat="1" applyFont="1" applyFill="1" applyBorder="1" applyAlignment="1" applyProtection="1">
      <alignment horizontal="left" vertical="center"/>
      <protection locked="0"/>
    </xf>
    <xf numFmtId="164" fontId="34" fillId="0" borderId="62" xfId="0" applyNumberFormat="1" applyFont="1" applyFill="1" applyBorder="1" applyAlignment="1" applyProtection="1">
      <alignment horizontal="left" vertical="center"/>
      <protection locked="0"/>
    </xf>
    <xf numFmtId="164" fontId="25" fillId="0" borderId="200" xfId="0" applyNumberFormat="1" applyFont="1" applyFill="1" applyBorder="1" applyAlignment="1" applyProtection="1">
      <alignment horizontal="center" vertical="center"/>
    </xf>
    <xf numFmtId="164" fontId="34" fillId="0" borderId="86" xfId="0" applyNumberFormat="1" applyFont="1" applyFill="1" applyBorder="1" applyAlignment="1" applyProtection="1">
      <alignment horizontal="left" vertical="center"/>
      <protection locked="0"/>
    </xf>
    <xf numFmtId="3" fontId="35" fillId="0" borderId="94" xfId="0" applyNumberFormat="1" applyFont="1" applyFill="1" applyBorder="1" applyAlignment="1" applyProtection="1">
      <alignment horizontal="right" vertical="center"/>
      <protection locked="0"/>
    </xf>
    <xf numFmtId="164" fontId="13" fillId="0" borderId="51" xfId="0" applyNumberFormat="1" applyFont="1" applyFill="1" applyBorder="1" applyAlignment="1" applyProtection="1">
      <alignment horizontal="center" vertical="center"/>
    </xf>
    <xf numFmtId="164" fontId="19" fillId="0" borderId="49" xfId="0" applyNumberFormat="1" applyFont="1" applyFill="1" applyBorder="1" applyAlignment="1" applyProtection="1">
      <alignment horizontal="left" vertical="center"/>
    </xf>
    <xf numFmtId="3" fontId="19" fillId="4" borderId="50" xfId="0" applyNumberFormat="1" applyFont="1" applyFill="1" applyBorder="1" applyAlignment="1" applyProtection="1">
      <alignment horizontal="right" vertical="center"/>
    </xf>
    <xf numFmtId="3" fontId="19" fillId="3" borderId="50" xfId="0" applyNumberFormat="1" applyFont="1" applyFill="1" applyBorder="1" applyAlignment="1" applyProtection="1">
      <alignment horizontal="right" vertical="center"/>
    </xf>
    <xf numFmtId="3" fontId="19" fillId="3" borderId="118" xfId="0" applyNumberFormat="1" applyFont="1" applyFill="1" applyBorder="1" applyAlignment="1" applyProtection="1">
      <alignment horizontal="right" vertical="center"/>
    </xf>
    <xf numFmtId="3" fontId="19" fillId="4" borderId="87" xfId="0" applyNumberFormat="1" applyFont="1" applyFill="1" applyBorder="1" applyAlignment="1" applyProtection="1">
      <alignment horizontal="right" vertical="center"/>
    </xf>
    <xf numFmtId="3" fontId="19" fillId="3" borderId="164" xfId="0" applyNumberFormat="1" applyFont="1" applyFill="1" applyBorder="1" applyAlignment="1" applyProtection="1">
      <alignment horizontal="right" vertical="center"/>
    </xf>
    <xf numFmtId="3" fontId="19" fillId="3" borderId="106" xfId="0" applyNumberFormat="1" applyFont="1" applyFill="1" applyBorder="1" applyAlignment="1" applyProtection="1">
      <alignment horizontal="right" vertical="center"/>
    </xf>
    <xf numFmtId="164" fontId="25" fillId="0" borderId="62" xfId="0" applyNumberFormat="1" applyFont="1" applyFill="1" applyBorder="1" applyAlignment="1" applyProtection="1">
      <alignment horizontal="center" vertical="center"/>
    </xf>
    <xf numFmtId="164" fontId="34" fillId="0" borderId="74" xfId="0" applyNumberFormat="1" applyFont="1" applyFill="1" applyBorder="1" applyAlignment="1" applyProtection="1">
      <alignment horizontal="left" vertical="center"/>
    </xf>
    <xf numFmtId="3" fontId="37" fillId="4" borderId="12" xfId="0" applyNumberFormat="1" applyFont="1" applyFill="1" applyBorder="1" applyAlignment="1" applyProtection="1">
      <alignment horizontal="right" vertical="center"/>
    </xf>
    <xf numFmtId="3" fontId="37" fillId="3" borderId="12" xfId="0" applyNumberFormat="1" applyFont="1" applyFill="1" applyBorder="1" applyAlignment="1" applyProtection="1">
      <alignment horizontal="right" vertical="center"/>
    </xf>
    <xf numFmtId="3" fontId="37" fillId="3" borderId="44" xfId="0" applyNumberFormat="1" applyFont="1" applyFill="1" applyBorder="1" applyAlignment="1" applyProtection="1">
      <alignment horizontal="right" vertical="center"/>
    </xf>
    <xf numFmtId="3" fontId="37" fillId="4" borderId="0" xfId="0" applyNumberFormat="1" applyFont="1" applyFill="1" applyBorder="1" applyAlignment="1" applyProtection="1">
      <alignment horizontal="right" vertical="center"/>
    </xf>
    <xf numFmtId="3" fontId="37" fillId="3" borderId="95" xfId="0" applyNumberFormat="1" applyFont="1" applyFill="1" applyBorder="1" applyAlignment="1" applyProtection="1">
      <alignment horizontal="right" vertical="center"/>
    </xf>
    <xf numFmtId="3" fontId="37" fillId="3" borderId="101" xfId="0" applyNumberFormat="1" applyFont="1" applyFill="1" applyBorder="1" applyAlignment="1" applyProtection="1">
      <alignment horizontal="right" vertical="center"/>
    </xf>
    <xf numFmtId="3" fontId="35" fillId="0" borderId="95" xfId="0" applyNumberFormat="1" applyFont="1" applyFill="1" applyBorder="1" applyAlignment="1" applyProtection="1">
      <alignment horizontal="right" vertical="center"/>
      <protection locked="0"/>
    </xf>
    <xf numFmtId="3" fontId="35" fillId="0" borderId="0" xfId="0" applyNumberFormat="1" applyFont="1" applyFill="1" applyBorder="1" applyAlignment="1" applyProtection="1">
      <alignment horizontal="right" vertical="center"/>
      <protection locked="0"/>
    </xf>
    <xf numFmtId="3" fontId="35" fillId="4" borderId="0" xfId="0" applyNumberFormat="1" applyFont="1" applyFill="1" applyBorder="1" applyAlignment="1" applyProtection="1">
      <alignment horizontal="right" vertical="center"/>
      <protection locked="0"/>
    </xf>
    <xf numFmtId="3" fontId="35" fillId="0" borderId="96" xfId="0" applyNumberFormat="1" applyFont="1" applyFill="1" applyBorder="1" applyAlignment="1" applyProtection="1">
      <alignment horizontal="right" vertical="center"/>
      <protection locked="0"/>
    </xf>
    <xf numFmtId="3" fontId="37" fillId="4" borderId="11" xfId="0" applyNumberFormat="1" applyFont="1" applyFill="1" applyBorder="1" applyAlignment="1" applyProtection="1">
      <alignment horizontal="right" vertical="center"/>
    </xf>
    <xf numFmtId="3" fontId="37" fillId="0" borderId="29" xfId="0" applyNumberFormat="1" applyFont="1" applyFill="1" applyBorder="1" applyAlignment="1" applyProtection="1">
      <alignment horizontal="right" vertical="center"/>
    </xf>
    <xf numFmtId="3" fontId="37" fillId="0" borderId="160" xfId="0" applyNumberFormat="1" applyFont="1" applyFill="1" applyBorder="1" applyAlignment="1" applyProtection="1">
      <alignment horizontal="right" vertical="center"/>
    </xf>
    <xf numFmtId="3" fontId="37" fillId="4" borderId="160" xfId="0" applyNumberFormat="1" applyFont="1" applyFill="1" applyBorder="1" applyAlignment="1" applyProtection="1">
      <alignment horizontal="right" vertical="center"/>
    </xf>
    <xf numFmtId="3" fontId="37" fillId="0" borderId="91" xfId="0" applyNumberFormat="1" applyFont="1" applyFill="1" applyBorder="1" applyAlignment="1" applyProtection="1">
      <alignment horizontal="right" vertical="center"/>
    </xf>
    <xf numFmtId="3" fontId="35" fillId="4" borderId="12" xfId="0" applyNumberFormat="1" applyFont="1" applyFill="1" applyBorder="1" applyAlignment="1" applyProtection="1">
      <alignment horizontal="right" vertical="center"/>
      <protection locked="0"/>
    </xf>
    <xf numFmtId="164" fontId="13" fillId="0" borderId="60" xfId="0" applyNumberFormat="1" applyFont="1" applyFill="1" applyBorder="1" applyAlignment="1" applyProtection="1">
      <alignment horizontal="center" vertical="center"/>
    </xf>
    <xf numFmtId="3" fontId="19" fillId="4" borderId="52" xfId="0" applyNumberFormat="1" applyFont="1" applyFill="1" applyBorder="1" applyAlignment="1" applyProtection="1">
      <alignment horizontal="right" vertical="center"/>
    </xf>
    <xf numFmtId="3" fontId="19" fillId="3" borderId="52" xfId="0" applyNumberFormat="1" applyFont="1" applyFill="1" applyBorder="1" applyAlignment="1" applyProtection="1">
      <alignment horizontal="right" vertical="center"/>
    </xf>
    <xf numFmtId="3" fontId="19" fillId="3" borderId="169" xfId="0" applyNumberFormat="1" applyFont="1" applyFill="1" applyBorder="1" applyAlignment="1" applyProtection="1">
      <alignment horizontal="right" vertical="center"/>
    </xf>
    <xf numFmtId="3" fontId="19" fillId="4" borderId="79" xfId="0" applyNumberFormat="1" applyFont="1" applyFill="1" applyBorder="1" applyAlignment="1" applyProtection="1">
      <alignment horizontal="right" vertical="center"/>
    </xf>
    <xf numFmtId="3" fontId="19" fillId="3" borderId="124" xfId="0" applyNumberFormat="1" applyFont="1" applyFill="1" applyBorder="1" applyAlignment="1" applyProtection="1">
      <alignment horizontal="right" vertical="center"/>
    </xf>
    <xf numFmtId="3" fontId="19" fillId="3" borderId="107" xfId="0" applyNumberFormat="1" applyFont="1" applyFill="1" applyBorder="1" applyAlignment="1" applyProtection="1">
      <alignment horizontal="right" vertical="center"/>
    </xf>
    <xf numFmtId="3" fontId="19" fillId="3" borderId="163" xfId="0" applyNumberFormat="1" applyFont="1" applyFill="1" applyBorder="1" applyAlignment="1" applyProtection="1">
      <alignment horizontal="right" vertical="center"/>
    </xf>
    <xf numFmtId="3" fontId="19" fillId="3" borderId="117" xfId="0" applyNumberFormat="1" applyFont="1" applyFill="1" applyBorder="1" applyAlignment="1" applyProtection="1">
      <alignment horizontal="right" vertical="center"/>
    </xf>
    <xf numFmtId="164" fontId="13" fillId="0" borderId="84" xfId="0" applyNumberFormat="1" applyFont="1" applyFill="1" applyBorder="1" applyAlignment="1" applyProtection="1">
      <alignment horizontal="center" vertical="center"/>
    </xf>
    <xf numFmtId="164" fontId="19" fillId="0" borderId="84" xfId="0" applyNumberFormat="1" applyFont="1" applyFill="1" applyBorder="1" applyAlignment="1" applyProtection="1">
      <alignment horizontal="left" vertical="center"/>
    </xf>
    <xf numFmtId="3" fontId="19" fillId="4" borderId="114" xfId="0" applyNumberFormat="1" applyFont="1" applyFill="1" applyBorder="1" applyAlignment="1" applyProtection="1">
      <alignment horizontal="right" vertical="center"/>
    </xf>
    <xf numFmtId="3" fontId="19" fillId="0" borderId="115" xfId="0" applyNumberFormat="1" applyFont="1" applyFill="1" applyBorder="1" applyAlignment="1" applyProtection="1">
      <alignment horizontal="right" vertical="center"/>
    </xf>
    <xf numFmtId="3" fontId="19" fillId="0" borderId="114" xfId="0" applyNumberFormat="1" applyFont="1" applyFill="1" applyBorder="1" applyAlignment="1" applyProtection="1">
      <alignment horizontal="right" vertical="center"/>
    </xf>
    <xf numFmtId="3" fontId="19" fillId="0" borderId="168" xfId="0" applyNumberFormat="1" applyFont="1" applyFill="1" applyBorder="1" applyAlignment="1" applyProtection="1">
      <alignment horizontal="right" vertical="center"/>
    </xf>
    <xf numFmtId="3" fontId="19" fillId="4" borderId="165" xfId="0" applyNumberFormat="1" applyFont="1" applyFill="1" applyBorder="1" applyAlignment="1" applyProtection="1">
      <alignment horizontal="right" vertical="center"/>
    </xf>
    <xf numFmtId="3" fontId="19" fillId="0" borderId="116" xfId="0" applyNumberFormat="1" applyFont="1" applyFill="1" applyBorder="1" applyAlignment="1" applyProtection="1">
      <alignment horizontal="right" vertical="center"/>
    </xf>
    <xf numFmtId="164" fontId="19" fillId="0" borderId="51" xfId="0" applyNumberFormat="1" applyFont="1" applyFill="1" applyBorder="1" applyAlignment="1" applyProtection="1">
      <alignment horizontal="left" vertical="center"/>
    </xf>
    <xf numFmtId="3" fontId="19" fillId="4" borderId="107" xfId="0" applyNumberFormat="1" applyFont="1" applyFill="1" applyBorder="1" applyAlignment="1" applyProtection="1">
      <alignment horizontal="right" vertical="center"/>
    </xf>
    <xf numFmtId="3" fontId="19" fillId="0" borderId="117" xfId="0" applyNumberFormat="1" applyFont="1" applyFill="1" applyBorder="1" applyAlignment="1" applyProtection="1">
      <alignment horizontal="right" vertical="center"/>
    </xf>
    <xf numFmtId="3" fontId="19" fillId="0" borderId="107" xfId="0" applyNumberFormat="1" applyFont="1" applyFill="1" applyBorder="1" applyAlignment="1" applyProtection="1">
      <alignment horizontal="right" vertical="center"/>
    </xf>
    <xf numFmtId="3" fontId="19" fillId="0" borderId="163" xfId="0" applyNumberFormat="1" applyFont="1" applyFill="1" applyBorder="1" applyAlignment="1" applyProtection="1">
      <alignment horizontal="right" vertical="center"/>
    </xf>
    <xf numFmtId="4" fontId="34" fillId="0" borderId="109" xfId="0" applyNumberFormat="1" applyFont="1" applyBorder="1" applyAlignment="1"/>
    <xf numFmtId="3" fontId="19" fillId="0" borderId="108" xfId="0" applyNumberFormat="1" applyFont="1" applyFill="1" applyBorder="1" applyAlignment="1" applyProtection="1">
      <alignment horizontal="right" vertical="center"/>
    </xf>
    <xf numFmtId="164" fontId="25" fillId="0" borderId="0" xfId="0" applyNumberFormat="1" applyFont="1" applyFill="1" applyBorder="1" applyAlignment="1" applyProtection="1">
      <alignment vertical="center"/>
    </xf>
    <xf numFmtId="164" fontId="25" fillId="0" borderId="76" xfId="0" applyNumberFormat="1" applyFont="1" applyFill="1" applyBorder="1" applyAlignment="1" applyProtection="1">
      <alignment horizontal="center" vertical="center"/>
    </xf>
    <xf numFmtId="3" fontId="35" fillId="4" borderId="21" xfId="0" applyNumberFormat="1" applyFont="1" applyFill="1" applyBorder="1" applyAlignment="1" applyProtection="1">
      <alignment horizontal="right" vertical="center"/>
      <protection locked="0"/>
    </xf>
    <xf numFmtId="164" fontId="25" fillId="0" borderId="77" xfId="0" applyNumberFormat="1" applyFont="1" applyFill="1" applyBorder="1" applyAlignment="1" applyProtection="1">
      <alignment horizontal="center" vertical="center"/>
    </xf>
    <xf numFmtId="3" fontId="35" fillId="4" borderId="22" xfId="0" applyNumberFormat="1" applyFont="1" applyFill="1" applyBorder="1" applyAlignment="1" applyProtection="1">
      <alignment horizontal="right" vertical="center"/>
      <protection locked="0"/>
    </xf>
    <xf numFmtId="164" fontId="25" fillId="0" borderId="113" xfId="0" applyNumberFormat="1" applyFont="1" applyFill="1" applyBorder="1" applyAlignment="1" applyProtection="1">
      <alignment horizontal="center" vertical="center"/>
    </xf>
    <xf numFmtId="3" fontId="35" fillId="4" borderId="37" xfId="0" applyNumberFormat="1" applyFont="1" applyFill="1" applyBorder="1" applyAlignment="1" applyProtection="1">
      <alignment horizontal="right" vertical="center"/>
      <protection locked="0"/>
    </xf>
    <xf numFmtId="164" fontId="13" fillId="0" borderId="110" xfId="0" applyNumberFormat="1" applyFont="1" applyFill="1" applyBorder="1" applyAlignment="1" applyProtection="1">
      <alignment horizontal="center" vertical="center"/>
    </xf>
    <xf numFmtId="3" fontId="19" fillId="4" borderId="118" xfId="0" applyNumberFormat="1" applyFont="1" applyFill="1" applyBorder="1" applyAlignment="1" applyProtection="1">
      <alignment horizontal="right" vertical="center"/>
    </xf>
    <xf numFmtId="3" fontId="19" fillId="3" borderId="108" xfId="0" applyNumberFormat="1" applyFont="1" applyFill="1" applyBorder="1" applyAlignment="1" applyProtection="1">
      <alignment horizontal="right" vertical="center"/>
    </xf>
    <xf numFmtId="164" fontId="25" fillId="0" borderId="78" xfId="0" applyNumberFormat="1" applyFont="1" applyFill="1" applyBorder="1" applyAlignment="1" applyProtection="1">
      <alignment horizontal="center" vertical="center"/>
    </xf>
    <xf numFmtId="3" fontId="35" fillId="4" borderId="45" xfId="0" applyNumberFormat="1" applyFont="1" applyFill="1" applyBorder="1" applyAlignment="1" applyProtection="1">
      <alignment horizontal="right" vertical="center"/>
      <protection locked="0"/>
    </xf>
    <xf numFmtId="3" fontId="37" fillId="0" borderId="95" xfId="0" applyNumberFormat="1" applyFont="1" applyFill="1" applyBorder="1" applyAlignment="1" applyProtection="1">
      <alignment horizontal="right" vertical="center"/>
    </xf>
    <xf numFmtId="3" fontId="37" fillId="0" borderId="0" xfId="0" applyNumberFormat="1" applyFont="1" applyFill="1" applyBorder="1" applyAlignment="1" applyProtection="1">
      <alignment horizontal="right" vertical="center"/>
    </xf>
    <xf numFmtId="3" fontId="37" fillId="0" borderId="96" xfId="0" applyNumberFormat="1" applyFont="1" applyFill="1" applyBorder="1" applyAlignment="1" applyProtection="1">
      <alignment horizontal="right" vertical="center"/>
    </xf>
    <xf numFmtId="164" fontId="34" fillId="0" borderId="74" xfId="0" applyNumberFormat="1" applyFont="1" applyFill="1" applyBorder="1" applyAlignment="1" applyProtection="1">
      <alignment horizontal="left" vertical="center"/>
      <protection locked="0"/>
    </xf>
    <xf numFmtId="164" fontId="13" fillId="0" borderId="78" xfId="0" applyNumberFormat="1" applyFont="1" applyFill="1" applyBorder="1" applyAlignment="1" applyProtection="1">
      <alignment horizontal="center" vertical="center"/>
    </xf>
    <xf numFmtId="164" fontId="19" fillId="0" borderId="74" xfId="0" applyNumberFormat="1" applyFont="1" applyFill="1" applyBorder="1" applyAlignment="1" applyProtection="1">
      <alignment horizontal="left" vertical="center"/>
    </xf>
    <xf numFmtId="3" fontId="19" fillId="4" borderId="0" xfId="0" applyNumberFormat="1" applyFont="1" applyFill="1" applyBorder="1" applyAlignment="1" applyProtection="1">
      <alignment horizontal="right" vertical="center"/>
    </xf>
    <xf numFmtId="3" fontId="19" fillId="0" borderId="57" xfId="0" applyNumberFormat="1" applyFont="1" applyFill="1" applyBorder="1" applyAlignment="1" applyProtection="1">
      <alignment horizontal="right" vertical="center"/>
    </xf>
    <xf numFmtId="3" fontId="19" fillId="0" borderId="136" xfId="0" applyNumberFormat="1" applyFont="1" applyFill="1" applyBorder="1" applyAlignment="1" applyProtection="1">
      <alignment horizontal="right" vertical="center"/>
    </xf>
    <xf numFmtId="3" fontId="19" fillId="0" borderId="137" xfId="0" applyNumberFormat="1" applyFont="1" applyFill="1" applyBorder="1" applyAlignment="1" applyProtection="1">
      <alignment horizontal="right" vertical="center"/>
    </xf>
    <xf numFmtId="3" fontId="19" fillId="0" borderId="63" xfId="0" applyNumberFormat="1" applyFont="1" applyFill="1" applyBorder="1" applyAlignment="1" applyProtection="1">
      <alignment horizontal="right" vertical="center"/>
    </xf>
    <xf numFmtId="164" fontId="34" fillId="0" borderId="15" xfId="0" applyNumberFormat="1" applyFont="1" applyFill="1" applyBorder="1" applyAlignment="1" applyProtection="1">
      <alignment horizontal="left" vertical="center"/>
    </xf>
    <xf numFmtId="4" fontId="34" fillId="0" borderId="139" xfId="0" applyNumberFormat="1" applyFont="1" applyBorder="1" applyAlignment="1"/>
    <xf numFmtId="164" fontId="34" fillId="0" borderId="10" xfId="0" applyNumberFormat="1" applyFont="1" applyFill="1" applyBorder="1" applyAlignment="1" applyProtection="1">
      <alignment horizontal="left" vertical="center"/>
    </xf>
    <xf numFmtId="3" fontId="34" fillId="0" borderId="139" xfId="0" applyNumberFormat="1" applyFont="1" applyBorder="1" applyAlignment="1"/>
    <xf numFmtId="3" fontId="35" fillId="4" borderId="98" xfId="0" applyNumberFormat="1" applyFont="1" applyFill="1" applyBorder="1" applyAlignment="1" applyProtection="1">
      <alignment horizontal="right" vertical="center"/>
      <protection locked="0"/>
    </xf>
    <xf numFmtId="164" fontId="34" fillId="0" borderId="10" xfId="0" applyNumberFormat="1" applyFont="1" applyFill="1" applyBorder="1" applyAlignment="1" applyProtection="1">
      <alignment horizontal="left" vertical="center"/>
      <protection locked="0"/>
    </xf>
    <xf numFmtId="164" fontId="34" fillId="0" borderId="72" xfId="0" applyNumberFormat="1" applyFont="1" applyFill="1" applyBorder="1" applyAlignment="1" applyProtection="1">
      <alignment horizontal="left" vertical="center"/>
      <protection locked="0"/>
    </xf>
    <xf numFmtId="164" fontId="34" fillId="0" borderId="30" xfId="0" applyNumberFormat="1" applyFont="1" applyFill="1" applyBorder="1" applyAlignment="1" applyProtection="1">
      <alignment horizontal="left" vertical="center"/>
      <protection locked="0"/>
    </xf>
    <xf numFmtId="3" fontId="35" fillId="4" borderId="44" xfId="0" applyNumberFormat="1" applyFont="1" applyFill="1" applyBorder="1" applyAlignment="1" applyProtection="1">
      <alignment horizontal="right" vertical="center"/>
      <protection locked="0"/>
    </xf>
    <xf numFmtId="3" fontId="35" fillId="0" borderId="85" xfId="0" applyNumberFormat="1" applyFont="1" applyFill="1" applyBorder="1" applyAlignment="1" applyProtection="1">
      <alignment horizontal="right" vertical="center"/>
      <protection locked="0"/>
    </xf>
    <xf numFmtId="3" fontId="34" fillId="0" borderId="149" xfId="0" applyNumberFormat="1" applyFont="1" applyBorder="1" applyAlignment="1"/>
    <xf numFmtId="164" fontId="19" fillId="0" borderId="111" xfId="0" applyNumberFormat="1" applyFont="1" applyFill="1" applyBorder="1" applyAlignment="1" applyProtection="1">
      <alignment horizontal="left" vertical="center"/>
    </xf>
    <xf numFmtId="4" fontId="36" fillId="0" borderId="109" xfId="0" applyNumberFormat="1" applyFont="1" applyBorder="1" applyAlignment="1"/>
    <xf numFmtId="164" fontId="25" fillId="0" borderId="110" xfId="0" applyNumberFormat="1" applyFont="1" applyFill="1" applyBorder="1" applyAlignment="1" applyProtection="1">
      <alignment horizontal="center" vertical="center"/>
    </xf>
    <xf numFmtId="164" fontId="37" fillId="0" borderId="111" xfId="0" applyNumberFormat="1" applyFont="1" applyFill="1" applyBorder="1" applyAlignment="1" applyProtection="1">
      <alignment horizontal="left" vertical="center"/>
    </xf>
    <xf numFmtId="3" fontId="35" fillId="4" borderId="50" xfId="0" applyNumberFormat="1" applyFont="1" applyFill="1" applyBorder="1" applyAlignment="1" applyProtection="1">
      <alignment horizontal="right" vertical="center"/>
    </xf>
    <xf numFmtId="3" fontId="35" fillId="3" borderId="50" xfId="0" applyNumberFormat="1" applyFont="1" applyFill="1" applyBorder="1" applyAlignment="1" applyProtection="1">
      <alignment horizontal="right" vertical="center"/>
    </xf>
    <xf numFmtId="3" fontId="35" fillId="3" borderId="118" xfId="0" applyNumberFormat="1" applyFont="1" applyFill="1" applyBorder="1" applyAlignment="1" applyProtection="1">
      <alignment horizontal="right" vertical="center"/>
    </xf>
    <xf numFmtId="3" fontId="35" fillId="4" borderId="87" xfId="0" applyNumberFormat="1" applyFont="1" applyFill="1" applyBorder="1" applyAlignment="1" applyProtection="1">
      <alignment horizontal="right" vertical="center"/>
    </xf>
    <xf numFmtId="3" fontId="35" fillId="3" borderId="164" xfId="0" applyNumberFormat="1" applyFont="1" applyFill="1" applyBorder="1" applyAlignment="1" applyProtection="1">
      <alignment horizontal="right" vertical="center"/>
    </xf>
    <xf numFmtId="3" fontId="37" fillId="3" borderId="106" xfId="0" applyNumberFormat="1" applyFont="1" applyFill="1" applyBorder="1" applyAlignment="1" applyProtection="1">
      <alignment horizontal="right" vertical="center"/>
    </xf>
    <xf numFmtId="164" fontId="25" fillId="0" borderId="121" xfId="0" applyNumberFormat="1" applyFont="1" applyFill="1" applyBorder="1" applyAlignment="1" applyProtection="1">
      <alignment horizontal="center" vertical="center"/>
    </xf>
    <xf numFmtId="164" fontId="34" fillId="0" borderId="122" xfId="0" applyNumberFormat="1" applyFont="1" applyFill="1" applyBorder="1" applyAlignment="1" applyProtection="1">
      <alignment horizontal="left" vertical="center"/>
    </xf>
    <xf numFmtId="3" fontId="35" fillId="4" borderId="166" xfId="0" applyNumberFormat="1" applyFont="1" applyFill="1" applyBorder="1" applyAlignment="1" applyProtection="1">
      <alignment horizontal="right" vertical="center"/>
      <protection locked="0"/>
    </xf>
    <xf numFmtId="3" fontId="35" fillId="0" borderId="124" xfId="0" applyNumberFormat="1" applyFont="1" applyFill="1" applyBorder="1" applyAlignment="1" applyProtection="1">
      <alignment horizontal="right" vertical="center"/>
    </xf>
    <xf numFmtId="3" fontId="35" fillId="0" borderId="79" xfId="0" applyNumberFormat="1" applyFont="1" applyFill="1" applyBorder="1" applyAlignment="1" applyProtection="1">
      <alignment horizontal="right" vertical="center"/>
    </xf>
    <xf numFmtId="3" fontId="35" fillId="4" borderId="79" xfId="0" applyNumberFormat="1" applyFont="1" applyFill="1" applyBorder="1" applyAlignment="1" applyProtection="1">
      <alignment horizontal="right" vertical="center"/>
    </xf>
    <xf numFmtId="4" fontId="34" fillId="0" borderId="141" xfId="0" applyNumberFormat="1" applyFont="1" applyBorder="1" applyAlignment="1"/>
    <xf numFmtId="3" fontId="37" fillId="0" borderId="80" xfId="0" applyNumberFormat="1" applyFont="1" applyFill="1" applyBorder="1" applyAlignment="1" applyProtection="1">
      <alignment horizontal="right" vertical="center"/>
    </xf>
    <xf numFmtId="164" fontId="34" fillId="0" borderId="11" xfId="0" applyNumberFormat="1" applyFont="1" applyFill="1" applyBorder="1" applyAlignment="1" applyProtection="1">
      <alignment horizontal="left" vertical="center"/>
    </xf>
    <xf numFmtId="164" fontId="37" fillId="0" borderId="11" xfId="0" applyNumberFormat="1" applyFont="1" applyFill="1" applyBorder="1" applyAlignment="1" applyProtection="1">
      <alignment horizontal="left" vertical="center"/>
    </xf>
    <xf numFmtId="3" fontId="35" fillId="4" borderId="11" xfId="0" applyNumberFormat="1" applyFont="1" applyFill="1" applyBorder="1" applyAlignment="1" applyProtection="1">
      <alignment horizontal="right" vertical="center"/>
    </xf>
    <xf numFmtId="3" fontId="35" fillId="0" borderId="29" xfId="0" applyNumberFormat="1" applyFont="1" applyFill="1" applyBorder="1" applyAlignment="1" applyProtection="1">
      <alignment horizontal="right" vertical="center"/>
    </xf>
    <xf numFmtId="3" fontId="35" fillId="0" borderId="160" xfId="0" applyNumberFormat="1" applyFont="1" applyFill="1" applyBorder="1" applyAlignment="1" applyProtection="1">
      <alignment horizontal="right" vertical="center"/>
    </xf>
    <xf numFmtId="3" fontId="35" fillId="4" borderId="160" xfId="0" applyNumberFormat="1" applyFont="1" applyFill="1" applyBorder="1" applyAlignment="1" applyProtection="1">
      <alignment horizontal="right" vertical="center"/>
    </xf>
    <xf numFmtId="164" fontId="34" fillId="0" borderId="120" xfId="0" applyNumberFormat="1" applyFont="1" applyFill="1" applyBorder="1" applyAlignment="1" applyProtection="1">
      <alignment horizontal="left" vertical="center"/>
    </xf>
    <xf numFmtId="3" fontId="35" fillId="0" borderId="125" xfId="0" applyNumberFormat="1" applyFont="1" applyFill="1" applyBorder="1" applyAlignment="1" applyProtection="1">
      <alignment horizontal="right" vertical="center"/>
      <protection locked="0"/>
    </xf>
    <xf numFmtId="164" fontId="34" fillId="0" borderId="26" xfId="0" applyNumberFormat="1" applyFont="1" applyFill="1" applyBorder="1" applyAlignment="1" applyProtection="1">
      <alignment horizontal="left" vertical="center"/>
    </xf>
    <xf numFmtId="3" fontId="19" fillId="4" borderId="95" xfId="0" applyNumberFormat="1" applyFont="1" applyFill="1" applyBorder="1" applyAlignment="1" applyProtection="1">
      <alignment horizontal="right" vertical="center"/>
    </xf>
    <xf numFmtId="3" fontId="19" fillId="0" borderId="95" xfId="0" applyNumberFormat="1" applyFont="1" applyFill="1" applyBorder="1" applyAlignment="1" applyProtection="1">
      <alignment horizontal="right" vertical="center"/>
    </xf>
    <xf numFmtId="3" fontId="19" fillId="0" borderId="0" xfId="0" applyNumberFormat="1" applyFont="1" applyFill="1" applyBorder="1" applyAlignment="1" applyProtection="1">
      <alignment horizontal="right" vertical="center"/>
    </xf>
    <xf numFmtId="3" fontId="19" fillId="0" borderId="96" xfId="0" applyNumberFormat="1" applyFont="1" applyFill="1" applyBorder="1" applyAlignment="1" applyProtection="1">
      <alignment horizontal="right" vertical="center"/>
    </xf>
    <xf numFmtId="164" fontId="19" fillId="0" borderId="119" xfId="0" applyNumberFormat="1" applyFont="1" applyFill="1" applyBorder="1" applyAlignment="1" applyProtection="1">
      <alignment horizontal="left" vertical="center"/>
    </xf>
    <xf numFmtId="164" fontId="13" fillId="0" borderId="62" xfId="0" applyNumberFormat="1" applyFont="1" applyFill="1" applyBorder="1" applyAlignment="1" applyProtection="1">
      <alignment horizontal="center" vertical="center"/>
    </xf>
    <xf numFmtId="164" fontId="19" fillId="0" borderId="62" xfId="0" applyNumberFormat="1" applyFont="1" applyFill="1" applyBorder="1" applyAlignment="1" applyProtection="1">
      <alignment horizontal="left" vertical="center"/>
    </xf>
    <xf numFmtId="3" fontId="19" fillId="4" borderId="57" xfId="0" applyNumberFormat="1" applyFont="1" applyFill="1" applyBorder="1" applyAlignment="1" applyProtection="1">
      <alignment horizontal="right" vertical="center"/>
    </xf>
    <xf numFmtId="3" fontId="34" fillId="0" borderId="109" xfId="0" applyNumberFormat="1" applyFont="1" applyBorder="1" applyAlignment="1"/>
    <xf numFmtId="3" fontId="35" fillId="4" borderId="21" xfId="0" applyNumberFormat="1" applyFont="1" applyFill="1" applyBorder="1" applyAlignment="1" applyProtection="1">
      <alignment vertical="center"/>
      <protection locked="0"/>
    </xf>
    <xf numFmtId="3" fontId="35" fillId="0" borderId="46" xfId="0" applyNumberFormat="1" applyFont="1" applyFill="1" applyBorder="1" applyAlignment="1" applyProtection="1">
      <alignment vertical="center"/>
      <protection locked="0"/>
    </xf>
    <xf numFmtId="3" fontId="35" fillId="0" borderId="161" xfId="0" applyNumberFormat="1" applyFont="1" applyFill="1" applyBorder="1" applyAlignment="1" applyProtection="1">
      <alignment vertical="center"/>
      <protection locked="0"/>
    </xf>
    <xf numFmtId="3" fontId="35" fillId="4" borderId="161" xfId="0" applyNumberFormat="1" applyFont="1" applyFill="1" applyBorder="1" applyAlignment="1" applyProtection="1">
      <alignment vertical="center"/>
      <protection locked="0"/>
    </xf>
    <xf numFmtId="4" fontId="34" fillId="0" borderId="142" xfId="0" applyNumberFormat="1" applyFont="1" applyBorder="1" applyAlignment="1"/>
    <xf numFmtId="3" fontId="35" fillId="0" borderId="90" xfId="0" applyNumberFormat="1" applyFont="1" applyFill="1" applyBorder="1" applyAlignment="1" applyProtection="1">
      <alignment vertical="center"/>
      <protection locked="0"/>
    </xf>
    <xf numFmtId="3" fontId="35" fillId="4" borderId="22" xfId="0" applyNumberFormat="1" applyFont="1" applyFill="1" applyBorder="1" applyAlignment="1" applyProtection="1">
      <alignment vertical="center"/>
      <protection locked="0"/>
    </xf>
    <xf numFmtId="3" fontId="35" fillId="0" borderId="29" xfId="0" applyNumberFormat="1" applyFont="1" applyFill="1" applyBorder="1" applyAlignment="1" applyProtection="1">
      <alignment vertical="center"/>
      <protection locked="0"/>
    </xf>
    <xf numFmtId="3" fontId="35" fillId="0" borderId="160" xfId="0" applyNumberFormat="1" applyFont="1" applyFill="1" applyBorder="1" applyAlignment="1" applyProtection="1">
      <alignment vertical="center"/>
      <protection locked="0"/>
    </xf>
    <xf numFmtId="3" fontId="35" fillId="4" borderId="160" xfId="0" applyNumberFormat="1" applyFont="1" applyFill="1" applyBorder="1" applyAlignment="1" applyProtection="1">
      <alignment vertical="center"/>
      <protection locked="0"/>
    </xf>
    <xf numFmtId="3" fontId="35" fillId="0" borderId="91" xfId="0" applyNumberFormat="1" applyFont="1" applyFill="1" applyBorder="1" applyAlignment="1" applyProtection="1">
      <alignment vertical="center"/>
      <protection locked="0"/>
    </xf>
    <xf numFmtId="3" fontId="35" fillId="0" borderId="92" xfId="0" applyNumberFormat="1" applyFont="1" applyFill="1" applyBorder="1" applyAlignment="1" applyProtection="1">
      <alignment vertical="center"/>
      <protection locked="0"/>
    </xf>
    <xf numFmtId="3" fontId="35" fillId="0" borderId="9" xfId="0" applyNumberFormat="1" applyFont="1" applyFill="1" applyBorder="1" applyAlignment="1" applyProtection="1">
      <alignment vertical="center"/>
      <protection locked="0"/>
    </xf>
    <xf numFmtId="3" fontId="35" fillId="4" borderId="9" xfId="0" applyNumberFormat="1" applyFont="1" applyFill="1" applyBorder="1" applyAlignment="1" applyProtection="1">
      <alignment vertical="center"/>
      <protection locked="0"/>
    </xf>
    <xf numFmtId="3" fontId="35" fillId="0" borderId="93" xfId="0" applyNumberFormat="1" applyFont="1" applyFill="1" applyBorder="1" applyAlignment="1" applyProtection="1">
      <alignment vertical="center"/>
      <protection locked="0"/>
    </xf>
    <xf numFmtId="3" fontId="35" fillId="0" borderId="162" xfId="0" applyNumberFormat="1" applyFont="1" applyFill="1" applyBorder="1" applyAlignment="1" applyProtection="1">
      <alignment vertical="center"/>
      <protection locked="0"/>
    </xf>
    <xf numFmtId="3" fontId="35" fillId="4" borderId="155" xfId="0" applyNumberFormat="1" applyFont="1" applyFill="1" applyBorder="1" applyAlignment="1" applyProtection="1">
      <alignment vertical="center"/>
      <protection locked="0"/>
    </xf>
    <xf numFmtId="3" fontId="35" fillId="0" borderId="146" xfId="0" applyNumberFormat="1" applyFont="1" applyFill="1" applyBorder="1" applyAlignment="1" applyProtection="1">
      <alignment vertical="center"/>
      <protection locked="0"/>
    </xf>
    <xf numFmtId="164" fontId="34" fillId="0" borderId="30" xfId="0" applyNumberFormat="1" applyFont="1" applyFill="1" applyBorder="1" applyAlignment="1" applyProtection="1">
      <alignment horizontal="left" vertical="center"/>
    </xf>
    <xf numFmtId="3" fontId="35" fillId="4" borderId="45" xfId="0" applyNumberFormat="1" applyFont="1" applyFill="1" applyBorder="1" applyAlignment="1" applyProtection="1">
      <alignment vertical="center"/>
      <protection locked="0"/>
    </xf>
    <xf numFmtId="4" fontId="34" fillId="0" borderId="149" xfId="0" applyNumberFormat="1" applyFont="1" applyBorder="1" applyAlignment="1"/>
    <xf numFmtId="3" fontId="35" fillId="0" borderId="94" xfId="0" applyNumberFormat="1" applyFont="1" applyFill="1" applyBorder="1" applyAlignment="1" applyProtection="1">
      <alignment vertical="center"/>
      <protection locked="0"/>
    </xf>
    <xf numFmtId="3" fontId="19" fillId="4" borderId="59" xfId="0" applyNumberFormat="1" applyFont="1" applyFill="1" applyBorder="1" applyAlignment="1" applyProtection="1">
      <alignment vertical="center"/>
    </xf>
    <xf numFmtId="3" fontId="19" fillId="3" borderId="59" xfId="0" applyNumberFormat="1" applyFont="1" applyFill="1" applyBorder="1" applyAlignment="1" applyProtection="1">
      <alignment vertical="center"/>
    </xf>
    <xf numFmtId="3" fontId="19" fillId="3" borderId="118" xfId="0" applyNumberFormat="1" applyFont="1" applyFill="1" applyBorder="1" applyAlignment="1" applyProtection="1">
      <alignment vertical="center"/>
    </xf>
    <xf numFmtId="3" fontId="19" fillId="4" borderId="87" xfId="0" applyNumberFormat="1" applyFont="1" applyFill="1" applyBorder="1" applyAlignment="1" applyProtection="1">
      <alignment vertical="center"/>
    </xf>
    <xf numFmtId="3" fontId="19" fillId="3" borderId="89" xfId="0" applyNumberFormat="1" applyFont="1" applyFill="1" applyBorder="1" applyAlignment="1" applyProtection="1">
      <alignment vertical="center"/>
    </xf>
    <xf numFmtId="3" fontId="19" fillId="3" borderId="106" xfId="0" applyNumberFormat="1" applyFont="1" applyFill="1" applyBorder="1" applyAlignment="1" applyProtection="1">
      <alignment vertical="center"/>
    </xf>
    <xf numFmtId="3" fontId="35" fillId="4" borderId="123" xfId="0" applyNumberFormat="1" applyFont="1" applyFill="1" applyBorder="1" applyAlignment="1" applyProtection="1">
      <alignment vertical="center"/>
      <protection locked="0"/>
    </xf>
    <xf numFmtId="3" fontId="19" fillId="0" borderId="124" xfId="0" applyNumberFormat="1" applyFont="1" applyFill="1" applyBorder="1" applyAlignment="1" applyProtection="1">
      <alignment vertical="center"/>
    </xf>
    <xf numFmtId="3" fontId="19" fillId="0" borderId="79" xfId="0" applyNumberFormat="1" applyFont="1" applyFill="1" applyBorder="1" applyAlignment="1" applyProtection="1">
      <alignment vertical="center"/>
    </xf>
    <xf numFmtId="3" fontId="19" fillId="4" borderId="79" xfId="0" applyNumberFormat="1" applyFont="1" applyFill="1" applyBorder="1" applyAlignment="1" applyProtection="1">
      <alignment vertical="center"/>
    </xf>
    <xf numFmtId="3" fontId="19" fillId="0" borderId="80" xfId="0" applyNumberFormat="1" applyFont="1" applyFill="1" applyBorder="1" applyAlignment="1" applyProtection="1">
      <alignment vertical="center"/>
    </xf>
    <xf numFmtId="3" fontId="35" fillId="4" borderId="98" xfId="0" applyNumberFormat="1" applyFont="1" applyFill="1" applyBorder="1" applyAlignment="1" applyProtection="1">
      <alignment vertical="center"/>
      <protection locked="0"/>
    </xf>
    <xf numFmtId="3" fontId="37" fillId="0" borderId="93" xfId="0" applyNumberFormat="1" applyFont="1" applyFill="1" applyBorder="1" applyAlignment="1" applyProtection="1">
      <alignment vertical="center"/>
    </xf>
    <xf numFmtId="3" fontId="37" fillId="0" borderId="162" xfId="0" applyNumberFormat="1" applyFont="1" applyFill="1" applyBorder="1" applyAlignment="1" applyProtection="1">
      <alignment vertical="center"/>
    </xf>
    <xf numFmtId="3" fontId="37" fillId="4" borderId="155" xfId="0" applyNumberFormat="1" applyFont="1" applyFill="1" applyBorder="1" applyAlignment="1" applyProtection="1">
      <alignment vertical="center"/>
    </xf>
    <xf numFmtId="3" fontId="37" fillId="0" borderId="146" xfId="0" applyNumberFormat="1" applyFont="1" applyFill="1" applyBorder="1" applyAlignment="1" applyProtection="1">
      <alignment vertical="center"/>
    </xf>
    <xf numFmtId="3" fontId="37" fillId="0" borderId="125" xfId="0" applyNumberFormat="1" applyFont="1" applyFill="1" applyBorder="1" applyAlignment="1" applyProtection="1">
      <alignment vertical="center"/>
    </xf>
    <xf numFmtId="3" fontId="35" fillId="0" borderId="95" xfId="0" applyNumberFormat="1" applyFont="1" applyFill="1" applyBorder="1" applyAlignment="1" applyProtection="1">
      <alignment vertical="center"/>
      <protection locked="0"/>
    </xf>
    <xf numFmtId="3" fontId="35" fillId="0" borderId="0" xfId="0" applyNumberFormat="1" applyFont="1" applyFill="1" applyBorder="1" applyAlignment="1" applyProtection="1">
      <alignment vertical="center"/>
      <protection locked="0"/>
    </xf>
    <xf numFmtId="3" fontId="35" fillId="4" borderId="0" xfId="0" applyNumberFormat="1" applyFont="1" applyFill="1" applyBorder="1" applyAlignment="1" applyProtection="1">
      <alignment vertical="center"/>
      <protection locked="0"/>
    </xf>
    <xf numFmtId="3" fontId="35" fillId="0" borderId="96" xfId="0" applyNumberFormat="1" applyFont="1" applyFill="1" applyBorder="1" applyAlignment="1" applyProtection="1">
      <alignment vertical="center"/>
      <protection locked="0"/>
    </xf>
    <xf numFmtId="3" fontId="37" fillId="0" borderId="29" xfId="0" applyNumberFormat="1" applyFont="1" applyFill="1" applyBorder="1" applyAlignment="1" applyProtection="1">
      <alignment vertical="center"/>
    </xf>
    <xf numFmtId="3" fontId="37" fillId="0" borderId="160" xfId="0" applyNumberFormat="1" applyFont="1" applyFill="1" applyBorder="1" applyAlignment="1" applyProtection="1">
      <alignment vertical="center"/>
    </xf>
    <xf numFmtId="3" fontId="37" fillId="4" borderId="160" xfId="0" applyNumberFormat="1" applyFont="1" applyFill="1" applyBorder="1" applyAlignment="1" applyProtection="1">
      <alignment vertical="center"/>
    </xf>
    <xf numFmtId="3" fontId="37" fillId="0" borderId="91" xfId="0" applyNumberFormat="1" applyFont="1" applyFill="1" applyBorder="1" applyAlignment="1" applyProtection="1">
      <alignment vertical="center"/>
    </xf>
    <xf numFmtId="164" fontId="34" fillId="0" borderId="15" xfId="0" applyNumberFormat="1" applyFont="1" applyFill="1" applyBorder="1" applyAlignment="1" applyProtection="1">
      <alignment horizontal="left" vertical="center"/>
      <protection locked="0"/>
    </xf>
    <xf numFmtId="164" fontId="25" fillId="0" borderId="126" xfId="0" applyNumberFormat="1" applyFont="1" applyFill="1" applyBorder="1" applyAlignment="1" applyProtection="1">
      <alignment horizontal="center" vertical="center"/>
    </xf>
    <xf numFmtId="164" fontId="34" fillId="0" borderId="127" xfId="0" applyNumberFormat="1" applyFont="1" applyFill="1" applyBorder="1" applyAlignment="1" applyProtection="1">
      <alignment horizontal="left" vertical="center"/>
      <protection locked="0"/>
    </xf>
    <xf numFmtId="3" fontId="35" fillId="4" borderId="128" xfId="0" applyNumberFormat="1" applyFont="1" applyFill="1" applyBorder="1" applyAlignment="1" applyProtection="1">
      <alignment vertical="center"/>
      <protection locked="0"/>
    </xf>
    <xf numFmtId="3" fontId="35" fillId="0" borderId="129" xfId="0" applyNumberFormat="1" applyFont="1" applyFill="1" applyBorder="1" applyAlignment="1" applyProtection="1">
      <alignment vertical="center"/>
      <protection locked="0"/>
    </xf>
    <xf numFmtId="3" fontId="35" fillId="0" borderId="165" xfId="0" applyNumberFormat="1" applyFont="1" applyFill="1" applyBorder="1" applyAlignment="1" applyProtection="1">
      <alignment vertical="center"/>
      <protection locked="0"/>
    </xf>
    <xf numFmtId="3" fontId="35" fillId="4" borderId="165" xfId="0" applyNumberFormat="1" applyFont="1" applyFill="1" applyBorder="1" applyAlignment="1" applyProtection="1">
      <alignment vertical="center"/>
      <protection locked="0"/>
    </xf>
    <xf numFmtId="3" fontId="35" fillId="0" borderId="130" xfId="0" applyNumberFormat="1" applyFont="1" applyFill="1" applyBorder="1" applyAlignment="1" applyProtection="1">
      <alignment vertical="center"/>
      <protection locked="0"/>
    </xf>
    <xf numFmtId="164" fontId="19" fillId="0" borderId="95" xfId="0" applyNumberFormat="1" applyFont="1" applyFill="1" applyBorder="1" applyAlignment="1" applyProtection="1">
      <alignment horizontal="right" vertical="center"/>
    </xf>
    <xf numFmtId="3" fontId="19" fillId="4" borderId="95" xfId="0" applyNumberFormat="1" applyFont="1" applyFill="1" applyBorder="1" applyAlignment="1" applyProtection="1">
      <alignment vertical="center"/>
    </xf>
    <xf numFmtId="3" fontId="19" fillId="0" borderId="95" xfId="0" applyNumberFormat="1" applyFont="1" applyFill="1" applyBorder="1" applyAlignment="1" applyProtection="1">
      <alignment vertical="center"/>
    </xf>
    <xf numFmtId="3" fontId="19" fillId="0" borderId="0" xfId="0" applyNumberFormat="1" applyFont="1" applyFill="1" applyBorder="1" applyAlignment="1" applyProtection="1">
      <alignment vertical="center"/>
    </xf>
    <xf numFmtId="3" fontId="19" fillId="4" borderId="0" xfId="0" applyNumberFormat="1" applyFont="1" applyFill="1" applyBorder="1" applyAlignment="1" applyProtection="1">
      <alignment vertical="center"/>
    </xf>
    <xf numFmtId="3" fontId="19" fillId="0" borderId="96" xfId="0" applyNumberFormat="1" applyFont="1" applyFill="1" applyBorder="1" applyAlignment="1" applyProtection="1">
      <alignment vertical="center"/>
    </xf>
    <xf numFmtId="3" fontId="19" fillId="4" borderId="107" xfId="0" applyNumberFormat="1" applyFont="1" applyFill="1" applyBorder="1" applyAlignment="1" applyProtection="1">
      <alignment vertical="center"/>
    </xf>
    <xf numFmtId="3" fontId="19" fillId="3" borderId="107" xfId="0" applyNumberFormat="1" applyFont="1" applyFill="1" applyBorder="1" applyAlignment="1" applyProtection="1">
      <alignment vertical="center"/>
    </xf>
    <xf numFmtId="3" fontId="19" fillId="3" borderId="163" xfId="0" applyNumberFormat="1" applyFont="1" applyFill="1" applyBorder="1" applyAlignment="1" applyProtection="1">
      <alignment vertical="center"/>
    </xf>
    <xf numFmtId="3" fontId="19" fillId="3" borderId="117" xfId="0" applyNumberFormat="1" applyFont="1" applyFill="1" applyBorder="1" applyAlignment="1" applyProtection="1">
      <alignment vertical="center"/>
    </xf>
    <xf numFmtId="3" fontId="19" fillId="3" borderId="108" xfId="0" applyNumberFormat="1" applyFont="1" applyFill="1" applyBorder="1" applyAlignment="1" applyProtection="1">
      <alignment vertical="center"/>
    </xf>
    <xf numFmtId="3" fontId="19" fillId="0" borderId="107" xfId="0" applyNumberFormat="1" applyFont="1" applyFill="1" applyBorder="1" applyAlignment="1" applyProtection="1">
      <alignment vertical="center"/>
    </xf>
    <xf numFmtId="3" fontId="19" fillId="0" borderId="163" xfId="0" applyNumberFormat="1" applyFont="1" applyFill="1" applyBorder="1" applyAlignment="1" applyProtection="1">
      <alignment vertical="center"/>
    </xf>
    <xf numFmtId="3" fontId="19" fillId="0" borderId="117" xfId="0" applyNumberFormat="1" applyFont="1" applyFill="1" applyBorder="1" applyAlignment="1" applyProtection="1">
      <alignment vertical="center"/>
    </xf>
    <xf numFmtId="3" fontId="19" fillId="0" borderId="108" xfId="0" applyNumberFormat="1" applyFont="1" applyFill="1" applyBorder="1" applyAlignment="1" applyProtection="1">
      <alignment vertical="center"/>
    </xf>
    <xf numFmtId="164" fontId="23" fillId="4" borderId="11" xfId="3" applyNumberFormat="1" applyFont="1" applyFill="1" applyBorder="1" applyAlignment="1" applyProtection="1">
      <alignment vertical="center"/>
      <protection locked="0"/>
    </xf>
    <xf numFmtId="164" fontId="23" fillId="0" borderId="11" xfId="3" applyNumberFormat="1" applyFont="1" applyFill="1" applyBorder="1" applyAlignment="1" applyProtection="1">
      <alignment vertical="center"/>
      <protection locked="0"/>
    </xf>
    <xf numFmtId="164" fontId="23" fillId="3" borderId="11" xfId="3" applyNumberFormat="1" applyFont="1" applyFill="1" applyBorder="1" applyAlignment="1" applyProtection="1">
      <alignment vertical="center"/>
      <protection locked="0"/>
    </xf>
    <xf numFmtId="164" fontId="23" fillId="0" borderId="100" xfId="3" applyNumberFormat="1" applyFont="1" applyFill="1" applyBorder="1" applyAlignment="1" applyProtection="1">
      <alignment vertical="center"/>
      <protection locked="0"/>
    </xf>
    <xf numFmtId="4" fontId="23" fillId="3" borderId="11" xfId="3" applyNumberFormat="1" applyFont="1" applyFill="1" applyBorder="1" applyAlignment="1" applyProtection="1">
      <alignment vertical="center"/>
      <protection locked="0"/>
    </xf>
    <xf numFmtId="164" fontId="23" fillId="4" borderId="190" xfId="3" applyNumberFormat="1" applyFont="1" applyFill="1" applyBorder="1" applyAlignment="1" applyProtection="1">
      <alignment vertical="center"/>
      <protection locked="0"/>
    </xf>
    <xf numFmtId="164" fontId="23" fillId="0" borderId="190" xfId="3" applyNumberFormat="1" applyFont="1" applyFill="1" applyBorder="1" applyAlignment="1" applyProtection="1">
      <alignment vertical="center"/>
      <protection locked="0"/>
    </xf>
    <xf numFmtId="164" fontId="23" fillId="3" borderId="190" xfId="3" applyNumberFormat="1" applyFont="1" applyFill="1" applyBorder="1" applyAlignment="1" applyProtection="1">
      <alignment vertical="center"/>
      <protection locked="0"/>
    </xf>
    <xf numFmtId="164" fontId="23" fillId="0" borderId="203" xfId="3" applyNumberFormat="1" applyFont="1" applyFill="1" applyBorder="1" applyAlignment="1" applyProtection="1">
      <alignment vertical="center"/>
      <protection locked="0"/>
    </xf>
    <xf numFmtId="164" fontId="23" fillId="4" borderId="93" xfId="3" applyNumberFormat="1" applyFont="1" applyFill="1" applyBorder="1" applyAlignment="1" applyProtection="1">
      <alignment vertical="center"/>
      <protection locked="0"/>
    </xf>
    <xf numFmtId="164" fontId="23" fillId="0" borderId="93" xfId="3" applyNumberFormat="1" applyFont="1" applyFill="1" applyBorder="1" applyAlignment="1" applyProtection="1">
      <alignment vertical="center"/>
      <protection locked="0"/>
    </xf>
    <xf numFmtId="164" fontId="23" fillId="3" borderId="93" xfId="3" applyNumberFormat="1" applyFont="1" applyFill="1" applyBorder="1" applyAlignment="1" applyProtection="1">
      <alignment vertical="center"/>
      <protection locked="0"/>
    </xf>
    <xf numFmtId="164" fontId="23" fillId="0" borderId="125" xfId="3" applyNumberFormat="1" applyFont="1" applyFill="1" applyBorder="1" applyAlignment="1" applyProtection="1">
      <alignment vertical="center"/>
      <protection locked="0"/>
    </xf>
    <xf numFmtId="164" fontId="23" fillId="4" borderId="85" xfId="3" applyNumberFormat="1" applyFont="1" applyFill="1" applyBorder="1" applyAlignment="1" applyProtection="1">
      <alignment vertical="center"/>
      <protection locked="0"/>
    </xf>
    <xf numFmtId="164" fontId="23" fillId="0" borderId="85" xfId="3" applyNumberFormat="1" applyFont="1" applyFill="1" applyBorder="1" applyAlignment="1" applyProtection="1">
      <alignment vertical="center"/>
      <protection locked="0"/>
    </xf>
    <xf numFmtId="164" fontId="23" fillId="4" borderId="114" xfId="3" applyNumberFormat="1" applyFont="1" applyFill="1" applyBorder="1" applyAlignment="1" applyProtection="1">
      <alignment vertical="center"/>
      <protection locked="0"/>
    </xf>
    <xf numFmtId="164" fontId="23" fillId="3" borderId="85" xfId="3" applyNumberFormat="1" applyFont="1" applyFill="1" applyBorder="1" applyAlignment="1" applyProtection="1">
      <alignment vertical="center"/>
      <protection locked="0"/>
    </xf>
    <xf numFmtId="164" fontId="23" fillId="0" borderId="185" xfId="3" applyNumberFormat="1" applyFont="1" applyFill="1" applyBorder="1" applyAlignment="1" applyProtection="1">
      <alignment vertical="center"/>
      <protection locked="0"/>
    </xf>
    <xf numFmtId="164" fontId="21" fillId="4" borderId="50" xfId="3" applyNumberFormat="1" applyFont="1" applyFill="1" applyBorder="1" applyAlignment="1" applyProtection="1">
      <alignment vertical="center"/>
    </xf>
    <xf numFmtId="164" fontId="21" fillId="3" borderId="50" xfId="3" applyNumberFormat="1" applyFont="1" applyFill="1" applyBorder="1" applyAlignment="1" applyProtection="1">
      <alignment vertical="center"/>
    </xf>
    <xf numFmtId="4" fontId="21" fillId="3" borderId="50" xfId="3" applyNumberFormat="1" applyFont="1" applyFill="1" applyBorder="1" applyAlignment="1" applyProtection="1">
      <alignment vertical="center"/>
    </xf>
    <xf numFmtId="164" fontId="21" fillId="3" borderId="106" xfId="3" applyNumberFormat="1" applyFont="1" applyFill="1" applyBorder="1" applyAlignment="1" applyProtection="1">
      <alignment vertical="center"/>
    </xf>
    <xf numFmtId="164" fontId="12" fillId="4" borderId="11" xfId="3" applyNumberFormat="1" applyFont="1" applyFill="1" applyBorder="1" applyAlignment="1" applyProtection="1">
      <alignment vertical="center"/>
      <protection locked="0"/>
    </xf>
    <xf numFmtId="164" fontId="12" fillId="0" borderId="11" xfId="3" applyNumberFormat="1" applyFont="1" applyFill="1" applyBorder="1" applyAlignment="1" applyProtection="1">
      <alignment vertical="center"/>
      <protection locked="0"/>
    </xf>
    <xf numFmtId="4" fontId="12" fillId="3" borderId="11" xfId="3" applyNumberFormat="1" applyFont="1" applyFill="1" applyBorder="1" applyAlignment="1" applyProtection="1">
      <alignment vertical="center"/>
      <protection locked="0"/>
    </xf>
    <xf numFmtId="164" fontId="12" fillId="3" borderId="11" xfId="3" applyNumberFormat="1" applyFont="1" applyFill="1" applyBorder="1" applyAlignment="1" applyProtection="1">
      <alignment vertical="center"/>
      <protection locked="0"/>
    </xf>
    <xf numFmtId="164" fontId="12" fillId="4" borderId="27" xfId="3" applyNumberFormat="1" applyFont="1" applyFill="1" applyBorder="1" applyAlignment="1" applyProtection="1">
      <alignment vertical="center"/>
      <protection locked="0"/>
    </xf>
    <xf numFmtId="164" fontId="12" fillId="0" borderId="27" xfId="3" applyNumberFormat="1" applyFont="1" applyFill="1" applyBorder="1" applyAlignment="1" applyProtection="1">
      <alignment vertical="center"/>
      <protection locked="0"/>
    </xf>
    <xf numFmtId="164" fontId="12" fillId="3" borderId="27" xfId="3" applyNumberFormat="1" applyFont="1" applyFill="1" applyBorder="1" applyAlignment="1" applyProtection="1">
      <alignment vertical="center"/>
      <protection locked="0"/>
    </xf>
    <xf numFmtId="164" fontId="18" fillId="4" borderId="82" xfId="3" applyNumberFormat="1" applyFont="1" applyFill="1" applyBorder="1" applyAlignment="1" applyProtection="1">
      <alignment vertical="center"/>
    </xf>
    <xf numFmtId="164" fontId="18" fillId="0" borderId="82" xfId="3" applyNumberFormat="1" applyFont="1" applyFill="1" applyBorder="1" applyAlignment="1" applyProtection="1">
      <alignment vertical="center"/>
    </xf>
    <xf numFmtId="4" fontId="18" fillId="3" borderId="82" xfId="3" applyNumberFormat="1" applyFont="1" applyFill="1" applyBorder="1" applyAlignment="1" applyProtection="1">
      <alignment vertical="center"/>
    </xf>
    <xf numFmtId="164" fontId="12" fillId="0" borderId="66" xfId="3" applyNumberFormat="1" applyFont="1" applyFill="1" applyBorder="1" applyAlignment="1" applyProtection="1">
      <alignment horizontal="left" vertical="center" indent="1"/>
      <protection locked="0"/>
    </xf>
    <xf numFmtId="164" fontId="12" fillId="0" borderId="86" xfId="3" applyNumberFormat="1" applyFont="1" applyFill="1" applyBorder="1" applyAlignment="1" applyProtection="1">
      <alignment horizontal="left" vertical="center" indent="1"/>
      <protection locked="0"/>
    </xf>
    <xf numFmtId="164" fontId="18" fillId="0" borderId="68" xfId="3" applyNumberFormat="1" applyFont="1" applyFill="1" applyBorder="1" applyAlignment="1" applyProtection="1">
      <alignment horizontal="left" vertical="center"/>
    </xf>
    <xf numFmtId="0" fontId="3" fillId="0" borderId="4" xfId="3" applyFont="1" applyFill="1" applyBorder="1" applyAlignment="1" applyProtection="1">
      <alignment horizontal="left" vertical="center"/>
    </xf>
    <xf numFmtId="0" fontId="8" fillId="0" borderId="7" xfId="7" applyFont="1" applyFill="1" applyBorder="1" applyAlignment="1" applyProtection="1">
      <alignment horizontal="left" vertical="center"/>
    </xf>
    <xf numFmtId="0" fontId="3" fillId="4" borderId="38" xfId="3" applyFont="1" applyFill="1" applyBorder="1" applyAlignment="1" applyProtection="1">
      <alignment vertical="center"/>
    </xf>
    <xf numFmtId="0" fontId="3" fillId="0" borderId="38" xfId="3" applyFont="1" applyFill="1" applyBorder="1" applyAlignment="1" applyProtection="1">
      <alignment vertical="center"/>
    </xf>
    <xf numFmtId="0" fontId="3" fillId="0" borderId="36" xfId="3" applyFont="1" applyFill="1" applyBorder="1" applyAlignment="1" applyProtection="1">
      <alignment vertical="center"/>
    </xf>
    <xf numFmtId="0" fontId="3" fillId="4" borderId="36" xfId="3" applyFont="1" applyFill="1" applyBorder="1" applyAlignment="1" applyProtection="1">
      <alignment vertical="center"/>
    </xf>
    <xf numFmtId="49" fontId="3" fillId="0" borderId="15" xfId="3" applyNumberFormat="1" applyFont="1" applyFill="1" applyBorder="1" applyAlignment="1" applyProtection="1">
      <alignment horizontal="center" vertical="center"/>
    </xf>
    <xf numFmtId="0" fontId="3" fillId="0" borderId="14" xfId="7" applyFont="1" applyFill="1" applyBorder="1" applyAlignment="1" applyProtection="1">
      <alignment horizontal="left" vertical="center"/>
    </xf>
    <xf numFmtId="164" fontId="12" fillId="4" borderId="21" xfId="3" applyNumberFormat="1" applyFont="1" applyFill="1" applyBorder="1" applyAlignment="1" applyProtection="1">
      <alignment vertical="center"/>
      <protection locked="0"/>
    </xf>
    <xf numFmtId="164" fontId="12" fillId="0" borderId="21" xfId="3" applyNumberFormat="1" applyFont="1" applyFill="1" applyBorder="1" applyAlignment="1" applyProtection="1">
      <alignment vertical="center"/>
      <protection locked="0"/>
    </xf>
    <xf numFmtId="164" fontId="12" fillId="0" borderId="133" xfId="3" applyNumberFormat="1" applyFont="1" applyFill="1" applyBorder="1" applyAlignment="1" applyProtection="1">
      <alignment vertical="center"/>
      <protection locked="0"/>
    </xf>
    <xf numFmtId="164" fontId="12" fillId="4" borderId="161" xfId="3" applyNumberFormat="1" applyFont="1" applyFill="1" applyBorder="1" applyAlignment="1" applyProtection="1">
      <alignment vertical="center"/>
      <protection locked="0"/>
    </xf>
    <xf numFmtId="164" fontId="12" fillId="3" borderId="34" xfId="3" applyNumberFormat="1" applyFont="1" applyFill="1" applyBorder="1" applyAlignment="1" applyProtection="1">
      <alignment vertical="center"/>
      <protection locked="0"/>
    </xf>
    <xf numFmtId="49" fontId="3" fillId="0" borderId="10" xfId="3" applyNumberFormat="1" applyFont="1" applyFill="1" applyBorder="1" applyAlignment="1" applyProtection="1">
      <alignment horizontal="center" vertical="center"/>
    </xf>
    <xf numFmtId="0" fontId="3" fillId="0" borderId="11" xfId="7" applyFont="1" applyFill="1" applyBorder="1" applyAlignment="1" applyProtection="1">
      <alignment horizontal="left" vertical="center"/>
    </xf>
    <xf numFmtId="164" fontId="12" fillId="4" borderId="22" xfId="3" applyNumberFormat="1" applyFont="1" applyFill="1" applyBorder="1" applyAlignment="1" applyProtection="1">
      <alignment vertical="center"/>
      <protection locked="0"/>
    </xf>
    <xf numFmtId="164" fontId="12" fillId="0" borderId="22" xfId="3" applyNumberFormat="1" applyFont="1" applyFill="1" applyBorder="1" applyAlignment="1" applyProtection="1">
      <alignment vertical="center"/>
      <protection locked="0"/>
    </xf>
    <xf numFmtId="164" fontId="12" fillId="0" borderId="98" xfId="3" applyNumberFormat="1" applyFont="1" applyFill="1" applyBorder="1" applyAlignment="1" applyProtection="1">
      <alignment vertical="center"/>
      <protection locked="0"/>
    </xf>
    <xf numFmtId="164" fontId="12" fillId="4" borderId="160" xfId="3" applyNumberFormat="1" applyFont="1" applyFill="1" applyBorder="1" applyAlignment="1" applyProtection="1">
      <alignment vertical="center"/>
      <protection locked="0"/>
    </xf>
    <xf numFmtId="164" fontId="12" fillId="3" borderId="31" xfId="3" applyNumberFormat="1" applyFont="1" applyFill="1" applyBorder="1" applyAlignment="1" applyProtection="1">
      <alignment vertical="center"/>
      <protection locked="0"/>
    </xf>
    <xf numFmtId="0" fontId="8" fillId="0" borderId="13" xfId="3" applyFont="1" applyFill="1" applyBorder="1" applyAlignment="1" applyProtection="1">
      <alignment horizontal="center" vertical="center"/>
    </xf>
    <xf numFmtId="0" fontId="8" fillId="0" borderId="5" xfId="7" applyFont="1" applyFill="1" applyBorder="1" applyAlignment="1" applyProtection="1">
      <alignment horizontal="left" vertical="center"/>
    </xf>
    <xf numFmtId="164" fontId="18" fillId="4" borderId="25" xfId="3" applyNumberFormat="1" applyFont="1" applyFill="1" applyBorder="1" applyAlignment="1" applyProtection="1">
      <alignment vertical="center"/>
    </xf>
    <xf numFmtId="164" fontId="18" fillId="0" borderId="25" xfId="3" applyNumberFormat="1" applyFont="1" applyFill="1" applyBorder="1" applyAlignment="1" applyProtection="1">
      <alignment vertical="center"/>
    </xf>
    <xf numFmtId="164" fontId="18" fillId="0" borderId="147" xfId="3" applyNumberFormat="1" applyFont="1" applyFill="1" applyBorder="1" applyAlignment="1" applyProtection="1">
      <alignment vertical="center"/>
    </xf>
    <xf numFmtId="164" fontId="18" fillId="4" borderId="19" xfId="3" applyNumberFormat="1" applyFont="1" applyFill="1" applyBorder="1" applyAlignment="1" applyProtection="1">
      <alignment vertical="center"/>
    </xf>
    <xf numFmtId="164" fontId="18" fillId="3" borderId="39" xfId="3" applyNumberFormat="1" applyFont="1" applyFill="1" applyBorder="1" applyAlignment="1" applyProtection="1">
      <alignment vertical="center"/>
    </xf>
    <xf numFmtId="0" fontId="12" fillId="4" borderId="38" xfId="3" applyFont="1" applyFill="1" applyBorder="1" applyAlignment="1" applyProtection="1">
      <alignment vertical="center"/>
    </xf>
    <xf numFmtId="0" fontId="12" fillId="0" borderId="38" xfId="3" applyFont="1" applyFill="1" applyBorder="1" applyAlignment="1" applyProtection="1">
      <alignment vertical="center"/>
    </xf>
    <xf numFmtId="0" fontId="12" fillId="0" borderId="36" xfId="3" applyFont="1" applyFill="1" applyBorder="1" applyAlignment="1" applyProtection="1">
      <alignment vertical="center"/>
    </xf>
    <xf numFmtId="0" fontId="12" fillId="4" borderId="36" xfId="3" applyFont="1" applyFill="1" applyBorder="1" applyAlignment="1" applyProtection="1">
      <alignment vertical="center"/>
    </xf>
    <xf numFmtId="0" fontId="12" fillId="3" borderId="38" xfId="3" applyFont="1" applyFill="1" applyBorder="1" applyAlignment="1" applyProtection="1">
      <alignment vertical="center"/>
    </xf>
    <xf numFmtId="0" fontId="8" fillId="0" borderId="6" xfId="3" applyFont="1" applyFill="1" applyBorder="1" applyAlignment="1" applyProtection="1">
      <alignment horizontal="center" vertical="center"/>
    </xf>
    <xf numFmtId="164" fontId="18" fillId="4" borderId="20" xfId="3" applyNumberFormat="1" applyFont="1" applyFill="1" applyBorder="1" applyAlignment="1" applyProtection="1">
      <alignment vertical="center"/>
    </xf>
    <xf numFmtId="164" fontId="18" fillId="0" borderId="20" xfId="3" applyNumberFormat="1" applyFont="1" applyFill="1" applyBorder="1" applyAlignment="1" applyProtection="1">
      <alignment vertical="center"/>
    </xf>
    <xf numFmtId="164" fontId="18" fillId="0" borderId="43" xfId="3" applyNumberFormat="1" applyFont="1" applyFill="1" applyBorder="1" applyAlignment="1" applyProtection="1">
      <alignment vertical="center"/>
    </xf>
    <xf numFmtId="164" fontId="18" fillId="4" borderId="20" xfId="3" applyNumberFormat="1" applyFont="1" applyFill="1" applyBorder="1" applyAlignment="1" applyProtection="1">
      <alignment vertical="center"/>
      <protection locked="0"/>
    </xf>
    <xf numFmtId="164" fontId="18" fillId="0" borderId="20" xfId="3" applyNumberFormat="1" applyFont="1" applyFill="1" applyBorder="1" applyAlignment="1" applyProtection="1">
      <alignment vertical="center"/>
      <protection locked="0"/>
    </xf>
    <xf numFmtId="164" fontId="18" fillId="0" borderId="43" xfId="3" applyNumberFormat="1" applyFont="1" applyFill="1" applyBorder="1" applyAlignment="1" applyProtection="1">
      <alignment vertical="center"/>
      <protection locked="0"/>
    </xf>
    <xf numFmtId="164" fontId="18" fillId="4" borderId="36" xfId="3" applyNumberFormat="1" applyFont="1" applyFill="1" applyBorder="1" applyAlignment="1" applyProtection="1">
      <alignment vertical="center"/>
      <protection locked="0"/>
    </xf>
    <xf numFmtId="164" fontId="18" fillId="3" borderId="38" xfId="3" applyNumberFormat="1" applyFont="1" applyFill="1" applyBorder="1" applyAlignment="1" applyProtection="1">
      <alignment vertical="center"/>
      <protection locked="0"/>
    </xf>
    <xf numFmtId="0" fontId="8" fillId="0" borderId="7" xfId="3" applyFont="1" applyFill="1" applyBorder="1" applyAlignment="1" applyProtection="1">
      <alignment horizontal="left" vertical="center"/>
    </xf>
    <xf numFmtId="0" fontId="3" fillId="0" borderId="0" xfId="3" applyFont="1" applyFill="1" applyAlignment="1" applyProtection="1">
      <alignment horizontal="left" vertical="center"/>
    </xf>
    <xf numFmtId="0" fontId="3" fillId="0" borderId="0" xfId="3" applyFont="1" applyFill="1" applyAlignment="1" applyProtection="1">
      <alignment vertical="center"/>
    </xf>
    <xf numFmtId="0" fontId="12" fillId="0" borderId="0" xfId="3" applyFont="1" applyFill="1" applyAlignment="1" applyProtection="1">
      <alignment vertical="center"/>
    </xf>
    <xf numFmtId="0" fontId="12" fillId="3" borderId="0" xfId="3" applyFont="1" applyFill="1" applyAlignment="1" applyProtection="1">
      <alignment vertical="center"/>
    </xf>
    <xf numFmtId="0" fontId="8" fillId="0" borderId="17" xfId="3" applyFont="1" applyFill="1" applyBorder="1" applyAlignment="1" applyProtection="1">
      <alignment vertical="center"/>
    </xf>
    <xf numFmtId="3" fontId="18" fillId="4" borderId="20" xfId="3" applyNumberFormat="1" applyFont="1" applyFill="1" applyBorder="1" applyAlignment="1" applyProtection="1">
      <alignment vertical="center"/>
      <protection locked="0"/>
    </xf>
    <xf numFmtId="3" fontId="18" fillId="0" borderId="20" xfId="3" applyNumberFormat="1" applyFont="1" applyFill="1" applyBorder="1" applyAlignment="1" applyProtection="1">
      <alignment vertical="center"/>
      <protection locked="0"/>
    </xf>
    <xf numFmtId="3" fontId="18" fillId="0" borderId="43" xfId="3" applyNumberFormat="1" applyFont="1" applyFill="1" applyBorder="1" applyAlignment="1" applyProtection="1">
      <alignment vertical="center"/>
      <protection locked="0"/>
    </xf>
    <xf numFmtId="3" fontId="18" fillId="4" borderId="36" xfId="3" applyNumberFormat="1" applyFont="1" applyFill="1" applyBorder="1" applyAlignment="1" applyProtection="1">
      <alignment vertical="center"/>
      <protection locked="0"/>
    </xf>
    <xf numFmtId="3" fontId="18" fillId="0" borderId="38" xfId="3" applyNumberFormat="1" applyFont="1" applyFill="1" applyBorder="1" applyAlignment="1" applyProtection="1">
      <alignment vertical="center"/>
      <protection locked="0"/>
    </xf>
    <xf numFmtId="164" fontId="12" fillId="0" borderId="34" xfId="3" applyNumberFormat="1" applyFont="1" applyFill="1" applyBorder="1" applyAlignment="1" applyProtection="1">
      <alignment vertical="center"/>
      <protection locked="0"/>
    </xf>
    <xf numFmtId="164" fontId="12" fillId="0" borderId="31" xfId="3" applyNumberFormat="1" applyFont="1" applyFill="1" applyBorder="1" applyAlignment="1" applyProtection="1">
      <alignment vertical="center"/>
      <protection locked="0"/>
    </xf>
    <xf numFmtId="0" fontId="3" fillId="0" borderId="12" xfId="7" applyFont="1" applyFill="1" applyBorder="1" applyAlignment="1" applyProtection="1">
      <alignment horizontal="left" vertical="center"/>
    </xf>
    <xf numFmtId="164" fontId="12" fillId="4" borderId="45" xfId="3" applyNumberFormat="1" applyFont="1" applyFill="1" applyBorder="1" applyAlignment="1" applyProtection="1">
      <alignment vertical="center"/>
      <protection locked="0"/>
    </xf>
    <xf numFmtId="164" fontId="12" fillId="0" borderId="45" xfId="3" applyNumberFormat="1" applyFont="1" applyFill="1" applyBorder="1" applyAlignment="1" applyProtection="1">
      <alignment vertical="center"/>
      <protection locked="0"/>
    </xf>
    <xf numFmtId="164" fontId="12" fillId="0" borderId="44" xfId="3" applyNumberFormat="1" applyFont="1" applyFill="1" applyBorder="1" applyAlignment="1" applyProtection="1">
      <alignment vertical="center"/>
      <protection locked="0"/>
    </xf>
    <xf numFmtId="164" fontId="12" fillId="4" borderId="0" xfId="3" applyNumberFormat="1" applyFont="1" applyFill="1" applyBorder="1" applyAlignment="1" applyProtection="1">
      <alignment vertical="center"/>
      <protection locked="0"/>
    </xf>
    <xf numFmtId="164" fontId="12" fillId="3" borderId="41" xfId="3" applyNumberFormat="1" applyFont="1" applyFill="1" applyBorder="1" applyAlignment="1" applyProtection="1">
      <alignment vertical="center"/>
      <protection locked="0"/>
    </xf>
    <xf numFmtId="164" fontId="12" fillId="4" borderId="37" xfId="3" applyNumberFormat="1" applyFont="1" applyFill="1" applyBorder="1" applyAlignment="1" applyProtection="1">
      <alignment vertical="center"/>
      <protection locked="0"/>
    </xf>
    <xf numFmtId="164" fontId="12" fillId="0" borderId="37" xfId="3" applyNumberFormat="1" applyFont="1" applyFill="1" applyBorder="1" applyAlignment="1" applyProtection="1">
      <alignment vertical="center"/>
      <protection locked="0"/>
    </xf>
    <xf numFmtId="164" fontId="12" fillId="0" borderId="134" xfId="3" applyNumberFormat="1" applyFont="1" applyFill="1" applyBorder="1" applyAlignment="1" applyProtection="1">
      <alignment vertical="center"/>
      <protection locked="0"/>
    </xf>
    <xf numFmtId="164" fontId="12" fillId="4" borderId="9" xfId="3" applyNumberFormat="1" applyFont="1" applyFill="1" applyBorder="1" applyAlignment="1" applyProtection="1">
      <alignment vertical="center"/>
      <protection locked="0"/>
    </xf>
    <xf numFmtId="164" fontId="12" fillId="3" borderId="32" xfId="3" applyNumberFormat="1" applyFont="1" applyFill="1" applyBorder="1" applyAlignment="1" applyProtection="1">
      <alignment vertical="center"/>
      <protection locked="0"/>
    </xf>
    <xf numFmtId="0" fontId="3" fillId="0" borderId="16" xfId="7" applyFont="1" applyFill="1" applyBorder="1" applyAlignment="1" applyProtection="1">
      <alignment horizontal="left" vertical="center"/>
    </xf>
    <xf numFmtId="164" fontId="12" fillId="4" borderId="23" xfId="3" applyNumberFormat="1" applyFont="1" applyFill="1" applyBorder="1" applyAlignment="1" applyProtection="1">
      <alignment vertical="center"/>
      <protection locked="0"/>
    </xf>
    <xf numFmtId="164" fontId="12" fillId="0" borderId="23" xfId="3" applyNumberFormat="1" applyFont="1" applyFill="1" applyBorder="1" applyAlignment="1" applyProtection="1">
      <alignment vertical="center"/>
      <protection locked="0"/>
    </xf>
    <xf numFmtId="164" fontId="12" fillId="0" borderId="42" xfId="3" applyNumberFormat="1" applyFont="1" applyFill="1" applyBorder="1" applyAlignment="1" applyProtection="1">
      <alignment vertical="center"/>
      <protection locked="0"/>
    </xf>
    <xf numFmtId="164" fontId="12" fillId="4" borderId="182" xfId="3" applyNumberFormat="1" applyFont="1" applyFill="1" applyBorder="1" applyAlignment="1" applyProtection="1">
      <alignment vertical="center"/>
      <protection locked="0"/>
    </xf>
    <xf numFmtId="164" fontId="12" fillId="3" borderId="40" xfId="3" applyNumberFormat="1" applyFont="1" applyFill="1" applyBorder="1" applyAlignment="1" applyProtection="1">
      <alignment vertical="center"/>
      <protection locked="0"/>
    </xf>
    <xf numFmtId="164" fontId="18" fillId="4" borderId="38" xfId="3" applyNumberFormat="1" applyFont="1" applyFill="1" applyBorder="1" applyAlignment="1" applyProtection="1">
      <alignment vertical="center"/>
      <protection locked="0"/>
    </xf>
    <xf numFmtId="164" fontId="18" fillId="0" borderId="38" xfId="3" applyNumberFormat="1" applyFont="1" applyFill="1" applyBorder="1" applyAlignment="1" applyProtection="1">
      <alignment vertical="center"/>
      <protection locked="0"/>
    </xf>
    <xf numFmtId="164" fontId="18" fillId="0" borderId="36" xfId="3" applyNumberFormat="1" applyFont="1" applyFill="1" applyBorder="1" applyAlignment="1" applyProtection="1">
      <alignment vertical="center"/>
      <protection locked="0"/>
    </xf>
    <xf numFmtId="164" fontId="18" fillId="4" borderId="38" xfId="3" applyNumberFormat="1" applyFont="1" applyFill="1" applyBorder="1" applyAlignment="1" applyProtection="1">
      <alignment vertical="center"/>
    </xf>
    <xf numFmtId="164" fontId="18" fillId="0" borderId="38" xfId="3" applyNumberFormat="1" applyFont="1" applyFill="1" applyBorder="1" applyAlignment="1" applyProtection="1">
      <alignment vertical="center"/>
    </xf>
    <xf numFmtId="164" fontId="18" fillId="0" borderId="36" xfId="3" applyNumberFormat="1" applyFont="1" applyFill="1" applyBorder="1" applyAlignment="1" applyProtection="1">
      <alignment vertical="center"/>
    </xf>
    <xf numFmtId="0" fontId="13" fillId="0" borderId="6" xfId="3" applyFont="1" applyBorder="1" applyAlignment="1" applyProtection="1">
      <alignment horizontal="center" vertical="center"/>
    </xf>
    <xf numFmtId="0" fontId="14" fillId="0" borderId="17" xfId="3" applyFont="1" applyBorder="1" applyAlignment="1" applyProtection="1">
      <alignment horizontal="left" vertical="center"/>
    </xf>
    <xf numFmtId="0" fontId="0" fillId="0" borderId="4" xfId="0" applyFill="1" applyBorder="1" applyAlignment="1" applyProtection="1">
      <alignment horizontal="left" vertical="center"/>
    </xf>
    <xf numFmtId="0" fontId="12" fillId="4" borderId="38" xfId="0" applyFont="1" applyFill="1" applyBorder="1" applyAlignment="1" applyProtection="1">
      <alignment vertical="center"/>
    </xf>
    <xf numFmtId="0" fontId="12" fillId="0" borderId="38" xfId="0" applyFont="1" applyFill="1" applyBorder="1" applyAlignment="1" applyProtection="1">
      <alignment vertical="center"/>
    </xf>
    <xf numFmtId="0" fontId="12" fillId="0" borderId="36" xfId="0" applyFont="1" applyFill="1" applyBorder="1" applyAlignment="1" applyProtection="1">
      <alignment vertical="center"/>
    </xf>
    <xf numFmtId="0" fontId="12" fillId="4" borderId="36" xfId="0" applyFont="1" applyFill="1" applyBorder="1" applyAlignment="1" applyProtection="1">
      <alignment vertical="center"/>
    </xf>
    <xf numFmtId="49" fontId="26" fillId="0" borderId="15" xfId="0" applyNumberFormat="1" applyFont="1" applyFill="1" applyBorder="1" applyAlignment="1" applyProtection="1">
      <alignment horizontal="center" vertical="center"/>
    </xf>
    <xf numFmtId="164" fontId="12" fillId="4" borderId="21" xfId="0" applyNumberFormat="1" applyFont="1" applyFill="1" applyBorder="1" applyAlignment="1" applyProtection="1">
      <alignment vertical="center"/>
      <protection locked="0"/>
    </xf>
    <xf numFmtId="164" fontId="12" fillId="0" borderId="21" xfId="0" applyNumberFormat="1" applyFont="1" applyFill="1" applyBorder="1" applyAlignment="1" applyProtection="1">
      <alignment vertical="center"/>
      <protection locked="0"/>
    </xf>
    <xf numFmtId="164" fontId="12" fillId="0" borderId="133" xfId="0" applyNumberFormat="1" applyFont="1" applyFill="1" applyBorder="1" applyAlignment="1" applyProtection="1">
      <alignment vertical="center"/>
      <protection locked="0"/>
    </xf>
    <xf numFmtId="164" fontId="12" fillId="4" borderId="161" xfId="0" applyNumberFormat="1" applyFont="1" applyFill="1" applyBorder="1" applyAlignment="1" applyProtection="1">
      <alignment vertical="center"/>
      <protection locked="0"/>
    </xf>
    <xf numFmtId="164" fontId="12" fillId="0" borderId="34" xfId="0" applyNumberFormat="1" applyFont="1" applyFill="1" applyBorder="1" applyAlignment="1" applyProtection="1">
      <alignment vertical="center"/>
      <protection locked="0"/>
    </xf>
    <xf numFmtId="49" fontId="26" fillId="0" borderId="10" xfId="0" applyNumberFormat="1" applyFont="1" applyFill="1" applyBorder="1" applyAlignment="1" applyProtection="1">
      <alignment horizontal="center" vertical="center"/>
    </xf>
    <xf numFmtId="164" fontId="12" fillId="4" borderId="22" xfId="0" applyNumberFormat="1" applyFont="1" applyFill="1" applyBorder="1" applyAlignment="1" applyProtection="1">
      <alignment vertical="center"/>
      <protection locked="0"/>
    </xf>
    <xf numFmtId="164" fontId="12" fillId="0" borderId="22" xfId="0" applyNumberFormat="1" applyFont="1" applyFill="1" applyBorder="1" applyAlignment="1" applyProtection="1">
      <alignment vertical="center"/>
      <protection locked="0"/>
    </xf>
    <xf numFmtId="164" fontId="12" fillId="0" borderId="98" xfId="0" applyNumberFormat="1" applyFont="1" applyFill="1" applyBorder="1" applyAlignment="1" applyProtection="1">
      <alignment vertical="center"/>
      <protection locked="0"/>
    </xf>
    <xf numFmtId="164" fontId="12" fillId="4" borderId="160" xfId="0" applyNumberFormat="1" applyFont="1" applyFill="1" applyBorder="1" applyAlignment="1" applyProtection="1">
      <alignment vertical="center"/>
      <protection locked="0"/>
    </xf>
    <xf numFmtId="164" fontId="12" fillId="0" borderId="31" xfId="0" applyNumberFormat="1" applyFont="1" applyFill="1" applyBorder="1" applyAlignment="1" applyProtection="1">
      <alignment vertical="center"/>
      <protection locked="0"/>
    </xf>
    <xf numFmtId="164" fontId="12" fillId="4" borderId="45" xfId="0" applyNumberFormat="1" applyFont="1" applyFill="1" applyBorder="1" applyAlignment="1" applyProtection="1">
      <alignment vertical="center"/>
      <protection locked="0"/>
    </xf>
    <xf numFmtId="164" fontId="12" fillId="0" borderId="45" xfId="0" applyNumberFormat="1" applyFont="1" applyFill="1" applyBorder="1" applyAlignment="1" applyProtection="1">
      <alignment vertical="center"/>
      <protection locked="0"/>
    </xf>
    <xf numFmtId="164" fontId="12" fillId="0" borderId="44" xfId="0" applyNumberFormat="1" applyFont="1" applyFill="1" applyBorder="1" applyAlignment="1" applyProtection="1">
      <alignment vertical="center"/>
      <protection locked="0"/>
    </xf>
    <xf numFmtId="164" fontId="12" fillId="4" borderId="0" xfId="0" applyNumberFormat="1" applyFont="1" applyFill="1" applyBorder="1" applyAlignment="1" applyProtection="1">
      <alignment vertical="center"/>
      <protection locked="0"/>
    </xf>
    <xf numFmtId="164" fontId="12" fillId="0" borderId="41" xfId="0" applyNumberFormat="1" applyFont="1" applyFill="1" applyBorder="1" applyAlignment="1" applyProtection="1">
      <alignment vertical="center"/>
      <protection locked="0"/>
    </xf>
    <xf numFmtId="164" fontId="12" fillId="4" borderId="37" xfId="0" applyNumberFormat="1" applyFont="1" applyFill="1" applyBorder="1" applyAlignment="1" applyProtection="1">
      <alignment vertical="center"/>
      <protection locked="0"/>
    </xf>
    <xf numFmtId="164" fontId="12" fillId="0" borderId="37" xfId="0" applyNumberFormat="1" applyFont="1" applyFill="1" applyBorder="1" applyAlignment="1" applyProtection="1">
      <alignment vertical="center"/>
      <protection locked="0"/>
    </xf>
    <xf numFmtId="164" fontId="12" fillId="0" borderId="134" xfId="0" applyNumberFormat="1" applyFont="1" applyFill="1" applyBorder="1" applyAlignment="1" applyProtection="1">
      <alignment vertical="center"/>
      <protection locked="0"/>
    </xf>
    <xf numFmtId="164" fontId="12" fillId="4" borderId="9" xfId="0" applyNumberFormat="1" applyFont="1" applyFill="1" applyBorder="1" applyAlignment="1" applyProtection="1">
      <alignment vertical="center"/>
      <protection locked="0"/>
    </xf>
    <xf numFmtId="164" fontId="12" fillId="0" borderId="32" xfId="0" applyNumberFormat="1" applyFont="1" applyFill="1" applyBorder="1" applyAlignment="1" applyProtection="1">
      <alignment vertical="center"/>
      <protection locked="0"/>
    </xf>
    <xf numFmtId="0" fontId="13" fillId="0" borderId="6" xfId="0" applyFont="1" applyFill="1" applyBorder="1" applyAlignment="1" applyProtection="1">
      <alignment horizontal="center" vertical="center"/>
    </xf>
    <xf numFmtId="164" fontId="18" fillId="4" borderId="20" xfId="0" applyNumberFormat="1" applyFont="1" applyFill="1" applyBorder="1" applyAlignment="1" applyProtection="1">
      <alignment vertical="center"/>
    </xf>
    <xf numFmtId="164" fontId="18" fillId="0" borderId="20" xfId="0" applyNumberFormat="1" applyFont="1" applyFill="1" applyBorder="1" applyAlignment="1" applyProtection="1">
      <alignment vertical="center"/>
    </xf>
    <xf numFmtId="164" fontId="18" fillId="0" borderId="43" xfId="0" applyNumberFormat="1" applyFont="1" applyFill="1" applyBorder="1" applyAlignment="1" applyProtection="1">
      <alignment vertical="center"/>
    </xf>
    <xf numFmtId="164" fontId="18" fillId="4" borderId="36" xfId="0" applyNumberFormat="1" applyFont="1" applyFill="1" applyBorder="1" applyAlignment="1" applyProtection="1">
      <alignment vertical="center"/>
    </xf>
    <xf numFmtId="164" fontId="18" fillId="0" borderId="38" xfId="0" applyNumberFormat="1" applyFont="1" applyFill="1" applyBorder="1" applyAlignment="1" applyProtection="1">
      <alignment vertical="center"/>
    </xf>
    <xf numFmtId="0" fontId="26" fillId="0" borderId="4" xfId="0" applyFont="1" applyFill="1" applyBorder="1" applyAlignment="1" applyProtection="1">
      <alignment horizontal="left" vertical="center"/>
    </xf>
    <xf numFmtId="164" fontId="12" fillId="3" borderId="31" xfId="0" applyNumberFormat="1" applyFont="1" applyFill="1" applyBorder="1" applyAlignment="1" applyProtection="1">
      <alignment vertical="center"/>
      <protection locked="0"/>
    </xf>
    <xf numFmtId="164" fontId="18" fillId="3" borderId="38" xfId="0" applyNumberFormat="1" applyFont="1" applyFill="1" applyBorder="1" applyAlignment="1" applyProtection="1">
      <alignment vertical="center"/>
    </xf>
    <xf numFmtId="164" fontId="18" fillId="4" borderId="20" xfId="0" applyNumberFormat="1" applyFont="1" applyFill="1" applyBorder="1" applyAlignment="1" applyProtection="1">
      <alignment vertical="center"/>
      <protection locked="0"/>
    </xf>
    <xf numFmtId="164" fontId="18" fillId="0" borderId="20" xfId="0" applyNumberFormat="1" applyFont="1" applyFill="1" applyBorder="1" applyAlignment="1" applyProtection="1">
      <alignment vertical="center"/>
      <protection locked="0"/>
    </xf>
    <xf numFmtId="164" fontId="18" fillId="0" borderId="43" xfId="0" applyNumberFormat="1" applyFont="1" applyFill="1" applyBorder="1" applyAlignment="1" applyProtection="1">
      <alignment vertical="center"/>
      <protection locked="0"/>
    </xf>
    <xf numFmtId="164" fontId="18" fillId="4" borderId="36" xfId="0" applyNumberFormat="1" applyFont="1" applyFill="1" applyBorder="1" applyAlignment="1" applyProtection="1">
      <alignment vertical="center"/>
      <protection locked="0"/>
    </xf>
    <xf numFmtId="164" fontId="18" fillId="3" borderId="38" xfId="0" applyNumberFormat="1" applyFont="1" applyFill="1" applyBorder="1" applyAlignment="1" applyProtection="1">
      <alignment vertical="center"/>
      <protection locked="0"/>
    </xf>
    <xf numFmtId="0" fontId="12" fillId="3" borderId="38" xfId="0" applyFont="1" applyFill="1" applyBorder="1" applyAlignment="1" applyProtection="1">
      <alignment vertical="center"/>
    </xf>
    <xf numFmtId="164" fontId="12" fillId="3" borderId="34" xfId="0" applyNumberFormat="1" applyFont="1" applyFill="1" applyBorder="1" applyAlignment="1" applyProtection="1">
      <alignment vertical="center"/>
      <protection locked="0"/>
    </xf>
    <xf numFmtId="164" fontId="12" fillId="3" borderId="41" xfId="0" applyNumberFormat="1" applyFont="1" applyFill="1" applyBorder="1" applyAlignment="1" applyProtection="1">
      <alignment vertical="center"/>
      <protection locked="0"/>
    </xf>
    <xf numFmtId="0" fontId="26" fillId="0" borderId="16" xfId="7" applyFont="1" applyFill="1" applyBorder="1" applyAlignment="1" applyProtection="1">
      <alignment horizontal="left" vertical="center"/>
    </xf>
    <xf numFmtId="164" fontId="12" fillId="0" borderId="42" xfId="0" applyNumberFormat="1" applyFont="1" applyFill="1" applyBorder="1" applyAlignment="1" applyProtection="1">
      <alignment vertical="center"/>
      <protection locked="0"/>
    </xf>
    <xf numFmtId="164" fontId="18" fillId="4" borderId="38" xfId="0" applyNumberFormat="1" applyFont="1" applyFill="1" applyBorder="1" applyAlignment="1" applyProtection="1">
      <alignment vertical="center"/>
      <protection locked="0"/>
    </xf>
    <xf numFmtId="164" fontId="18" fillId="0" borderId="38" xfId="0" applyNumberFormat="1" applyFont="1" applyFill="1" applyBorder="1" applyAlignment="1" applyProtection="1">
      <alignment vertical="center"/>
      <protection locked="0"/>
    </xf>
    <xf numFmtId="164" fontId="18" fillId="0" borderId="36" xfId="0" applyNumberFormat="1" applyFont="1" applyFill="1" applyBorder="1" applyAlignment="1" applyProtection="1">
      <alignment vertical="center"/>
      <protection locked="0"/>
    </xf>
    <xf numFmtId="164" fontId="18" fillId="4" borderId="38" xfId="0" applyNumberFormat="1" applyFont="1" applyFill="1" applyBorder="1" applyAlignment="1" applyProtection="1">
      <alignment vertical="center"/>
    </xf>
    <xf numFmtId="164" fontId="18" fillId="0" borderId="36" xfId="0" applyNumberFormat="1" applyFont="1" applyFill="1" applyBorder="1" applyAlignment="1" applyProtection="1">
      <alignment vertical="center"/>
    </xf>
    <xf numFmtId="0" fontId="13" fillId="0" borderId="6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left"/>
    </xf>
    <xf numFmtId="0" fontId="23" fillId="4" borderId="38" xfId="0" applyFont="1" applyFill="1" applyBorder="1" applyAlignment="1" applyProtection="1">
      <alignment vertical="center"/>
    </xf>
    <xf numFmtId="0" fontId="23" fillId="0" borderId="38" xfId="0" applyFont="1" applyFill="1" applyBorder="1" applyAlignment="1" applyProtection="1">
      <alignment vertical="center"/>
    </xf>
    <xf numFmtId="0" fontId="23" fillId="0" borderId="36" xfId="0" applyFont="1" applyFill="1" applyBorder="1" applyAlignment="1" applyProtection="1">
      <alignment vertical="center"/>
    </xf>
    <xf numFmtId="4" fontId="23" fillId="3" borderId="38" xfId="0" applyNumberFormat="1" applyFont="1" applyFill="1" applyBorder="1" applyAlignment="1" applyProtection="1">
      <alignment vertical="center"/>
    </xf>
    <xf numFmtId="164" fontId="23" fillId="4" borderId="21" xfId="0" applyNumberFormat="1" applyFont="1" applyFill="1" applyBorder="1" applyAlignment="1" applyProtection="1">
      <alignment vertical="center"/>
      <protection locked="0"/>
    </xf>
    <xf numFmtId="164" fontId="23" fillId="0" borderId="21" xfId="0" applyNumberFormat="1" applyFont="1" applyFill="1" applyBorder="1" applyAlignment="1" applyProtection="1">
      <alignment vertical="center"/>
      <protection locked="0"/>
    </xf>
    <xf numFmtId="164" fontId="23" fillId="0" borderId="133" xfId="0" applyNumberFormat="1" applyFont="1" applyFill="1" applyBorder="1" applyAlignment="1" applyProtection="1">
      <alignment vertical="center"/>
      <protection locked="0"/>
    </xf>
    <xf numFmtId="164" fontId="23" fillId="4" borderId="34" xfId="0" applyNumberFormat="1" applyFont="1" applyFill="1" applyBorder="1" applyAlignment="1" applyProtection="1">
      <alignment vertical="center"/>
      <protection locked="0"/>
    </xf>
    <xf numFmtId="164" fontId="23" fillId="3" borderId="21" xfId="0" applyNumberFormat="1" applyFont="1" applyFill="1" applyBorder="1" applyAlignment="1" applyProtection="1">
      <alignment vertical="center"/>
      <protection locked="0"/>
    </xf>
    <xf numFmtId="164" fontId="23" fillId="4" borderId="22" xfId="0" applyNumberFormat="1" applyFont="1" applyFill="1" applyBorder="1" applyAlignment="1" applyProtection="1">
      <alignment vertical="center"/>
      <protection locked="0"/>
    </xf>
    <xf numFmtId="164" fontId="23" fillId="0" borderId="22" xfId="0" applyNumberFormat="1" applyFont="1" applyFill="1" applyBorder="1" applyAlignment="1" applyProtection="1">
      <alignment vertical="center"/>
      <protection locked="0"/>
    </xf>
    <xf numFmtId="164" fontId="23" fillId="0" borderId="98" xfId="0" applyNumberFormat="1" applyFont="1" applyFill="1" applyBorder="1" applyAlignment="1" applyProtection="1">
      <alignment vertical="center"/>
      <protection locked="0"/>
    </xf>
    <xf numFmtId="164" fontId="23" fillId="4" borderId="31" xfId="0" applyNumberFormat="1" applyFont="1" applyFill="1" applyBorder="1" applyAlignment="1" applyProtection="1">
      <alignment vertical="center"/>
      <protection locked="0"/>
    </xf>
    <xf numFmtId="164" fontId="23" fillId="3" borderId="22" xfId="0" applyNumberFormat="1" applyFont="1" applyFill="1" applyBorder="1" applyAlignment="1" applyProtection="1">
      <alignment vertical="center"/>
      <protection locked="0"/>
    </xf>
    <xf numFmtId="4" fontId="23" fillId="3" borderId="31" xfId="0" applyNumberFormat="1" applyFont="1" applyFill="1" applyBorder="1" applyAlignment="1" applyProtection="1">
      <alignment vertical="center"/>
      <protection locked="0"/>
    </xf>
    <xf numFmtId="0" fontId="13" fillId="0" borderId="13" xfId="0" applyFont="1" applyFill="1" applyBorder="1" applyAlignment="1" applyProtection="1">
      <alignment horizontal="center" vertical="center"/>
    </xf>
    <xf numFmtId="164" fontId="21" fillId="0" borderId="147" xfId="0" applyNumberFormat="1" applyFont="1" applyFill="1" applyBorder="1" applyAlignment="1" applyProtection="1">
      <alignment vertical="center"/>
    </xf>
    <xf numFmtId="0" fontId="23" fillId="3" borderId="38" xfId="0" applyFont="1" applyFill="1" applyBorder="1" applyAlignment="1" applyProtection="1">
      <alignment vertical="center"/>
    </xf>
    <xf numFmtId="164" fontId="21" fillId="4" borderId="20" xfId="0" applyNumberFormat="1" applyFont="1" applyFill="1" applyBorder="1" applyAlignment="1" applyProtection="1">
      <alignment vertical="center"/>
    </xf>
    <xf numFmtId="164" fontId="21" fillId="0" borderId="20" xfId="0" applyNumberFormat="1" applyFont="1" applyFill="1" applyBorder="1" applyAlignment="1" applyProtection="1">
      <alignment vertical="center"/>
    </xf>
    <xf numFmtId="164" fontId="21" fillId="0" borderId="43" xfId="0" applyNumberFormat="1" applyFont="1" applyFill="1" applyBorder="1" applyAlignment="1" applyProtection="1">
      <alignment vertical="center"/>
    </xf>
    <xf numFmtId="164" fontId="21" fillId="4" borderId="38" xfId="0" applyNumberFormat="1" applyFont="1" applyFill="1" applyBorder="1" applyAlignment="1" applyProtection="1">
      <alignment vertical="center"/>
    </xf>
    <xf numFmtId="164" fontId="21" fillId="3" borderId="20" xfId="0" applyNumberFormat="1" applyFont="1" applyFill="1" applyBorder="1" applyAlignment="1" applyProtection="1">
      <alignment vertical="center"/>
    </xf>
    <xf numFmtId="164" fontId="21" fillId="4" borderId="20" xfId="0" applyNumberFormat="1" applyFont="1" applyFill="1" applyBorder="1" applyAlignment="1" applyProtection="1">
      <alignment vertical="center"/>
      <protection locked="0"/>
    </xf>
    <xf numFmtId="164" fontId="21" fillId="0" borderId="20" xfId="0" applyNumberFormat="1" applyFont="1" applyFill="1" applyBorder="1" applyAlignment="1" applyProtection="1">
      <alignment vertical="center"/>
      <protection locked="0"/>
    </xf>
    <xf numFmtId="164" fontId="21" fillId="0" borderId="43" xfId="0" applyNumberFormat="1" applyFont="1" applyFill="1" applyBorder="1" applyAlignment="1" applyProtection="1">
      <alignment vertical="center"/>
      <protection locked="0"/>
    </xf>
    <xf numFmtId="164" fontId="21" fillId="4" borderId="38" xfId="0" applyNumberFormat="1" applyFont="1" applyFill="1" applyBorder="1" applyAlignment="1" applyProtection="1">
      <alignment vertical="center"/>
      <protection locked="0"/>
    </xf>
    <xf numFmtId="4" fontId="21" fillId="3" borderId="38" xfId="0" applyNumberFormat="1" applyFont="1" applyFill="1" applyBorder="1" applyAlignment="1" applyProtection="1">
      <alignment vertical="center"/>
      <protection locked="0"/>
    </xf>
    <xf numFmtId="164" fontId="21" fillId="3" borderId="20" xfId="0" applyNumberFormat="1" applyFont="1" applyFill="1" applyBorder="1" applyAlignment="1" applyProtection="1">
      <alignment vertical="center"/>
      <protection locked="0"/>
    </xf>
    <xf numFmtId="0" fontId="25" fillId="0" borderId="0" xfId="0" applyFont="1" applyFill="1" applyAlignment="1" applyProtection="1">
      <alignment horizontal="left" vertical="center"/>
    </xf>
    <xf numFmtId="0" fontId="23" fillId="0" borderId="0" xfId="0" applyFont="1" applyFill="1" applyAlignment="1" applyProtection="1">
      <alignment vertical="center"/>
    </xf>
    <xf numFmtId="0" fontId="23" fillId="3" borderId="0" xfId="0" applyFont="1" applyFill="1" applyAlignment="1" applyProtection="1">
      <alignment vertical="center"/>
    </xf>
    <xf numFmtId="3" fontId="21" fillId="4" borderId="20" xfId="0" applyNumberFormat="1" applyFont="1" applyFill="1" applyBorder="1" applyAlignment="1" applyProtection="1">
      <alignment vertical="center"/>
      <protection locked="0"/>
    </xf>
    <xf numFmtId="3" fontId="21" fillId="0" borderId="20" xfId="0" applyNumberFormat="1" applyFont="1" applyFill="1" applyBorder="1" applyAlignment="1" applyProtection="1">
      <alignment vertical="center"/>
      <protection locked="0"/>
    </xf>
    <xf numFmtId="3" fontId="21" fillId="0" borderId="43" xfId="0" applyNumberFormat="1" applyFont="1" applyFill="1" applyBorder="1" applyAlignment="1" applyProtection="1">
      <alignment vertical="center"/>
      <protection locked="0"/>
    </xf>
    <xf numFmtId="3" fontId="21" fillId="4" borderId="38" xfId="0" applyNumberFormat="1" applyFont="1" applyFill="1" applyBorder="1" applyAlignment="1" applyProtection="1">
      <alignment vertical="center"/>
      <protection locked="0"/>
    </xf>
    <xf numFmtId="3" fontId="21" fillId="3" borderId="38" xfId="0" applyNumberFormat="1" applyFont="1" applyFill="1" applyBorder="1" applyAlignment="1" applyProtection="1">
      <alignment vertical="center"/>
      <protection locked="0"/>
    </xf>
    <xf numFmtId="0" fontId="25" fillId="0" borderId="4" xfId="0" applyFont="1" applyFill="1" applyBorder="1" applyAlignment="1" applyProtection="1">
      <alignment horizontal="left" vertical="center"/>
    </xf>
    <xf numFmtId="0" fontId="23" fillId="4" borderId="36" xfId="0" applyFont="1" applyFill="1" applyBorder="1" applyAlignment="1" applyProtection="1">
      <alignment vertical="center"/>
    </xf>
    <xf numFmtId="49" fontId="25" fillId="0" borderId="15" xfId="0" applyNumberFormat="1" applyFont="1" applyFill="1" applyBorder="1" applyAlignment="1" applyProtection="1">
      <alignment horizontal="center" vertical="center"/>
    </xf>
    <xf numFmtId="164" fontId="23" fillId="4" borderId="161" xfId="0" applyNumberFormat="1" applyFont="1" applyFill="1" applyBorder="1" applyAlignment="1" applyProtection="1">
      <alignment vertical="center"/>
      <protection locked="0"/>
    </xf>
    <xf numFmtId="164" fontId="23" fillId="3" borderId="34" xfId="0" applyNumberFormat="1" applyFont="1" applyFill="1" applyBorder="1" applyAlignment="1" applyProtection="1">
      <alignment vertical="center"/>
      <protection locked="0"/>
    </xf>
    <xf numFmtId="49" fontId="25" fillId="0" borderId="10" xfId="0" applyNumberFormat="1" applyFont="1" applyFill="1" applyBorder="1" applyAlignment="1" applyProtection="1">
      <alignment horizontal="center" vertical="center"/>
    </xf>
    <xf numFmtId="164" fontId="23" fillId="4" borderId="160" xfId="0" applyNumberFormat="1" applyFont="1" applyFill="1" applyBorder="1" applyAlignment="1" applyProtection="1">
      <alignment vertical="center"/>
      <protection locked="0"/>
    </xf>
    <xf numFmtId="164" fontId="23" fillId="3" borderId="31" xfId="0" applyNumberFormat="1" applyFont="1" applyFill="1" applyBorder="1" applyAlignment="1" applyProtection="1">
      <alignment vertical="center"/>
      <protection locked="0"/>
    </xf>
    <xf numFmtId="0" fontId="25" fillId="0" borderId="12" xfId="7" applyFont="1" applyFill="1" applyBorder="1" applyAlignment="1" applyProtection="1">
      <alignment horizontal="left" vertical="center"/>
    </xf>
    <xf numFmtId="164" fontId="23" fillId="4" borderId="45" xfId="0" applyNumberFormat="1" applyFont="1" applyFill="1" applyBorder="1" applyAlignment="1" applyProtection="1">
      <alignment vertical="center"/>
      <protection locked="0"/>
    </xf>
    <xf numFmtId="164" fontId="23" fillId="0" borderId="45" xfId="0" applyNumberFormat="1" applyFont="1" applyFill="1" applyBorder="1" applyAlignment="1" applyProtection="1">
      <alignment vertical="center"/>
      <protection locked="0"/>
    </xf>
    <xf numFmtId="164" fontId="23" fillId="0" borderId="44" xfId="0" applyNumberFormat="1" applyFont="1" applyFill="1" applyBorder="1" applyAlignment="1" applyProtection="1">
      <alignment vertical="center"/>
      <protection locked="0"/>
    </xf>
    <xf numFmtId="164" fontId="23" fillId="4" borderId="0" xfId="0" applyNumberFormat="1" applyFont="1" applyFill="1" applyBorder="1" applyAlignment="1" applyProtection="1">
      <alignment vertical="center"/>
      <protection locked="0"/>
    </xf>
    <xf numFmtId="164" fontId="23" fillId="3" borderId="41" xfId="0" applyNumberFormat="1" applyFont="1" applyFill="1" applyBorder="1" applyAlignment="1" applyProtection="1">
      <alignment vertical="center"/>
      <protection locked="0"/>
    </xf>
    <xf numFmtId="164" fontId="23" fillId="4" borderId="37" xfId="0" applyNumberFormat="1" applyFont="1" applyFill="1" applyBorder="1" applyAlignment="1" applyProtection="1">
      <alignment vertical="center"/>
      <protection locked="0"/>
    </xf>
    <xf numFmtId="164" fontId="23" fillId="0" borderId="37" xfId="0" applyNumberFormat="1" applyFont="1" applyFill="1" applyBorder="1" applyAlignment="1" applyProtection="1">
      <alignment vertical="center"/>
      <protection locked="0"/>
    </xf>
    <xf numFmtId="164" fontId="23" fillId="0" borderId="134" xfId="0" applyNumberFormat="1" applyFont="1" applyFill="1" applyBorder="1" applyAlignment="1" applyProtection="1">
      <alignment vertical="center"/>
      <protection locked="0"/>
    </xf>
    <xf numFmtId="164" fontId="23" fillId="4" borderId="9" xfId="0" applyNumberFormat="1" applyFont="1" applyFill="1" applyBorder="1" applyAlignment="1" applyProtection="1">
      <alignment vertical="center"/>
      <protection locked="0"/>
    </xf>
    <xf numFmtId="164" fontId="23" fillId="3" borderId="32" xfId="0" applyNumberFormat="1" applyFont="1" applyFill="1" applyBorder="1" applyAlignment="1" applyProtection="1">
      <alignment vertical="center"/>
      <protection locked="0"/>
    </xf>
    <xf numFmtId="164" fontId="21" fillId="4" borderId="19" xfId="0" applyNumberFormat="1" applyFont="1" applyFill="1" applyBorder="1" applyAlignment="1" applyProtection="1">
      <alignment vertical="center"/>
    </xf>
    <xf numFmtId="164" fontId="21" fillId="3" borderId="38" xfId="0" applyNumberFormat="1" applyFont="1" applyFill="1" applyBorder="1" applyAlignment="1" applyProtection="1">
      <alignment vertical="center"/>
    </xf>
    <xf numFmtId="0" fontId="23" fillId="4" borderId="173" xfId="0" applyFont="1" applyFill="1" applyBorder="1" applyAlignment="1" applyProtection="1">
      <alignment vertical="center"/>
    </xf>
    <xf numFmtId="164" fontId="23" fillId="4" borderId="194" xfId="0" applyNumberFormat="1" applyFont="1" applyFill="1" applyBorder="1" applyAlignment="1" applyProtection="1">
      <alignment vertical="center"/>
      <protection locked="0"/>
    </xf>
    <xf numFmtId="164" fontId="23" fillId="4" borderId="195" xfId="0" applyNumberFormat="1" applyFont="1" applyFill="1" applyBorder="1" applyAlignment="1" applyProtection="1">
      <alignment vertical="center"/>
      <protection locked="0"/>
    </xf>
    <xf numFmtId="164" fontId="21" fillId="4" borderId="174" xfId="0" applyNumberFormat="1" applyFont="1" applyFill="1" applyBorder="1" applyAlignment="1" applyProtection="1">
      <alignment vertical="center"/>
    </xf>
    <xf numFmtId="164" fontId="21" fillId="4" borderId="35" xfId="0" applyNumberFormat="1" applyFont="1" applyFill="1" applyBorder="1" applyAlignment="1" applyProtection="1">
      <alignment vertical="center"/>
      <protection locked="0"/>
    </xf>
    <xf numFmtId="164" fontId="21" fillId="3" borderId="38" xfId="0" applyNumberFormat="1" applyFont="1" applyFill="1" applyBorder="1" applyAlignment="1" applyProtection="1">
      <alignment vertical="center"/>
      <protection locked="0"/>
    </xf>
    <xf numFmtId="0" fontId="25" fillId="0" borderId="16" xfId="7" applyFont="1" applyFill="1" applyBorder="1" applyAlignment="1" applyProtection="1">
      <alignment horizontal="left" vertical="center"/>
    </xf>
    <xf numFmtId="164" fontId="23" fillId="4" borderId="23" xfId="0" applyNumberFormat="1" applyFont="1" applyFill="1" applyBorder="1" applyAlignment="1" applyProtection="1">
      <alignment vertical="center"/>
      <protection locked="0"/>
    </xf>
    <xf numFmtId="164" fontId="23" fillId="0" borderId="23" xfId="0" applyNumberFormat="1" applyFont="1" applyFill="1" applyBorder="1" applyAlignment="1" applyProtection="1">
      <alignment vertical="center"/>
      <protection locked="0"/>
    </xf>
    <xf numFmtId="164" fontId="23" fillId="0" borderId="42" xfId="0" applyNumberFormat="1" applyFont="1" applyFill="1" applyBorder="1" applyAlignment="1" applyProtection="1">
      <alignment vertical="center"/>
      <protection locked="0"/>
    </xf>
    <xf numFmtId="164" fontId="23" fillId="4" borderId="182" xfId="0" applyNumberFormat="1" applyFont="1" applyFill="1" applyBorder="1" applyAlignment="1" applyProtection="1">
      <alignment vertical="center"/>
      <protection locked="0"/>
    </xf>
    <xf numFmtId="164" fontId="23" fillId="3" borderId="40" xfId="0" applyNumberFormat="1" applyFont="1" applyFill="1" applyBorder="1" applyAlignment="1" applyProtection="1">
      <alignment vertical="center"/>
      <protection locked="0"/>
    </xf>
    <xf numFmtId="164" fontId="21" fillId="4" borderId="36" xfId="0" applyNumberFormat="1" applyFont="1" applyFill="1" applyBorder="1" applyAlignment="1" applyProtection="1">
      <alignment vertical="center"/>
    </xf>
    <xf numFmtId="164" fontId="21" fillId="4" borderId="36" xfId="0" applyNumberFormat="1" applyFont="1" applyFill="1" applyBorder="1" applyAlignment="1" applyProtection="1">
      <alignment vertical="center"/>
      <protection locked="0"/>
    </xf>
    <xf numFmtId="164" fontId="21" fillId="0" borderId="38" xfId="0" applyNumberFormat="1" applyFont="1" applyFill="1" applyBorder="1" applyAlignment="1" applyProtection="1">
      <alignment vertical="center"/>
      <protection locked="0"/>
    </xf>
    <xf numFmtId="164" fontId="21" fillId="0" borderId="36" xfId="0" applyNumberFormat="1" applyFont="1" applyFill="1" applyBorder="1" applyAlignment="1" applyProtection="1">
      <alignment vertical="center"/>
      <protection locked="0"/>
    </xf>
    <xf numFmtId="164" fontId="21" fillId="0" borderId="38" xfId="0" applyNumberFormat="1" applyFont="1" applyFill="1" applyBorder="1" applyAlignment="1" applyProtection="1">
      <alignment vertical="center"/>
    </xf>
    <xf numFmtId="164" fontId="21" fillId="0" borderId="36" xfId="0" applyNumberFormat="1" applyFont="1" applyFill="1" applyBorder="1" applyAlignment="1" applyProtection="1">
      <alignment vertical="center"/>
    </xf>
    <xf numFmtId="0" fontId="23" fillId="4" borderId="19" xfId="0" applyFont="1" applyFill="1" applyBorder="1" applyAlignment="1" applyProtection="1">
      <alignment vertical="center"/>
    </xf>
    <xf numFmtId="164" fontId="21" fillId="4" borderId="196" xfId="0" applyNumberFormat="1" applyFont="1" applyFill="1" applyBorder="1" applyAlignment="1" applyProtection="1">
      <alignment vertical="center"/>
      <protection locked="0"/>
    </xf>
    <xf numFmtId="164" fontId="21" fillId="3" borderId="34" xfId="0" applyNumberFormat="1" applyFont="1" applyFill="1" applyBorder="1" applyAlignment="1" applyProtection="1">
      <alignment vertical="center"/>
      <protection locked="0"/>
    </xf>
    <xf numFmtId="164" fontId="23" fillId="4" borderId="148" xfId="0" applyNumberFormat="1" applyFont="1" applyFill="1" applyBorder="1" applyAlignment="1" applyProtection="1">
      <alignment vertical="center"/>
      <protection locked="0"/>
    </xf>
    <xf numFmtId="164" fontId="23" fillId="4" borderId="197" xfId="0" applyNumberFormat="1" applyFont="1" applyFill="1" applyBorder="1" applyAlignment="1" applyProtection="1">
      <alignment vertical="center"/>
      <protection locked="0"/>
    </xf>
    <xf numFmtId="164" fontId="21" fillId="4" borderId="35" xfId="0" applyNumberFormat="1" applyFont="1" applyFill="1" applyBorder="1" applyAlignment="1" applyProtection="1">
      <alignment vertical="center"/>
    </xf>
    <xf numFmtId="0" fontId="14" fillId="0" borderId="17" xfId="0" applyFont="1" applyBorder="1" applyAlignment="1" applyProtection="1">
      <alignment horizontal="left" vertical="center"/>
    </xf>
    <xf numFmtId="164" fontId="21" fillId="3" borderId="39" xfId="0" applyNumberFormat="1" applyFont="1" applyFill="1" applyBorder="1" applyAlignment="1" applyProtection="1">
      <alignment vertical="center"/>
    </xf>
    <xf numFmtId="0" fontId="25" fillId="0" borderId="24" xfId="0" applyFont="1" applyFill="1" applyBorder="1" applyAlignment="1" applyProtection="1">
      <alignment horizontal="left" vertical="center"/>
    </xf>
    <xf numFmtId="0" fontId="13" fillId="0" borderId="6" xfId="7" applyFont="1" applyFill="1" applyBorder="1" applyAlignment="1" applyProtection="1">
      <alignment horizontal="left" vertical="center"/>
    </xf>
    <xf numFmtId="3" fontId="21" fillId="4" borderId="36" xfId="0" applyNumberFormat="1" applyFont="1" applyFill="1" applyBorder="1" applyAlignment="1" applyProtection="1">
      <alignment vertical="center"/>
      <protection locked="0"/>
    </xf>
    <xf numFmtId="3" fontId="21" fillId="0" borderId="38" xfId="0" applyNumberFormat="1" applyFont="1" applyFill="1" applyBorder="1" applyAlignment="1" applyProtection="1">
      <alignment vertical="center"/>
      <protection locked="0"/>
    </xf>
    <xf numFmtId="0" fontId="8" fillId="0" borderId="71" xfId="0" applyFont="1" applyFill="1" applyBorder="1" applyAlignment="1" applyProtection="1">
      <alignment horizontal="center" vertical="center" wrapText="1"/>
    </xf>
    <xf numFmtId="0" fontId="21" fillId="2" borderId="87" xfId="2" applyFont="1" applyBorder="1" applyAlignment="1" applyProtection="1">
      <alignment vertical="center"/>
    </xf>
    <xf numFmtId="164" fontId="21" fillId="2" borderId="154" xfId="2" applyNumberFormat="1" applyFont="1" applyBorder="1" applyAlignment="1" applyProtection="1">
      <alignment vertical="center"/>
      <protection locked="0"/>
    </xf>
    <xf numFmtId="164" fontId="23" fillId="2" borderId="155" xfId="2" applyNumberFormat="1" applyFont="1" applyBorder="1" applyAlignment="1" applyProtection="1">
      <alignment vertical="center"/>
      <protection locked="0"/>
    </xf>
    <xf numFmtId="164" fontId="21" fillId="2" borderId="155" xfId="2" applyNumberFormat="1" applyFont="1" applyBorder="1" applyAlignment="1" applyProtection="1">
      <alignment vertical="center"/>
      <protection locked="0"/>
    </xf>
    <xf numFmtId="164" fontId="23" fillId="2" borderId="159" xfId="2" applyNumberFormat="1" applyFont="1" applyBorder="1" applyAlignment="1" applyProtection="1">
      <alignment vertical="center"/>
      <protection locked="0"/>
    </xf>
    <xf numFmtId="164" fontId="21" fillId="2" borderId="87" xfId="2" applyNumberFormat="1" applyFont="1" applyBorder="1" applyAlignment="1" applyProtection="1">
      <alignment vertical="center"/>
    </xf>
    <xf numFmtId="164" fontId="21" fillId="2" borderId="158" xfId="2" applyNumberFormat="1" applyFont="1" applyBorder="1" applyAlignment="1" applyProtection="1">
      <alignment vertical="center"/>
      <protection locked="0"/>
    </xf>
    <xf numFmtId="164" fontId="21" fillId="0" borderId="25" xfId="0" applyNumberFormat="1" applyFont="1" applyFill="1" applyBorder="1" applyAlignment="1" applyProtection="1">
      <alignment vertical="center"/>
      <protection locked="0"/>
    </xf>
    <xf numFmtId="164" fontId="21" fillId="2" borderId="87" xfId="2" applyNumberFormat="1" applyFont="1" applyBorder="1" applyAlignment="1" applyProtection="1">
      <alignment vertical="center"/>
      <protection locked="0"/>
    </xf>
    <xf numFmtId="164" fontId="21" fillId="2" borderId="159" xfId="2" applyNumberFormat="1" applyFont="1" applyBorder="1" applyAlignment="1" applyProtection="1">
      <alignment vertical="center"/>
      <protection locked="0"/>
    </xf>
    <xf numFmtId="164" fontId="23" fillId="2" borderId="158" xfId="2" applyNumberFormat="1" applyFont="1" applyBorder="1" applyAlignment="1" applyProtection="1">
      <alignment vertical="center"/>
      <protection locked="0"/>
    </xf>
    <xf numFmtId="0" fontId="24" fillId="2" borderId="158" xfId="2" applyFont="1" applyBorder="1" applyAlignment="1" applyProtection="1">
      <alignment vertical="center"/>
    </xf>
    <xf numFmtId="164" fontId="21" fillId="2" borderId="156" xfId="2" applyNumberFormat="1" applyFont="1" applyBorder="1" applyAlignment="1" applyProtection="1">
      <alignment vertical="center"/>
      <protection locked="0"/>
    </xf>
    <xf numFmtId="164" fontId="23" fillId="2" borderId="154" xfId="2" applyNumberFormat="1" applyFont="1" applyBorder="1" applyAlignment="1" applyProtection="1">
      <alignment vertical="center"/>
      <protection locked="0"/>
    </xf>
    <xf numFmtId="3" fontId="21" fillId="2" borderId="87" xfId="2" applyNumberFormat="1" applyFont="1" applyBorder="1" applyAlignment="1" applyProtection="1">
      <alignment vertical="center"/>
      <protection locked="0"/>
    </xf>
    <xf numFmtId="0" fontId="23" fillId="0" borderId="109" xfId="0" applyFont="1" applyBorder="1" applyAlignment="1"/>
    <xf numFmtId="164" fontId="23" fillId="0" borderId="34" xfId="0" applyNumberFormat="1" applyFont="1" applyFill="1" applyBorder="1" applyAlignment="1" applyProtection="1">
      <alignment vertical="center"/>
      <protection locked="0"/>
    </xf>
    <xf numFmtId="0" fontId="13" fillId="4" borderId="142" xfId="0" applyFont="1" applyFill="1" applyBorder="1" applyAlignment="1">
      <alignment vertical="center"/>
    </xf>
    <xf numFmtId="0" fontId="13" fillId="4" borderId="140" xfId="0" applyFont="1" applyFill="1" applyBorder="1" applyAlignment="1">
      <alignment vertical="center"/>
    </xf>
    <xf numFmtId="0" fontId="25" fillId="0" borderId="64" xfId="0" applyFont="1" applyFill="1" applyBorder="1" applyAlignment="1" applyProtection="1">
      <alignment horizontal="left" vertical="center"/>
    </xf>
    <xf numFmtId="0" fontId="13" fillId="0" borderId="49" xfId="0" applyFont="1" applyFill="1" applyBorder="1" applyAlignment="1" applyProtection="1">
      <alignment horizontal="left" vertical="center"/>
    </xf>
    <xf numFmtId="0" fontId="23" fillId="4" borderId="89" xfId="0" applyFont="1" applyFill="1" applyBorder="1" applyAlignment="1" applyProtection="1">
      <alignment vertical="center"/>
    </xf>
    <xf numFmtId="0" fontId="23" fillId="0" borderId="89" xfId="0" applyFont="1" applyFill="1" applyBorder="1" applyAlignment="1" applyProtection="1">
      <alignment vertical="center"/>
    </xf>
    <xf numFmtId="0" fontId="23" fillId="0" borderId="87" xfId="0" applyFont="1" applyFill="1" applyBorder="1" applyAlignment="1" applyProtection="1">
      <alignment vertical="center"/>
    </xf>
    <xf numFmtId="0" fontId="23" fillId="4" borderId="87" xfId="0" applyFont="1" applyFill="1" applyBorder="1" applyAlignment="1" applyProtection="1">
      <alignment vertical="center"/>
    </xf>
    <xf numFmtId="0" fontId="23" fillId="0" borderId="88" xfId="0" applyFont="1" applyFill="1" applyBorder="1" applyAlignment="1" applyProtection="1">
      <alignment vertical="center"/>
    </xf>
    <xf numFmtId="49" fontId="25" fillId="0" borderId="65" xfId="0" applyNumberFormat="1" applyFont="1" applyFill="1" applyBorder="1" applyAlignment="1" applyProtection="1">
      <alignment horizontal="center" vertical="center"/>
    </xf>
    <xf numFmtId="164" fontId="23" fillId="0" borderId="99" xfId="0" applyNumberFormat="1" applyFont="1" applyFill="1" applyBorder="1" applyAlignment="1" applyProtection="1">
      <alignment vertical="center"/>
      <protection locked="0"/>
    </xf>
    <xf numFmtId="49" fontId="25" fillId="0" borderId="66" xfId="0" applyNumberFormat="1" applyFont="1" applyFill="1" applyBorder="1" applyAlignment="1" applyProtection="1">
      <alignment horizontal="center" vertical="center"/>
    </xf>
    <xf numFmtId="164" fontId="23" fillId="0" borderId="100" xfId="0" applyNumberFormat="1" applyFont="1" applyFill="1" applyBorder="1" applyAlignment="1" applyProtection="1">
      <alignment vertical="center"/>
      <protection locked="0"/>
    </xf>
    <xf numFmtId="164" fontId="23" fillId="0" borderId="101" xfId="0" applyNumberFormat="1" applyFont="1" applyFill="1" applyBorder="1" applyAlignment="1" applyProtection="1">
      <alignment vertical="center"/>
      <protection locked="0"/>
    </xf>
    <xf numFmtId="164" fontId="23" fillId="0" borderId="102" xfId="0" applyNumberFormat="1" applyFont="1" applyFill="1" applyBorder="1" applyAlignment="1" applyProtection="1">
      <alignment vertical="center"/>
      <protection locked="0"/>
    </xf>
    <xf numFmtId="0" fontId="13" fillId="0" borderId="67" xfId="0" applyFont="1" applyFill="1" applyBorder="1" applyAlignment="1" applyProtection="1">
      <alignment horizontal="center" vertical="center"/>
    </xf>
    <xf numFmtId="164" fontId="21" fillId="0" borderId="104" xfId="0" applyNumberFormat="1" applyFont="1" applyFill="1" applyBorder="1" applyAlignment="1" applyProtection="1">
      <alignment vertical="center"/>
    </xf>
    <xf numFmtId="0" fontId="23" fillId="0" borderId="103" xfId="0" applyFont="1" applyFill="1" applyBorder="1" applyAlignment="1" applyProtection="1">
      <alignment vertical="center"/>
    </xf>
    <xf numFmtId="164" fontId="21" fillId="0" borderId="104" xfId="0" applyNumberFormat="1" applyFont="1" applyFill="1" applyBorder="1" applyAlignment="1" applyProtection="1">
      <alignment vertical="center"/>
      <protection locked="0"/>
    </xf>
    <xf numFmtId="164" fontId="23" fillId="0" borderId="105" xfId="0" applyNumberFormat="1" applyFont="1" applyFill="1" applyBorder="1" applyAlignment="1" applyProtection="1">
      <alignment vertical="center"/>
      <protection locked="0"/>
    </xf>
    <xf numFmtId="164" fontId="21" fillId="0" borderId="103" xfId="0" applyNumberFormat="1" applyFont="1" applyFill="1" applyBorder="1" applyAlignment="1" applyProtection="1">
      <alignment vertical="center"/>
      <protection locked="0"/>
    </xf>
    <xf numFmtId="0" fontId="13" fillId="0" borderId="67" xfId="0" applyFont="1" applyBorder="1" applyAlignment="1" applyProtection="1">
      <alignment horizontal="center" vertical="center"/>
    </xf>
    <xf numFmtId="0" fontId="13" fillId="0" borderId="68" xfId="0" applyFont="1" applyBorder="1" applyAlignment="1" applyProtection="1">
      <alignment horizontal="center" vertical="center"/>
    </xf>
    <xf numFmtId="0" fontId="14" fillId="0" borderId="69" xfId="0" applyFont="1" applyBorder="1" applyAlignment="1" applyProtection="1">
      <alignment horizontal="left" vertical="center"/>
    </xf>
    <xf numFmtId="164" fontId="21" fillId="4" borderId="97" xfId="0" applyNumberFormat="1" applyFont="1" applyFill="1" applyBorder="1" applyAlignment="1" applyProtection="1">
      <alignment vertical="center"/>
    </xf>
    <xf numFmtId="164" fontId="21" fillId="0" borderId="97" xfId="0" applyNumberFormat="1" applyFont="1" applyFill="1" applyBorder="1" applyAlignment="1" applyProtection="1">
      <alignment vertical="center"/>
    </xf>
    <xf numFmtId="164" fontId="21" fillId="0" borderId="135" xfId="0" applyNumberFormat="1" applyFont="1" applyFill="1" applyBorder="1" applyAlignment="1" applyProtection="1">
      <alignment vertical="center"/>
    </xf>
    <xf numFmtId="164" fontId="21" fillId="4" borderId="135" xfId="0" applyNumberFormat="1" applyFont="1" applyFill="1" applyBorder="1" applyAlignment="1" applyProtection="1">
      <alignment vertical="center"/>
    </xf>
    <xf numFmtId="164" fontId="21" fillId="3" borderId="97" xfId="0" applyNumberFormat="1" applyFont="1" applyFill="1" applyBorder="1" applyAlignment="1" applyProtection="1">
      <alignment vertical="center"/>
    </xf>
    <xf numFmtId="3" fontId="21" fillId="3" borderId="20" xfId="0" applyNumberFormat="1" applyFont="1" applyFill="1" applyBorder="1" applyAlignment="1" applyProtection="1">
      <alignment vertical="center"/>
      <protection locked="0"/>
    </xf>
    <xf numFmtId="0" fontId="23" fillId="3" borderId="0" xfId="0" applyFont="1" applyFill="1" applyBorder="1" applyAlignment="1" applyProtection="1">
      <alignment vertical="center"/>
    </xf>
    <xf numFmtId="0" fontId="25" fillId="0" borderId="112" xfId="0" applyFont="1" applyBorder="1" applyAlignment="1"/>
    <xf numFmtId="164" fontId="23" fillId="0" borderId="31" xfId="0" applyNumberFormat="1" applyFont="1" applyFill="1" applyBorder="1" applyAlignment="1" applyProtection="1">
      <alignment vertical="center"/>
      <protection locked="0"/>
    </xf>
    <xf numFmtId="164" fontId="23" fillId="0" borderId="41" xfId="0" applyNumberFormat="1" applyFont="1" applyFill="1" applyBorder="1" applyAlignment="1" applyProtection="1">
      <alignment vertical="center"/>
      <protection locked="0"/>
    </xf>
    <xf numFmtId="164" fontId="23" fillId="0" borderId="32" xfId="0" applyNumberFormat="1" applyFont="1" applyFill="1" applyBorder="1" applyAlignment="1" applyProtection="1">
      <alignment vertical="center"/>
      <protection locked="0"/>
    </xf>
    <xf numFmtId="164" fontId="23" fillId="0" borderId="40" xfId="0" applyNumberFormat="1" applyFont="1" applyFill="1" applyBorder="1" applyAlignment="1" applyProtection="1">
      <alignment vertical="center"/>
      <protection locked="0"/>
    </xf>
    <xf numFmtId="0" fontId="8" fillId="0" borderId="71" xfId="0" applyFont="1" applyFill="1" applyBorder="1" applyAlignment="1" applyProtection="1">
      <alignment vertical="center" wrapText="1"/>
    </xf>
    <xf numFmtId="3" fontId="21" fillId="2" borderId="138" xfId="2" applyNumberFormat="1" applyFont="1" applyBorder="1" applyAlignment="1">
      <alignment vertical="center"/>
    </xf>
    <xf numFmtId="0" fontId="13" fillId="0" borderId="51" xfId="7" applyFont="1" applyFill="1" applyBorder="1" applyAlignment="1" applyProtection="1">
      <alignment vertical="center"/>
    </xf>
    <xf numFmtId="0" fontId="24" fillId="2" borderId="51" xfId="2" applyFont="1" applyBorder="1" applyAlignment="1" applyProtection="1">
      <alignment horizontal="center" vertical="center"/>
    </xf>
    <xf numFmtId="0" fontId="17" fillId="0" borderId="109" xfId="7" applyFont="1" applyFill="1" applyBorder="1" applyAlignment="1" applyProtection="1">
      <alignment horizontal="center" vertical="center"/>
    </xf>
    <xf numFmtId="0" fontId="17" fillId="0" borderId="51" xfId="7" applyFont="1" applyFill="1" applyBorder="1" applyAlignment="1" applyProtection="1">
      <alignment horizontal="center" vertical="center"/>
    </xf>
    <xf numFmtId="0" fontId="24" fillId="2" borderId="87" xfId="2" applyFont="1" applyBorder="1" applyAlignment="1" applyProtection="1">
      <alignment horizontal="center" vertical="center"/>
    </xf>
    <xf numFmtId="0" fontId="13" fillId="0" borderId="41" xfId="7" applyFont="1" applyFill="1" applyBorder="1" applyAlignment="1" applyProtection="1">
      <alignment horizontal="center" vertical="center"/>
    </xf>
    <xf numFmtId="0" fontId="13" fillId="0" borderId="0" xfId="7" applyFont="1" applyFill="1" applyBorder="1" applyAlignment="1" applyProtection="1">
      <alignment horizontal="center" vertical="center"/>
    </xf>
    <xf numFmtId="49" fontId="25" fillId="0" borderId="15" xfId="7" applyNumberFormat="1" applyFont="1" applyFill="1" applyBorder="1" applyAlignment="1" applyProtection="1">
      <alignment horizontal="center" vertical="center"/>
    </xf>
    <xf numFmtId="164" fontId="23" fillId="4" borderId="21" xfId="7" applyNumberFormat="1" applyFont="1" applyFill="1" applyBorder="1" applyAlignment="1" applyProtection="1">
      <alignment vertical="center"/>
      <protection locked="0"/>
    </xf>
    <xf numFmtId="164" fontId="23" fillId="3" borderId="21" xfId="7" applyNumberFormat="1" applyFont="1" applyFill="1" applyBorder="1" applyAlignment="1" applyProtection="1">
      <alignment vertical="center"/>
      <protection locked="0"/>
    </xf>
    <xf numFmtId="164" fontId="23" fillId="0" borderId="21" xfId="7" applyNumberFormat="1" applyFont="1" applyFill="1" applyBorder="1" applyAlignment="1" applyProtection="1">
      <alignment vertical="center"/>
      <protection locked="0"/>
    </xf>
    <xf numFmtId="164" fontId="23" fillId="0" borderId="133" xfId="7" applyNumberFormat="1" applyFont="1" applyFill="1" applyBorder="1" applyAlignment="1" applyProtection="1">
      <alignment vertical="center"/>
      <protection locked="0"/>
    </xf>
    <xf numFmtId="164" fontId="23" fillId="4" borderId="161" xfId="7" applyNumberFormat="1" applyFont="1" applyFill="1" applyBorder="1" applyAlignment="1" applyProtection="1">
      <alignment vertical="center"/>
      <protection locked="0"/>
    </xf>
    <xf numFmtId="164" fontId="23" fillId="3" borderId="142" xfId="7" applyNumberFormat="1" applyFont="1" applyFill="1" applyBorder="1" applyAlignment="1" applyProtection="1">
      <alignment vertical="center"/>
      <protection locked="0"/>
    </xf>
    <xf numFmtId="164" fontId="23" fillId="0" borderId="142" xfId="7" applyNumberFormat="1" applyFont="1" applyFill="1" applyBorder="1" applyAlignment="1" applyProtection="1">
      <alignment vertical="center"/>
      <protection locked="0"/>
    </xf>
    <xf numFmtId="49" fontId="25" fillId="0" borderId="10" xfId="7" applyNumberFormat="1" applyFont="1" applyFill="1" applyBorder="1" applyAlignment="1" applyProtection="1">
      <alignment horizontal="center" vertical="center"/>
    </xf>
    <xf numFmtId="164" fontId="23" fillId="4" borderId="22" xfId="7" applyNumberFormat="1" applyFont="1" applyFill="1" applyBorder="1" applyAlignment="1" applyProtection="1">
      <alignment vertical="center"/>
      <protection locked="0"/>
    </xf>
    <xf numFmtId="164" fontId="23" fillId="3" borderId="22" xfId="7" applyNumberFormat="1" applyFont="1" applyFill="1" applyBorder="1" applyAlignment="1" applyProtection="1">
      <alignment vertical="center"/>
      <protection locked="0"/>
    </xf>
    <xf numFmtId="164" fontId="23" fillId="0" borderId="22" xfId="7" applyNumberFormat="1" applyFont="1" applyFill="1" applyBorder="1" applyAlignment="1" applyProtection="1">
      <alignment vertical="center"/>
      <protection locked="0"/>
    </xf>
    <xf numFmtId="164" fontId="23" fillId="0" borderId="98" xfId="7" applyNumberFormat="1" applyFont="1" applyFill="1" applyBorder="1" applyAlignment="1" applyProtection="1">
      <alignment vertical="center"/>
      <protection locked="0"/>
    </xf>
    <xf numFmtId="164" fontId="23" fillId="4" borderId="160" xfId="7" applyNumberFormat="1" applyFont="1" applyFill="1" applyBorder="1" applyAlignment="1" applyProtection="1">
      <alignment vertical="center"/>
      <protection locked="0"/>
    </xf>
    <xf numFmtId="164" fontId="23" fillId="3" borderId="34" xfId="7" applyNumberFormat="1" applyFont="1" applyFill="1" applyBorder="1" applyAlignment="1" applyProtection="1">
      <alignment vertical="center"/>
      <protection locked="0"/>
    </xf>
    <xf numFmtId="164" fontId="23" fillId="4" borderId="37" xfId="7" applyNumberFormat="1" applyFont="1" applyFill="1" applyBorder="1" applyAlignment="1" applyProtection="1">
      <alignment vertical="center"/>
      <protection locked="0"/>
    </xf>
    <xf numFmtId="164" fontId="23" fillId="3" borderId="37" xfId="7" applyNumberFormat="1" applyFont="1" applyFill="1" applyBorder="1" applyAlignment="1" applyProtection="1">
      <alignment vertical="center"/>
      <protection locked="0"/>
    </xf>
    <xf numFmtId="164" fontId="23" fillId="0" borderId="37" xfId="7" applyNumberFormat="1" applyFont="1" applyFill="1" applyBorder="1" applyAlignment="1" applyProtection="1">
      <alignment vertical="center"/>
      <protection locked="0"/>
    </xf>
    <xf numFmtId="164" fontId="23" fillId="0" borderId="134" xfId="7" applyNumberFormat="1" applyFont="1" applyFill="1" applyBorder="1" applyAlignment="1" applyProtection="1">
      <alignment vertical="center"/>
      <protection locked="0"/>
    </xf>
    <xf numFmtId="164" fontId="23" fillId="4" borderId="9" xfId="7" applyNumberFormat="1" applyFont="1" applyFill="1" applyBorder="1" applyAlignment="1" applyProtection="1">
      <alignment vertical="center"/>
      <protection locked="0"/>
    </xf>
    <xf numFmtId="164" fontId="23" fillId="3" borderId="32" xfId="7" applyNumberFormat="1" applyFont="1" applyFill="1" applyBorder="1" applyAlignment="1" applyProtection="1">
      <alignment vertical="center"/>
      <protection locked="0"/>
    </xf>
    <xf numFmtId="0" fontId="25" fillId="0" borderId="29" xfId="7" applyFont="1" applyFill="1" applyBorder="1" applyAlignment="1" applyProtection="1">
      <alignment horizontal="left" vertical="center"/>
    </xf>
    <xf numFmtId="0" fontId="25" fillId="0" borderId="0" xfId="7" applyFont="1" applyFill="1" applyBorder="1" applyAlignment="1" applyProtection="1">
      <alignment horizontal="left" vertical="center"/>
    </xf>
    <xf numFmtId="49" fontId="25" fillId="0" borderId="30" xfId="7" applyNumberFormat="1" applyFont="1" applyFill="1" applyBorder="1" applyAlignment="1" applyProtection="1">
      <alignment horizontal="center" vertical="center"/>
    </xf>
    <xf numFmtId="0" fontId="25" fillId="0" borderId="27" xfId="7" applyFont="1" applyFill="1" applyBorder="1" applyAlignment="1" applyProtection="1">
      <alignment horizontal="left" vertical="center"/>
    </xf>
    <xf numFmtId="164" fontId="23" fillId="3" borderId="31" xfId="7" applyNumberFormat="1" applyFont="1" applyFill="1" applyBorder="1" applyAlignment="1" applyProtection="1">
      <alignment vertical="center"/>
      <protection locked="0"/>
    </xf>
    <xf numFmtId="3" fontId="23" fillId="4" borderId="160" xfId="7" applyNumberFormat="1" applyFont="1" applyFill="1" applyBorder="1" applyAlignment="1" applyProtection="1">
      <alignment vertical="center"/>
      <protection locked="0"/>
    </xf>
    <xf numFmtId="49" fontId="25" fillId="0" borderId="26" xfId="7" applyNumberFormat="1" applyFont="1" applyFill="1" applyBorder="1" applyAlignment="1" applyProtection="1">
      <alignment horizontal="center" vertical="center"/>
    </xf>
    <xf numFmtId="0" fontId="13" fillId="0" borderId="6" xfId="7" applyFont="1" applyFill="1" applyBorder="1" applyAlignment="1" applyProtection="1">
      <alignment horizontal="center" vertical="center"/>
    </xf>
    <xf numFmtId="164" fontId="21" fillId="4" borderId="20" xfId="7" applyNumberFormat="1" applyFont="1" applyFill="1" applyBorder="1" applyAlignment="1" applyProtection="1">
      <alignment vertical="center"/>
    </xf>
    <xf numFmtId="164" fontId="21" fillId="3" borderId="20" xfId="7" applyNumberFormat="1" applyFont="1" applyFill="1" applyBorder="1" applyAlignment="1" applyProtection="1">
      <alignment vertical="center"/>
    </xf>
    <xf numFmtId="164" fontId="21" fillId="0" borderId="20" xfId="7" applyNumberFormat="1" applyFont="1" applyFill="1" applyBorder="1" applyAlignment="1" applyProtection="1">
      <alignment vertical="center"/>
    </xf>
    <xf numFmtId="164" fontId="21" fillId="0" borderId="43" xfId="7" applyNumberFormat="1" applyFont="1" applyFill="1" applyBorder="1" applyAlignment="1" applyProtection="1">
      <alignment vertical="center"/>
    </xf>
    <xf numFmtId="164" fontId="21" fillId="4" borderId="36" xfId="7" applyNumberFormat="1" applyFont="1" applyFill="1" applyBorder="1" applyAlignment="1" applyProtection="1">
      <alignment vertical="center"/>
    </xf>
    <xf numFmtId="164" fontId="21" fillId="3" borderId="38" xfId="7" applyNumberFormat="1" applyFont="1" applyFill="1" applyBorder="1" applyAlignment="1" applyProtection="1">
      <alignment vertical="center"/>
    </xf>
    <xf numFmtId="164" fontId="23" fillId="4" borderId="31" xfId="7" applyNumberFormat="1" applyFont="1" applyFill="1" applyBorder="1" applyAlignment="1" applyProtection="1">
      <alignment vertical="center"/>
      <protection locked="0"/>
    </xf>
    <xf numFmtId="164" fontId="23" fillId="0" borderId="31" xfId="7" applyNumberFormat="1" applyFont="1" applyFill="1" applyBorder="1" applyAlignment="1" applyProtection="1">
      <alignment vertical="center"/>
      <protection locked="0"/>
    </xf>
    <xf numFmtId="164" fontId="23" fillId="0" borderId="160" xfId="7" applyNumberFormat="1" applyFont="1" applyFill="1" applyBorder="1" applyAlignment="1" applyProtection="1">
      <alignment vertical="center"/>
      <protection locked="0"/>
    </xf>
    <xf numFmtId="0" fontId="7" fillId="0" borderId="27" xfId="0" applyFont="1" applyBorder="1" applyAlignment="1" applyProtection="1">
      <alignment horizontal="left" vertical="center"/>
    </xf>
    <xf numFmtId="0" fontId="7" fillId="0" borderId="11" xfId="0" applyFont="1" applyBorder="1" applyAlignment="1" applyProtection="1">
      <alignment horizontal="left" vertical="center"/>
    </xf>
    <xf numFmtId="164" fontId="23" fillId="4" borderId="32" xfId="7" applyNumberFormat="1" applyFont="1" applyFill="1" applyBorder="1" applyAlignment="1" applyProtection="1">
      <alignment vertical="center"/>
      <protection locked="0"/>
    </xf>
    <xf numFmtId="164" fontId="23" fillId="0" borderId="32" xfId="7" applyNumberFormat="1" applyFont="1" applyFill="1" applyBorder="1" applyAlignment="1" applyProtection="1">
      <alignment vertical="center"/>
      <protection locked="0"/>
    </xf>
    <xf numFmtId="164" fontId="23" fillId="0" borderId="9" xfId="7" applyNumberFormat="1" applyFont="1" applyFill="1" applyBorder="1" applyAlignment="1" applyProtection="1">
      <alignment vertical="center"/>
      <protection locked="0"/>
    </xf>
    <xf numFmtId="0" fontId="13" fillId="0" borderId="13" xfId="7" applyFont="1" applyFill="1" applyBorder="1" applyAlignment="1" applyProtection="1">
      <alignment horizontal="center" vertical="center"/>
    </xf>
    <xf numFmtId="164" fontId="21" fillId="4" borderId="25" xfId="7" applyNumberFormat="1" applyFont="1" applyFill="1" applyBorder="1" applyAlignment="1" applyProtection="1">
      <alignment vertical="center"/>
    </xf>
    <xf numFmtId="164" fontId="21" fillId="3" borderId="25" xfId="7" applyNumberFormat="1" applyFont="1" applyFill="1" applyBorder="1" applyAlignment="1" applyProtection="1">
      <alignment vertical="center"/>
    </xf>
    <xf numFmtId="164" fontId="21" fillId="0" borderId="25" xfId="7" applyNumberFormat="1" applyFont="1" applyFill="1" applyBorder="1" applyAlignment="1" applyProtection="1">
      <alignment vertical="center"/>
    </xf>
    <xf numFmtId="164" fontId="21" fillId="0" borderId="147" xfId="7" applyNumberFormat="1" applyFont="1" applyFill="1" applyBorder="1" applyAlignment="1" applyProtection="1">
      <alignment vertical="center"/>
    </xf>
    <xf numFmtId="164" fontId="21" fillId="4" borderId="19" xfId="7" applyNumberFormat="1" applyFont="1" applyFill="1" applyBorder="1" applyAlignment="1" applyProtection="1">
      <alignment vertical="center"/>
    </xf>
    <xf numFmtId="164" fontId="21" fillId="3" borderId="39" xfId="7" applyNumberFormat="1" applyFont="1" applyFill="1" applyBorder="1" applyAlignment="1" applyProtection="1">
      <alignment vertical="center"/>
    </xf>
    <xf numFmtId="0" fontId="23" fillId="0" borderId="51" xfId="0" applyFont="1" applyFill="1" applyBorder="1" applyAlignment="1" applyProtection="1">
      <alignment vertical="center"/>
    </xf>
    <xf numFmtId="164" fontId="23" fillId="4" borderId="34" xfId="7" applyNumberFormat="1" applyFont="1" applyFill="1" applyBorder="1" applyAlignment="1" applyProtection="1">
      <alignment vertical="center"/>
      <protection locked="0"/>
    </xf>
    <xf numFmtId="164" fontId="23" fillId="0" borderId="34" xfId="7" applyNumberFormat="1" applyFont="1" applyFill="1" applyBorder="1" applyAlignment="1" applyProtection="1">
      <alignment vertical="center"/>
      <protection locked="0"/>
    </xf>
    <xf numFmtId="164" fontId="23" fillId="0" borderId="161" xfId="7" applyNumberFormat="1" applyFont="1" applyFill="1" applyBorder="1" applyAlignment="1" applyProtection="1">
      <alignment vertical="center"/>
      <protection locked="0"/>
    </xf>
    <xf numFmtId="3" fontId="23" fillId="4" borderId="161" xfId="7" applyNumberFormat="1" applyFont="1" applyFill="1" applyBorder="1" applyAlignment="1" applyProtection="1">
      <alignment vertical="center"/>
      <protection locked="0"/>
    </xf>
    <xf numFmtId="164" fontId="21" fillId="0" borderId="20" xfId="0" applyNumberFormat="1" applyFont="1" applyBorder="1" applyAlignment="1" applyProtection="1">
      <alignment vertical="center"/>
    </xf>
    <xf numFmtId="164" fontId="21" fillId="0" borderId="43" xfId="0" applyNumberFormat="1" applyFont="1" applyBorder="1" applyAlignment="1" applyProtection="1">
      <alignment vertical="center"/>
    </xf>
    <xf numFmtId="49" fontId="13" fillId="0" borderId="6" xfId="7" applyNumberFormat="1" applyFont="1" applyFill="1" applyBorder="1" applyAlignment="1" applyProtection="1">
      <alignment horizontal="center" vertical="center"/>
    </xf>
    <xf numFmtId="0" fontId="13" fillId="0" borderId="28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left" vertical="center"/>
    </xf>
    <xf numFmtId="0" fontId="25" fillId="3" borderId="0" xfId="0" applyFont="1" applyFill="1" applyAlignment="1" applyProtection="1">
      <alignment vertical="center"/>
    </xf>
    <xf numFmtId="0" fontId="25" fillId="0" borderId="33" xfId="0" applyFont="1" applyFill="1" applyBorder="1" applyAlignment="1" applyProtection="1">
      <alignment horizontal="left" vertical="center"/>
    </xf>
    <xf numFmtId="0" fontId="13" fillId="0" borderId="16" xfId="7" applyFont="1" applyFill="1" applyBorder="1" applyAlignment="1" applyProtection="1">
      <alignment horizontal="left" vertical="center"/>
    </xf>
    <xf numFmtId="0" fontId="23" fillId="4" borderId="48" xfId="0" applyFont="1" applyFill="1" applyBorder="1" applyAlignment="1" applyProtection="1">
      <alignment vertical="center"/>
    </xf>
    <xf numFmtId="0" fontId="23" fillId="3" borderId="48" xfId="0" applyFont="1" applyFill="1" applyBorder="1" applyAlignment="1" applyProtection="1">
      <alignment vertical="center"/>
    </xf>
    <xf numFmtId="0" fontId="23" fillId="0" borderId="48" xfId="0" applyFont="1" applyFill="1" applyBorder="1" applyAlignment="1" applyProtection="1">
      <alignment vertical="center"/>
    </xf>
    <xf numFmtId="0" fontId="23" fillId="0" borderId="35" xfId="0" applyFont="1" applyFill="1" applyBorder="1" applyAlignment="1" applyProtection="1">
      <alignment vertical="center"/>
    </xf>
    <xf numFmtId="0" fontId="23" fillId="4" borderId="35" xfId="0" applyFont="1" applyFill="1" applyBorder="1" applyAlignment="1" applyProtection="1">
      <alignment vertical="center"/>
    </xf>
    <xf numFmtId="0" fontId="7" fillId="0" borderId="14" xfId="0" applyFont="1" applyBorder="1" applyAlignment="1" applyProtection="1">
      <alignment horizontal="left" vertical="center"/>
    </xf>
    <xf numFmtId="164" fontId="21" fillId="3" borderId="43" xfId="7" applyNumberFormat="1" applyFont="1" applyFill="1" applyBorder="1" applyAlignment="1" applyProtection="1">
      <alignment vertical="center"/>
    </xf>
    <xf numFmtId="0" fontId="13" fillId="0" borderId="7" xfId="0" applyFont="1" applyBorder="1" applyAlignment="1" applyProtection="1">
      <alignment horizontal="left" vertical="center"/>
    </xf>
    <xf numFmtId="164" fontId="23" fillId="4" borderId="21" xfId="7" applyNumberFormat="1" applyFont="1" applyFill="1" applyBorder="1" applyAlignment="1" applyProtection="1">
      <alignment vertical="center"/>
    </xf>
    <xf numFmtId="164" fontId="23" fillId="3" borderId="21" xfId="7" applyNumberFormat="1" applyFont="1" applyFill="1" applyBorder="1" applyAlignment="1" applyProtection="1">
      <alignment vertical="center"/>
    </xf>
    <xf numFmtId="164" fontId="23" fillId="0" borderId="21" xfId="7" applyNumberFormat="1" applyFont="1" applyFill="1" applyBorder="1" applyAlignment="1" applyProtection="1">
      <alignment vertical="center"/>
    </xf>
    <xf numFmtId="164" fontId="23" fillId="0" borderId="133" xfId="7" applyNumberFormat="1" applyFont="1" applyFill="1" applyBorder="1" applyAlignment="1" applyProtection="1">
      <alignment vertical="center"/>
    </xf>
    <xf numFmtId="164" fontId="23" fillId="4" borderId="161" xfId="7" applyNumberFormat="1" applyFont="1" applyFill="1" applyBorder="1" applyAlignment="1" applyProtection="1">
      <alignment vertical="center"/>
    </xf>
    <xf numFmtId="164" fontId="23" fillId="3" borderId="34" xfId="7" applyNumberFormat="1" applyFont="1" applyFill="1" applyBorder="1" applyAlignment="1" applyProtection="1">
      <alignment vertical="center"/>
    </xf>
    <xf numFmtId="0" fontId="7" fillId="0" borderId="27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26" xfId="0" applyFont="1" applyBorder="1" applyAlignment="1" applyProtection="1">
      <alignment horizontal="center" vertical="center"/>
    </xf>
    <xf numFmtId="164" fontId="21" fillId="4" borderId="20" xfId="7" applyNumberFormat="1" applyFont="1" applyFill="1" applyBorder="1" applyAlignment="1" applyProtection="1">
      <alignment vertical="center"/>
      <protection locked="0"/>
    </xf>
    <xf numFmtId="164" fontId="21" fillId="3" borderId="20" xfId="7" applyNumberFormat="1" applyFont="1" applyFill="1" applyBorder="1" applyAlignment="1" applyProtection="1">
      <alignment vertical="center"/>
      <protection locked="0"/>
    </xf>
    <xf numFmtId="164" fontId="21" fillId="0" borderId="20" xfId="7" applyNumberFormat="1" applyFont="1" applyFill="1" applyBorder="1" applyAlignment="1" applyProtection="1">
      <alignment vertical="center"/>
      <protection locked="0"/>
    </xf>
    <xf numFmtId="164" fontId="21" fillId="0" borderId="43" xfId="7" applyNumberFormat="1" applyFont="1" applyFill="1" applyBorder="1" applyAlignment="1" applyProtection="1">
      <alignment vertical="center"/>
      <protection locked="0"/>
    </xf>
    <xf numFmtId="164" fontId="21" fillId="4" borderId="36" xfId="7" applyNumberFormat="1" applyFont="1" applyFill="1" applyBorder="1" applyAlignment="1" applyProtection="1">
      <alignment vertical="center"/>
      <protection locked="0"/>
    </xf>
    <xf numFmtId="164" fontId="21" fillId="3" borderId="38" xfId="7" applyNumberFormat="1" applyFont="1" applyFill="1" applyBorder="1" applyAlignment="1" applyProtection="1">
      <alignment vertical="center"/>
      <protection locked="0"/>
    </xf>
    <xf numFmtId="0" fontId="13" fillId="0" borderId="13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vertical="center"/>
    </xf>
    <xf numFmtId="0" fontId="13" fillId="0" borderId="49" xfId="0" applyFont="1" applyBorder="1" applyAlignment="1" applyProtection="1">
      <alignment horizontal="center" vertical="center"/>
    </xf>
    <xf numFmtId="0" fontId="13" fillId="0" borderId="50" xfId="0" applyFont="1" applyBorder="1" applyAlignment="1" applyProtection="1">
      <alignment vertical="center"/>
    </xf>
    <xf numFmtId="164" fontId="21" fillId="4" borderId="59" xfId="7" applyNumberFormat="1" applyFont="1" applyFill="1" applyBorder="1" applyAlignment="1" applyProtection="1">
      <alignment vertical="center"/>
    </xf>
    <xf numFmtId="164" fontId="21" fillId="3" borderId="59" xfId="7" applyNumberFormat="1" applyFont="1" applyFill="1" applyBorder="1" applyAlignment="1" applyProtection="1">
      <alignment vertical="center"/>
    </xf>
    <xf numFmtId="164" fontId="21" fillId="0" borderId="59" xfId="7" applyNumberFormat="1" applyFont="1" applyFill="1" applyBorder="1" applyAlignment="1" applyProtection="1">
      <alignment vertical="center"/>
    </xf>
    <xf numFmtId="164" fontId="21" fillId="0" borderId="118" xfId="7" applyNumberFormat="1" applyFont="1" applyFill="1" applyBorder="1" applyAlignment="1" applyProtection="1">
      <alignment vertical="center"/>
    </xf>
    <xf numFmtId="164" fontId="21" fillId="4" borderId="87" xfId="7" applyNumberFormat="1" applyFont="1" applyFill="1" applyBorder="1" applyAlignment="1" applyProtection="1">
      <alignment vertical="center"/>
    </xf>
    <xf numFmtId="164" fontId="21" fillId="3" borderId="89" xfId="7" applyNumberFormat="1" applyFont="1" applyFill="1" applyBorder="1" applyAlignment="1" applyProtection="1">
      <alignment vertical="center"/>
    </xf>
    <xf numFmtId="164" fontId="21" fillId="0" borderId="106" xfId="7" applyNumberFormat="1" applyFont="1" applyFill="1" applyBorder="1" applyAlignment="1" applyProtection="1">
      <alignment vertical="center"/>
    </xf>
    <xf numFmtId="164" fontId="21" fillId="3" borderId="0" xfId="7" applyNumberFormat="1" applyFont="1" applyFill="1" applyBorder="1" applyAlignment="1" applyProtection="1">
      <alignment vertical="center"/>
    </xf>
    <xf numFmtId="0" fontId="25" fillId="0" borderId="109" xfId="0" applyFont="1" applyFill="1" applyBorder="1" applyAlignment="1" applyProtection="1">
      <alignment horizontal="left" vertical="center"/>
    </xf>
    <xf numFmtId="0" fontId="8" fillId="0" borderId="51" xfId="0" applyFont="1" applyFill="1" applyBorder="1" applyAlignment="1" applyProtection="1">
      <alignment horizontal="center" vertical="center" wrapText="1"/>
    </xf>
    <xf numFmtId="0" fontId="3" fillId="0" borderId="0" xfId="3" applyFill="1" applyAlignment="1" applyProtection="1">
      <alignment vertical="center" wrapText="1"/>
    </xf>
    <xf numFmtId="0" fontId="3" fillId="0" borderId="0" xfId="3" applyFill="1" applyAlignment="1" applyProtection="1">
      <alignment horizontal="left" vertical="center" wrapText="1"/>
    </xf>
    <xf numFmtId="0" fontId="12" fillId="0" borderId="0" xfId="3" applyFont="1" applyFill="1" applyAlignment="1" applyProtection="1">
      <alignment vertical="center" wrapText="1"/>
    </xf>
    <xf numFmtId="0" fontId="9" fillId="0" borderId="0" xfId="3" applyFont="1" applyFill="1" applyAlignment="1" applyProtection="1">
      <alignment horizontal="center" vertical="center" wrapText="1"/>
    </xf>
    <xf numFmtId="164" fontId="8" fillId="0" borderId="0" xfId="3" applyNumberFormat="1" applyFont="1" applyFill="1" applyBorder="1" applyAlignment="1" applyProtection="1">
      <alignment horizontal="right" vertical="center" wrapText="1" indent="1"/>
    </xf>
    <xf numFmtId="0" fontId="8" fillId="0" borderId="0" xfId="3" applyFont="1" applyFill="1" applyBorder="1" applyAlignment="1" applyProtection="1">
      <alignment horizontal="left" vertical="center" wrapText="1" indent="1"/>
    </xf>
    <xf numFmtId="0" fontId="8" fillId="0" borderId="5" xfId="3" applyFont="1" applyFill="1" applyBorder="1" applyAlignment="1" applyProtection="1">
      <alignment horizontal="center" vertical="center" wrapText="1"/>
    </xf>
    <xf numFmtId="0" fontId="10" fillId="0" borderId="0" xfId="3" applyFont="1" applyFill="1" applyAlignment="1" applyProtection="1">
      <alignment horizontal="right"/>
    </xf>
    <xf numFmtId="0" fontId="8" fillId="0" borderId="206" xfId="3" applyFont="1" applyFill="1" applyBorder="1" applyAlignment="1" applyProtection="1">
      <alignment horizontal="center" vertical="center"/>
    </xf>
    <xf numFmtId="0" fontId="8" fillId="0" borderId="207" xfId="3" applyFont="1" applyFill="1" applyBorder="1" applyAlignment="1" applyProtection="1">
      <alignment horizontal="center" vertical="center"/>
    </xf>
    <xf numFmtId="0" fontId="8" fillId="0" borderId="2" xfId="3" applyFont="1" applyFill="1" applyBorder="1" applyAlignment="1" applyProtection="1">
      <alignment horizontal="center" vertical="center" wrapText="1"/>
    </xf>
    <xf numFmtId="0" fontId="7" fillId="0" borderId="0" xfId="3" applyFont="1" applyAlignment="1" applyProtection="1">
      <alignment horizontal="right" vertical="top"/>
    </xf>
    <xf numFmtId="164" fontId="3" fillId="0" borderId="0" xfId="3" applyNumberFormat="1" applyFont="1" applyFill="1" applyAlignment="1" applyProtection="1">
      <alignment vertical="center" wrapText="1"/>
    </xf>
    <xf numFmtId="164" fontId="3" fillId="0" borderId="0" xfId="3" applyNumberFormat="1" applyFont="1" applyFill="1" applyAlignment="1" applyProtection="1">
      <alignment horizontal="left" vertical="center" wrapText="1"/>
    </xf>
    <xf numFmtId="164" fontId="6" fillId="3" borderId="0" xfId="3" applyNumberFormat="1" applyFont="1" applyFill="1" applyAlignment="1" applyProtection="1">
      <alignment vertical="center" wrapText="1"/>
    </xf>
    <xf numFmtId="0" fontId="3" fillId="3" borderId="0" xfId="3" applyFill="1" applyAlignment="1" applyProtection="1">
      <alignment vertical="center" wrapText="1"/>
    </xf>
    <xf numFmtId="164" fontId="8" fillId="3" borderId="0" xfId="3" applyNumberFormat="1" applyFont="1" applyFill="1" applyBorder="1" applyAlignment="1" applyProtection="1">
      <alignment horizontal="right" vertical="center" wrapText="1" indent="1"/>
    </xf>
    <xf numFmtId="0" fontId="3" fillId="0" borderId="4" xfId="3" applyFill="1" applyBorder="1" applyAlignment="1" applyProtection="1">
      <alignment horizontal="left" vertical="center"/>
    </xf>
    <xf numFmtId="0" fontId="3" fillId="0" borderId="0" xfId="3" applyFill="1" applyAlignment="1" applyProtection="1">
      <alignment vertical="center"/>
    </xf>
    <xf numFmtId="0" fontId="0" fillId="0" borderId="14" xfId="7" applyFont="1" applyFill="1" applyBorder="1" applyAlignment="1" applyProtection="1">
      <alignment horizontal="left" vertical="center"/>
    </xf>
    <xf numFmtId="164" fontId="12" fillId="3" borderId="21" xfId="3" applyNumberFormat="1" applyFont="1" applyFill="1" applyBorder="1" applyAlignment="1" applyProtection="1">
      <alignment vertical="center"/>
      <protection locked="0"/>
    </xf>
    <xf numFmtId="0" fontId="0" fillId="0" borderId="11" xfId="7" applyFont="1" applyFill="1" applyBorder="1" applyAlignment="1" applyProtection="1">
      <alignment horizontal="left" vertical="center"/>
    </xf>
    <xf numFmtId="164" fontId="12" fillId="3" borderId="22" xfId="3" applyNumberFormat="1" applyFont="1" applyFill="1" applyBorder="1" applyAlignment="1" applyProtection="1">
      <alignment vertical="center"/>
      <protection locked="0"/>
    </xf>
    <xf numFmtId="164" fontId="18" fillId="3" borderId="25" xfId="3" applyNumberFormat="1" applyFont="1" applyFill="1" applyBorder="1" applyAlignment="1" applyProtection="1">
      <alignment vertical="center"/>
    </xf>
    <xf numFmtId="0" fontId="38" fillId="0" borderId="0" xfId="3" applyFont="1" applyFill="1" applyAlignment="1" applyProtection="1">
      <alignment vertical="center"/>
    </xf>
    <xf numFmtId="164" fontId="18" fillId="3" borderId="20" xfId="3" applyNumberFormat="1" applyFont="1" applyFill="1" applyBorder="1" applyAlignment="1" applyProtection="1">
      <alignment vertical="center"/>
    </xf>
    <xf numFmtId="164" fontId="18" fillId="3" borderId="20" xfId="3" applyNumberFormat="1" applyFont="1" applyFill="1" applyBorder="1" applyAlignment="1" applyProtection="1">
      <alignment vertical="center"/>
      <protection locked="0"/>
    </xf>
    <xf numFmtId="3" fontId="18" fillId="3" borderId="20" xfId="3" applyNumberFormat="1" applyFont="1" applyFill="1" applyBorder="1" applyAlignment="1" applyProtection="1">
      <alignment vertical="center"/>
      <protection locked="0"/>
    </xf>
    <xf numFmtId="0" fontId="11" fillId="0" borderId="0" xfId="3" applyFont="1" applyFill="1" applyAlignment="1" applyProtection="1">
      <alignment vertical="center"/>
    </xf>
    <xf numFmtId="0" fontId="0" fillId="0" borderId="12" xfId="7" applyFont="1" applyFill="1" applyBorder="1" applyAlignment="1" applyProtection="1">
      <alignment horizontal="left" vertical="center"/>
    </xf>
    <xf numFmtId="164" fontId="12" fillId="3" borderId="45" xfId="3" applyNumberFormat="1" applyFont="1" applyFill="1" applyBorder="1" applyAlignment="1" applyProtection="1">
      <alignment vertical="center"/>
      <protection locked="0"/>
    </xf>
    <xf numFmtId="164" fontId="12" fillId="3" borderId="37" xfId="3" applyNumberFormat="1" applyFont="1" applyFill="1" applyBorder="1" applyAlignment="1" applyProtection="1">
      <alignment vertical="center"/>
      <protection locked="0"/>
    </xf>
    <xf numFmtId="0" fontId="0" fillId="0" borderId="16" xfId="7" applyFont="1" applyFill="1" applyBorder="1" applyAlignment="1" applyProtection="1">
      <alignment horizontal="left" vertical="center"/>
    </xf>
    <xf numFmtId="164" fontId="12" fillId="3" borderId="23" xfId="3" applyNumberFormat="1" applyFont="1" applyFill="1" applyBorder="1" applyAlignment="1" applyProtection="1">
      <alignment vertical="center"/>
      <protection locked="0"/>
    </xf>
    <xf numFmtId="0" fontId="14" fillId="0" borderId="17" xfId="3" applyFont="1" applyBorder="1" applyAlignment="1" applyProtection="1">
      <alignment horizontal="left"/>
    </xf>
    <xf numFmtId="0" fontId="8" fillId="3" borderId="131" xfId="7" applyFont="1" applyFill="1" applyBorder="1" applyAlignment="1" applyProtection="1">
      <alignment horizontal="center" vertical="center" wrapText="1"/>
    </xf>
    <xf numFmtId="0" fontId="8" fillId="0" borderId="131" xfId="7" applyFont="1" applyFill="1" applyBorder="1" applyAlignment="1" applyProtection="1">
      <alignment horizontal="center" vertical="center" wrapText="1"/>
    </xf>
    <xf numFmtId="0" fontId="13" fillId="0" borderId="172" xfId="7" applyFont="1" applyFill="1" applyBorder="1" applyAlignment="1" applyProtection="1">
      <alignment horizontal="center" vertical="center" wrapText="1"/>
    </xf>
    <xf numFmtId="0" fontId="8" fillId="0" borderId="33" xfId="7" applyFont="1" applyFill="1" applyBorder="1" applyAlignment="1" applyProtection="1">
      <alignment horizontal="center" vertical="center" wrapText="1"/>
    </xf>
    <xf numFmtId="0" fontId="13" fillId="0" borderId="48" xfId="7" applyFont="1" applyFill="1" applyBorder="1" applyAlignment="1" applyProtection="1">
      <alignment horizontal="center" vertical="center" wrapText="1"/>
    </xf>
    <xf numFmtId="0" fontId="13" fillId="0" borderId="178" xfId="7" applyFont="1" applyFill="1" applyBorder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vertical="center"/>
    </xf>
    <xf numFmtId="3" fontId="21" fillId="3" borderId="0" xfId="2" applyNumberFormat="1" applyFont="1" applyFill="1" applyBorder="1" applyAlignment="1">
      <alignment vertical="center"/>
    </xf>
    <xf numFmtId="4" fontId="31" fillId="3" borderId="0" xfId="7" applyNumberFormat="1" applyFont="1" applyFill="1" applyBorder="1" applyAlignment="1">
      <alignment vertical="center"/>
    </xf>
    <xf numFmtId="0" fontId="25" fillId="3" borderId="0" xfId="0" applyFont="1" applyFill="1" applyAlignment="1">
      <alignment vertical="center"/>
    </xf>
    <xf numFmtId="49" fontId="25" fillId="0" borderId="86" xfId="0" applyNumberFormat="1" applyFont="1" applyFill="1" applyBorder="1" applyAlignment="1" applyProtection="1">
      <alignment horizontal="center" vertical="center"/>
    </xf>
    <xf numFmtId="0" fontId="13" fillId="0" borderId="73" xfId="0" applyFont="1" applyFill="1" applyBorder="1" applyAlignment="1" applyProtection="1">
      <alignment horizontal="center" vertical="center"/>
    </xf>
    <xf numFmtId="0" fontId="13" fillId="0" borderId="81" xfId="0" applyFont="1" applyFill="1" applyBorder="1" applyAlignment="1" applyProtection="1">
      <alignment horizontal="left" vertical="center"/>
    </xf>
    <xf numFmtId="164" fontId="21" fillId="4" borderId="70" xfId="0" applyNumberFormat="1" applyFont="1" applyFill="1" applyBorder="1" applyAlignment="1" applyProtection="1">
      <alignment vertical="center"/>
    </xf>
    <xf numFmtId="164" fontId="21" fillId="0" borderId="70" xfId="0" applyNumberFormat="1" applyFont="1" applyFill="1" applyBorder="1" applyAlignment="1" applyProtection="1">
      <alignment vertical="center"/>
    </xf>
    <xf numFmtId="164" fontId="21" fillId="0" borderId="172" xfId="0" applyNumberFormat="1" applyFont="1" applyFill="1" applyBorder="1" applyAlignment="1" applyProtection="1">
      <alignment vertical="center"/>
    </xf>
    <xf numFmtId="164" fontId="21" fillId="5" borderId="172" xfId="0" applyNumberFormat="1" applyFont="1" applyFill="1" applyBorder="1" applyAlignment="1" applyProtection="1">
      <alignment vertical="center"/>
    </xf>
    <xf numFmtId="164" fontId="21" fillId="4" borderId="172" xfId="0" applyNumberFormat="1" applyFont="1" applyFill="1" applyBorder="1" applyAlignment="1" applyProtection="1">
      <alignment vertical="center"/>
    </xf>
    <xf numFmtId="164" fontId="21" fillId="0" borderId="212" xfId="0" applyNumberFormat="1" applyFont="1" applyFill="1" applyBorder="1" applyAlignment="1" applyProtection="1">
      <alignment vertical="center"/>
    </xf>
    <xf numFmtId="0" fontId="25" fillId="0" borderId="213" xfId="0" applyFont="1" applyFill="1" applyBorder="1" applyAlignment="1" applyProtection="1">
      <alignment horizontal="left" vertical="center"/>
    </xf>
    <xf numFmtId="0" fontId="13" fillId="0" borderId="82" xfId="0" applyFont="1" applyFill="1" applyBorder="1" applyAlignment="1" applyProtection="1">
      <alignment horizontal="left" vertical="center"/>
    </xf>
    <xf numFmtId="0" fontId="23" fillId="4" borderId="97" xfId="0" applyFont="1" applyFill="1" applyBorder="1" applyAlignment="1" applyProtection="1">
      <alignment vertical="center"/>
    </xf>
    <xf numFmtId="0" fontId="23" fillId="0" borderId="97" xfId="0" applyFont="1" applyFill="1" applyBorder="1" applyAlignment="1" applyProtection="1">
      <alignment vertical="center"/>
    </xf>
    <xf numFmtId="0" fontId="23" fillId="0" borderId="135" xfId="0" applyFont="1" applyFill="1" applyBorder="1" applyAlignment="1" applyProtection="1">
      <alignment vertical="center"/>
    </xf>
    <xf numFmtId="0" fontId="23" fillId="2" borderId="112" xfId="2" applyFont="1" applyBorder="1" applyAlignment="1">
      <alignment vertical="center"/>
    </xf>
    <xf numFmtId="0" fontId="23" fillId="4" borderId="135" xfId="0" applyFont="1" applyFill="1" applyBorder="1" applyAlignment="1" applyProtection="1">
      <alignment vertical="center"/>
    </xf>
    <xf numFmtId="0" fontId="23" fillId="3" borderId="97" xfId="0" applyFont="1" applyFill="1" applyBorder="1" applyAlignment="1" applyProtection="1">
      <alignment vertical="center"/>
    </xf>
    <xf numFmtId="0" fontId="23" fillId="0" borderId="132" xfId="0" applyFont="1" applyFill="1" applyBorder="1" applyAlignment="1" applyProtection="1">
      <alignment vertical="center"/>
    </xf>
    <xf numFmtId="0" fontId="25" fillId="0" borderId="142" xfId="0" applyFont="1" applyBorder="1" applyAlignment="1"/>
    <xf numFmtId="0" fontId="3" fillId="0" borderId="33" xfId="3" applyFont="1" applyFill="1" applyBorder="1" applyAlignment="1" applyProtection="1">
      <alignment horizontal="left" vertical="center"/>
    </xf>
    <xf numFmtId="0" fontId="8" fillId="0" borderId="16" xfId="7" applyFont="1" applyFill="1" applyBorder="1" applyAlignment="1" applyProtection="1">
      <alignment horizontal="left" vertical="center"/>
    </xf>
    <xf numFmtId="164" fontId="21" fillId="5" borderId="20" xfId="7" applyNumberFormat="1" applyFont="1" applyFill="1" applyBorder="1" applyAlignment="1" applyProtection="1">
      <alignment vertical="center"/>
    </xf>
    <xf numFmtId="164" fontId="12" fillId="3" borderId="100" xfId="3" applyNumberFormat="1" applyFont="1" applyFill="1" applyBorder="1" applyAlignment="1" applyProtection="1">
      <alignment vertical="center"/>
      <protection locked="0"/>
    </xf>
    <xf numFmtId="164" fontId="12" fillId="3" borderId="102" xfId="3" applyNumberFormat="1" applyFont="1" applyFill="1" applyBorder="1" applyAlignment="1" applyProtection="1">
      <alignment vertical="center"/>
      <protection locked="0"/>
    </xf>
    <xf numFmtId="164" fontId="18" fillId="3" borderId="55" xfId="3" applyNumberFormat="1" applyFont="1" applyFill="1" applyBorder="1" applyAlignment="1" applyProtection="1">
      <alignment vertical="center"/>
    </xf>
    <xf numFmtId="164" fontId="19" fillId="0" borderId="49" xfId="0" applyNumberFormat="1" applyFont="1" applyFill="1" applyBorder="1" applyAlignment="1" applyProtection="1">
      <alignment horizontal="left" vertical="center" wrapText="1"/>
    </xf>
    <xf numFmtId="164" fontId="19" fillId="0" borderId="201" xfId="0" applyNumberFormat="1" applyFont="1" applyFill="1" applyBorder="1" applyAlignment="1" applyProtection="1">
      <alignment horizontal="left" vertical="center" wrapText="1"/>
    </xf>
    <xf numFmtId="164" fontId="19" fillId="0" borderId="51" xfId="0" applyNumberFormat="1" applyFont="1" applyFill="1" applyBorder="1" applyAlignment="1" applyProtection="1">
      <alignment horizontal="left" vertical="center" wrapText="1"/>
    </xf>
    <xf numFmtId="164" fontId="19" fillId="0" borderId="111" xfId="0" applyNumberFormat="1" applyFont="1" applyFill="1" applyBorder="1" applyAlignment="1" applyProtection="1">
      <alignment horizontal="left" vertical="center" wrapText="1"/>
    </xf>
    <xf numFmtId="164" fontId="19" fillId="0" borderId="119" xfId="0" applyNumberFormat="1" applyFont="1" applyFill="1" applyBorder="1" applyAlignment="1" applyProtection="1">
      <alignment horizontal="left" vertical="center" wrapText="1"/>
    </xf>
    <xf numFmtId="0" fontId="12" fillId="0" borderId="48" xfId="7" applyFont="1" applyFill="1" applyBorder="1" applyAlignment="1" applyProtection="1">
      <alignment horizontal="right" vertical="center"/>
    </xf>
    <xf numFmtId="0" fontId="8" fillId="0" borderId="109" xfId="7" applyFont="1" applyFill="1" applyBorder="1" applyAlignment="1" applyProtection="1">
      <alignment horizontal="center" vertical="center" wrapText="1"/>
    </xf>
    <xf numFmtId="0" fontId="13" fillId="0" borderId="147" xfId="7" applyFont="1" applyFill="1" applyBorder="1" applyAlignment="1" applyProtection="1">
      <alignment horizontal="center" vertical="center" wrapText="1"/>
    </xf>
    <xf numFmtId="164" fontId="18" fillId="4" borderId="47" xfId="7" applyNumberFormat="1" applyFont="1" applyFill="1" applyBorder="1" applyAlignment="1" applyProtection="1">
      <alignment vertical="center"/>
    </xf>
    <xf numFmtId="0" fontId="12" fillId="0" borderId="48" xfId="7" applyFont="1" applyFill="1" applyBorder="1" applyAlignment="1" applyProtection="1">
      <alignment vertical="center"/>
    </xf>
    <xf numFmtId="4" fontId="12" fillId="3" borderId="48" xfId="7" applyNumberFormat="1" applyFont="1" applyFill="1" applyBorder="1" applyAlignment="1" applyProtection="1">
      <alignment vertical="center"/>
    </xf>
    <xf numFmtId="0" fontId="12" fillId="0" borderId="214" xfId="7" applyFont="1" applyFill="1" applyBorder="1" applyAlignment="1" applyProtection="1">
      <alignment vertical="center"/>
    </xf>
    <xf numFmtId="0" fontId="8" fillId="0" borderId="171" xfId="7" applyFont="1" applyFill="1" applyBorder="1" applyAlignment="1" applyProtection="1">
      <alignment horizontal="center" vertical="center" wrapText="1"/>
    </xf>
    <xf numFmtId="0" fontId="8" fillId="0" borderId="215" xfId="7" applyFont="1" applyFill="1" applyBorder="1" applyAlignment="1" applyProtection="1">
      <alignment horizontal="center" vertical="center" wrapText="1"/>
    </xf>
    <xf numFmtId="0" fontId="8" fillId="0" borderId="178" xfId="7" applyFont="1" applyFill="1" applyBorder="1" applyAlignment="1" applyProtection="1">
      <alignment horizontal="center" vertical="center" wrapText="1"/>
    </xf>
    <xf numFmtId="164" fontId="8" fillId="0" borderId="81" xfId="3" applyNumberFormat="1" applyFont="1" applyFill="1" applyBorder="1" applyAlignment="1" applyProtection="1">
      <alignment horizontal="center" vertical="center" wrapText="1"/>
    </xf>
    <xf numFmtId="164" fontId="8" fillId="0" borderId="16" xfId="3" applyNumberFormat="1" applyFont="1" applyFill="1" applyBorder="1" applyAlignment="1" applyProtection="1">
      <alignment horizontal="center" vertical="center" wrapText="1"/>
    </xf>
    <xf numFmtId="0" fontId="13" fillId="0" borderId="97" xfId="7" applyFont="1" applyFill="1" applyBorder="1" applyAlignment="1" applyProtection="1">
      <alignment horizontal="center" vertical="center" wrapText="1"/>
    </xf>
    <xf numFmtId="0" fontId="13" fillId="0" borderId="58" xfId="7" applyFont="1" applyFill="1" applyBorder="1" applyAlignment="1" applyProtection="1">
      <alignment horizontal="center" vertical="center" wrapText="1"/>
    </xf>
    <xf numFmtId="0" fontId="13" fillId="0" borderId="59" xfId="7" applyFont="1" applyFill="1" applyBorder="1" applyAlignment="1" applyProtection="1">
      <alignment horizontal="center" vertical="center" wrapText="1"/>
    </xf>
    <xf numFmtId="0" fontId="13" fillId="0" borderId="118" xfId="7" applyFont="1" applyFill="1" applyBorder="1" applyAlignment="1" applyProtection="1">
      <alignment horizontal="center" vertical="center" wrapText="1"/>
    </xf>
    <xf numFmtId="0" fontId="13" fillId="0" borderId="56" xfId="7" applyFont="1" applyFill="1" applyBorder="1" applyAlignment="1" applyProtection="1">
      <alignment horizontal="center" vertical="center" wrapText="1"/>
    </xf>
    <xf numFmtId="0" fontId="13" fillId="0" borderId="25" xfId="7" applyFont="1" applyFill="1" applyBorder="1" applyAlignment="1" applyProtection="1">
      <alignment horizontal="center" vertical="center" wrapText="1"/>
    </xf>
    <xf numFmtId="0" fontId="13" fillId="0" borderId="216" xfId="7" applyFont="1" applyFill="1" applyBorder="1" applyAlignment="1" applyProtection="1">
      <alignment horizontal="center" vertical="center" wrapText="1"/>
    </xf>
    <xf numFmtId="0" fontId="25" fillId="0" borderId="112" xfId="0" applyFont="1" applyBorder="1" applyAlignment="1">
      <alignment vertical="center"/>
    </xf>
    <xf numFmtId="0" fontId="13" fillId="0" borderId="49" xfId="7" applyFont="1" applyFill="1" applyBorder="1" applyAlignment="1" applyProtection="1">
      <alignment horizontal="center" vertical="center"/>
    </xf>
    <xf numFmtId="0" fontId="13" fillId="0" borderId="118" xfId="7" applyFont="1" applyFill="1" applyBorder="1" applyAlignment="1" applyProtection="1">
      <alignment horizontal="left" vertical="center"/>
    </xf>
    <xf numFmtId="164" fontId="21" fillId="4" borderId="217" xfId="7" applyNumberFormat="1" applyFont="1" applyFill="1" applyBorder="1" applyAlignment="1" applyProtection="1">
      <alignment vertical="center"/>
    </xf>
    <xf numFmtId="164" fontId="21" fillId="3" borderId="107" xfId="7" applyNumberFormat="1" applyFont="1" applyFill="1" applyBorder="1" applyAlignment="1" applyProtection="1">
      <alignment vertical="center"/>
    </xf>
    <xf numFmtId="164" fontId="21" fillId="0" borderId="107" xfId="7" applyNumberFormat="1" applyFont="1" applyFill="1" applyBorder="1" applyAlignment="1" applyProtection="1">
      <alignment vertical="center"/>
    </xf>
    <xf numFmtId="164" fontId="21" fillId="4" borderId="107" xfId="7" applyNumberFormat="1" applyFont="1" applyFill="1" applyBorder="1" applyAlignment="1" applyProtection="1">
      <alignment vertical="center"/>
    </xf>
    <xf numFmtId="4" fontId="31" fillId="0" borderId="107" xfId="7" applyNumberFormat="1" applyFont="1" applyBorder="1" applyAlignment="1">
      <alignment vertical="center"/>
    </xf>
    <xf numFmtId="164" fontId="21" fillId="0" borderId="108" xfId="7" applyNumberFormat="1" applyFont="1" applyFill="1" applyBorder="1" applyAlignment="1" applyProtection="1">
      <alignment vertical="center"/>
    </xf>
    <xf numFmtId="164" fontId="21" fillId="0" borderId="163" xfId="7" applyNumberFormat="1" applyFont="1" applyFill="1" applyBorder="1" applyAlignment="1" applyProtection="1">
      <alignment vertical="center"/>
    </xf>
    <xf numFmtId="164" fontId="21" fillId="0" borderId="88" xfId="7" applyNumberFormat="1" applyFont="1" applyFill="1" applyBorder="1" applyAlignment="1" applyProtection="1">
      <alignment vertical="center"/>
    </xf>
    <xf numFmtId="164" fontId="21" fillId="0" borderId="109" xfId="7" applyNumberFormat="1" applyFont="1" applyFill="1" applyBorder="1" applyAlignment="1" applyProtection="1">
      <alignment vertical="center"/>
    </xf>
    <xf numFmtId="164" fontId="21" fillId="4" borderId="109" xfId="7" applyNumberFormat="1" applyFont="1" applyFill="1" applyBorder="1" applyAlignment="1" applyProtection="1">
      <alignment vertical="center"/>
    </xf>
    <xf numFmtId="164" fontId="21" fillId="3" borderId="109" xfId="7" applyNumberFormat="1" applyFont="1" applyFill="1" applyBorder="1" applyAlignment="1" applyProtection="1">
      <alignment vertical="center"/>
    </xf>
    <xf numFmtId="0" fontId="25" fillId="0" borderId="51" xfId="0" applyFont="1" applyFill="1" applyBorder="1" applyAlignment="1" applyProtection="1">
      <alignment horizontal="left" vertical="center"/>
    </xf>
    <xf numFmtId="0" fontId="23" fillId="3" borderId="89" xfId="0" applyFont="1" applyFill="1" applyBorder="1" applyAlignment="1" applyProtection="1">
      <alignment vertical="center"/>
    </xf>
    <xf numFmtId="0" fontId="13" fillId="0" borderId="217" xfId="7" applyFont="1" applyFill="1" applyBorder="1" applyAlignment="1" applyProtection="1">
      <alignment horizontal="center" vertical="center"/>
    </xf>
    <xf numFmtId="0" fontId="13" fillId="0" borderId="107" xfId="7" applyFont="1" applyFill="1" applyBorder="1" applyAlignment="1" applyProtection="1">
      <alignment horizontal="left" vertical="center"/>
    </xf>
    <xf numFmtId="3" fontId="21" fillId="2" borderId="107" xfId="2" applyNumberFormat="1" applyFont="1" applyBorder="1" applyAlignment="1">
      <alignment vertical="center"/>
    </xf>
    <xf numFmtId="0" fontId="8" fillId="0" borderId="51" xfId="7" applyFont="1" applyFill="1" applyBorder="1" applyAlignment="1" applyProtection="1">
      <alignment horizontal="center" vertical="center" wrapText="1"/>
    </xf>
    <xf numFmtId="0" fontId="8" fillId="0" borderId="87" xfId="7" applyFont="1" applyFill="1" applyBorder="1" applyAlignment="1" applyProtection="1">
      <alignment horizontal="center" vertical="center" wrapText="1"/>
    </xf>
    <xf numFmtId="0" fontId="8" fillId="0" borderId="88" xfId="7" applyFont="1" applyFill="1" applyBorder="1" applyAlignment="1" applyProtection="1">
      <alignment horizontal="center" vertical="center" wrapText="1"/>
    </xf>
    <xf numFmtId="0" fontId="8" fillId="3" borderId="56" xfId="7" applyFont="1" applyFill="1" applyBorder="1" applyAlignment="1" applyProtection="1">
      <alignment horizontal="center" vertical="center" wrapText="1"/>
    </xf>
    <xf numFmtId="0" fontId="8" fillId="3" borderId="131" xfId="7" applyFont="1" applyFill="1" applyBorder="1" applyAlignment="1" applyProtection="1">
      <alignment horizontal="center" vertical="center" wrapText="1"/>
    </xf>
    <xf numFmtId="164" fontId="8" fillId="0" borderId="0" xfId="7" applyNumberFormat="1" applyFont="1" applyFill="1" applyBorder="1" applyAlignment="1" applyProtection="1">
      <alignment horizontal="center" vertical="center"/>
    </xf>
    <xf numFmtId="164" fontId="10" fillId="0" borderId="0" xfId="7" applyNumberFormat="1" applyFont="1" applyFill="1" applyBorder="1" applyAlignment="1" applyProtection="1">
      <alignment horizontal="left" vertical="center"/>
    </xf>
    <xf numFmtId="0" fontId="8" fillId="0" borderId="70" xfId="7" applyFont="1" applyFill="1" applyBorder="1" applyAlignment="1" applyProtection="1">
      <alignment horizontal="center" vertical="center" wrapText="1"/>
    </xf>
    <xf numFmtId="0" fontId="8" fillId="0" borderId="61" xfId="7" applyFont="1" applyFill="1" applyBorder="1" applyAlignment="1" applyProtection="1">
      <alignment horizontal="center" vertical="center" wrapText="1"/>
    </xf>
    <xf numFmtId="0" fontId="8" fillId="0" borderId="178" xfId="7" applyFont="1" applyFill="1" applyBorder="1" applyAlignment="1" applyProtection="1">
      <alignment horizontal="center" vertical="center" wrapText="1"/>
    </xf>
    <xf numFmtId="0" fontId="8" fillId="3" borderId="61" xfId="7" applyFont="1" applyFill="1" applyBorder="1" applyAlignment="1" applyProtection="1">
      <alignment horizontal="center" vertical="center" wrapText="1"/>
    </xf>
    <xf numFmtId="0" fontId="8" fillId="3" borderId="178" xfId="7" applyFont="1" applyFill="1" applyBorder="1" applyAlignment="1" applyProtection="1">
      <alignment horizontal="center" vertical="center" wrapText="1"/>
    </xf>
    <xf numFmtId="164" fontId="10" fillId="0" borderId="0" xfId="7" applyNumberFormat="1" applyFont="1" applyFill="1" applyBorder="1" applyAlignment="1" applyProtection="1">
      <alignment horizontal="left"/>
    </xf>
    <xf numFmtId="0" fontId="8" fillId="0" borderId="56" xfId="7" applyFont="1" applyFill="1" applyBorder="1" applyAlignment="1" applyProtection="1">
      <alignment horizontal="center" vertical="center" wrapText="1"/>
    </xf>
    <xf numFmtId="0" fontId="8" fillId="0" borderId="131" xfId="7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center" vertical="center" wrapText="1"/>
    </xf>
    <xf numFmtId="164" fontId="8" fillId="0" borderId="192" xfId="0" applyNumberFormat="1" applyFont="1" applyFill="1" applyBorder="1" applyAlignment="1" applyProtection="1">
      <alignment horizontal="center" vertical="center" wrapText="1"/>
    </xf>
    <xf numFmtId="164" fontId="8" fillId="0" borderId="64" xfId="0" applyNumberFormat="1" applyFont="1" applyFill="1" applyBorder="1" applyAlignment="1" applyProtection="1">
      <alignment horizontal="center" vertical="center" wrapText="1"/>
    </xf>
    <xf numFmtId="164" fontId="8" fillId="0" borderId="49" xfId="0" applyNumberFormat="1" applyFont="1" applyFill="1" applyBorder="1" applyAlignment="1" applyProtection="1">
      <alignment horizontal="center" vertical="center" wrapText="1"/>
    </xf>
    <xf numFmtId="164" fontId="8" fillId="0" borderId="193" xfId="0" applyNumberFormat="1" applyFont="1" applyFill="1" applyBorder="1" applyAlignment="1" applyProtection="1">
      <alignment horizontal="center" vertical="center" wrapText="1"/>
    </xf>
    <xf numFmtId="0" fontId="13" fillId="0" borderId="177" xfId="7" applyFont="1" applyFill="1" applyBorder="1" applyAlignment="1" applyProtection="1">
      <alignment horizontal="center" vertical="center" wrapText="1"/>
    </xf>
    <xf numFmtId="0" fontId="13" fillId="0" borderId="70" xfId="7" applyFont="1" applyFill="1" applyBorder="1" applyAlignment="1" applyProtection="1">
      <alignment horizontal="center" vertical="center" wrapText="1"/>
    </xf>
    <xf numFmtId="0" fontId="13" fillId="0" borderId="172" xfId="7" applyFont="1" applyFill="1" applyBorder="1" applyAlignment="1" applyProtection="1">
      <alignment horizontal="center" vertical="center" wrapText="1"/>
    </xf>
    <xf numFmtId="0" fontId="13" fillId="0" borderId="138" xfId="7" applyFont="1" applyFill="1" applyBorder="1" applyAlignment="1" applyProtection="1">
      <alignment horizontal="center" vertical="center" wrapText="1"/>
    </xf>
    <xf numFmtId="0" fontId="13" fillId="0" borderId="112" xfId="7" applyFont="1" applyFill="1" applyBorder="1" applyAlignment="1" applyProtection="1">
      <alignment horizontal="center" vertical="center" wrapText="1"/>
    </xf>
    <xf numFmtId="0" fontId="13" fillId="0" borderId="176" xfId="7" applyFont="1" applyFill="1" applyBorder="1" applyAlignment="1" applyProtection="1">
      <alignment horizontal="center" vertical="center" wrapText="1"/>
    </xf>
    <xf numFmtId="0" fontId="13" fillId="0" borderId="191" xfId="7" applyFont="1" applyFill="1" applyBorder="1" applyAlignment="1" applyProtection="1">
      <alignment horizontal="center" vertical="center" wrapText="1"/>
    </xf>
    <xf numFmtId="0" fontId="13" fillId="0" borderId="51" xfId="7" applyFont="1" applyFill="1" applyBorder="1" applyAlignment="1" applyProtection="1">
      <alignment horizontal="center" vertical="center" wrapText="1"/>
    </xf>
    <xf numFmtId="0" fontId="13" fillId="0" borderId="87" xfId="7" applyFont="1" applyFill="1" applyBorder="1" applyAlignment="1" applyProtection="1">
      <alignment horizontal="center" vertical="center" wrapText="1"/>
    </xf>
    <xf numFmtId="0" fontId="13" fillId="0" borderId="88" xfId="7" applyFont="1" applyFill="1" applyBorder="1" applyAlignment="1" applyProtection="1">
      <alignment horizontal="center" vertical="center" wrapText="1"/>
    </xf>
    <xf numFmtId="164" fontId="20" fillId="0" borderId="165" xfId="0" applyNumberFormat="1" applyFont="1" applyFill="1" applyBorder="1" applyAlignment="1" applyProtection="1">
      <alignment horizontal="center" vertical="center" wrapText="1"/>
    </xf>
    <xf numFmtId="164" fontId="20" fillId="0" borderId="0" xfId="0" applyNumberFormat="1" applyFont="1" applyFill="1" applyBorder="1" applyAlignment="1" applyProtection="1">
      <alignment horizontal="center" vertical="center" wrapText="1"/>
    </xf>
    <xf numFmtId="0" fontId="13" fillId="0" borderId="167" xfId="7" applyFont="1" applyFill="1" applyBorder="1" applyAlignment="1" applyProtection="1">
      <alignment horizontal="center" vertical="center" wrapText="1"/>
    </xf>
    <xf numFmtId="0" fontId="13" fillId="0" borderId="180" xfId="7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Border="1" applyAlignment="1" applyProtection="1">
      <alignment horizontal="center" vertical="center" wrapText="1"/>
    </xf>
    <xf numFmtId="164" fontId="13" fillId="0" borderId="171" xfId="0" applyNumberFormat="1" applyFont="1" applyFill="1" applyBorder="1" applyAlignment="1" applyProtection="1">
      <alignment horizontal="center" vertical="center" wrapText="1"/>
    </xf>
    <xf numFmtId="164" fontId="13" fillId="0" borderId="75" xfId="0" applyNumberFormat="1" applyFont="1" applyFill="1" applyBorder="1" applyAlignment="1" applyProtection="1">
      <alignment horizontal="center" vertical="center" wrapText="1"/>
    </xf>
    <xf numFmtId="164" fontId="13" fillId="0" borderId="18" xfId="0" applyNumberFormat="1" applyFont="1" applyFill="1" applyBorder="1" applyAlignment="1" applyProtection="1">
      <alignment horizontal="center" vertical="center" wrapText="1"/>
    </xf>
    <xf numFmtId="164" fontId="13" fillId="0" borderId="39" xfId="0" applyNumberFormat="1" applyFont="1" applyFill="1" applyBorder="1" applyAlignment="1" applyProtection="1">
      <alignment horizontal="center" vertical="center" wrapText="1"/>
    </xf>
    <xf numFmtId="0" fontId="13" fillId="0" borderId="148" xfId="7" applyFont="1" applyFill="1" applyBorder="1" applyAlignment="1" applyProtection="1">
      <alignment horizontal="center" vertical="center" wrapText="1"/>
    </xf>
    <xf numFmtId="0" fontId="13" fillId="0" borderId="19" xfId="7" applyFont="1" applyFill="1" applyBorder="1" applyAlignment="1" applyProtection="1">
      <alignment horizontal="center" vertical="center" wrapText="1"/>
    </xf>
    <xf numFmtId="0" fontId="13" fillId="0" borderId="35" xfId="7" applyFont="1" applyFill="1" applyBorder="1" applyAlignment="1" applyProtection="1">
      <alignment horizontal="center" vertical="center" wrapText="1"/>
    </xf>
    <xf numFmtId="164" fontId="8" fillId="0" borderId="173" xfId="0" applyNumberFormat="1" applyFont="1" applyFill="1" applyBorder="1" applyAlignment="1" applyProtection="1">
      <alignment horizontal="center" vertical="center" wrapText="1"/>
    </xf>
    <xf numFmtId="164" fontId="8" fillId="0" borderId="174" xfId="0" applyNumberFormat="1" applyFont="1" applyFill="1" applyBorder="1" applyAlignment="1" applyProtection="1">
      <alignment horizontal="center" vertical="center" wrapText="1"/>
    </xf>
    <xf numFmtId="164" fontId="8" fillId="0" borderId="51" xfId="0" applyNumberFormat="1" applyFont="1" applyFill="1" applyBorder="1" applyAlignment="1" applyProtection="1">
      <alignment horizontal="center" vertical="center" wrapText="1"/>
    </xf>
    <xf numFmtId="164" fontId="8" fillId="0" borderId="88" xfId="0" applyNumberFormat="1" applyFont="1" applyFill="1" applyBorder="1" applyAlignment="1" applyProtection="1">
      <alignment horizontal="center" vertical="center" wrapText="1"/>
    </xf>
    <xf numFmtId="164" fontId="13" fillId="0" borderId="173" xfId="0" applyNumberFormat="1" applyFont="1" applyFill="1" applyBorder="1" applyAlignment="1" applyProtection="1">
      <alignment horizontal="center" vertical="center" wrapText="1"/>
    </xf>
    <xf numFmtId="164" fontId="13" fillId="0" borderId="174" xfId="0" applyNumberFormat="1" applyFont="1" applyFill="1" applyBorder="1" applyAlignment="1" applyProtection="1">
      <alignment horizontal="center" vertical="center" wrapText="1"/>
    </xf>
    <xf numFmtId="164" fontId="13" fillId="0" borderId="175" xfId="0" applyNumberFormat="1" applyFont="1" applyFill="1" applyBorder="1" applyAlignment="1" applyProtection="1">
      <alignment horizontal="center" vertical="center" wrapText="1"/>
    </xf>
    <xf numFmtId="164" fontId="9" fillId="0" borderId="0" xfId="3" applyNumberFormat="1" applyFont="1" applyFill="1" applyBorder="1" applyAlignment="1">
      <alignment horizontal="center" vertical="center" wrapText="1"/>
    </xf>
    <xf numFmtId="0" fontId="8" fillId="0" borderId="119" xfId="7" applyFont="1" applyFill="1" applyBorder="1" applyAlignment="1" applyProtection="1">
      <alignment horizontal="center" vertical="center" wrapText="1"/>
    </xf>
    <xf numFmtId="0" fontId="8" fillId="0" borderId="176" xfId="7" applyFont="1" applyFill="1" applyBorder="1" applyAlignment="1" applyProtection="1">
      <alignment horizontal="center" vertical="center" wrapText="1"/>
    </xf>
    <xf numFmtId="0" fontId="8" fillId="0" borderId="80" xfId="3" applyFont="1" applyFill="1" applyBorder="1" applyAlignment="1" applyProtection="1">
      <alignment horizontal="center" vertical="center" wrapText="1"/>
    </xf>
    <xf numFmtId="0" fontId="8" fillId="0" borderId="130" xfId="3" applyFont="1" applyFill="1" applyBorder="1" applyAlignment="1" applyProtection="1">
      <alignment horizontal="center" vertical="center" wrapText="1"/>
    </xf>
    <xf numFmtId="0" fontId="8" fillId="0" borderId="191" xfId="7" applyFont="1" applyFill="1" applyBorder="1" applyAlignment="1" applyProtection="1">
      <alignment horizontal="center" vertical="center" wrapText="1"/>
    </xf>
    <xf numFmtId="0" fontId="8" fillId="0" borderId="172" xfId="7" applyFont="1" applyFill="1" applyBorder="1" applyAlignment="1" applyProtection="1">
      <alignment horizontal="center" vertical="center" wrapText="1"/>
    </xf>
    <xf numFmtId="0" fontId="8" fillId="0" borderId="138" xfId="7" applyFont="1" applyFill="1" applyBorder="1" applyAlignment="1" applyProtection="1">
      <alignment horizontal="center" vertical="center" wrapText="1"/>
    </xf>
    <xf numFmtId="0" fontId="8" fillId="0" borderId="148" xfId="7" applyFont="1" applyFill="1" applyBorder="1" applyAlignment="1" applyProtection="1">
      <alignment horizontal="center" vertical="center" wrapText="1"/>
    </xf>
    <xf numFmtId="0" fontId="8" fillId="0" borderId="179" xfId="7" applyFont="1" applyFill="1" applyBorder="1" applyAlignment="1" applyProtection="1">
      <alignment horizontal="center" vertical="center" wrapText="1"/>
    </xf>
    <xf numFmtId="0" fontId="8" fillId="0" borderId="181" xfId="7" applyFont="1" applyFill="1" applyBorder="1" applyAlignment="1" applyProtection="1">
      <alignment horizontal="center" vertical="center" wrapText="1"/>
    </xf>
    <xf numFmtId="0" fontId="8" fillId="0" borderId="167" xfId="7" applyFont="1" applyFill="1" applyBorder="1" applyAlignment="1" applyProtection="1">
      <alignment horizontal="center" vertical="center" wrapText="1"/>
    </xf>
    <xf numFmtId="0" fontId="8" fillId="0" borderId="71" xfId="7" applyFont="1" applyFill="1" applyBorder="1" applyAlignment="1" applyProtection="1">
      <alignment horizontal="center" vertical="center" wrapText="1"/>
    </xf>
    <xf numFmtId="0" fontId="3" fillId="0" borderId="60" xfId="3" applyFont="1" applyFill="1" applyBorder="1" applyAlignment="1" applyProtection="1">
      <alignment horizontal="center" vertical="center" wrapText="1"/>
    </xf>
    <xf numFmtId="0" fontId="3" fillId="0" borderId="84" xfId="3" applyFont="1" applyFill="1" applyBorder="1" applyAlignment="1" applyProtection="1">
      <alignment horizontal="center" vertical="center" wrapText="1"/>
    </xf>
    <xf numFmtId="0" fontId="10" fillId="0" borderId="0" xfId="3" applyFont="1" applyFill="1" applyAlignment="1" applyProtection="1">
      <alignment horizontal="right" vertical="center"/>
    </xf>
    <xf numFmtId="0" fontId="7" fillId="0" borderId="51" xfId="3" applyFont="1" applyBorder="1" applyAlignment="1" applyProtection="1">
      <alignment horizontal="center" vertical="center"/>
    </xf>
    <xf numFmtId="0" fontId="7" fillId="0" borderId="87" xfId="3" applyFont="1" applyBorder="1" applyAlignment="1" applyProtection="1">
      <alignment horizontal="center" vertical="center"/>
    </xf>
    <xf numFmtId="0" fontId="7" fillId="0" borderId="88" xfId="3" applyFont="1" applyBorder="1" applyAlignment="1" applyProtection="1">
      <alignment horizontal="center" vertical="center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horizontal="center" vertical="center" wrapText="1"/>
    </xf>
    <xf numFmtId="0" fontId="8" fillId="0" borderId="51" xfId="3" applyFont="1" applyFill="1" applyBorder="1" applyAlignment="1" applyProtection="1">
      <alignment horizontal="center" vertical="center"/>
    </xf>
    <xf numFmtId="0" fontId="8" fillId="0" borderId="87" xfId="3" applyFont="1" applyFill="1" applyBorder="1" applyAlignment="1" applyProtection="1">
      <alignment horizontal="center" vertical="center"/>
    </xf>
    <xf numFmtId="0" fontId="8" fillId="0" borderId="88" xfId="3" applyFont="1" applyFill="1" applyBorder="1" applyAlignment="1" applyProtection="1">
      <alignment horizontal="center" vertical="center"/>
    </xf>
    <xf numFmtId="0" fontId="8" fillId="0" borderId="112" xfId="7" applyFont="1" applyFill="1" applyBorder="1" applyAlignment="1" applyProtection="1">
      <alignment horizontal="center" vertical="center" wrapText="1"/>
    </xf>
    <xf numFmtId="0" fontId="8" fillId="0" borderId="48" xfId="7" applyFont="1" applyFill="1" applyBorder="1" applyAlignment="1" applyProtection="1">
      <alignment horizontal="center" vertical="center" wrapText="1"/>
    </xf>
    <xf numFmtId="0" fontId="8" fillId="0" borderId="33" xfId="7" applyFont="1" applyFill="1" applyBorder="1" applyAlignment="1" applyProtection="1">
      <alignment horizontal="center" vertical="center" wrapText="1"/>
    </xf>
    <xf numFmtId="0" fontId="7" fillId="0" borderId="51" xfId="0" applyFont="1" applyBorder="1" applyAlignment="1" applyProtection="1">
      <alignment horizontal="center" vertical="top"/>
    </xf>
    <xf numFmtId="0" fontId="7" fillId="0" borderId="87" xfId="0" applyFont="1" applyBorder="1" applyAlignment="1" applyProtection="1">
      <alignment horizontal="center" vertical="top"/>
    </xf>
    <xf numFmtId="0" fontId="7" fillId="0" borderId="88" xfId="0" applyFont="1" applyBorder="1" applyAlignment="1" applyProtection="1">
      <alignment horizontal="center" vertical="top"/>
    </xf>
    <xf numFmtId="0" fontId="8" fillId="0" borderId="51" xfId="0" applyFont="1" applyFill="1" applyBorder="1" applyAlignment="1" applyProtection="1">
      <alignment horizontal="center" vertical="center"/>
    </xf>
    <xf numFmtId="0" fontId="8" fillId="0" borderId="87" xfId="0" applyFont="1" applyFill="1" applyBorder="1" applyAlignment="1" applyProtection="1">
      <alignment horizontal="center" vertical="center"/>
    </xf>
    <xf numFmtId="0" fontId="8" fillId="0" borderId="88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right"/>
    </xf>
    <xf numFmtId="0" fontId="13" fillId="3" borderId="138" xfId="7" applyFont="1" applyFill="1" applyBorder="1" applyAlignment="1" applyProtection="1">
      <alignment horizontal="center" vertical="center" wrapText="1"/>
    </xf>
    <xf numFmtId="0" fontId="13" fillId="3" borderId="148" xfId="7" applyFont="1" applyFill="1" applyBorder="1" applyAlignment="1" applyProtection="1">
      <alignment horizontal="center" vertical="center" wrapText="1"/>
    </xf>
    <xf numFmtId="0" fontId="13" fillId="0" borderId="79" xfId="7" applyFont="1" applyFill="1" applyBorder="1" applyAlignment="1" applyProtection="1">
      <alignment horizontal="center" vertical="center" wrapText="1"/>
    </xf>
    <xf numFmtId="0" fontId="13" fillId="0" borderId="179" xfId="7" applyFont="1" applyFill="1" applyBorder="1" applyAlignment="1" applyProtection="1">
      <alignment horizontal="center" vertical="center" wrapText="1"/>
    </xf>
    <xf numFmtId="0" fontId="13" fillId="0" borderId="181" xfId="7" applyFont="1" applyFill="1" applyBorder="1" applyAlignment="1" applyProtection="1">
      <alignment horizontal="center" vertical="center" wrapText="1"/>
    </xf>
    <xf numFmtId="0" fontId="13" fillId="0" borderId="48" xfId="7" applyFont="1" applyFill="1" applyBorder="1" applyAlignment="1" applyProtection="1">
      <alignment horizontal="center" vertical="center" wrapText="1"/>
    </xf>
    <xf numFmtId="0" fontId="13" fillId="0" borderId="71" xfId="7" applyFont="1" applyFill="1" applyBorder="1" applyAlignment="1" applyProtection="1">
      <alignment horizontal="center" vertical="center" wrapText="1"/>
    </xf>
    <xf numFmtId="0" fontId="7" fillId="0" borderId="51" xfId="0" applyFont="1" applyBorder="1" applyAlignment="1" applyProtection="1">
      <alignment horizontal="center" vertical="center"/>
    </xf>
    <xf numFmtId="0" fontId="7" fillId="0" borderId="87" xfId="0" applyFont="1" applyBorder="1" applyAlignment="1" applyProtection="1">
      <alignment horizontal="center" vertical="center"/>
    </xf>
    <xf numFmtId="0" fontId="7" fillId="0" borderId="88" xfId="0" applyFont="1" applyBorder="1" applyAlignment="1" applyProtection="1">
      <alignment horizontal="center" vertical="center"/>
    </xf>
    <xf numFmtId="0" fontId="8" fillId="0" borderId="60" xfId="0" applyFont="1" applyFill="1" applyBorder="1" applyAlignment="1" applyProtection="1">
      <alignment horizontal="center" vertical="center"/>
    </xf>
    <xf numFmtId="0" fontId="8" fillId="0" borderId="79" xfId="0" applyFont="1" applyFill="1" applyBorder="1" applyAlignment="1" applyProtection="1">
      <alignment horizontal="center" vertical="center"/>
    </xf>
    <xf numFmtId="0" fontId="8" fillId="0" borderId="80" xfId="0" applyFont="1" applyFill="1" applyBorder="1" applyAlignment="1" applyProtection="1">
      <alignment horizontal="center" vertical="center"/>
    </xf>
    <xf numFmtId="0" fontId="10" fillId="0" borderId="51" xfId="0" applyFont="1" applyFill="1" applyBorder="1" applyAlignment="1" applyProtection="1">
      <alignment horizontal="right"/>
    </xf>
    <xf numFmtId="0" fontId="10" fillId="0" borderId="87" xfId="0" applyFont="1" applyFill="1" applyBorder="1" applyAlignment="1" applyProtection="1">
      <alignment horizontal="right"/>
    </xf>
    <xf numFmtId="0" fontId="10" fillId="0" borderId="88" xfId="0" applyFont="1" applyFill="1" applyBorder="1" applyAlignment="1" applyProtection="1">
      <alignment horizontal="right"/>
    </xf>
    <xf numFmtId="0" fontId="7" fillId="0" borderId="0" xfId="0" applyFont="1" applyAlignment="1" applyProtection="1">
      <alignment horizontal="center" vertical="center"/>
    </xf>
    <xf numFmtId="0" fontId="13" fillId="0" borderId="44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3" borderId="176" xfId="7" applyFont="1" applyFill="1" applyBorder="1" applyAlignment="1" applyProtection="1">
      <alignment horizontal="center" vertical="center" wrapText="1"/>
    </xf>
    <xf numFmtId="0" fontId="13" fillId="3" borderId="41" xfId="7" applyFont="1" applyFill="1" applyBorder="1" applyAlignment="1" applyProtection="1">
      <alignment horizontal="center" vertical="center" wrapText="1"/>
    </xf>
    <xf numFmtId="0" fontId="13" fillId="3" borderId="167" xfId="7" applyFont="1" applyFill="1" applyBorder="1" applyAlignment="1" applyProtection="1">
      <alignment horizontal="center" vertical="center" wrapText="1"/>
    </xf>
    <xf numFmtId="0" fontId="13" fillId="3" borderId="71" xfId="7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top"/>
    </xf>
    <xf numFmtId="0" fontId="13" fillId="0" borderId="45" xfId="7" applyFont="1" applyFill="1" applyBorder="1" applyAlignment="1" applyProtection="1">
      <alignment horizontal="center" vertical="center" wrapText="1"/>
    </xf>
    <xf numFmtId="0" fontId="13" fillId="0" borderId="47" xfId="7" applyFont="1" applyFill="1" applyBorder="1" applyAlignment="1" applyProtection="1">
      <alignment horizontal="center" vertical="center" wrapText="1"/>
    </xf>
    <xf numFmtId="0" fontId="13" fillId="0" borderId="170" xfId="7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right"/>
    </xf>
    <xf numFmtId="0" fontId="8" fillId="0" borderId="51" xfId="0" applyFont="1" applyFill="1" applyBorder="1" applyAlignment="1" applyProtection="1">
      <alignment horizontal="center" vertical="center" wrapText="1"/>
    </xf>
    <xf numFmtId="0" fontId="8" fillId="0" borderId="87" xfId="0" applyFont="1" applyFill="1" applyBorder="1" applyAlignment="1" applyProtection="1">
      <alignment horizontal="center" vertical="center" wrapText="1"/>
    </xf>
    <xf numFmtId="0" fontId="8" fillId="0" borderId="88" xfId="0" applyFont="1" applyFill="1" applyBorder="1" applyAlignment="1" applyProtection="1">
      <alignment horizontal="center" vertical="center" wrapText="1"/>
    </xf>
    <xf numFmtId="0" fontId="39" fillId="0" borderId="138" xfId="0" applyFont="1" applyBorder="1" applyAlignment="1">
      <alignment horizontal="center" vertical="center" wrapText="1"/>
    </xf>
    <xf numFmtId="0" fontId="39" fillId="0" borderId="148" xfId="0" applyFont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 wrapText="1"/>
    </xf>
    <xf numFmtId="0" fontId="39" fillId="0" borderId="84" xfId="0" applyFont="1" applyBorder="1" applyAlignment="1">
      <alignment horizontal="center" vertical="center" wrapText="1"/>
    </xf>
    <xf numFmtId="0" fontId="13" fillId="0" borderId="41" xfId="7" applyFont="1" applyFill="1" applyBorder="1" applyAlignment="1" applyProtection="1">
      <alignment horizontal="center" vertical="center" wrapText="1"/>
    </xf>
    <xf numFmtId="0" fontId="13" fillId="4" borderId="138" xfId="0" applyFont="1" applyFill="1" applyBorder="1" applyAlignment="1" applyProtection="1">
      <alignment horizontal="center" vertical="center" wrapText="1"/>
    </xf>
    <xf numFmtId="0" fontId="13" fillId="4" borderId="112" xfId="0" applyFont="1" applyFill="1" applyBorder="1" applyAlignment="1" applyProtection="1">
      <alignment horizontal="center" vertical="center" wrapText="1"/>
    </xf>
    <xf numFmtId="0" fontId="39" fillId="0" borderId="80" xfId="0" applyFont="1" applyBorder="1" applyAlignment="1">
      <alignment horizontal="center" vertical="center" wrapText="1"/>
    </xf>
    <xf numFmtId="0" fontId="39" fillId="0" borderId="96" xfId="0" applyFont="1" applyBorder="1" applyAlignment="1">
      <alignment horizontal="center" vertical="center" wrapText="1"/>
    </xf>
    <xf numFmtId="0" fontId="22" fillId="0" borderId="0" xfId="0" applyFont="1" applyFill="1" applyAlignment="1" applyProtection="1">
      <alignment horizontal="center" vertical="center"/>
    </xf>
    <xf numFmtId="0" fontId="8" fillId="0" borderId="62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96" xfId="0" applyFont="1" applyFill="1" applyBorder="1" applyAlignment="1" applyProtection="1">
      <alignment horizontal="center" vertical="center"/>
    </xf>
    <xf numFmtId="0" fontId="13" fillId="0" borderId="60" xfId="7" applyFont="1" applyFill="1" applyBorder="1" applyAlignment="1" applyProtection="1">
      <alignment horizontal="center" vertical="center" wrapText="1"/>
    </xf>
    <xf numFmtId="0" fontId="13" fillId="0" borderId="84" xfId="7" applyFont="1" applyFill="1" applyBorder="1" applyAlignment="1" applyProtection="1">
      <alignment horizontal="center" vertical="center" wrapText="1"/>
    </xf>
    <xf numFmtId="0" fontId="13" fillId="0" borderId="61" xfId="7" applyFont="1" applyFill="1" applyBorder="1" applyAlignment="1" applyProtection="1">
      <alignment horizontal="center" vertical="center" wrapText="1"/>
    </xf>
    <xf numFmtId="0" fontId="13" fillId="0" borderId="178" xfId="7" applyFont="1" applyFill="1" applyBorder="1" applyAlignment="1" applyProtection="1">
      <alignment horizontal="center" vertical="center" wrapText="1"/>
    </xf>
    <xf numFmtId="0" fontId="13" fillId="0" borderId="60" xfId="0" applyFont="1" applyFill="1" applyBorder="1" applyAlignment="1" applyProtection="1">
      <alignment horizontal="center" vertical="center" wrapText="1"/>
    </xf>
    <xf numFmtId="0" fontId="13" fillId="0" borderId="80" xfId="0" applyFont="1" applyFill="1" applyBorder="1" applyAlignment="1" applyProtection="1">
      <alignment horizontal="center" vertical="center" wrapText="1"/>
    </xf>
    <xf numFmtId="0" fontId="13" fillId="0" borderId="84" xfId="0" applyFont="1" applyFill="1" applyBorder="1" applyAlignment="1" applyProtection="1">
      <alignment horizontal="center" vertical="center" wrapText="1"/>
    </xf>
    <xf numFmtId="0" fontId="13" fillId="0" borderId="130" xfId="0" applyFont="1" applyFill="1" applyBorder="1" applyAlignment="1" applyProtection="1">
      <alignment horizontal="center" vertical="center" wrapText="1"/>
    </xf>
    <xf numFmtId="0" fontId="13" fillId="0" borderId="51" xfId="0" applyFont="1" applyFill="1" applyBorder="1" applyAlignment="1" applyProtection="1">
      <alignment horizontal="center" vertical="center" wrapText="1"/>
    </xf>
    <xf numFmtId="0" fontId="13" fillId="0" borderId="87" xfId="0" applyFont="1" applyFill="1" applyBorder="1" applyAlignment="1" applyProtection="1">
      <alignment horizontal="center" vertical="center" wrapText="1"/>
    </xf>
    <xf numFmtId="0" fontId="13" fillId="0" borderId="88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13" fillId="0" borderId="138" xfId="0" applyFont="1" applyFill="1" applyBorder="1" applyAlignment="1" applyProtection="1">
      <alignment horizontal="center" vertical="center" wrapText="1"/>
    </xf>
    <xf numFmtId="0" fontId="13" fillId="0" borderId="112" xfId="0" applyFont="1" applyFill="1" applyBorder="1" applyAlignment="1" applyProtection="1">
      <alignment horizontal="center" vertical="center" wrapText="1"/>
    </xf>
    <xf numFmtId="0" fontId="13" fillId="0" borderId="211" xfId="7" applyFont="1" applyFill="1" applyBorder="1" applyAlignment="1" applyProtection="1">
      <alignment horizontal="center" vertical="center" wrapText="1"/>
    </xf>
    <xf numFmtId="0" fontId="13" fillId="0" borderId="126" xfId="7" applyFont="1" applyFill="1" applyBorder="1" applyAlignment="1" applyProtection="1">
      <alignment horizontal="center" vertical="center" wrapText="1"/>
    </xf>
    <xf numFmtId="0" fontId="13" fillId="0" borderId="33" xfId="7" applyFont="1" applyFill="1" applyBorder="1" applyAlignment="1" applyProtection="1">
      <alignment horizontal="center" vertical="center" wrapText="1"/>
    </xf>
    <xf numFmtId="0" fontId="13" fillId="0" borderId="208" xfId="7" applyFont="1" applyFill="1" applyBorder="1" applyAlignment="1" applyProtection="1">
      <alignment horizontal="center" vertical="center" wrapText="1"/>
    </xf>
    <xf numFmtId="0" fontId="13" fillId="0" borderId="209" xfId="7" applyFont="1" applyFill="1" applyBorder="1" applyAlignment="1" applyProtection="1">
      <alignment horizontal="center" vertical="center" wrapText="1"/>
    </xf>
    <xf numFmtId="0" fontId="13" fillId="0" borderId="210" xfId="7" applyFont="1" applyFill="1" applyBorder="1" applyAlignment="1" applyProtection="1">
      <alignment horizontal="center" vertical="center" wrapText="1"/>
    </xf>
  </cellXfs>
  <cellStyles count="8">
    <cellStyle name="Ellenőrzőcella" xfId="2" builtinId="23"/>
    <cellStyle name="Ezres" xfId="1" builtinId="3"/>
    <cellStyle name="Ezres 2" xfId="4"/>
    <cellStyle name="Hiperhivatkozás" xfId="5"/>
    <cellStyle name="Már látott hiperhivatkozás" xfId="6"/>
    <cellStyle name="Normál" xfId="0" builtinId="0"/>
    <cellStyle name="Normál 2" xfId="3"/>
    <cellStyle name="Normál_KVRENMUNKA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REND%202015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VIREND%202015.%20besz&#225;mol&#24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 összesen"/>
      <sheetName val="2.1.sz.mell  "/>
      <sheetName val="2.2.sz.mell  "/>
      <sheetName val="3.sz.mell.  "/>
      <sheetName val="4.sz.mell."/>
      <sheetName val="5.sz.mell."/>
      <sheetName val="6.sz.mell."/>
      <sheetName val="7.sz.mell."/>
      <sheetName val="9.1. sz. mell összesen"/>
      <sheetName val="9.2. sz. mell összesen"/>
      <sheetName val="IPESZ Int. ét. 9.3.1. összesen"/>
      <sheetName val="IPESZ 9.3.2. összesen"/>
      <sheetName val="IPESZ 9.3.2.1. Általános Isk."/>
      <sheetName val="IPESZ 9.3.2.2. Líceum"/>
      <sheetName val="IPESZ 9.3.2.3. Zeneiskola"/>
      <sheetName val="IPESZ KHÜ 9.3.3. összesen"/>
      <sheetName val="IPESZ Védőnők 9.3.4. összesen"/>
      <sheetName val="Óvoda 9.3.5. összesen"/>
      <sheetName val="Teleki 9.3.6. összesen"/>
      <sheetName val="Múzeum 9.3.7. összesen "/>
      <sheetName val="Gond-i Kp. 9.3.8. összesen"/>
      <sheetName val="ÖSSZEFÜGGÉSEK"/>
      <sheetName val="ELLENŐRZÉS-1.sz.2.a.sz.2.b.sz."/>
      <sheetName val="17.sz.mell"/>
      <sheetName val="1. sz tájékoztató t."/>
      <sheetName val="2. sz tájékoztató t"/>
      <sheetName val="T. 2. vagy 3. sz tájékoztató t."/>
      <sheetName val="4.sz tájékoztató t."/>
      <sheetName val="5.sz tájékoztató t."/>
      <sheetName val="6.sz tájékoztató t."/>
      <sheetName val="T.6. vagy 7. sz tájékoztató t.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5">
          <cell r="A5" t="str">
            <v>2015. évi előirányzat BEVÉTELEK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 összesen"/>
      <sheetName val="2.1.sz.mell  "/>
      <sheetName val="2.2.sz.mell  "/>
      <sheetName val="3.sz.mell.  "/>
      <sheetName val="4.sz.mell."/>
      <sheetName val="5.sz.mell."/>
      <sheetName val="6.sz.mell."/>
      <sheetName val="7.sz.mell."/>
      <sheetName val="9.1. sz. mell összesen"/>
      <sheetName val="9.2. sz. mell összesen"/>
      <sheetName val="IPESZ Int. ét. 9.3.1. összesen"/>
      <sheetName val="IPESZ 9.3.2. összesen"/>
      <sheetName val="IPESZ 9.3.2.1. Általános Isk."/>
      <sheetName val="IPESZ 9.3.2.2. Líceum"/>
      <sheetName val="IPESZ 9.3.2.3. Zeneiskola"/>
      <sheetName val="IPESZ KHÜ 9.3.3. összesen"/>
      <sheetName val="IPESZ Védőnők 9.3.4. összesen"/>
      <sheetName val="Óvoda 9.3.5. összesen"/>
      <sheetName val="Teleki 9.3.6. összesen"/>
      <sheetName val="Múzeum 9.3.7. összesen "/>
      <sheetName val="Gond-i Kp. 9.3.8. összesen"/>
      <sheetName val="ÖSSZEFÜGGÉSEK"/>
      <sheetName val="ELLENŐRZÉS-1.sz.2.a.sz.2.b.sz."/>
      <sheetName val="17.sz.mell"/>
      <sheetName val="1. sz tájékoztató t."/>
      <sheetName val="2. sz tájékoztató t"/>
      <sheetName val="T. 2. vagy 3. sz tájékoztató t."/>
      <sheetName val="4.sz tájékoztató t."/>
      <sheetName val="5.sz tájékoztató t."/>
      <sheetName val="6.sz tájékoztató t."/>
      <sheetName val="T.6. vagy 7. sz tájékoztató t."/>
    </sheetNames>
    <sheetDataSet>
      <sheetData sheetId="0">
        <row r="3">
          <cell r="C3" t="str">
            <v>2015. évi előirányzat</v>
          </cell>
        </row>
      </sheetData>
      <sheetData sheetId="1">
        <row r="4">
          <cell r="C4" t="str">
            <v>2015. évi előirányzat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5">
          <cell r="A5" t="str">
            <v>2015. évi előirányzat BEVÉTELEK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L178"/>
  <sheetViews>
    <sheetView tabSelected="1" zoomScaleNormal="100" zoomScaleSheetLayoutView="100" workbookViewId="0">
      <selection activeCell="R16" sqref="R16"/>
    </sheetView>
  </sheetViews>
  <sheetFormatPr defaultRowHeight="15.75"/>
  <cols>
    <col min="1" max="1" width="6.7109375" style="290" customWidth="1"/>
    <col min="2" max="2" width="64.140625" style="309" customWidth="1"/>
    <col min="3" max="3" width="11.42578125" style="281" customWidth="1"/>
    <col min="4" max="4" width="11.5703125" style="280" customWidth="1"/>
    <col min="5" max="5" width="9.42578125" style="280" customWidth="1"/>
    <col min="6" max="6" width="13.28515625" style="280" customWidth="1"/>
    <col min="7" max="8" width="10" style="280" customWidth="1"/>
    <col min="9" max="9" width="10" style="310" customWidth="1"/>
    <col min="10" max="10" width="10.140625" style="280" customWidth="1"/>
    <col min="11" max="11" width="8.5703125" style="280" customWidth="1"/>
    <col min="12" max="12" width="14" style="280" customWidth="1"/>
    <col min="13" max="257" width="9.140625" style="280"/>
    <col min="258" max="258" width="6.7109375" style="280" customWidth="1"/>
    <col min="259" max="259" width="64.140625" style="280" customWidth="1"/>
    <col min="260" max="260" width="11.42578125" style="280" customWidth="1"/>
    <col min="261" max="261" width="11.5703125" style="280" customWidth="1"/>
    <col min="262" max="262" width="9.42578125" style="280" customWidth="1"/>
    <col min="263" max="263" width="13.28515625" style="280" customWidth="1"/>
    <col min="264" max="265" width="10" style="280" customWidth="1"/>
    <col min="266" max="266" width="10.140625" style="280" customWidth="1"/>
    <col min="267" max="267" width="8.5703125" style="280" customWidth="1"/>
    <col min="268" max="268" width="14" style="280" customWidth="1"/>
    <col min="269" max="513" width="9.140625" style="280"/>
    <col min="514" max="514" width="6.7109375" style="280" customWidth="1"/>
    <col min="515" max="515" width="64.140625" style="280" customWidth="1"/>
    <col min="516" max="516" width="11.42578125" style="280" customWidth="1"/>
    <col min="517" max="517" width="11.5703125" style="280" customWidth="1"/>
    <col min="518" max="518" width="9.42578125" style="280" customWidth="1"/>
    <col min="519" max="519" width="13.28515625" style="280" customWidth="1"/>
    <col min="520" max="521" width="10" style="280" customWidth="1"/>
    <col min="522" max="522" width="10.140625" style="280" customWidth="1"/>
    <col min="523" max="523" width="8.5703125" style="280" customWidth="1"/>
    <col min="524" max="524" width="14" style="280" customWidth="1"/>
    <col min="525" max="769" width="9.140625" style="280"/>
    <col min="770" max="770" width="6.7109375" style="280" customWidth="1"/>
    <col min="771" max="771" width="64.140625" style="280" customWidth="1"/>
    <col min="772" max="772" width="11.42578125" style="280" customWidth="1"/>
    <col min="773" max="773" width="11.5703125" style="280" customWidth="1"/>
    <col min="774" max="774" width="9.42578125" style="280" customWidth="1"/>
    <col min="775" max="775" width="13.28515625" style="280" customWidth="1"/>
    <col min="776" max="777" width="10" style="280" customWidth="1"/>
    <col min="778" max="778" width="10.140625" style="280" customWidth="1"/>
    <col min="779" max="779" width="8.5703125" style="280" customWidth="1"/>
    <col min="780" max="780" width="14" style="280" customWidth="1"/>
    <col min="781" max="1025" width="9.140625" style="280"/>
    <col min="1026" max="1026" width="6.7109375" style="280" customWidth="1"/>
    <col min="1027" max="1027" width="64.140625" style="280" customWidth="1"/>
    <col min="1028" max="1028" width="11.42578125" style="280" customWidth="1"/>
    <col min="1029" max="1029" width="11.5703125" style="280" customWidth="1"/>
    <col min="1030" max="1030" width="9.42578125" style="280" customWidth="1"/>
    <col min="1031" max="1031" width="13.28515625" style="280" customWidth="1"/>
    <col min="1032" max="1033" width="10" style="280" customWidth="1"/>
    <col min="1034" max="1034" width="10.140625" style="280" customWidth="1"/>
    <col min="1035" max="1035" width="8.5703125" style="280" customWidth="1"/>
    <col min="1036" max="1036" width="14" style="280" customWidth="1"/>
    <col min="1037" max="1281" width="9.140625" style="280"/>
    <col min="1282" max="1282" width="6.7109375" style="280" customWidth="1"/>
    <col min="1283" max="1283" width="64.140625" style="280" customWidth="1"/>
    <col min="1284" max="1284" width="11.42578125" style="280" customWidth="1"/>
    <col min="1285" max="1285" width="11.5703125" style="280" customWidth="1"/>
    <col min="1286" max="1286" width="9.42578125" style="280" customWidth="1"/>
    <col min="1287" max="1287" width="13.28515625" style="280" customWidth="1"/>
    <col min="1288" max="1289" width="10" style="280" customWidth="1"/>
    <col min="1290" max="1290" width="10.140625" style="280" customWidth="1"/>
    <col min="1291" max="1291" width="8.5703125" style="280" customWidth="1"/>
    <col min="1292" max="1292" width="14" style="280" customWidth="1"/>
    <col min="1293" max="1537" width="9.140625" style="280"/>
    <col min="1538" max="1538" width="6.7109375" style="280" customWidth="1"/>
    <col min="1539" max="1539" width="64.140625" style="280" customWidth="1"/>
    <col min="1540" max="1540" width="11.42578125" style="280" customWidth="1"/>
    <col min="1541" max="1541" width="11.5703125" style="280" customWidth="1"/>
    <col min="1542" max="1542" width="9.42578125" style="280" customWidth="1"/>
    <col min="1543" max="1543" width="13.28515625" style="280" customWidth="1"/>
    <col min="1544" max="1545" width="10" style="280" customWidth="1"/>
    <col min="1546" max="1546" width="10.140625" style="280" customWidth="1"/>
    <col min="1547" max="1547" width="8.5703125" style="280" customWidth="1"/>
    <col min="1548" max="1548" width="14" style="280" customWidth="1"/>
    <col min="1549" max="1793" width="9.140625" style="280"/>
    <col min="1794" max="1794" width="6.7109375" style="280" customWidth="1"/>
    <col min="1795" max="1795" width="64.140625" style="280" customWidth="1"/>
    <col min="1796" max="1796" width="11.42578125" style="280" customWidth="1"/>
    <col min="1797" max="1797" width="11.5703125" style="280" customWidth="1"/>
    <col min="1798" max="1798" width="9.42578125" style="280" customWidth="1"/>
    <col min="1799" max="1799" width="13.28515625" style="280" customWidth="1"/>
    <col min="1800" max="1801" width="10" style="280" customWidth="1"/>
    <col min="1802" max="1802" width="10.140625" style="280" customWidth="1"/>
    <col min="1803" max="1803" width="8.5703125" style="280" customWidth="1"/>
    <col min="1804" max="1804" width="14" style="280" customWidth="1"/>
    <col min="1805" max="2049" width="9.140625" style="280"/>
    <col min="2050" max="2050" width="6.7109375" style="280" customWidth="1"/>
    <col min="2051" max="2051" width="64.140625" style="280" customWidth="1"/>
    <col min="2052" max="2052" width="11.42578125" style="280" customWidth="1"/>
    <col min="2053" max="2053" width="11.5703125" style="280" customWidth="1"/>
    <col min="2054" max="2054" width="9.42578125" style="280" customWidth="1"/>
    <col min="2055" max="2055" width="13.28515625" style="280" customWidth="1"/>
    <col min="2056" max="2057" width="10" style="280" customWidth="1"/>
    <col min="2058" max="2058" width="10.140625" style="280" customWidth="1"/>
    <col min="2059" max="2059" width="8.5703125" style="280" customWidth="1"/>
    <col min="2060" max="2060" width="14" style="280" customWidth="1"/>
    <col min="2061" max="2305" width="9.140625" style="280"/>
    <col min="2306" max="2306" width="6.7109375" style="280" customWidth="1"/>
    <col min="2307" max="2307" width="64.140625" style="280" customWidth="1"/>
    <col min="2308" max="2308" width="11.42578125" style="280" customWidth="1"/>
    <col min="2309" max="2309" width="11.5703125" style="280" customWidth="1"/>
    <col min="2310" max="2310" width="9.42578125" style="280" customWidth="1"/>
    <col min="2311" max="2311" width="13.28515625" style="280" customWidth="1"/>
    <col min="2312" max="2313" width="10" style="280" customWidth="1"/>
    <col min="2314" max="2314" width="10.140625" style="280" customWidth="1"/>
    <col min="2315" max="2315" width="8.5703125" style="280" customWidth="1"/>
    <col min="2316" max="2316" width="14" style="280" customWidth="1"/>
    <col min="2317" max="2561" width="9.140625" style="280"/>
    <col min="2562" max="2562" width="6.7109375" style="280" customWidth="1"/>
    <col min="2563" max="2563" width="64.140625" style="280" customWidth="1"/>
    <col min="2564" max="2564" width="11.42578125" style="280" customWidth="1"/>
    <col min="2565" max="2565" width="11.5703125" style="280" customWidth="1"/>
    <col min="2566" max="2566" width="9.42578125" style="280" customWidth="1"/>
    <col min="2567" max="2567" width="13.28515625" style="280" customWidth="1"/>
    <col min="2568" max="2569" width="10" style="280" customWidth="1"/>
    <col min="2570" max="2570" width="10.140625" style="280" customWidth="1"/>
    <col min="2571" max="2571" width="8.5703125" style="280" customWidth="1"/>
    <col min="2572" max="2572" width="14" style="280" customWidth="1"/>
    <col min="2573" max="2817" width="9.140625" style="280"/>
    <col min="2818" max="2818" width="6.7109375" style="280" customWidth="1"/>
    <col min="2819" max="2819" width="64.140625" style="280" customWidth="1"/>
    <col min="2820" max="2820" width="11.42578125" style="280" customWidth="1"/>
    <col min="2821" max="2821" width="11.5703125" style="280" customWidth="1"/>
    <col min="2822" max="2822" width="9.42578125" style="280" customWidth="1"/>
    <col min="2823" max="2823" width="13.28515625" style="280" customWidth="1"/>
    <col min="2824" max="2825" width="10" style="280" customWidth="1"/>
    <col min="2826" max="2826" width="10.140625" style="280" customWidth="1"/>
    <col min="2827" max="2827" width="8.5703125" style="280" customWidth="1"/>
    <col min="2828" max="2828" width="14" style="280" customWidth="1"/>
    <col min="2829" max="3073" width="9.140625" style="280"/>
    <col min="3074" max="3074" width="6.7109375" style="280" customWidth="1"/>
    <col min="3075" max="3075" width="64.140625" style="280" customWidth="1"/>
    <col min="3076" max="3076" width="11.42578125" style="280" customWidth="1"/>
    <col min="3077" max="3077" width="11.5703125" style="280" customWidth="1"/>
    <col min="3078" max="3078" width="9.42578125" style="280" customWidth="1"/>
    <col min="3079" max="3079" width="13.28515625" style="280" customWidth="1"/>
    <col min="3080" max="3081" width="10" style="280" customWidth="1"/>
    <col min="3082" max="3082" width="10.140625" style="280" customWidth="1"/>
    <col min="3083" max="3083" width="8.5703125" style="280" customWidth="1"/>
    <col min="3084" max="3084" width="14" style="280" customWidth="1"/>
    <col min="3085" max="3329" width="9.140625" style="280"/>
    <col min="3330" max="3330" width="6.7109375" style="280" customWidth="1"/>
    <col min="3331" max="3331" width="64.140625" style="280" customWidth="1"/>
    <col min="3332" max="3332" width="11.42578125" style="280" customWidth="1"/>
    <col min="3333" max="3333" width="11.5703125" style="280" customWidth="1"/>
    <col min="3334" max="3334" width="9.42578125" style="280" customWidth="1"/>
    <col min="3335" max="3335" width="13.28515625" style="280" customWidth="1"/>
    <col min="3336" max="3337" width="10" style="280" customWidth="1"/>
    <col min="3338" max="3338" width="10.140625" style="280" customWidth="1"/>
    <col min="3339" max="3339" width="8.5703125" style="280" customWidth="1"/>
    <col min="3340" max="3340" width="14" style="280" customWidth="1"/>
    <col min="3341" max="3585" width="9.140625" style="280"/>
    <col min="3586" max="3586" width="6.7109375" style="280" customWidth="1"/>
    <col min="3587" max="3587" width="64.140625" style="280" customWidth="1"/>
    <col min="3588" max="3588" width="11.42578125" style="280" customWidth="1"/>
    <col min="3589" max="3589" width="11.5703125" style="280" customWidth="1"/>
    <col min="3590" max="3590" width="9.42578125" style="280" customWidth="1"/>
    <col min="3591" max="3591" width="13.28515625" style="280" customWidth="1"/>
    <col min="3592" max="3593" width="10" style="280" customWidth="1"/>
    <col min="3594" max="3594" width="10.140625" style="280" customWidth="1"/>
    <col min="3595" max="3595" width="8.5703125" style="280" customWidth="1"/>
    <col min="3596" max="3596" width="14" style="280" customWidth="1"/>
    <col min="3597" max="3841" width="9.140625" style="280"/>
    <col min="3842" max="3842" width="6.7109375" style="280" customWidth="1"/>
    <col min="3843" max="3843" width="64.140625" style="280" customWidth="1"/>
    <col min="3844" max="3844" width="11.42578125" style="280" customWidth="1"/>
    <col min="3845" max="3845" width="11.5703125" style="280" customWidth="1"/>
    <col min="3846" max="3846" width="9.42578125" style="280" customWidth="1"/>
    <col min="3847" max="3847" width="13.28515625" style="280" customWidth="1"/>
    <col min="3848" max="3849" width="10" style="280" customWidth="1"/>
    <col min="3850" max="3850" width="10.140625" style="280" customWidth="1"/>
    <col min="3851" max="3851" width="8.5703125" style="280" customWidth="1"/>
    <col min="3852" max="3852" width="14" style="280" customWidth="1"/>
    <col min="3853" max="4097" width="9.140625" style="280"/>
    <col min="4098" max="4098" width="6.7109375" style="280" customWidth="1"/>
    <col min="4099" max="4099" width="64.140625" style="280" customWidth="1"/>
    <col min="4100" max="4100" width="11.42578125" style="280" customWidth="1"/>
    <col min="4101" max="4101" width="11.5703125" style="280" customWidth="1"/>
    <col min="4102" max="4102" width="9.42578125" style="280" customWidth="1"/>
    <col min="4103" max="4103" width="13.28515625" style="280" customWidth="1"/>
    <col min="4104" max="4105" width="10" style="280" customWidth="1"/>
    <col min="4106" max="4106" width="10.140625" style="280" customWidth="1"/>
    <col min="4107" max="4107" width="8.5703125" style="280" customWidth="1"/>
    <col min="4108" max="4108" width="14" style="280" customWidth="1"/>
    <col min="4109" max="4353" width="9.140625" style="280"/>
    <col min="4354" max="4354" width="6.7109375" style="280" customWidth="1"/>
    <col min="4355" max="4355" width="64.140625" style="280" customWidth="1"/>
    <col min="4356" max="4356" width="11.42578125" style="280" customWidth="1"/>
    <col min="4357" max="4357" width="11.5703125" style="280" customWidth="1"/>
    <col min="4358" max="4358" width="9.42578125" style="280" customWidth="1"/>
    <col min="4359" max="4359" width="13.28515625" style="280" customWidth="1"/>
    <col min="4360" max="4361" width="10" style="280" customWidth="1"/>
    <col min="4362" max="4362" width="10.140625" style="280" customWidth="1"/>
    <col min="4363" max="4363" width="8.5703125" style="280" customWidth="1"/>
    <col min="4364" max="4364" width="14" style="280" customWidth="1"/>
    <col min="4365" max="4609" width="9.140625" style="280"/>
    <col min="4610" max="4610" width="6.7109375" style="280" customWidth="1"/>
    <col min="4611" max="4611" width="64.140625" style="280" customWidth="1"/>
    <col min="4612" max="4612" width="11.42578125" style="280" customWidth="1"/>
    <col min="4613" max="4613" width="11.5703125" style="280" customWidth="1"/>
    <col min="4614" max="4614" width="9.42578125" style="280" customWidth="1"/>
    <col min="4615" max="4615" width="13.28515625" style="280" customWidth="1"/>
    <col min="4616" max="4617" width="10" style="280" customWidth="1"/>
    <col min="4618" max="4618" width="10.140625" style="280" customWidth="1"/>
    <col min="4619" max="4619" width="8.5703125" style="280" customWidth="1"/>
    <col min="4620" max="4620" width="14" style="280" customWidth="1"/>
    <col min="4621" max="4865" width="9.140625" style="280"/>
    <col min="4866" max="4866" width="6.7109375" style="280" customWidth="1"/>
    <col min="4867" max="4867" width="64.140625" style="280" customWidth="1"/>
    <col min="4868" max="4868" width="11.42578125" style="280" customWidth="1"/>
    <col min="4869" max="4869" width="11.5703125" style="280" customWidth="1"/>
    <col min="4870" max="4870" width="9.42578125" style="280" customWidth="1"/>
    <col min="4871" max="4871" width="13.28515625" style="280" customWidth="1"/>
    <col min="4872" max="4873" width="10" style="280" customWidth="1"/>
    <col min="4874" max="4874" width="10.140625" style="280" customWidth="1"/>
    <col min="4875" max="4875" width="8.5703125" style="280" customWidth="1"/>
    <col min="4876" max="4876" width="14" style="280" customWidth="1"/>
    <col min="4877" max="5121" width="9.140625" style="280"/>
    <col min="5122" max="5122" width="6.7109375" style="280" customWidth="1"/>
    <col min="5123" max="5123" width="64.140625" style="280" customWidth="1"/>
    <col min="5124" max="5124" width="11.42578125" style="280" customWidth="1"/>
    <col min="5125" max="5125" width="11.5703125" style="280" customWidth="1"/>
    <col min="5126" max="5126" width="9.42578125" style="280" customWidth="1"/>
    <col min="5127" max="5127" width="13.28515625" style="280" customWidth="1"/>
    <col min="5128" max="5129" width="10" style="280" customWidth="1"/>
    <col min="5130" max="5130" width="10.140625" style="280" customWidth="1"/>
    <col min="5131" max="5131" width="8.5703125" style="280" customWidth="1"/>
    <col min="5132" max="5132" width="14" style="280" customWidth="1"/>
    <col min="5133" max="5377" width="9.140625" style="280"/>
    <col min="5378" max="5378" width="6.7109375" style="280" customWidth="1"/>
    <col min="5379" max="5379" width="64.140625" style="280" customWidth="1"/>
    <col min="5380" max="5380" width="11.42578125" style="280" customWidth="1"/>
    <col min="5381" max="5381" width="11.5703125" style="280" customWidth="1"/>
    <col min="5382" max="5382" width="9.42578125" style="280" customWidth="1"/>
    <col min="5383" max="5383" width="13.28515625" style="280" customWidth="1"/>
    <col min="5384" max="5385" width="10" style="280" customWidth="1"/>
    <col min="5386" max="5386" width="10.140625" style="280" customWidth="1"/>
    <col min="5387" max="5387" width="8.5703125" style="280" customWidth="1"/>
    <col min="5388" max="5388" width="14" style="280" customWidth="1"/>
    <col min="5389" max="5633" width="9.140625" style="280"/>
    <col min="5634" max="5634" width="6.7109375" style="280" customWidth="1"/>
    <col min="5635" max="5635" width="64.140625" style="280" customWidth="1"/>
    <col min="5636" max="5636" width="11.42578125" style="280" customWidth="1"/>
    <col min="5637" max="5637" width="11.5703125" style="280" customWidth="1"/>
    <col min="5638" max="5638" width="9.42578125" style="280" customWidth="1"/>
    <col min="5639" max="5639" width="13.28515625" style="280" customWidth="1"/>
    <col min="5640" max="5641" width="10" style="280" customWidth="1"/>
    <col min="5642" max="5642" width="10.140625" style="280" customWidth="1"/>
    <col min="5643" max="5643" width="8.5703125" style="280" customWidth="1"/>
    <col min="5644" max="5644" width="14" style="280" customWidth="1"/>
    <col min="5645" max="5889" width="9.140625" style="280"/>
    <col min="5890" max="5890" width="6.7109375" style="280" customWidth="1"/>
    <col min="5891" max="5891" width="64.140625" style="280" customWidth="1"/>
    <col min="5892" max="5892" width="11.42578125" style="280" customWidth="1"/>
    <col min="5893" max="5893" width="11.5703125" style="280" customWidth="1"/>
    <col min="5894" max="5894" width="9.42578125" style="280" customWidth="1"/>
    <col min="5895" max="5895" width="13.28515625" style="280" customWidth="1"/>
    <col min="5896" max="5897" width="10" style="280" customWidth="1"/>
    <col min="5898" max="5898" width="10.140625" style="280" customWidth="1"/>
    <col min="5899" max="5899" width="8.5703125" style="280" customWidth="1"/>
    <col min="5900" max="5900" width="14" style="280" customWidth="1"/>
    <col min="5901" max="6145" width="9.140625" style="280"/>
    <col min="6146" max="6146" width="6.7109375" style="280" customWidth="1"/>
    <col min="6147" max="6147" width="64.140625" style="280" customWidth="1"/>
    <col min="6148" max="6148" width="11.42578125" style="280" customWidth="1"/>
    <col min="6149" max="6149" width="11.5703125" style="280" customWidth="1"/>
    <col min="6150" max="6150" width="9.42578125" style="280" customWidth="1"/>
    <col min="6151" max="6151" width="13.28515625" style="280" customWidth="1"/>
    <col min="6152" max="6153" width="10" style="280" customWidth="1"/>
    <col min="6154" max="6154" width="10.140625" style="280" customWidth="1"/>
    <col min="6155" max="6155" width="8.5703125" style="280" customWidth="1"/>
    <col min="6156" max="6156" width="14" style="280" customWidth="1"/>
    <col min="6157" max="6401" width="9.140625" style="280"/>
    <col min="6402" max="6402" width="6.7109375" style="280" customWidth="1"/>
    <col min="6403" max="6403" width="64.140625" style="280" customWidth="1"/>
    <col min="6404" max="6404" width="11.42578125" style="280" customWidth="1"/>
    <col min="6405" max="6405" width="11.5703125" style="280" customWidth="1"/>
    <col min="6406" max="6406" width="9.42578125" style="280" customWidth="1"/>
    <col min="6407" max="6407" width="13.28515625" style="280" customWidth="1"/>
    <col min="6408" max="6409" width="10" style="280" customWidth="1"/>
    <col min="6410" max="6410" width="10.140625" style="280" customWidth="1"/>
    <col min="6411" max="6411" width="8.5703125" style="280" customWidth="1"/>
    <col min="6412" max="6412" width="14" style="280" customWidth="1"/>
    <col min="6413" max="6657" width="9.140625" style="280"/>
    <col min="6658" max="6658" width="6.7109375" style="280" customWidth="1"/>
    <col min="6659" max="6659" width="64.140625" style="280" customWidth="1"/>
    <col min="6660" max="6660" width="11.42578125" style="280" customWidth="1"/>
    <col min="6661" max="6661" width="11.5703125" style="280" customWidth="1"/>
    <col min="6662" max="6662" width="9.42578125" style="280" customWidth="1"/>
    <col min="6663" max="6663" width="13.28515625" style="280" customWidth="1"/>
    <col min="6664" max="6665" width="10" style="280" customWidth="1"/>
    <col min="6666" max="6666" width="10.140625" style="280" customWidth="1"/>
    <col min="6667" max="6667" width="8.5703125" style="280" customWidth="1"/>
    <col min="6668" max="6668" width="14" style="280" customWidth="1"/>
    <col min="6669" max="6913" width="9.140625" style="280"/>
    <col min="6914" max="6914" width="6.7109375" style="280" customWidth="1"/>
    <col min="6915" max="6915" width="64.140625" style="280" customWidth="1"/>
    <col min="6916" max="6916" width="11.42578125" style="280" customWidth="1"/>
    <col min="6917" max="6917" width="11.5703125" style="280" customWidth="1"/>
    <col min="6918" max="6918" width="9.42578125" style="280" customWidth="1"/>
    <col min="6919" max="6919" width="13.28515625" style="280" customWidth="1"/>
    <col min="6920" max="6921" width="10" style="280" customWidth="1"/>
    <col min="6922" max="6922" width="10.140625" style="280" customWidth="1"/>
    <col min="6923" max="6923" width="8.5703125" style="280" customWidth="1"/>
    <col min="6924" max="6924" width="14" style="280" customWidth="1"/>
    <col min="6925" max="7169" width="9.140625" style="280"/>
    <col min="7170" max="7170" width="6.7109375" style="280" customWidth="1"/>
    <col min="7171" max="7171" width="64.140625" style="280" customWidth="1"/>
    <col min="7172" max="7172" width="11.42578125" style="280" customWidth="1"/>
    <col min="7173" max="7173" width="11.5703125" style="280" customWidth="1"/>
    <col min="7174" max="7174" width="9.42578125" style="280" customWidth="1"/>
    <col min="7175" max="7175" width="13.28515625" style="280" customWidth="1"/>
    <col min="7176" max="7177" width="10" style="280" customWidth="1"/>
    <col min="7178" max="7178" width="10.140625" style="280" customWidth="1"/>
    <col min="7179" max="7179" width="8.5703125" style="280" customWidth="1"/>
    <col min="7180" max="7180" width="14" style="280" customWidth="1"/>
    <col min="7181" max="7425" width="9.140625" style="280"/>
    <col min="7426" max="7426" width="6.7109375" style="280" customWidth="1"/>
    <col min="7427" max="7427" width="64.140625" style="280" customWidth="1"/>
    <col min="7428" max="7428" width="11.42578125" style="280" customWidth="1"/>
    <col min="7429" max="7429" width="11.5703125" style="280" customWidth="1"/>
    <col min="7430" max="7430" width="9.42578125" style="280" customWidth="1"/>
    <col min="7431" max="7431" width="13.28515625" style="280" customWidth="1"/>
    <col min="7432" max="7433" width="10" style="280" customWidth="1"/>
    <col min="7434" max="7434" width="10.140625" style="280" customWidth="1"/>
    <col min="7435" max="7435" width="8.5703125" style="280" customWidth="1"/>
    <col min="7436" max="7436" width="14" style="280" customWidth="1"/>
    <col min="7437" max="7681" width="9.140625" style="280"/>
    <col min="7682" max="7682" width="6.7109375" style="280" customWidth="1"/>
    <col min="7683" max="7683" width="64.140625" style="280" customWidth="1"/>
    <col min="7684" max="7684" width="11.42578125" style="280" customWidth="1"/>
    <col min="7685" max="7685" width="11.5703125" style="280" customWidth="1"/>
    <col min="7686" max="7686" width="9.42578125" style="280" customWidth="1"/>
    <col min="7687" max="7687" width="13.28515625" style="280" customWidth="1"/>
    <col min="7688" max="7689" width="10" style="280" customWidth="1"/>
    <col min="7690" max="7690" width="10.140625" style="280" customWidth="1"/>
    <col min="7691" max="7691" width="8.5703125" style="280" customWidth="1"/>
    <col min="7692" max="7692" width="14" style="280" customWidth="1"/>
    <col min="7693" max="7937" width="9.140625" style="280"/>
    <col min="7938" max="7938" width="6.7109375" style="280" customWidth="1"/>
    <col min="7939" max="7939" width="64.140625" style="280" customWidth="1"/>
    <col min="7940" max="7940" width="11.42578125" style="280" customWidth="1"/>
    <col min="7941" max="7941" width="11.5703125" style="280" customWidth="1"/>
    <col min="7942" max="7942" width="9.42578125" style="280" customWidth="1"/>
    <col min="7943" max="7943" width="13.28515625" style="280" customWidth="1"/>
    <col min="7944" max="7945" width="10" style="280" customWidth="1"/>
    <col min="7946" max="7946" width="10.140625" style="280" customWidth="1"/>
    <col min="7947" max="7947" width="8.5703125" style="280" customWidth="1"/>
    <col min="7948" max="7948" width="14" style="280" customWidth="1"/>
    <col min="7949" max="8193" width="9.140625" style="280"/>
    <col min="8194" max="8194" width="6.7109375" style="280" customWidth="1"/>
    <col min="8195" max="8195" width="64.140625" style="280" customWidth="1"/>
    <col min="8196" max="8196" width="11.42578125" style="280" customWidth="1"/>
    <col min="8197" max="8197" width="11.5703125" style="280" customWidth="1"/>
    <col min="8198" max="8198" width="9.42578125" style="280" customWidth="1"/>
    <col min="8199" max="8199" width="13.28515625" style="280" customWidth="1"/>
    <col min="8200" max="8201" width="10" style="280" customWidth="1"/>
    <col min="8202" max="8202" width="10.140625" style="280" customWidth="1"/>
    <col min="8203" max="8203" width="8.5703125" style="280" customWidth="1"/>
    <col min="8204" max="8204" width="14" style="280" customWidth="1"/>
    <col min="8205" max="8449" width="9.140625" style="280"/>
    <col min="8450" max="8450" width="6.7109375" style="280" customWidth="1"/>
    <col min="8451" max="8451" width="64.140625" style="280" customWidth="1"/>
    <col min="8452" max="8452" width="11.42578125" style="280" customWidth="1"/>
    <col min="8453" max="8453" width="11.5703125" style="280" customWidth="1"/>
    <col min="8454" max="8454" width="9.42578125" style="280" customWidth="1"/>
    <col min="8455" max="8455" width="13.28515625" style="280" customWidth="1"/>
    <col min="8456" max="8457" width="10" style="280" customWidth="1"/>
    <col min="8458" max="8458" width="10.140625" style="280" customWidth="1"/>
    <col min="8459" max="8459" width="8.5703125" style="280" customWidth="1"/>
    <col min="8460" max="8460" width="14" style="280" customWidth="1"/>
    <col min="8461" max="8705" width="9.140625" style="280"/>
    <col min="8706" max="8706" width="6.7109375" style="280" customWidth="1"/>
    <col min="8707" max="8707" width="64.140625" style="280" customWidth="1"/>
    <col min="8708" max="8708" width="11.42578125" style="280" customWidth="1"/>
    <col min="8709" max="8709" width="11.5703125" style="280" customWidth="1"/>
    <col min="8710" max="8710" width="9.42578125" style="280" customWidth="1"/>
    <col min="8711" max="8711" width="13.28515625" style="280" customWidth="1"/>
    <col min="8712" max="8713" width="10" style="280" customWidth="1"/>
    <col min="8714" max="8714" width="10.140625" style="280" customWidth="1"/>
    <col min="8715" max="8715" width="8.5703125" style="280" customWidth="1"/>
    <col min="8716" max="8716" width="14" style="280" customWidth="1"/>
    <col min="8717" max="8961" width="9.140625" style="280"/>
    <col min="8962" max="8962" width="6.7109375" style="280" customWidth="1"/>
    <col min="8963" max="8963" width="64.140625" style="280" customWidth="1"/>
    <col min="8964" max="8964" width="11.42578125" style="280" customWidth="1"/>
    <col min="8965" max="8965" width="11.5703125" style="280" customWidth="1"/>
    <col min="8966" max="8966" width="9.42578125" style="280" customWidth="1"/>
    <col min="8967" max="8967" width="13.28515625" style="280" customWidth="1"/>
    <col min="8968" max="8969" width="10" style="280" customWidth="1"/>
    <col min="8970" max="8970" width="10.140625" style="280" customWidth="1"/>
    <col min="8971" max="8971" width="8.5703125" style="280" customWidth="1"/>
    <col min="8972" max="8972" width="14" style="280" customWidth="1"/>
    <col min="8973" max="9217" width="9.140625" style="280"/>
    <col min="9218" max="9218" width="6.7109375" style="280" customWidth="1"/>
    <col min="9219" max="9219" width="64.140625" style="280" customWidth="1"/>
    <col min="9220" max="9220" width="11.42578125" style="280" customWidth="1"/>
    <col min="9221" max="9221" width="11.5703125" style="280" customWidth="1"/>
    <col min="9222" max="9222" width="9.42578125" style="280" customWidth="1"/>
    <col min="9223" max="9223" width="13.28515625" style="280" customWidth="1"/>
    <col min="9224" max="9225" width="10" style="280" customWidth="1"/>
    <col min="9226" max="9226" width="10.140625" style="280" customWidth="1"/>
    <col min="9227" max="9227" width="8.5703125" style="280" customWidth="1"/>
    <col min="9228" max="9228" width="14" style="280" customWidth="1"/>
    <col min="9229" max="9473" width="9.140625" style="280"/>
    <col min="9474" max="9474" width="6.7109375" style="280" customWidth="1"/>
    <col min="9475" max="9475" width="64.140625" style="280" customWidth="1"/>
    <col min="9476" max="9476" width="11.42578125" style="280" customWidth="1"/>
    <col min="9477" max="9477" width="11.5703125" style="280" customWidth="1"/>
    <col min="9478" max="9478" width="9.42578125" style="280" customWidth="1"/>
    <col min="9479" max="9479" width="13.28515625" style="280" customWidth="1"/>
    <col min="9480" max="9481" width="10" style="280" customWidth="1"/>
    <col min="9482" max="9482" width="10.140625" style="280" customWidth="1"/>
    <col min="9483" max="9483" width="8.5703125" style="280" customWidth="1"/>
    <col min="9484" max="9484" width="14" style="280" customWidth="1"/>
    <col min="9485" max="9729" width="9.140625" style="280"/>
    <col min="9730" max="9730" width="6.7109375" style="280" customWidth="1"/>
    <col min="9731" max="9731" width="64.140625" style="280" customWidth="1"/>
    <col min="9732" max="9732" width="11.42578125" style="280" customWidth="1"/>
    <col min="9733" max="9733" width="11.5703125" style="280" customWidth="1"/>
    <col min="9734" max="9734" width="9.42578125" style="280" customWidth="1"/>
    <col min="9735" max="9735" width="13.28515625" style="280" customWidth="1"/>
    <col min="9736" max="9737" width="10" style="280" customWidth="1"/>
    <col min="9738" max="9738" width="10.140625" style="280" customWidth="1"/>
    <col min="9739" max="9739" width="8.5703125" style="280" customWidth="1"/>
    <col min="9740" max="9740" width="14" style="280" customWidth="1"/>
    <col min="9741" max="9985" width="9.140625" style="280"/>
    <col min="9986" max="9986" width="6.7109375" style="280" customWidth="1"/>
    <col min="9987" max="9987" width="64.140625" style="280" customWidth="1"/>
    <col min="9988" max="9988" width="11.42578125" style="280" customWidth="1"/>
    <col min="9989" max="9989" width="11.5703125" style="280" customWidth="1"/>
    <col min="9990" max="9990" width="9.42578125" style="280" customWidth="1"/>
    <col min="9991" max="9991" width="13.28515625" style="280" customWidth="1"/>
    <col min="9992" max="9993" width="10" style="280" customWidth="1"/>
    <col min="9994" max="9994" width="10.140625" style="280" customWidth="1"/>
    <col min="9995" max="9995" width="8.5703125" style="280" customWidth="1"/>
    <col min="9996" max="9996" width="14" style="280" customWidth="1"/>
    <col min="9997" max="10241" width="9.140625" style="280"/>
    <col min="10242" max="10242" width="6.7109375" style="280" customWidth="1"/>
    <col min="10243" max="10243" width="64.140625" style="280" customWidth="1"/>
    <col min="10244" max="10244" width="11.42578125" style="280" customWidth="1"/>
    <col min="10245" max="10245" width="11.5703125" style="280" customWidth="1"/>
    <col min="10246" max="10246" width="9.42578125" style="280" customWidth="1"/>
    <col min="10247" max="10247" width="13.28515625" style="280" customWidth="1"/>
    <col min="10248" max="10249" width="10" style="280" customWidth="1"/>
    <col min="10250" max="10250" width="10.140625" style="280" customWidth="1"/>
    <col min="10251" max="10251" width="8.5703125" style="280" customWidth="1"/>
    <col min="10252" max="10252" width="14" style="280" customWidth="1"/>
    <col min="10253" max="10497" width="9.140625" style="280"/>
    <col min="10498" max="10498" width="6.7109375" style="280" customWidth="1"/>
    <col min="10499" max="10499" width="64.140625" style="280" customWidth="1"/>
    <col min="10500" max="10500" width="11.42578125" style="280" customWidth="1"/>
    <col min="10501" max="10501" width="11.5703125" style="280" customWidth="1"/>
    <col min="10502" max="10502" width="9.42578125" style="280" customWidth="1"/>
    <col min="10503" max="10503" width="13.28515625" style="280" customWidth="1"/>
    <col min="10504" max="10505" width="10" style="280" customWidth="1"/>
    <col min="10506" max="10506" width="10.140625" style="280" customWidth="1"/>
    <col min="10507" max="10507" width="8.5703125" style="280" customWidth="1"/>
    <col min="10508" max="10508" width="14" style="280" customWidth="1"/>
    <col min="10509" max="10753" width="9.140625" style="280"/>
    <col min="10754" max="10754" width="6.7109375" style="280" customWidth="1"/>
    <col min="10755" max="10755" width="64.140625" style="280" customWidth="1"/>
    <col min="10756" max="10756" width="11.42578125" style="280" customWidth="1"/>
    <col min="10757" max="10757" width="11.5703125" style="280" customWidth="1"/>
    <col min="10758" max="10758" width="9.42578125" style="280" customWidth="1"/>
    <col min="10759" max="10759" width="13.28515625" style="280" customWidth="1"/>
    <col min="10760" max="10761" width="10" style="280" customWidth="1"/>
    <col min="10762" max="10762" width="10.140625" style="280" customWidth="1"/>
    <col min="10763" max="10763" width="8.5703125" style="280" customWidth="1"/>
    <col min="10764" max="10764" width="14" style="280" customWidth="1"/>
    <col min="10765" max="11009" width="9.140625" style="280"/>
    <col min="11010" max="11010" width="6.7109375" style="280" customWidth="1"/>
    <col min="11011" max="11011" width="64.140625" style="280" customWidth="1"/>
    <col min="11012" max="11012" width="11.42578125" style="280" customWidth="1"/>
    <col min="11013" max="11013" width="11.5703125" style="280" customWidth="1"/>
    <col min="11014" max="11014" width="9.42578125" style="280" customWidth="1"/>
    <col min="11015" max="11015" width="13.28515625" style="280" customWidth="1"/>
    <col min="11016" max="11017" width="10" style="280" customWidth="1"/>
    <col min="11018" max="11018" width="10.140625" style="280" customWidth="1"/>
    <col min="11019" max="11019" width="8.5703125" style="280" customWidth="1"/>
    <col min="11020" max="11020" width="14" style="280" customWidth="1"/>
    <col min="11021" max="11265" width="9.140625" style="280"/>
    <col min="11266" max="11266" width="6.7109375" style="280" customWidth="1"/>
    <col min="11267" max="11267" width="64.140625" style="280" customWidth="1"/>
    <col min="11268" max="11268" width="11.42578125" style="280" customWidth="1"/>
    <col min="11269" max="11269" width="11.5703125" style="280" customWidth="1"/>
    <col min="11270" max="11270" width="9.42578125" style="280" customWidth="1"/>
    <col min="11271" max="11271" width="13.28515625" style="280" customWidth="1"/>
    <col min="11272" max="11273" width="10" style="280" customWidth="1"/>
    <col min="11274" max="11274" width="10.140625" style="280" customWidth="1"/>
    <col min="11275" max="11275" width="8.5703125" style="280" customWidth="1"/>
    <col min="11276" max="11276" width="14" style="280" customWidth="1"/>
    <col min="11277" max="11521" width="9.140625" style="280"/>
    <col min="11522" max="11522" width="6.7109375" style="280" customWidth="1"/>
    <col min="11523" max="11523" width="64.140625" style="280" customWidth="1"/>
    <col min="11524" max="11524" width="11.42578125" style="280" customWidth="1"/>
    <col min="11525" max="11525" width="11.5703125" style="280" customWidth="1"/>
    <col min="11526" max="11526" width="9.42578125" style="280" customWidth="1"/>
    <col min="11527" max="11527" width="13.28515625" style="280" customWidth="1"/>
    <col min="11528" max="11529" width="10" style="280" customWidth="1"/>
    <col min="11530" max="11530" width="10.140625" style="280" customWidth="1"/>
    <col min="11531" max="11531" width="8.5703125" style="280" customWidth="1"/>
    <col min="11532" max="11532" width="14" style="280" customWidth="1"/>
    <col min="11533" max="11777" width="9.140625" style="280"/>
    <col min="11778" max="11778" width="6.7109375" style="280" customWidth="1"/>
    <col min="11779" max="11779" width="64.140625" style="280" customWidth="1"/>
    <col min="11780" max="11780" width="11.42578125" style="280" customWidth="1"/>
    <col min="11781" max="11781" width="11.5703125" style="280" customWidth="1"/>
    <col min="11782" max="11782" width="9.42578125" style="280" customWidth="1"/>
    <col min="11783" max="11783" width="13.28515625" style="280" customWidth="1"/>
    <col min="11784" max="11785" width="10" style="280" customWidth="1"/>
    <col min="11786" max="11786" width="10.140625" style="280" customWidth="1"/>
    <col min="11787" max="11787" width="8.5703125" style="280" customWidth="1"/>
    <col min="11788" max="11788" width="14" style="280" customWidth="1"/>
    <col min="11789" max="12033" width="9.140625" style="280"/>
    <col min="12034" max="12034" width="6.7109375" style="280" customWidth="1"/>
    <col min="12035" max="12035" width="64.140625" style="280" customWidth="1"/>
    <col min="12036" max="12036" width="11.42578125" style="280" customWidth="1"/>
    <col min="12037" max="12037" width="11.5703125" style="280" customWidth="1"/>
    <col min="12038" max="12038" width="9.42578125" style="280" customWidth="1"/>
    <col min="12039" max="12039" width="13.28515625" style="280" customWidth="1"/>
    <col min="12040" max="12041" width="10" style="280" customWidth="1"/>
    <col min="12042" max="12042" width="10.140625" style="280" customWidth="1"/>
    <col min="12043" max="12043" width="8.5703125" style="280" customWidth="1"/>
    <col min="12044" max="12044" width="14" style="280" customWidth="1"/>
    <col min="12045" max="12289" width="9.140625" style="280"/>
    <col min="12290" max="12290" width="6.7109375" style="280" customWidth="1"/>
    <col min="12291" max="12291" width="64.140625" style="280" customWidth="1"/>
    <col min="12292" max="12292" width="11.42578125" style="280" customWidth="1"/>
    <col min="12293" max="12293" width="11.5703125" style="280" customWidth="1"/>
    <col min="12294" max="12294" width="9.42578125" style="280" customWidth="1"/>
    <col min="12295" max="12295" width="13.28515625" style="280" customWidth="1"/>
    <col min="12296" max="12297" width="10" style="280" customWidth="1"/>
    <col min="12298" max="12298" width="10.140625" style="280" customWidth="1"/>
    <col min="12299" max="12299" width="8.5703125" style="280" customWidth="1"/>
    <col min="12300" max="12300" width="14" style="280" customWidth="1"/>
    <col min="12301" max="12545" width="9.140625" style="280"/>
    <col min="12546" max="12546" width="6.7109375" style="280" customWidth="1"/>
    <col min="12547" max="12547" width="64.140625" style="280" customWidth="1"/>
    <col min="12548" max="12548" width="11.42578125" style="280" customWidth="1"/>
    <col min="12549" max="12549" width="11.5703125" style="280" customWidth="1"/>
    <col min="12550" max="12550" width="9.42578125" style="280" customWidth="1"/>
    <col min="12551" max="12551" width="13.28515625" style="280" customWidth="1"/>
    <col min="12552" max="12553" width="10" style="280" customWidth="1"/>
    <col min="12554" max="12554" width="10.140625" style="280" customWidth="1"/>
    <col min="12555" max="12555" width="8.5703125" style="280" customWidth="1"/>
    <col min="12556" max="12556" width="14" style="280" customWidth="1"/>
    <col min="12557" max="12801" width="9.140625" style="280"/>
    <col min="12802" max="12802" width="6.7109375" style="280" customWidth="1"/>
    <col min="12803" max="12803" width="64.140625" style="280" customWidth="1"/>
    <col min="12804" max="12804" width="11.42578125" style="280" customWidth="1"/>
    <col min="12805" max="12805" width="11.5703125" style="280" customWidth="1"/>
    <col min="12806" max="12806" width="9.42578125" style="280" customWidth="1"/>
    <col min="12807" max="12807" width="13.28515625" style="280" customWidth="1"/>
    <col min="12808" max="12809" width="10" style="280" customWidth="1"/>
    <col min="12810" max="12810" width="10.140625" style="280" customWidth="1"/>
    <col min="12811" max="12811" width="8.5703125" style="280" customWidth="1"/>
    <col min="12812" max="12812" width="14" style="280" customWidth="1"/>
    <col min="12813" max="13057" width="9.140625" style="280"/>
    <col min="13058" max="13058" width="6.7109375" style="280" customWidth="1"/>
    <col min="13059" max="13059" width="64.140625" style="280" customWidth="1"/>
    <col min="13060" max="13060" width="11.42578125" style="280" customWidth="1"/>
    <col min="13061" max="13061" width="11.5703125" style="280" customWidth="1"/>
    <col min="13062" max="13062" width="9.42578125" style="280" customWidth="1"/>
    <col min="13063" max="13063" width="13.28515625" style="280" customWidth="1"/>
    <col min="13064" max="13065" width="10" style="280" customWidth="1"/>
    <col min="13066" max="13066" width="10.140625" style="280" customWidth="1"/>
    <col min="13067" max="13067" width="8.5703125" style="280" customWidth="1"/>
    <col min="13068" max="13068" width="14" style="280" customWidth="1"/>
    <col min="13069" max="13313" width="9.140625" style="280"/>
    <col min="13314" max="13314" width="6.7109375" style="280" customWidth="1"/>
    <col min="13315" max="13315" width="64.140625" style="280" customWidth="1"/>
    <col min="13316" max="13316" width="11.42578125" style="280" customWidth="1"/>
    <col min="13317" max="13317" width="11.5703125" style="280" customWidth="1"/>
    <col min="13318" max="13318" width="9.42578125" style="280" customWidth="1"/>
    <col min="13319" max="13319" width="13.28515625" style="280" customWidth="1"/>
    <col min="13320" max="13321" width="10" style="280" customWidth="1"/>
    <col min="13322" max="13322" width="10.140625" style="280" customWidth="1"/>
    <col min="13323" max="13323" width="8.5703125" style="280" customWidth="1"/>
    <col min="13324" max="13324" width="14" style="280" customWidth="1"/>
    <col min="13325" max="13569" width="9.140625" style="280"/>
    <col min="13570" max="13570" width="6.7109375" style="280" customWidth="1"/>
    <col min="13571" max="13571" width="64.140625" style="280" customWidth="1"/>
    <col min="13572" max="13572" width="11.42578125" style="280" customWidth="1"/>
    <col min="13573" max="13573" width="11.5703125" style="280" customWidth="1"/>
    <col min="13574" max="13574" width="9.42578125" style="280" customWidth="1"/>
    <col min="13575" max="13575" width="13.28515625" style="280" customWidth="1"/>
    <col min="13576" max="13577" width="10" style="280" customWidth="1"/>
    <col min="13578" max="13578" width="10.140625" style="280" customWidth="1"/>
    <col min="13579" max="13579" width="8.5703125" style="280" customWidth="1"/>
    <col min="13580" max="13580" width="14" style="280" customWidth="1"/>
    <col min="13581" max="13825" width="9.140625" style="280"/>
    <col min="13826" max="13826" width="6.7109375" style="280" customWidth="1"/>
    <col min="13827" max="13827" width="64.140625" style="280" customWidth="1"/>
    <col min="13828" max="13828" width="11.42578125" style="280" customWidth="1"/>
    <col min="13829" max="13829" width="11.5703125" style="280" customWidth="1"/>
    <col min="13830" max="13830" width="9.42578125" style="280" customWidth="1"/>
    <col min="13831" max="13831" width="13.28515625" style="280" customWidth="1"/>
    <col min="13832" max="13833" width="10" style="280" customWidth="1"/>
    <col min="13834" max="13834" width="10.140625" style="280" customWidth="1"/>
    <col min="13835" max="13835" width="8.5703125" style="280" customWidth="1"/>
    <col min="13836" max="13836" width="14" style="280" customWidth="1"/>
    <col min="13837" max="14081" width="9.140625" style="280"/>
    <col min="14082" max="14082" width="6.7109375" style="280" customWidth="1"/>
    <col min="14083" max="14083" width="64.140625" style="280" customWidth="1"/>
    <col min="14084" max="14084" width="11.42578125" style="280" customWidth="1"/>
    <col min="14085" max="14085" width="11.5703125" style="280" customWidth="1"/>
    <col min="14086" max="14086" width="9.42578125" style="280" customWidth="1"/>
    <col min="14087" max="14087" width="13.28515625" style="280" customWidth="1"/>
    <col min="14088" max="14089" width="10" style="280" customWidth="1"/>
    <col min="14090" max="14090" width="10.140625" style="280" customWidth="1"/>
    <col min="14091" max="14091" width="8.5703125" style="280" customWidth="1"/>
    <col min="14092" max="14092" width="14" style="280" customWidth="1"/>
    <col min="14093" max="14337" width="9.140625" style="280"/>
    <col min="14338" max="14338" width="6.7109375" style="280" customWidth="1"/>
    <col min="14339" max="14339" width="64.140625" style="280" customWidth="1"/>
    <col min="14340" max="14340" width="11.42578125" style="280" customWidth="1"/>
    <col min="14341" max="14341" width="11.5703125" style="280" customWidth="1"/>
    <col min="14342" max="14342" width="9.42578125" style="280" customWidth="1"/>
    <col min="14343" max="14343" width="13.28515625" style="280" customWidth="1"/>
    <col min="14344" max="14345" width="10" style="280" customWidth="1"/>
    <col min="14346" max="14346" width="10.140625" style="280" customWidth="1"/>
    <col min="14347" max="14347" width="8.5703125" style="280" customWidth="1"/>
    <col min="14348" max="14348" width="14" style="280" customWidth="1"/>
    <col min="14349" max="14593" width="9.140625" style="280"/>
    <col min="14594" max="14594" width="6.7109375" style="280" customWidth="1"/>
    <col min="14595" max="14595" width="64.140625" style="280" customWidth="1"/>
    <col min="14596" max="14596" width="11.42578125" style="280" customWidth="1"/>
    <col min="14597" max="14597" width="11.5703125" style="280" customWidth="1"/>
    <col min="14598" max="14598" width="9.42578125" style="280" customWidth="1"/>
    <col min="14599" max="14599" width="13.28515625" style="280" customWidth="1"/>
    <col min="14600" max="14601" width="10" style="280" customWidth="1"/>
    <col min="14602" max="14602" width="10.140625" style="280" customWidth="1"/>
    <col min="14603" max="14603" width="8.5703125" style="280" customWidth="1"/>
    <col min="14604" max="14604" width="14" style="280" customWidth="1"/>
    <col min="14605" max="14849" width="9.140625" style="280"/>
    <col min="14850" max="14850" width="6.7109375" style="280" customWidth="1"/>
    <col min="14851" max="14851" width="64.140625" style="280" customWidth="1"/>
    <col min="14852" max="14852" width="11.42578125" style="280" customWidth="1"/>
    <col min="14853" max="14853" width="11.5703125" style="280" customWidth="1"/>
    <col min="14854" max="14854" width="9.42578125" style="280" customWidth="1"/>
    <col min="14855" max="14855" width="13.28515625" style="280" customWidth="1"/>
    <col min="14856" max="14857" width="10" style="280" customWidth="1"/>
    <col min="14858" max="14858" width="10.140625" style="280" customWidth="1"/>
    <col min="14859" max="14859" width="8.5703125" style="280" customWidth="1"/>
    <col min="14860" max="14860" width="14" style="280" customWidth="1"/>
    <col min="14861" max="15105" width="9.140625" style="280"/>
    <col min="15106" max="15106" width="6.7109375" style="280" customWidth="1"/>
    <col min="15107" max="15107" width="64.140625" style="280" customWidth="1"/>
    <col min="15108" max="15108" width="11.42578125" style="280" customWidth="1"/>
    <col min="15109" max="15109" width="11.5703125" style="280" customWidth="1"/>
    <col min="15110" max="15110" width="9.42578125" style="280" customWidth="1"/>
    <col min="15111" max="15111" width="13.28515625" style="280" customWidth="1"/>
    <col min="15112" max="15113" width="10" style="280" customWidth="1"/>
    <col min="15114" max="15114" width="10.140625" style="280" customWidth="1"/>
    <col min="15115" max="15115" width="8.5703125" style="280" customWidth="1"/>
    <col min="15116" max="15116" width="14" style="280" customWidth="1"/>
    <col min="15117" max="15361" width="9.140625" style="280"/>
    <col min="15362" max="15362" width="6.7109375" style="280" customWidth="1"/>
    <col min="15363" max="15363" width="64.140625" style="280" customWidth="1"/>
    <col min="15364" max="15364" width="11.42578125" style="280" customWidth="1"/>
    <col min="15365" max="15365" width="11.5703125" style="280" customWidth="1"/>
    <col min="15366" max="15366" width="9.42578125" style="280" customWidth="1"/>
    <col min="15367" max="15367" width="13.28515625" style="280" customWidth="1"/>
    <col min="15368" max="15369" width="10" style="280" customWidth="1"/>
    <col min="15370" max="15370" width="10.140625" style="280" customWidth="1"/>
    <col min="15371" max="15371" width="8.5703125" style="280" customWidth="1"/>
    <col min="15372" max="15372" width="14" style="280" customWidth="1"/>
    <col min="15373" max="15617" width="9.140625" style="280"/>
    <col min="15618" max="15618" width="6.7109375" style="280" customWidth="1"/>
    <col min="15619" max="15619" width="64.140625" style="280" customWidth="1"/>
    <col min="15620" max="15620" width="11.42578125" style="280" customWidth="1"/>
    <col min="15621" max="15621" width="11.5703125" style="280" customWidth="1"/>
    <col min="15622" max="15622" width="9.42578125" style="280" customWidth="1"/>
    <col min="15623" max="15623" width="13.28515625" style="280" customWidth="1"/>
    <col min="15624" max="15625" width="10" style="280" customWidth="1"/>
    <col min="15626" max="15626" width="10.140625" style="280" customWidth="1"/>
    <col min="15627" max="15627" width="8.5703125" style="280" customWidth="1"/>
    <col min="15628" max="15628" width="14" style="280" customWidth="1"/>
    <col min="15629" max="15873" width="9.140625" style="280"/>
    <col min="15874" max="15874" width="6.7109375" style="280" customWidth="1"/>
    <col min="15875" max="15875" width="64.140625" style="280" customWidth="1"/>
    <col min="15876" max="15876" width="11.42578125" style="280" customWidth="1"/>
    <col min="15877" max="15877" width="11.5703125" style="280" customWidth="1"/>
    <col min="15878" max="15878" width="9.42578125" style="280" customWidth="1"/>
    <col min="15879" max="15879" width="13.28515625" style="280" customWidth="1"/>
    <col min="15880" max="15881" width="10" style="280" customWidth="1"/>
    <col min="15882" max="15882" width="10.140625" style="280" customWidth="1"/>
    <col min="15883" max="15883" width="8.5703125" style="280" customWidth="1"/>
    <col min="15884" max="15884" width="14" style="280" customWidth="1"/>
    <col min="15885" max="16129" width="9.140625" style="280"/>
    <col min="16130" max="16130" width="6.7109375" style="280" customWidth="1"/>
    <col min="16131" max="16131" width="64.140625" style="280" customWidth="1"/>
    <col min="16132" max="16132" width="11.42578125" style="280" customWidth="1"/>
    <col min="16133" max="16133" width="11.5703125" style="280" customWidth="1"/>
    <col min="16134" max="16134" width="9.42578125" style="280" customWidth="1"/>
    <col min="16135" max="16135" width="13.28515625" style="280" customWidth="1"/>
    <col min="16136" max="16137" width="10" style="280" customWidth="1"/>
    <col min="16138" max="16138" width="10.140625" style="280" customWidth="1"/>
    <col min="16139" max="16139" width="8.5703125" style="280" customWidth="1"/>
    <col min="16140" max="16140" width="14" style="280" customWidth="1"/>
    <col min="16141" max="16384" width="9.140625" style="280"/>
  </cols>
  <sheetData>
    <row r="1" spans="1:12" ht="15.95" customHeight="1">
      <c r="A1" s="1354" t="s">
        <v>441</v>
      </c>
      <c r="B1" s="1354"/>
      <c r="C1" s="1354"/>
    </row>
    <row r="2" spans="1:12" ht="15.95" customHeight="1" thickBot="1">
      <c r="A2" s="1355" t="s">
        <v>442</v>
      </c>
      <c r="B2" s="1355"/>
      <c r="D2" s="282" t="s">
        <v>443</v>
      </c>
    </row>
    <row r="3" spans="1:12" ht="38.1" customHeight="1" thickBot="1">
      <c r="A3" s="283" t="s">
        <v>363</v>
      </c>
      <c r="B3" s="1272" t="s">
        <v>444</v>
      </c>
      <c r="C3" s="1318" t="str">
        <f>+CONCATENATE(LEFT([1]ÖSSZEFÜGGÉSEK!A5,4),". évi előirányzat")</f>
        <v>2015. évi előirányzat</v>
      </c>
      <c r="D3" s="1356" t="s">
        <v>11</v>
      </c>
      <c r="E3" s="1356" t="s">
        <v>12</v>
      </c>
      <c r="F3" s="1356" t="s">
        <v>13</v>
      </c>
      <c r="G3" s="1357" t="s">
        <v>14</v>
      </c>
      <c r="H3" s="1357" t="s">
        <v>109</v>
      </c>
      <c r="I3" s="1359" t="s">
        <v>110</v>
      </c>
      <c r="J3" s="1349" t="s">
        <v>445</v>
      </c>
      <c r="K3" s="1350"/>
      <c r="L3" s="1351"/>
    </row>
    <row r="4" spans="1:12" s="286" customFormat="1" ht="25.5" customHeight="1" thickBot="1">
      <c r="A4" s="284" t="s">
        <v>8</v>
      </c>
      <c r="B4" s="1313" t="s">
        <v>9</v>
      </c>
      <c r="C4" s="1319"/>
      <c r="D4" s="395" t="s">
        <v>16</v>
      </c>
      <c r="E4" s="396" t="s">
        <v>17</v>
      </c>
      <c r="F4" s="397" t="s">
        <v>18</v>
      </c>
      <c r="G4" s="1358"/>
      <c r="H4" s="1358"/>
      <c r="I4" s="1360"/>
      <c r="J4" s="1320" t="s">
        <v>16</v>
      </c>
      <c r="K4" s="1320" t="s">
        <v>17</v>
      </c>
      <c r="L4" s="394" t="s">
        <v>18</v>
      </c>
    </row>
    <row r="5" spans="1:12" s="489" customFormat="1" ht="12" customHeight="1" thickBot="1">
      <c r="A5" s="487"/>
      <c r="B5" s="481" t="s">
        <v>447</v>
      </c>
      <c r="C5" s="1314"/>
      <c r="D5" s="1315"/>
      <c r="E5" s="1315"/>
      <c r="F5" s="1315"/>
      <c r="G5" s="291"/>
      <c r="H5" s="291"/>
      <c r="I5" s="1316"/>
      <c r="J5" s="1315"/>
      <c r="K5" s="1315"/>
      <c r="L5" s="1317"/>
    </row>
    <row r="6" spans="1:12" s="489" customFormat="1" ht="12" customHeight="1">
      <c r="A6" s="490" t="s">
        <v>20</v>
      </c>
      <c r="B6" s="491" t="s">
        <v>146</v>
      </c>
      <c r="C6" s="492">
        <v>139604</v>
      </c>
      <c r="D6" s="493">
        <v>139604</v>
      </c>
      <c r="E6" s="493"/>
      <c r="F6" s="493"/>
      <c r="G6" s="494">
        <v>140567</v>
      </c>
      <c r="H6" s="494">
        <v>140567</v>
      </c>
      <c r="I6" s="495">
        <f>H6/G6*100</f>
        <v>100</v>
      </c>
      <c r="J6" s="493">
        <v>140567</v>
      </c>
      <c r="K6" s="493"/>
      <c r="L6" s="496"/>
    </row>
    <row r="7" spans="1:12" s="489" customFormat="1" ht="12" customHeight="1">
      <c r="A7" s="497" t="s">
        <v>22</v>
      </c>
      <c r="B7" s="498" t="s">
        <v>147</v>
      </c>
      <c r="C7" s="499">
        <v>125317</v>
      </c>
      <c r="D7" s="500">
        <v>125317</v>
      </c>
      <c r="E7" s="500"/>
      <c r="F7" s="500"/>
      <c r="G7" s="501">
        <v>136102</v>
      </c>
      <c r="H7" s="501">
        <v>136102</v>
      </c>
      <c r="I7" s="495">
        <f t="shared" ref="I7:I10" si="0">H7/G7*100</f>
        <v>100</v>
      </c>
      <c r="J7" s="500">
        <v>136102</v>
      </c>
      <c r="K7" s="500"/>
      <c r="L7" s="502"/>
    </row>
    <row r="8" spans="1:12" s="489" customFormat="1" ht="12" customHeight="1">
      <c r="A8" s="497" t="s">
        <v>24</v>
      </c>
      <c r="B8" s="498" t="s">
        <v>148</v>
      </c>
      <c r="C8" s="499">
        <v>189301</v>
      </c>
      <c r="D8" s="500">
        <v>189301</v>
      </c>
      <c r="E8" s="500"/>
      <c r="F8" s="500"/>
      <c r="G8" s="501">
        <v>221155</v>
      </c>
      <c r="H8" s="501">
        <v>221155</v>
      </c>
      <c r="I8" s="495">
        <f t="shared" si="0"/>
        <v>100</v>
      </c>
      <c r="J8" s="500">
        <v>221155</v>
      </c>
      <c r="K8" s="500"/>
      <c r="L8" s="502"/>
    </row>
    <row r="9" spans="1:12" s="489" customFormat="1" ht="12" customHeight="1">
      <c r="A9" s="497" t="s">
        <v>26</v>
      </c>
      <c r="B9" s="498" t="s">
        <v>149</v>
      </c>
      <c r="C9" s="499">
        <v>29170</v>
      </c>
      <c r="D9" s="500">
        <v>29170</v>
      </c>
      <c r="E9" s="500"/>
      <c r="F9" s="500"/>
      <c r="G9" s="501">
        <v>29574</v>
      </c>
      <c r="H9" s="501">
        <v>29574</v>
      </c>
      <c r="I9" s="495">
        <f t="shared" si="0"/>
        <v>100</v>
      </c>
      <c r="J9" s="500">
        <v>29574</v>
      </c>
      <c r="K9" s="500"/>
      <c r="L9" s="502"/>
    </row>
    <row r="10" spans="1:12" s="489" customFormat="1" ht="12" customHeight="1">
      <c r="A10" s="497" t="s">
        <v>28</v>
      </c>
      <c r="B10" s="498" t="s">
        <v>448</v>
      </c>
      <c r="C10" s="499">
        <v>22963</v>
      </c>
      <c r="D10" s="500">
        <v>22963</v>
      </c>
      <c r="E10" s="500"/>
      <c r="F10" s="500"/>
      <c r="G10" s="501">
        <v>88548</v>
      </c>
      <c r="H10" s="501">
        <v>88548</v>
      </c>
      <c r="I10" s="495">
        <f t="shared" si="0"/>
        <v>100</v>
      </c>
      <c r="J10" s="500">
        <v>88548</v>
      </c>
      <c r="K10" s="500"/>
      <c r="L10" s="502"/>
    </row>
    <row r="11" spans="1:12" s="489" customFormat="1" ht="14.25" customHeight="1" thickBot="1">
      <c r="A11" s="503" t="s">
        <v>30</v>
      </c>
      <c r="B11" s="504" t="s">
        <v>151</v>
      </c>
      <c r="C11" s="505">
        <v>963</v>
      </c>
      <c r="D11" s="500">
        <v>963</v>
      </c>
      <c r="E11" s="500"/>
      <c r="F11" s="500"/>
      <c r="G11" s="501"/>
      <c r="H11" s="501"/>
      <c r="I11" s="506"/>
      <c r="J11" s="500"/>
      <c r="K11" s="500"/>
      <c r="L11" s="502"/>
    </row>
    <row r="12" spans="1:12" s="489" customFormat="1" ht="14.25" customHeight="1" thickBot="1">
      <c r="A12" s="487" t="s">
        <v>42</v>
      </c>
      <c r="B12" s="481" t="s">
        <v>152</v>
      </c>
      <c r="C12" s="507">
        <f>SUM(C6:C10)</f>
        <v>506355</v>
      </c>
      <c r="D12" s="508">
        <f>SUM(D6:D10)</f>
        <v>506355</v>
      </c>
      <c r="E12" s="508"/>
      <c r="F12" s="508"/>
      <c r="G12" s="507">
        <f>SUM(G6:G10)</f>
        <v>615946</v>
      </c>
      <c r="H12" s="507">
        <f>SUM(H6:H10)</f>
        <v>615946</v>
      </c>
      <c r="I12" s="514">
        <f>H12/G12*100</f>
        <v>100</v>
      </c>
      <c r="J12" s="508">
        <f>SUM(J6:J10)</f>
        <v>615946</v>
      </c>
      <c r="K12" s="508">
        <f t="shared" ref="K12:L12" si="1">SUM(K6:K10)</f>
        <v>0</v>
      </c>
      <c r="L12" s="508">
        <f t="shared" si="1"/>
        <v>0</v>
      </c>
    </row>
    <row r="13" spans="1:12" s="298" customFormat="1" ht="16.5" thickBot="1">
      <c r="A13" s="487"/>
      <c r="B13" s="509" t="s">
        <v>44</v>
      </c>
      <c r="C13" s="291"/>
      <c r="D13" s="287"/>
      <c r="E13" s="287"/>
      <c r="F13" s="287"/>
      <c r="G13" s="288"/>
      <c r="H13" s="288"/>
      <c r="I13" s="320"/>
      <c r="J13" s="287"/>
      <c r="K13" s="287"/>
      <c r="L13" s="289"/>
    </row>
    <row r="14" spans="1:12" s="489" customFormat="1" ht="12" customHeight="1">
      <c r="A14" s="490" t="s">
        <v>45</v>
      </c>
      <c r="B14" s="491" t="s">
        <v>46</v>
      </c>
      <c r="C14" s="492"/>
      <c r="D14" s="493"/>
      <c r="E14" s="493"/>
      <c r="F14" s="493"/>
      <c r="G14" s="494"/>
      <c r="H14" s="494"/>
      <c r="I14" s="495"/>
      <c r="J14" s="493"/>
      <c r="K14" s="493"/>
      <c r="L14" s="496"/>
    </row>
    <row r="15" spans="1:12" s="489" customFormat="1" ht="12" customHeight="1">
      <c r="A15" s="497" t="s">
        <v>47</v>
      </c>
      <c r="B15" s="498" t="s">
        <v>153</v>
      </c>
      <c r="C15" s="492"/>
      <c r="D15" s="500"/>
      <c r="E15" s="500"/>
      <c r="F15" s="500"/>
      <c r="G15" s="501"/>
      <c r="H15" s="501"/>
      <c r="I15" s="506"/>
      <c r="J15" s="500"/>
      <c r="K15" s="500"/>
      <c r="L15" s="502"/>
    </row>
    <row r="16" spans="1:12" s="489" customFormat="1" ht="12" customHeight="1">
      <c r="A16" s="497" t="s">
        <v>49</v>
      </c>
      <c r="B16" s="498" t="s">
        <v>154</v>
      </c>
      <c r="C16" s="499"/>
      <c r="D16" s="500"/>
      <c r="E16" s="500"/>
      <c r="F16" s="500"/>
      <c r="G16" s="501"/>
      <c r="H16" s="501"/>
      <c r="I16" s="506"/>
      <c r="J16" s="500"/>
      <c r="K16" s="500"/>
      <c r="L16" s="502"/>
    </row>
    <row r="17" spans="1:12" s="489" customFormat="1" ht="12" customHeight="1">
      <c r="A17" s="497" t="s">
        <v>51</v>
      </c>
      <c r="B17" s="498" t="s">
        <v>155</v>
      </c>
      <c r="C17" s="499"/>
      <c r="D17" s="500"/>
      <c r="E17" s="500"/>
      <c r="F17" s="500"/>
      <c r="G17" s="501"/>
      <c r="H17" s="501"/>
      <c r="I17" s="506"/>
      <c r="J17" s="500"/>
      <c r="K17" s="500"/>
      <c r="L17" s="502"/>
    </row>
    <row r="18" spans="1:12" s="489" customFormat="1" ht="12" customHeight="1">
      <c r="A18" s="497" t="s">
        <v>156</v>
      </c>
      <c r="B18" s="498" t="s">
        <v>157</v>
      </c>
      <c r="C18" s="499">
        <v>218181</v>
      </c>
      <c r="D18" s="500">
        <v>158896</v>
      </c>
      <c r="E18" s="500">
        <v>59285</v>
      </c>
      <c r="F18" s="500"/>
      <c r="G18" s="501">
        <v>187728</v>
      </c>
      <c r="H18" s="501">
        <v>124919</v>
      </c>
      <c r="I18" s="495">
        <f t="shared" ref="I18:I19" si="2">H18/G18*100</f>
        <v>66.542550924742187</v>
      </c>
      <c r="J18" s="500">
        <v>116668</v>
      </c>
      <c r="K18" s="500">
        <v>8251</v>
      </c>
      <c r="L18" s="502"/>
    </row>
    <row r="19" spans="1:12" s="489" customFormat="1" ht="13.5" customHeight="1" thickBot="1">
      <c r="A19" s="503" t="s">
        <v>158</v>
      </c>
      <c r="B19" s="504" t="s">
        <v>159</v>
      </c>
      <c r="C19" s="505">
        <v>518</v>
      </c>
      <c r="D19" s="510"/>
      <c r="E19" s="510">
        <v>518</v>
      </c>
      <c r="F19" s="510"/>
      <c r="G19" s="511">
        <v>2657</v>
      </c>
      <c r="H19" s="511">
        <v>2657</v>
      </c>
      <c r="I19" s="495">
        <f t="shared" si="2"/>
        <v>100</v>
      </c>
      <c r="J19" s="510"/>
      <c r="K19" s="510">
        <v>2657</v>
      </c>
      <c r="L19" s="512"/>
    </row>
    <row r="20" spans="1:12" s="489" customFormat="1" ht="13.5" customHeight="1" thickBot="1">
      <c r="A20" s="487" t="s">
        <v>53</v>
      </c>
      <c r="B20" s="509" t="s">
        <v>160</v>
      </c>
      <c r="C20" s="507">
        <f>+C14+C15+C16+C17+C18</f>
        <v>218181</v>
      </c>
      <c r="D20" s="513">
        <f>+D14+D15+D16+D17+D18</f>
        <v>158896</v>
      </c>
      <c r="E20" s="513">
        <f>+E14+E15+E16+E17+E18</f>
        <v>59285</v>
      </c>
      <c r="F20" s="513">
        <f t="shared" ref="F20:L20" si="3">+F14+F15+F16+F17+F18</f>
        <v>0</v>
      </c>
      <c r="G20" s="488">
        <f t="shared" si="3"/>
        <v>187728</v>
      </c>
      <c r="H20" s="488">
        <f t="shared" si="3"/>
        <v>124919</v>
      </c>
      <c r="I20" s="514">
        <f>H20/G20*100</f>
        <v>66.542550924742187</v>
      </c>
      <c r="J20" s="513">
        <f t="shared" si="3"/>
        <v>116668</v>
      </c>
      <c r="K20" s="513">
        <f t="shared" si="3"/>
        <v>8251</v>
      </c>
      <c r="L20" s="513">
        <f t="shared" si="3"/>
        <v>0</v>
      </c>
    </row>
    <row r="21" spans="1:12" s="298" customFormat="1" ht="16.5" thickBot="1">
      <c r="A21" s="487"/>
      <c r="B21" s="481" t="s">
        <v>117</v>
      </c>
      <c r="C21" s="291"/>
      <c r="D21" s="287"/>
      <c r="E21" s="287"/>
      <c r="F21" s="287"/>
      <c r="G21" s="288"/>
      <c r="H21" s="288"/>
      <c r="I21" s="320"/>
      <c r="J21" s="287"/>
      <c r="K21" s="287"/>
      <c r="L21" s="289"/>
    </row>
    <row r="22" spans="1:12" s="489" customFormat="1" ht="12" customHeight="1">
      <c r="A22" s="490" t="s">
        <v>161</v>
      </c>
      <c r="B22" s="491" t="s">
        <v>132</v>
      </c>
      <c r="C22" s="492">
        <v>96185</v>
      </c>
      <c r="D22" s="493"/>
      <c r="E22" s="493">
        <v>96185</v>
      </c>
      <c r="F22" s="493"/>
      <c r="G22" s="494">
        <v>91365</v>
      </c>
      <c r="H22" s="494">
        <v>91365</v>
      </c>
      <c r="I22" s="495"/>
      <c r="J22" s="493"/>
      <c r="K22" s="493">
        <v>91365</v>
      </c>
      <c r="L22" s="496"/>
    </row>
    <row r="23" spans="1:12" s="489" customFormat="1" ht="12" customHeight="1">
      <c r="A23" s="497" t="s">
        <v>162</v>
      </c>
      <c r="B23" s="498" t="s">
        <v>163</v>
      </c>
      <c r="C23" s="499"/>
      <c r="D23" s="500"/>
      <c r="E23" s="500"/>
      <c r="F23" s="500"/>
      <c r="G23" s="501"/>
      <c r="H23" s="501"/>
      <c r="I23" s="506"/>
      <c r="J23" s="500"/>
      <c r="K23" s="500"/>
      <c r="L23" s="502"/>
    </row>
    <row r="24" spans="1:12" s="489" customFormat="1" ht="12" customHeight="1">
      <c r="A24" s="497" t="s">
        <v>164</v>
      </c>
      <c r="B24" s="498" t="s">
        <v>165</v>
      </c>
      <c r="C24" s="499"/>
      <c r="D24" s="500"/>
      <c r="E24" s="500"/>
      <c r="F24" s="500"/>
      <c r="G24" s="501"/>
      <c r="H24" s="501"/>
      <c r="I24" s="506"/>
      <c r="J24" s="500"/>
      <c r="K24" s="500"/>
      <c r="L24" s="502"/>
    </row>
    <row r="25" spans="1:12" s="489" customFormat="1" ht="12" customHeight="1">
      <c r="A25" s="497" t="s">
        <v>166</v>
      </c>
      <c r="B25" s="498" t="s">
        <v>167</v>
      </c>
      <c r="C25" s="499"/>
      <c r="D25" s="500"/>
      <c r="E25" s="500"/>
      <c r="F25" s="500"/>
      <c r="G25" s="501"/>
      <c r="H25" s="501"/>
      <c r="I25" s="506"/>
      <c r="J25" s="500"/>
      <c r="K25" s="500"/>
      <c r="L25" s="502"/>
    </row>
    <row r="26" spans="1:12" s="489" customFormat="1" ht="12" customHeight="1">
      <c r="A26" s="497" t="s">
        <v>168</v>
      </c>
      <c r="B26" s="498" t="s">
        <v>169</v>
      </c>
      <c r="C26" s="499"/>
      <c r="D26" s="500"/>
      <c r="E26" s="500"/>
      <c r="F26" s="500"/>
      <c r="G26" s="501">
        <v>39849</v>
      </c>
      <c r="H26" s="501">
        <v>39849</v>
      </c>
      <c r="I26" s="495">
        <f t="shared" ref="I26:I27" si="4">H26/G26*100</f>
        <v>100</v>
      </c>
      <c r="J26" s="500"/>
      <c r="K26" s="500">
        <v>39849</v>
      </c>
      <c r="L26" s="502"/>
    </row>
    <row r="27" spans="1:12" s="489" customFormat="1" ht="12" customHeight="1" thickBot="1">
      <c r="A27" s="503" t="s">
        <v>170</v>
      </c>
      <c r="B27" s="504" t="s">
        <v>171</v>
      </c>
      <c r="C27" s="505"/>
      <c r="D27" s="510"/>
      <c r="E27" s="510"/>
      <c r="F27" s="510"/>
      <c r="G27" s="511">
        <v>39849</v>
      </c>
      <c r="H27" s="511">
        <v>39849</v>
      </c>
      <c r="I27" s="495">
        <f t="shared" si="4"/>
        <v>100</v>
      </c>
      <c r="J27" s="510"/>
      <c r="K27" s="510">
        <v>39849</v>
      </c>
      <c r="L27" s="512"/>
    </row>
    <row r="28" spans="1:12" s="489" customFormat="1" ht="27.75" customHeight="1" thickBot="1">
      <c r="A28" s="487" t="s">
        <v>55</v>
      </c>
      <c r="B28" s="481" t="s">
        <v>172</v>
      </c>
      <c r="C28" s="507">
        <f>+C22+C23+C24+C25+C26</f>
        <v>96185</v>
      </c>
      <c r="D28" s="513">
        <f>+D22+D23+D24+D25+D26</f>
        <v>0</v>
      </c>
      <c r="E28" s="513">
        <f>+E22+E23+E24+E25+E26</f>
        <v>96185</v>
      </c>
      <c r="F28" s="513">
        <f t="shared" ref="F28:L28" si="5">+F22+F23+F24+F25+F26</f>
        <v>0</v>
      </c>
      <c r="G28" s="488">
        <f t="shared" si="5"/>
        <v>131214</v>
      </c>
      <c r="H28" s="488">
        <f t="shared" si="5"/>
        <v>131214</v>
      </c>
      <c r="I28" s="514">
        <f>H28/G28*100</f>
        <v>100</v>
      </c>
      <c r="J28" s="513">
        <f t="shared" si="5"/>
        <v>0</v>
      </c>
      <c r="K28" s="513">
        <f t="shared" si="5"/>
        <v>131214</v>
      </c>
      <c r="L28" s="513">
        <f t="shared" si="5"/>
        <v>0</v>
      </c>
    </row>
    <row r="29" spans="1:12" s="298" customFormat="1" ht="16.5" thickBot="1">
      <c r="A29" s="487"/>
      <c r="B29" s="481" t="s">
        <v>173</v>
      </c>
      <c r="C29" s="291"/>
      <c r="D29" s="287"/>
      <c r="E29" s="287"/>
      <c r="F29" s="287"/>
      <c r="G29" s="288"/>
      <c r="H29" s="288"/>
      <c r="I29" s="320"/>
      <c r="J29" s="287"/>
      <c r="K29" s="287"/>
      <c r="L29" s="289"/>
    </row>
    <row r="30" spans="1:12" s="489" customFormat="1" ht="12" customHeight="1">
      <c r="A30" s="490" t="s">
        <v>58</v>
      </c>
      <c r="B30" s="491" t="s">
        <v>449</v>
      </c>
      <c r="C30" s="515">
        <f>C33+C32+C31</f>
        <v>316000</v>
      </c>
      <c r="D30" s="516">
        <v>110636</v>
      </c>
      <c r="E30" s="516">
        <v>205364</v>
      </c>
      <c r="F30" s="516">
        <f>+F31+F32+F33</f>
        <v>54900</v>
      </c>
      <c r="G30" s="517">
        <v>321600</v>
      </c>
      <c r="H30" s="517">
        <v>363707</v>
      </c>
      <c r="I30" s="495">
        <f t="shared" ref="I30:I36" si="6">H30/G30*100</f>
        <v>113.09297263681593</v>
      </c>
      <c r="J30" s="516">
        <v>125001</v>
      </c>
      <c r="K30" s="516">
        <v>238706</v>
      </c>
      <c r="L30" s="518">
        <v>54900</v>
      </c>
    </row>
    <row r="31" spans="1:12" s="489" customFormat="1" ht="12" customHeight="1">
      <c r="A31" s="497" t="s">
        <v>175</v>
      </c>
      <c r="B31" s="498" t="s">
        <v>176</v>
      </c>
      <c r="C31" s="499">
        <v>36000</v>
      </c>
      <c r="D31" s="500">
        <v>36000</v>
      </c>
      <c r="E31" s="500"/>
      <c r="F31" s="500"/>
      <c r="G31" s="501">
        <v>36600</v>
      </c>
      <c r="H31" s="501">
        <v>37056</v>
      </c>
      <c r="I31" s="495">
        <f t="shared" si="6"/>
        <v>101.24590163934425</v>
      </c>
      <c r="J31" s="500">
        <v>37056</v>
      </c>
      <c r="K31" s="500"/>
      <c r="L31" s="502"/>
    </row>
    <row r="32" spans="1:12" s="489" customFormat="1" ht="12" customHeight="1">
      <c r="A32" s="497" t="s">
        <v>177</v>
      </c>
      <c r="B32" s="498" t="s">
        <v>178</v>
      </c>
      <c r="C32" s="499"/>
      <c r="D32" s="500"/>
      <c r="E32" s="500"/>
      <c r="F32" s="500"/>
      <c r="G32" s="501"/>
      <c r="H32" s="501"/>
      <c r="I32" s="495"/>
      <c r="J32" s="500"/>
      <c r="K32" s="500"/>
      <c r="L32" s="502"/>
    </row>
    <row r="33" spans="1:12" s="489" customFormat="1" ht="13.5" customHeight="1">
      <c r="A33" s="497" t="s">
        <v>179</v>
      </c>
      <c r="B33" s="498" t="s">
        <v>180</v>
      </c>
      <c r="C33" s="499">
        <v>280000</v>
      </c>
      <c r="D33" s="500">
        <v>74636</v>
      </c>
      <c r="E33" s="500">
        <v>205364</v>
      </c>
      <c r="F33" s="500">
        <v>54900</v>
      </c>
      <c r="G33" s="501">
        <v>285000</v>
      </c>
      <c r="H33" s="501">
        <v>326651</v>
      </c>
      <c r="I33" s="495">
        <f t="shared" si="6"/>
        <v>114.61438596491229</v>
      </c>
      <c r="J33" s="500">
        <v>87945</v>
      </c>
      <c r="K33" s="500">
        <v>238706</v>
      </c>
      <c r="L33" s="502">
        <v>54900</v>
      </c>
    </row>
    <row r="34" spans="1:12" s="489" customFormat="1" ht="12" customHeight="1">
      <c r="A34" s="497" t="s">
        <v>59</v>
      </c>
      <c r="B34" s="498" t="s">
        <v>181</v>
      </c>
      <c r="C34" s="499">
        <v>25000</v>
      </c>
      <c r="D34" s="500">
        <v>25000</v>
      </c>
      <c r="E34" s="500"/>
      <c r="F34" s="500"/>
      <c r="G34" s="501">
        <v>26000</v>
      </c>
      <c r="H34" s="501">
        <v>26589</v>
      </c>
      <c r="I34" s="495">
        <f t="shared" si="6"/>
        <v>102.26538461538462</v>
      </c>
      <c r="J34" s="500">
        <v>26589</v>
      </c>
      <c r="K34" s="500"/>
      <c r="L34" s="502"/>
    </row>
    <row r="35" spans="1:12" s="489" customFormat="1" ht="12" customHeight="1">
      <c r="A35" s="497" t="s">
        <v>61</v>
      </c>
      <c r="B35" s="498" t="s">
        <v>478</v>
      </c>
      <c r="C35" s="499">
        <v>2500</v>
      </c>
      <c r="D35" s="500">
        <v>2500</v>
      </c>
      <c r="E35" s="500"/>
      <c r="F35" s="500"/>
      <c r="G35" s="501">
        <v>2600</v>
      </c>
      <c r="H35" s="501">
        <v>2874</v>
      </c>
      <c r="I35" s="495">
        <f t="shared" si="6"/>
        <v>110.53846153846155</v>
      </c>
      <c r="J35" s="500">
        <v>2874</v>
      </c>
      <c r="K35" s="500"/>
      <c r="L35" s="502"/>
    </row>
    <row r="36" spans="1:12" s="489" customFormat="1" ht="12" customHeight="1" thickBot="1">
      <c r="A36" s="503" t="s">
        <v>133</v>
      </c>
      <c r="B36" s="504" t="s">
        <v>479</v>
      </c>
      <c r="C36" s="505">
        <v>2050</v>
      </c>
      <c r="D36" s="510">
        <v>2050</v>
      </c>
      <c r="E36" s="510"/>
      <c r="F36" s="510"/>
      <c r="G36" s="511">
        <v>2350</v>
      </c>
      <c r="H36" s="511">
        <v>2715</v>
      </c>
      <c r="I36" s="495">
        <f t="shared" si="6"/>
        <v>115.53191489361703</v>
      </c>
      <c r="J36" s="510">
        <v>2715</v>
      </c>
      <c r="K36" s="510"/>
      <c r="L36" s="512"/>
    </row>
    <row r="37" spans="1:12" s="489" customFormat="1" ht="13.5" customHeight="1" thickBot="1">
      <c r="A37" s="487" t="s">
        <v>63</v>
      </c>
      <c r="B37" s="481" t="s">
        <v>185</v>
      </c>
      <c r="C37" s="507">
        <f t="shared" ref="C37:J37" si="7">+C30+C34+C35+C36</f>
        <v>345550</v>
      </c>
      <c r="D37" s="513">
        <f t="shared" si="7"/>
        <v>140186</v>
      </c>
      <c r="E37" s="513">
        <f t="shared" si="7"/>
        <v>205364</v>
      </c>
      <c r="F37" s="513">
        <f t="shared" si="7"/>
        <v>54900</v>
      </c>
      <c r="G37" s="488">
        <f t="shared" si="7"/>
        <v>352550</v>
      </c>
      <c r="H37" s="488">
        <f t="shared" si="7"/>
        <v>395885</v>
      </c>
      <c r="I37" s="514">
        <f>H37/G37*100</f>
        <v>112.29187349312156</v>
      </c>
      <c r="J37" s="513">
        <f t="shared" si="7"/>
        <v>157179</v>
      </c>
      <c r="K37" s="513">
        <f t="shared" ref="K37:L37" si="8">+K30+K34+K35+K36</f>
        <v>238706</v>
      </c>
      <c r="L37" s="513">
        <f t="shared" si="8"/>
        <v>54900</v>
      </c>
    </row>
    <row r="38" spans="1:12" s="298" customFormat="1" ht="16.5" thickBot="1">
      <c r="A38" s="487"/>
      <c r="B38" s="481" t="s">
        <v>124</v>
      </c>
      <c r="C38" s="291"/>
      <c r="D38" s="287"/>
      <c r="E38" s="287"/>
      <c r="F38" s="287"/>
      <c r="G38" s="288"/>
      <c r="H38" s="288"/>
      <c r="I38" s="320"/>
      <c r="J38" s="287"/>
      <c r="K38" s="287"/>
      <c r="L38" s="289"/>
    </row>
    <row r="39" spans="1:12" s="489" customFormat="1" ht="12" customHeight="1">
      <c r="A39" s="490" t="s">
        <v>66</v>
      </c>
      <c r="B39" s="491" t="s">
        <v>21</v>
      </c>
      <c r="C39" s="492"/>
      <c r="D39" s="493"/>
      <c r="E39" s="493"/>
      <c r="F39" s="493"/>
      <c r="G39" s="494">
        <v>7595</v>
      </c>
      <c r="H39" s="494">
        <v>7595</v>
      </c>
      <c r="I39" s="495">
        <f t="shared" ref="I39:I49" si="9">H39/G39*100</f>
        <v>100</v>
      </c>
      <c r="J39" s="493">
        <v>7595</v>
      </c>
      <c r="K39" s="493"/>
      <c r="L39" s="496"/>
    </row>
    <row r="40" spans="1:12" s="489" customFormat="1" ht="12" customHeight="1">
      <c r="A40" s="497" t="s">
        <v>68</v>
      </c>
      <c r="B40" s="498" t="s">
        <v>23</v>
      </c>
      <c r="C40" s="499">
        <v>8732</v>
      </c>
      <c r="D40" s="500">
        <v>4101</v>
      </c>
      <c r="E40" s="500">
        <v>4631</v>
      </c>
      <c r="F40" s="500">
        <v>300</v>
      </c>
      <c r="G40" s="501">
        <v>24684</v>
      </c>
      <c r="H40" s="501">
        <v>24590</v>
      </c>
      <c r="I40" s="495">
        <f t="shared" si="9"/>
        <v>99.619186517582236</v>
      </c>
      <c r="J40" s="500">
        <v>14930</v>
      </c>
      <c r="K40" s="500">
        <v>9660</v>
      </c>
      <c r="L40" s="502">
        <v>300</v>
      </c>
    </row>
    <row r="41" spans="1:12" s="489" customFormat="1" ht="12" customHeight="1">
      <c r="A41" s="497" t="s">
        <v>70</v>
      </c>
      <c r="B41" s="498" t="s">
        <v>25</v>
      </c>
      <c r="C41" s="499"/>
      <c r="D41" s="500"/>
      <c r="E41" s="500"/>
      <c r="F41" s="500"/>
      <c r="G41" s="501">
        <v>155</v>
      </c>
      <c r="H41" s="501">
        <v>319</v>
      </c>
      <c r="I41" s="495">
        <f t="shared" si="9"/>
        <v>205.80645161290323</v>
      </c>
      <c r="J41" s="500">
        <v>319</v>
      </c>
      <c r="K41" s="500"/>
      <c r="L41" s="502"/>
    </row>
    <row r="42" spans="1:12" s="489" customFormat="1" ht="12" customHeight="1">
      <c r="A42" s="497" t="s">
        <v>186</v>
      </c>
      <c r="B42" s="498" t="s">
        <v>27</v>
      </c>
      <c r="C42" s="499">
        <v>28964</v>
      </c>
      <c r="D42" s="500">
        <v>28964</v>
      </c>
      <c r="E42" s="500"/>
      <c r="F42" s="500"/>
      <c r="G42" s="501">
        <v>27564</v>
      </c>
      <c r="H42" s="501">
        <v>23632</v>
      </c>
      <c r="I42" s="495">
        <f t="shared" si="9"/>
        <v>85.735016688434186</v>
      </c>
      <c r="J42" s="500">
        <v>23632</v>
      </c>
      <c r="K42" s="500"/>
      <c r="L42" s="502"/>
    </row>
    <row r="43" spans="1:12" s="489" customFormat="1" ht="12" customHeight="1">
      <c r="A43" s="497" t="s">
        <v>187</v>
      </c>
      <c r="B43" s="498" t="s">
        <v>29</v>
      </c>
      <c r="C43" s="499">
        <v>106804</v>
      </c>
      <c r="D43" s="500">
        <v>52064</v>
      </c>
      <c r="E43" s="500">
        <v>54740</v>
      </c>
      <c r="F43" s="500"/>
      <c r="G43" s="501">
        <v>91266</v>
      </c>
      <c r="H43" s="501">
        <v>85564</v>
      </c>
      <c r="I43" s="495">
        <f t="shared" si="9"/>
        <v>93.752328358863096</v>
      </c>
      <c r="J43" s="500">
        <v>31947</v>
      </c>
      <c r="K43" s="500">
        <v>53617</v>
      </c>
      <c r="L43" s="502"/>
    </row>
    <row r="44" spans="1:12" s="489" customFormat="1" ht="12" customHeight="1">
      <c r="A44" s="497" t="s">
        <v>188</v>
      </c>
      <c r="B44" s="498" t="s">
        <v>189</v>
      </c>
      <c r="C44" s="499">
        <v>15214</v>
      </c>
      <c r="D44" s="500">
        <v>15214</v>
      </c>
      <c r="E44" s="500"/>
      <c r="F44" s="500"/>
      <c r="G44" s="501">
        <v>18112</v>
      </c>
      <c r="H44" s="501">
        <v>15973</v>
      </c>
      <c r="I44" s="495">
        <f t="shared" si="9"/>
        <v>88.190150176678443</v>
      </c>
      <c r="J44" s="500">
        <v>15961</v>
      </c>
      <c r="K44" s="500">
        <v>12</v>
      </c>
      <c r="L44" s="502"/>
    </row>
    <row r="45" spans="1:12" s="489" customFormat="1" ht="12" customHeight="1">
      <c r="A45" s="497" t="s">
        <v>190</v>
      </c>
      <c r="B45" s="498" t="s">
        <v>191</v>
      </c>
      <c r="C45" s="499">
        <v>13699</v>
      </c>
      <c r="D45" s="500">
        <v>13699</v>
      </c>
      <c r="E45" s="500"/>
      <c r="F45" s="500"/>
      <c r="G45" s="501">
        <v>11883</v>
      </c>
      <c r="H45" s="501">
        <v>10826</v>
      </c>
      <c r="I45" s="495">
        <f t="shared" si="9"/>
        <v>91.104939830009258</v>
      </c>
      <c r="J45" s="500">
        <v>10826</v>
      </c>
      <c r="K45" s="500"/>
      <c r="L45" s="502"/>
    </row>
    <row r="46" spans="1:12" s="489" customFormat="1" ht="12" customHeight="1">
      <c r="A46" s="497" t="s">
        <v>192</v>
      </c>
      <c r="B46" s="498" t="s">
        <v>35</v>
      </c>
      <c r="C46" s="499">
        <v>15</v>
      </c>
      <c r="D46" s="500">
        <v>15</v>
      </c>
      <c r="E46" s="500"/>
      <c r="F46" s="500"/>
      <c r="G46" s="501"/>
      <c r="H46" s="501">
        <v>54</v>
      </c>
      <c r="I46" s="495"/>
      <c r="J46" s="500">
        <v>54</v>
      </c>
      <c r="K46" s="500"/>
      <c r="L46" s="502"/>
    </row>
    <row r="47" spans="1:12" s="489" customFormat="1" ht="12" customHeight="1">
      <c r="A47" s="497" t="s">
        <v>193</v>
      </c>
      <c r="B47" s="498" t="s">
        <v>37</v>
      </c>
      <c r="C47" s="499"/>
      <c r="D47" s="500"/>
      <c r="E47" s="500"/>
      <c r="F47" s="500"/>
      <c r="G47" s="501"/>
      <c r="H47" s="501">
        <v>53</v>
      </c>
      <c r="I47" s="495"/>
      <c r="J47" s="500">
        <v>52</v>
      </c>
      <c r="K47" s="500">
        <v>1</v>
      </c>
      <c r="L47" s="502"/>
    </row>
    <row r="48" spans="1:12" s="489" customFormat="1" ht="12" customHeight="1">
      <c r="A48" s="503" t="s">
        <v>194</v>
      </c>
      <c r="B48" s="504" t="s">
        <v>39</v>
      </c>
      <c r="C48" s="505"/>
      <c r="D48" s="510"/>
      <c r="E48" s="510"/>
      <c r="F48" s="510"/>
      <c r="G48" s="511"/>
      <c r="H48" s="511">
        <v>257</v>
      </c>
      <c r="I48" s="495"/>
      <c r="J48" s="510">
        <v>257</v>
      </c>
      <c r="K48" s="510"/>
      <c r="L48" s="512"/>
    </row>
    <row r="49" spans="1:12" s="489" customFormat="1" ht="12" customHeight="1" thickBot="1">
      <c r="A49" s="519" t="s">
        <v>195</v>
      </c>
      <c r="B49" s="520" t="s">
        <v>41</v>
      </c>
      <c r="C49" s="521">
        <v>6308</v>
      </c>
      <c r="D49" s="522">
        <v>5308</v>
      </c>
      <c r="E49" s="522">
        <v>1000</v>
      </c>
      <c r="F49" s="522"/>
      <c r="G49" s="523">
        <v>3426</v>
      </c>
      <c r="H49" s="523">
        <v>3795</v>
      </c>
      <c r="I49" s="495">
        <f t="shared" si="9"/>
        <v>110.77057793345008</v>
      </c>
      <c r="J49" s="522">
        <v>2447</v>
      </c>
      <c r="K49" s="522">
        <v>1348</v>
      </c>
      <c r="L49" s="524"/>
    </row>
    <row r="50" spans="1:12" s="489" customFormat="1" ht="15" customHeight="1" thickBot="1">
      <c r="A50" s="525" t="s">
        <v>72</v>
      </c>
      <c r="B50" s="526" t="s">
        <v>196</v>
      </c>
      <c r="C50" s="527">
        <f t="shared" ref="C50:J50" si="10">SUM(C39:C49)</f>
        <v>179736</v>
      </c>
      <c r="D50" s="528">
        <f t="shared" si="10"/>
        <v>119365</v>
      </c>
      <c r="E50" s="528">
        <f t="shared" si="10"/>
        <v>60371</v>
      </c>
      <c r="F50" s="528">
        <f t="shared" si="10"/>
        <v>300</v>
      </c>
      <c r="G50" s="529">
        <f t="shared" si="10"/>
        <v>184685</v>
      </c>
      <c r="H50" s="529">
        <f t="shared" si="10"/>
        <v>172658</v>
      </c>
      <c r="I50" s="514">
        <f>H50/G50*100</f>
        <v>93.487830630533068</v>
      </c>
      <c r="J50" s="528">
        <f t="shared" si="10"/>
        <v>108020</v>
      </c>
      <c r="K50" s="528">
        <f t="shared" ref="K50:L50" si="11">SUM(K39:K49)</f>
        <v>64638</v>
      </c>
      <c r="L50" s="528">
        <f t="shared" si="11"/>
        <v>300</v>
      </c>
    </row>
    <row r="51" spans="1:12" s="298" customFormat="1" ht="16.5" thickBot="1">
      <c r="A51" s="525"/>
      <c r="B51" s="526" t="s">
        <v>118</v>
      </c>
      <c r="C51" s="292"/>
      <c r="D51" s="293"/>
      <c r="E51" s="293"/>
      <c r="F51" s="293"/>
      <c r="G51" s="292"/>
      <c r="H51" s="292"/>
      <c r="I51" s="321"/>
      <c r="J51" s="293"/>
      <c r="K51" s="293"/>
      <c r="L51" s="294"/>
    </row>
    <row r="52" spans="1:12" s="489" customFormat="1" ht="12" customHeight="1">
      <c r="A52" s="490" t="s">
        <v>197</v>
      </c>
      <c r="B52" s="491" t="s">
        <v>67</v>
      </c>
      <c r="C52" s="492"/>
      <c r="D52" s="493"/>
      <c r="E52" s="493"/>
      <c r="F52" s="493"/>
      <c r="G52" s="494"/>
      <c r="H52" s="494"/>
      <c r="I52" s="495"/>
      <c r="J52" s="493"/>
      <c r="K52" s="493"/>
      <c r="L52" s="496"/>
    </row>
    <row r="53" spans="1:12" s="489" customFormat="1" ht="12" customHeight="1">
      <c r="A53" s="497" t="s">
        <v>198</v>
      </c>
      <c r="B53" s="498" t="s">
        <v>69</v>
      </c>
      <c r="C53" s="499">
        <v>16000</v>
      </c>
      <c r="D53" s="500"/>
      <c r="E53" s="500">
        <v>16000</v>
      </c>
      <c r="F53" s="500"/>
      <c r="G53" s="501">
        <v>22675</v>
      </c>
      <c r="H53" s="501">
        <v>7080</v>
      </c>
      <c r="I53" s="495">
        <f t="shared" ref="I53" si="12">H53/G53*100</f>
        <v>31.223814773980152</v>
      </c>
      <c r="J53" s="500">
        <v>7080</v>
      </c>
      <c r="K53" s="500"/>
      <c r="L53" s="502"/>
    </row>
    <row r="54" spans="1:12" s="489" customFormat="1" ht="12" customHeight="1">
      <c r="A54" s="497" t="s">
        <v>199</v>
      </c>
      <c r="B54" s="498" t="s">
        <v>71</v>
      </c>
      <c r="C54" s="499"/>
      <c r="D54" s="500"/>
      <c r="E54" s="500"/>
      <c r="F54" s="500"/>
      <c r="G54" s="501"/>
      <c r="H54" s="501">
        <v>14</v>
      </c>
      <c r="I54" s="495"/>
      <c r="J54" s="500">
        <v>14</v>
      </c>
      <c r="K54" s="500"/>
      <c r="L54" s="502"/>
    </row>
    <row r="55" spans="1:12" s="489" customFormat="1" ht="12" customHeight="1">
      <c r="A55" s="497" t="s">
        <v>200</v>
      </c>
      <c r="B55" s="498" t="s">
        <v>201</v>
      </c>
      <c r="C55" s="499"/>
      <c r="D55" s="500"/>
      <c r="E55" s="500"/>
      <c r="F55" s="500"/>
      <c r="G55" s="501"/>
      <c r="H55" s="501"/>
      <c r="I55" s="506"/>
      <c r="J55" s="500"/>
      <c r="K55" s="500"/>
      <c r="L55" s="502"/>
    </row>
    <row r="56" spans="1:12" s="489" customFormat="1" ht="12" customHeight="1" thickBot="1">
      <c r="A56" s="503" t="s">
        <v>202</v>
      </c>
      <c r="B56" s="504" t="s">
        <v>203</v>
      </c>
      <c r="C56" s="505"/>
      <c r="D56" s="510"/>
      <c r="E56" s="510"/>
      <c r="F56" s="510"/>
      <c r="G56" s="511"/>
      <c r="H56" s="511"/>
      <c r="I56" s="530"/>
      <c r="J56" s="510"/>
      <c r="K56" s="510"/>
      <c r="L56" s="512"/>
    </row>
    <row r="57" spans="1:12" s="489" customFormat="1" ht="14.25" customHeight="1" thickBot="1">
      <c r="A57" s="487" t="s">
        <v>74</v>
      </c>
      <c r="B57" s="481" t="s">
        <v>204</v>
      </c>
      <c r="C57" s="507">
        <f>SUM(C52:C56)</f>
        <v>16000</v>
      </c>
      <c r="D57" s="513">
        <f>SUM(D52:D56)</f>
        <v>0</v>
      </c>
      <c r="E57" s="513">
        <f>SUM(E52:E56)</f>
        <v>16000</v>
      </c>
      <c r="F57" s="513">
        <f t="shared" ref="F57:L57" si="13">SUM(F52:F56)</f>
        <v>0</v>
      </c>
      <c r="G57" s="488">
        <f>SUM(G52:G56)</f>
        <v>22675</v>
      </c>
      <c r="H57" s="488">
        <f>SUM(H52:H56)</f>
        <v>7094</v>
      </c>
      <c r="I57" s="514">
        <f>H57/G57*100</f>
        <v>31.285556780595371</v>
      </c>
      <c r="J57" s="513">
        <f t="shared" si="13"/>
        <v>7094</v>
      </c>
      <c r="K57" s="513">
        <f t="shared" si="13"/>
        <v>0</v>
      </c>
      <c r="L57" s="513">
        <f t="shared" si="13"/>
        <v>0</v>
      </c>
    </row>
    <row r="58" spans="1:12" s="298" customFormat="1" ht="16.5" thickBot="1">
      <c r="A58" s="487"/>
      <c r="B58" s="481" t="s">
        <v>205</v>
      </c>
      <c r="C58" s="291"/>
      <c r="D58" s="287"/>
      <c r="E58" s="287"/>
      <c r="F58" s="287"/>
      <c r="G58" s="288"/>
      <c r="H58" s="288"/>
      <c r="I58" s="320"/>
      <c r="J58" s="287"/>
      <c r="K58" s="287"/>
      <c r="L58" s="289"/>
    </row>
    <row r="59" spans="1:12" s="489" customFormat="1" ht="12" customHeight="1">
      <c r="A59" s="490" t="s">
        <v>206</v>
      </c>
      <c r="B59" s="491" t="s">
        <v>207</v>
      </c>
      <c r="C59" s="492"/>
      <c r="D59" s="493"/>
      <c r="E59" s="493"/>
      <c r="F59" s="493"/>
      <c r="G59" s="494"/>
      <c r="H59" s="494"/>
      <c r="I59" s="495"/>
      <c r="J59" s="493"/>
      <c r="K59" s="493"/>
      <c r="L59" s="496"/>
    </row>
    <row r="60" spans="1:12" s="489" customFormat="1" ht="12" customHeight="1">
      <c r="A60" s="497" t="s">
        <v>208</v>
      </c>
      <c r="B60" s="498" t="s">
        <v>209</v>
      </c>
      <c r="C60" s="499">
        <v>10920</v>
      </c>
      <c r="D60" s="500"/>
      <c r="E60" s="500">
        <v>10920</v>
      </c>
      <c r="F60" s="500"/>
      <c r="G60" s="501">
        <v>3870</v>
      </c>
      <c r="H60" s="501">
        <v>1905</v>
      </c>
      <c r="I60" s="495">
        <f t="shared" ref="I60" si="14">H60/G60*100</f>
        <v>49.224806201550386</v>
      </c>
      <c r="J60" s="500"/>
      <c r="K60" s="500">
        <v>1905</v>
      </c>
      <c r="L60" s="502"/>
    </row>
    <row r="61" spans="1:12" s="489" customFormat="1" ht="12" customHeight="1">
      <c r="A61" s="497" t="s">
        <v>210</v>
      </c>
      <c r="B61" s="498" t="s">
        <v>211</v>
      </c>
      <c r="C61" s="499"/>
      <c r="D61" s="500"/>
      <c r="E61" s="500"/>
      <c r="F61" s="500"/>
      <c r="G61" s="501"/>
      <c r="H61" s="501">
        <v>1959</v>
      </c>
      <c r="I61" s="506"/>
      <c r="J61" s="500">
        <v>150</v>
      </c>
      <c r="K61" s="500">
        <v>1809</v>
      </c>
      <c r="L61" s="502"/>
    </row>
    <row r="62" spans="1:12" s="489" customFormat="1" ht="12" customHeight="1" thickBot="1">
      <c r="A62" s="503" t="s">
        <v>212</v>
      </c>
      <c r="B62" s="504" t="s">
        <v>213</v>
      </c>
      <c r="C62" s="505"/>
      <c r="D62" s="510"/>
      <c r="E62" s="510"/>
      <c r="F62" s="510"/>
      <c r="G62" s="511"/>
      <c r="H62" s="511"/>
      <c r="I62" s="530"/>
      <c r="J62" s="510"/>
      <c r="K62" s="510"/>
      <c r="L62" s="512"/>
    </row>
    <row r="63" spans="1:12" s="489" customFormat="1" ht="13.5" customHeight="1" thickBot="1">
      <c r="A63" s="525" t="s">
        <v>76</v>
      </c>
      <c r="B63" s="526" t="s">
        <v>450</v>
      </c>
      <c r="C63" s="531">
        <f>SUM(C59:C61)</f>
        <v>10920</v>
      </c>
      <c r="D63" s="513">
        <f>SUM(D59:D61)</f>
        <v>0</v>
      </c>
      <c r="E63" s="513">
        <f>SUM(E59:E61)</f>
        <v>10920</v>
      </c>
      <c r="F63" s="513">
        <f t="shared" ref="F63:L63" si="15">SUM(F59:F61)</f>
        <v>0</v>
      </c>
      <c r="G63" s="488">
        <f>SUM(G59:G61)</f>
        <v>3870</v>
      </c>
      <c r="H63" s="488">
        <f>SUM(H59:H61)</f>
        <v>3864</v>
      </c>
      <c r="I63" s="514">
        <f>H63/G63*100</f>
        <v>99.844961240310084</v>
      </c>
      <c r="J63" s="513">
        <f t="shared" si="15"/>
        <v>150</v>
      </c>
      <c r="K63" s="513">
        <f t="shared" si="15"/>
        <v>3714</v>
      </c>
      <c r="L63" s="513">
        <f t="shared" si="15"/>
        <v>0</v>
      </c>
    </row>
    <row r="64" spans="1:12" s="298" customFormat="1" ht="16.5" thickBot="1">
      <c r="A64" s="532"/>
      <c r="B64" s="533" t="s">
        <v>216</v>
      </c>
      <c r="C64" s="291"/>
      <c r="D64" s="287"/>
      <c r="E64" s="287"/>
      <c r="F64" s="287"/>
      <c r="G64" s="288"/>
      <c r="H64" s="288"/>
      <c r="I64" s="320"/>
      <c r="J64" s="287"/>
      <c r="K64" s="287"/>
      <c r="L64" s="289"/>
    </row>
    <row r="65" spans="1:12" s="489" customFormat="1" ht="12" customHeight="1">
      <c r="A65" s="490" t="s">
        <v>217</v>
      </c>
      <c r="B65" s="491" t="s">
        <v>218</v>
      </c>
      <c r="C65" s="492"/>
      <c r="D65" s="500"/>
      <c r="E65" s="500"/>
      <c r="F65" s="500"/>
      <c r="G65" s="501"/>
      <c r="H65" s="501"/>
      <c r="I65" s="506"/>
      <c r="J65" s="500"/>
      <c r="K65" s="500"/>
      <c r="L65" s="502"/>
    </row>
    <row r="66" spans="1:12" s="489" customFormat="1" ht="12" customHeight="1">
      <c r="A66" s="497" t="s">
        <v>219</v>
      </c>
      <c r="B66" s="498" t="s">
        <v>220</v>
      </c>
      <c r="C66" s="499">
        <v>1500</v>
      </c>
      <c r="D66" s="500"/>
      <c r="E66" s="500">
        <v>1500</v>
      </c>
      <c r="F66" s="500"/>
      <c r="G66" s="501">
        <v>5300</v>
      </c>
      <c r="H66" s="501">
        <v>5301</v>
      </c>
      <c r="I66" s="495">
        <f t="shared" ref="I66" si="16">H66/G66*100</f>
        <v>100.01886792452829</v>
      </c>
      <c r="J66" s="500"/>
      <c r="K66" s="500">
        <v>5301</v>
      </c>
      <c r="L66" s="502"/>
    </row>
    <row r="67" spans="1:12" s="489" customFormat="1" ht="12" customHeight="1">
      <c r="A67" s="497" t="s">
        <v>221</v>
      </c>
      <c r="B67" s="498" t="s">
        <v>222</v>
      </c>
      <c r="C67" s="499">
        <v>43852</v>
      </c>
      <c r="D67" s="500"/>
      <c r="E67" s="500">
        <v>43852</v>
      </c>
      <c r="F67" s="500"/>
      <c r="G67" s="501">
        <v>4003</v>
      </c>
      <c r="H67" s="501"/>
      <c r="I67" s="506"/>
      <c r="J67" s="500"/>
      <c r="K67" s="500"/>
      <c r="L67" s="502"/>
    </row>
    <row r="68" spans="1:12" s="489" customFormat="1" ht="12" customHeight="1" thickBot="1">
      <c r="A68" s="503" t="s">
        <v>223</v>
      </c>
      <c r="B68" s="504" t="s">
        <v>224</v>
      </c>
      <c r="C68" s="505"/>
      <c r="D68" s="500"/>
      <c r="E68" s="500"/>
      <c r="F68" s="500"/>
      <c r="G68" s="501"/>
      <c r="H68" s="501"/>
      <c r="I68" s="506"/>
      <c r="J68" s="500"/>
      <c r="K68" s="500"/>
      <c r="L68" s="502"/>
    </row>
    <row r="69" spans="1:12" s="489" customFormat="1" ht="14.25" customHeight="1" thickBot="1">
      <c r="A69" s="487" t="s">
        <v>78</v>
      </c>
      <c r="B69" s="509" t="s">
        <v>451</v>
      </c>
      <c r="C69" s="507">
        <f>SUM(C65:C67)</f>
        <v>45352</v>
      </c>
      <c r="D69" s="513">
        <f>SUM(D65:D67)</f>
        <v>0</v>
      </c>
      <c r="E69" s="513">
        <f>SUM(E65:E67)</f>
        <v>45352</v>
      </c>
      <c r="F69" s="513">
        <f t="shared" ref="F69:L69" si="17">SUM(F65:F67)</f>
        <v>0</v>
      </c>
      <c r="G69" s="488">
        <f t="shared" si="17"/>
        <v>9303</v>
      </c>
      <c r="H69" s="488">
        <f t="shared" si="17"/>
        <v>5301</v>
      </c>
      <c r="I69" s="514">
        <f t="shared" ref="I69:I70" si="18">H69/G69*100</f>
        <v>56.981618832634631</v>
      </c>
      <c r="J69" s="513">
        <f t="shared" si="17"/>
        <v>0</v>
      </c>
      <c r="K69" s="513">
        <f t="shared" si="17"/>
        <v>5301</v>
      </c>
      <c r="L69" s="513">
        <f t="shared" si="17"/>
        <v>0</v>
      </c>
    </row>
    <row r="70" spans="1:12" s="489" customFormat="1" ht="15" customHeight="1" thickBot="1">
      <c r="A70" s="487" t="s">
        <v>452</v>
      </c>
      <c r="B70" s="481" t="s">
        <v>226</v>
      </c>
      <c r="C70" s="507">
        <f>C12+C20+C28+C37+C50+C57+C63+C69</f>
        <v>1418279</v>
      </c>
      <c r="D70" s="513">
        <f t="shared" ref="D70:J70" si="19">+D12+D20+D28+D37+D50+D57+D63+D69</f>
        <v>924802</v>
      </c>
      <c r="E70" s="513">
        <f t="shared" si="19"/>
        <v>493477</v>
      </c>
      <c r="F70" s="513">
        <f t="shared" si="19"/>
        <v>55200</v>
      </c>
      <c r="G70" s="488">
        <f t="shared" si="19"/>
        <v>1507971</v>
      </c>
      <c r="H70" s="488">
        <f t="shared" si="19"/>
        <v>1456881</v>
      </c>
      <c r="I70" s="514">
        <f t="shared" si="18"/>
        <v>96.612003811744401</v>
      </c>
      <c r="J70" s="513">
        <f t="shared" si="19"/>
        <v>1005057</v>
      </c>
      <c r="K70" s="513">
        <f t="shared" ref="K70:L70" si="20">+K12+K20+K28+K37+K50+K57+K63+K69</f>
        <v>451824</v>
      </c>
      <c r="L70" s="513">
        <f t="shared" si="20"/>
        <v>55200</v>
      </c>
    </row>
    <row r="71" spans="1:12" s="298" customFormat="1" ht="16.5" thickBot="1">
      <c r="A71" s="534"/>
      <c r="B71" s="509" t="s">
        <v>453</v>
      </c>
      <c r="C71" s="291"/>
      <c r="D71" s="287"/>
      <c r="E71" s="287"/>
      <c r="F71" s="287"/>
      <c r="G71" s="288"/>
      <c r="H71" s="288"/>
      <c r="I71" s="320"/>
      <c r="J71" s="287"/>
      <c r="K71" s="287"/>
      <c r="L71" s="289"/>
    </row>
    <row r="72" spans="1:12" s="489" customFormat="1" ht="12" customHeight="1">
      <c r="A72" s="490" t="s">
        <v>228</v>
      </c>
      <c r="B72" s="491" t="s">
        <v>229</v>
      </c>
      <c r="C72" s="492">
        <v>12326</v>
      </c>
      <c r="D72" s="500"/>
      <c r="E72" s="500">
        <v>12326</v>
      </c>
      <c r="F72" s="500"/>
      <c r="G72" s="501">
        <v>12400</v>
      </c>
      <c r="H72" s="501">
        <v>11590</v>
      </c>
      <c r="I72" s="495">
        <f t="shared" ref="I72:I73" si="21">H72/G72*100</f>
        <v>93.467741935483872</v>
      </c>
      <c r="J72" s="500"/>
      <c r="K72" s="500">
        <v>11590</v>
      </c>
      <c r="L72" s="502"/>
    </row>
    <row r="73" spans="1:12" s="489" customFormat="1" ht="12" customHeight="1">
      <c r="A73" s="497" t="s">
        <v>230</v>
      </c>
      <c r="B73" s="498" t="s">
        <v>231</v>
      </c>
      <c r="C73" s="499"/>
      <c r="D73" s="500"/>
      <c r="E73" s="500"/>
      <c r="F73" s="500"/>
      <c r="G73" s="501">
        <v>70000</v>
      </c>
      <c r="H73" s="501">
        <v>70000</v>
      </c>
      <c r="I73" s="495">
        <f t="shared" si="21"/>
        <v>100</v>
      </c>
      <c r="J73" s="500">
        <v>70000</v>
      </c>
      <c r="K73" s="500"/>
      <c r="L73" s="502"/>
    </row>
    <row r="74" spans="1:12" s="489" customFormat="1" ht="12" customHeight="1" thickBot="1">
      <c r="A74" s="503" t="s">
        <v>232</v>
      </c>
      <c r="B74" s="535" t="s">
        <v>454</v>
      </c>
      <c r="C74" s="505"/>
      <c r="D74" s="500"/>
      <c r="E74" s="500"/>
      <c r="F74" s="500"/>
      <c r="G74" s="501"/>
      <c r="H74" s="501"/>
      <c r="I74" s="506"/>
      <c r="J74" s="500"/>
      <c r="K74" s="500"/>
      <c r="L74" s="502"/>
    </row>
    <row r="75" spans="1:12" s="489" customFormat="1" ht="15" customHeight="1" thickBot="1">
      <c r="A75" s="536" t="s">
        <v>89</v>
      </c>
      <c r="B75" s="509" t="s">
        <v>235</v>
      </c>
      <c r="C75" s="507">
        <f>SUM(C72:C74)</f>
        <v>12326</v>
      </c>
      <c r="D75" s="513">
        <f>SUM(D72:D74)</f>
        <v>0</v>
      </c>
      <c r="E75" s="513">
        <f>SUM(E72:E74)</f>
        <v>12326</v>
      </c>
      <c r="F75" s="513">
        <f t="shared" ref="F75:L75" si="22">SUM(F72:F74)</f>
        <v>0</v>
      </c>
      <c r="G75" s="488">
        <f t="shared" si="22"/>
        <v>82400</v>
      </c>
      <c r="H75" s="488">
        <f t="shared" si="22"/>
        <v>81590</v>
      </c>
      <c r="I75" s="514">
        <f>H75/G75*100</f>
        <v>99.016990291262147</v>
      </c>
      <c r="J75" s="513">
        <f t="shared" si="22"/>
        <v>70000</v>
      </c>
      <c r="K75" s="513">
        <f t="shared" si="22"/>
        <v>11590</v>
      </c>
      <c r="L75" s="513">
        <f t="shared" si="22"/>
        <v>0</v>
      </c>
    </row>
    <row r="76" spans="1:12" s="298" customFormat="1" ht="16.5" thickBot="1">
      <c r="A76" s="534"/>
      <c r="B76" s="509" t="s">
        <v>236</v>
      </c>
      <c r="C76" s="291"/>
      <c r="D76" s="287"/>
      <c r="E76" s="287"/>
      <c r="F76" s="287"/>
      <c r="G76" s="288"/>
      <c r="H76" s="288"/>
      <c r="I76" s="320"/>
      <c r="J76" s="287"/>
      <c r="K76" s="287"/>
      <c r="L76" s="289"/>
    </row>
    <row r="77" spans="1:12" s="489" customFormat="1" ht="12" customHeight="1">
      <c r="A77" s="490" t="s">
        <v>237</v>
      </c>
      <c r="B77" s="491" t="s">
        <v>238</v>
      </c>
      <c r="C77" s="492"/>
      <c r="D77" s="500"/>
      <c r="E77" s="500"/>
      <c r="F77" s="500"/>
      <c r="G77" s="501"/>
      <c r="H77" s="501"/>
      <c r="I77" s="506"/>
      <c r="J77" s="500"/>
      <c r="K77" s="500"/>
      <c r="L77" s="502"/>
    </row>
    <row r="78" spans="1:12" s="489" customFormat="1" ht="12" customHeight="1">
      <c r="A78" s="497" t="s">
        <v>239</v>
      </c>
      <c r="B78" s="498" t="s">
        <v>240</v>
      </c>
      <c r="C78" s="499"/>
      <c r="D78" s="500"/>
      <c r="E78" s="500"/>
      <c r="F78" s="500"/>
      <c r="G78" s="501"/>
      <c r="H78" s="501"/>
      <c r="I78" s="506"/>
      <c r="J78" s="500"/>
      <c r="K78" s="500"/>
      <c r="L78" s="502"/>
    </row>
    <row r="79" spans="1:12" s="489" customFormat="1" ht="12" customHeight="1">
      <c r="A79" s="497" t="s">
        <v>241</v>
      </c>
      <c r="B79" s="498" t="s">
        <v>242</v>
      </c>
      <c r="C79" s="499"/>
      <c r="D79" s="500"/>
      <c r="E79" s="500"/>
      <c r="F79" s="500"/>
      <c r="G79" s="501"/>
      <c r="H79" s="501"/>
      <c r="I79" s="506"/>
      <c r="J79" s="500"/>
      <c r="K79" s="500"/>
      <c r="L79" s="502"/>
    </row>
    <row r="80" spans="1:12" s="489" customFormat="1" ht="12" customHeight="1" thickBot="1">
      <c r="A80" s="503" t="s">
        <v>243</v>
      </c>
      <c r="B80" s="504" t="s">
        <v>244</v>
      </c>
      <c r="C80" s="505"/>
      <c r="D80" s="500"/>
      <c r="E80" s="500"/>
      <c r="F80" s="500"/>
      <c r="G80" s="501"/>
      <c r="H80" s="501"/>
      <c r="I80" s="506"/>
      <c r="J80" s="500"/>
      <c r="K80" s="500"/>
      <c r="L80" s="502"/>
    </row>
    <row r="81" spans="1:12" s="489" customFormat="1" ht="12" customHeight="1" thickBot="1">
      <c r="A81" s="534" t="s">
        <v>245</v>
      </c>
      <c r="B81" s="509" t="s">
        <v>246</v>
      </c>
      <c r="C81" s="507">
        <f>SUM(C77:C80)</f>
        <v>0</v>
      </c>
      <c r="D81" s="537">
        <f>SUM(D77:D80)</f>
        <v>0</v>
      </c>
      <c r="E81" s="513">
        <f>SUM(E77:E80)</f>
        <v>0</v>
      </c>
      <c r="F81" s="513">
        <f>SUM(F77:F80)</f>
        <v>0</v>
      </c>
      <c r="G81" s="488"/>
      <c r="H81" s="488"/>
      <c r="I81" s="514"/>
      <c r="J81" s="513"/>
      <c r="K81" s="513"/>
      <c r="L81" s="538"/>
    </row>
    <row r="82" spans="1:12" s="298" customFormat="1" ht="16.5" thickBot="1">
      <c r="A82" s="534"/>
      <c r="B82" s="509" t="s">
        <v>247</v>
      </c>
      <c r="C82" s="291"/>
      <c r="D82" s="295"/>
      <c r="E82" s="287"/>
      <c r="F82" s="287"/>
      <c r="G82" s="288"/>
      <c r="H82" s="288"/>
      <c r="I82" s="320"/>
      <c r="J82" s="287"/>
      <c r="K82" s="287"/>
      <c r="L82" s="289"/>
    </row>
    <row r="83" spans="1:12" s="489" customFormat="1" ht="12" customHeight="1">
      <c r="A83" s="490" t="s">
        <v>248</v>
      </c>
      <c r="B83" s="491" t="s">
        <v>249</v>
      </c>
      <c r="C83" s="492">
        <v>140000</v>
      </c>
      <c r="D83" s="493">
        <v>140000</v>
      </c>
      <c r="E83" s="500"/>
      <c r="F83" s="500"/>
      <c r="G83" s="501">
        <v>82241</v>
      </c>
      <c r="H83" s="501">
        <v>82241</v>
      </c>
      <c r="I83" s="495">
        <f t="shared" ref="I83" si="23">H83/G83*100</f>
        <v>100</v>
      </c>
      <c r="J83" s="500">
        <v>26049</v>
      </c>
      <c r="K83" s="500">
        <v>56192</v>
      </c>
      <c r="L83" s="502"/>
    </row>
    <row r="84" spans="1:12" s="489" customFormat="1" ht="12" customHeight="1" thickBot="1">
      <c r="A84" s="503" t="s">
        <v>250</v>
      </c>
      <c r="B84" s="504" t="s">
        <v>251</v>
      </c>
      <c r="C84" s="505"/>
      <c r="D84" s="500"/>
      <c r="E84" s="500"/>
      <c r="F84" s="500"/>
      <c r="G84" s="501"/>
      <c r="H84" s="501"/>
      <c r="I84" s="506"/>
      <c r="J84" s="500"/>
      <c r="K84" s="500"/>
      <c r="L84" s="502"/>
    </row>
    <row r="85" spans="1:12" s="489" customFormat="1" ht="15" customHeight="1" thickBot="1">
      <c r="A85" s="534" t="s">
        <v>252</v>
      </c>
      <c r="B85" s="509" t="s">
        <v>253</v>
      </c>
      <c r="C85" s="507">
        <f>SUM(C83:C84)</f>
        <v>140000</v>
      </c>
      <c r="D85" s="513">
        <f>SUM(D83:D84)</f>
        <v>140000</v>
      </c>
      <c r="E85" s="513">
        <f t="shared" ref="E85:L85" si="24">SUM(E83:E84)</f>
        <v>0</v>
      </c>
      <c r="F85" s="513">
        <f t="shared" si="24"/>
        <v>0</v>
      </c>
      <c r="G85" s="488">
        <f t="shared" si="24"/>
        <v>82241</v>
      </c>
      <c r="H85" s="488">
        <f t="shared" si="24"/>
        <v>82241</v>
      </c>
      <c r="I85" s="514">
        <f>H85/G85*100</f>
        <v>100</v>
      </c>
      <c r="J85" s="513">
        <f t="shared" si="24"/>
        <v>26049</v>
      </c>
      <c r="K85" s="513">
        <f t="shared" si="24"/>
        <v>56192</v>
      </c>
      <c r="L85" s="513">
        <f t="shared" si="24"/>
        <v>0</v>
      </c>
    </row>
    <row r="86" spans="1:12" s="298" customFormat="1" ht="16.5" thickBot="1">
      <c r="A86" s="534"/>
      <c r="B86" s="509" t="s">
        <v>254</v>
      </c>
      <c r="C86" s="291"/>
      <c r="D86" s="287"/>
      <c r="E86" s="287"/>
      <c r="F86" s="287"/>
      <c r="G86" s="288"/>
      <c r="H86" s="288"/>
      <c r="I86" s="320"/>
      <c r="J86" s="287"/>
      <c r="K86" s="287"/>
      <c r="L86" s="289"/>
    </row>
    <row r="87" spans="1:12" s="489" customFormat="1" ht="12" customHeight="1">
      <c r="A87" s="490" t="s">
        <v>255</v>
      </c>
      <c r="B87" s="491" t="s">
        <v>256</v>
      </c>
      <c r="C87" s="492"/>
      <c r="D87" s="500"/>
      <c r="E87" s="500"/>
      <c r="F87" s="500"/>
      <c r="G87" s="501">
        <v>17664</v>
      </c>
      <c r="H87" s="501">
        <v>17664</v>
      </c>
      <c r="I87" s="495">
        <f t="shared" ref="I87" si="25">H87/G87*100</f>
        <v>100</v>
      </c>
      <c r="J87" s="500">
        <v>17664</v>
      </c>
      <c r="K87" s="500"/>
      <c r="L87" s="502"/>
    </row>
    <row r="88" spans="1:12" s="489" customFormat="1" ht="12" customHeight="1">
      <c r="A88" s="497" t="s">
        <v>257</v>
      </c>
      <c r="B88" s="498" t="s">
        <v>258</v>
      </c>
      <c r="C88" s="499"/>
      <c r="D88" s="500"/>
      <c r="E88" s="500"/>
      <c r="F88" s="500"/>
      <c r="G88" s="501"/>
      <c r="H88" s="501"/>
      <c r="I88" s="506"/>
      <c r="J88" s="500"/>
      <c r="K88" s="500"/>
      <c r="L88" s="502"/>
    </row>
    <row r="89" spans="1:12" s="489" customFormat="1" ht="12" customHeight="1" thickBot="1">
      <c r="A89" s="503" t="s">
        <v>259</v>
      </c>
      <c r="B89" s="504" t="s">
        <v>260</v>
      </c>
      <c r="C89" s="505"/>
      <c r="D89" s="500"/>
      <c r="E89" s="500"/>
      <c r="F89" s="500"/>
      <c r="G89" s="501"/>
      <c r="H89" s="501"/>
      <c r="I89" s="506"/>
      <c r="J89" s="500"/>
      <c r="K89" s="500"/>
      <c r="L89" s="502"/>
    </row>
    <row r="90" spans="1:12" s="489" customFormat="1" ht="14.25" customHeight="1" thickBot="1">
      <c r="A90" s="534" t="s">
        <v>261</v>
      </c>
      <c r="B90" s="509" t="s">
        <v>262</v>
      </c>
      <c r="C90" s="507">
        <f>SUM(C87:C89)</f>
        <v>0</v>
      </c>
      <c r="D90" s="513">
        <f>SUM(D87:D89)</f>
        <v>0</v>
      </c>
      <c r="E90" s="513">
        <f>SUM(E87:E89)</f>
        <v>0</v>
      </c>
      <c r="F90" s="513">
        <f>SUM(F87:F89)</f>
        <v>0</v>
      </c>
      <c r="G90" s="488">
        <f t="shared" ref="G90:H90" si="26">SUM(G87:G89)</f>
        <v>17664</v>
      </c>
      <c r="H90" s="488">
        <f t="shared" si="26"/>
        <v>17664</v>
      </c>
      <c r="I90" s="514">
        <f>H90/G90*100</f>
        <v>100</v>
      </c>
      <c r="J90" s="513">
        <f t="shared" ref="J90" si="27">SUM(J87:J89)</f>
        <v>17664</v>
      </c>
      <c r="K90" s="513">
        <f t="shared" ref="K90" si="28">SUM(K87:K89)</f>
        <v>0</v>
      </c>
      <c r="L90" s="513">
        <f t="shared" ref="L90" si="29">SUM(L87:L89)</f>
        <v>0</v>
      </c>
    </row>
    <row r="91" spans="1:12" s="298" customFormat="1" ht="16.5" thickBot="1">
      <c r="A91" s="534"/>
      <c r="B91" s="509" t="s">
        <v>263</v>
      </c>
      <c r="C91" s="291"/>
      <c r="D91" s="287"/>
      <c r="E91" s="287"/>
      <c r="F91" s="287"/>
      <c r="G91" s="288"/>
      <c r="H91" s="288"/>
      <c r="I91" s="320"/>
      <c r="J91" s="287"/>
      <c r="K91" s="287"/>
      <c r="L91" s="289"/>
    </row>
    <row r="92" spans="1:12" s="489" customFormat="1" ht="12" customHeight="1">
      <c r="A92" s="539" t="s">
        <v>264</v>
      </c>
      <c r="B92" s="491" t="s">
        <v>265</v>
      </c>
      <c r="C92" s="492"/>
      <c r="D92" s="500"/>
      <c r="E92" s="500"/>
      <c r="F92" s="500"/>
      <c r="G92" s="501"/>
      <c r="H92" s="501"/>
      <c r="I92" s="506"/>
      <c r="J92" s="500"/>
      <c r="K92" s="500"/>
      <c r="L92" s="502"/>
    </row>
    <row r="93" spans="1:12" s="489" customFormat="1" ht="12" customHeight="1">
      <c r="A93" s="540" t="s">
        <v>266</v>
      </c>
      <c r="B93" s="498" t="s">
        <v>267</v>
      </c>
      <c r="C93" s="499"/>
      <c r="D93" s="500"/>
      <c r="E93" s="500"/>
      <c r="F93" s="500"/>
      <c r="G93" s="501"/>
      <c r="H93" s="501"/>
      <c r="I93" s="506"/>
      <c r="J93" s="500"/>
      <c r="K93" s="500"/>
      <c r="L93" s="502"/>
    </row>
    <row r="94" spans="1:12" s="489" customFormat="1" ht="12" customHeight="1">
      <c r="A94" s="540" t="s">
        <v>268</v>
      </c>
      <c r="B94" s="498" t="s">
        <v>269</v>
      </c>
      <c r="C94" s="499"/>
      <c r="D94" s="500"/>
      <c r="E94" s="500"/>
      <c r="F94" s="500"/>
      <c r="G94" s="501"/>
      <c r="H94" s="501"/>
      <c r="I94" s="506"/>
      <c r="J94" s="500"/>
      <c r="K94" s="500"/>
      <c r="L94" s="502"/>
    </row>
    <row r="95" spans="1:12" s="489" customFormat="1" ht="12" customHeight="1" thickBot="1">
      <c r="A95" s="541" t="s">
        <v>270</v>
      </c>
      <c r="B95" s="504" t="s">
        <v>271</v>
      </c>
      <c r="C95" s="505"/>
      <c r="D95" s="500"/>
      <c r="E95" s="500"/>
      <c r="F95" s="500"/>
      <c r="G95" s="501"/>
      <c r="H95" s="501"/>
      <c r="I95" s="506"/>
      <c r="J95" s="500"/>
      <c r="K95" s="500"/>
      <c r="L95" s="502"/>
    </row>
    <row r="96" spans="1:12" s="489" customFormat="1" ht="12" customHeight="1" thickBot="1">
      <c r="A96" s="534" t="s">
        <v>272</v>
      </c>
      <c r="B96" s="509" t="s">
        <v>273</v>
      </c>
      <c r="C96" s="507">
        <f>SUM(C92:C95)</f>
        <v>0</v>
      </c>
      <c r="D96" s="513">
        <f>SUM(D92:D95)</f>
        <v>0</v>
      </c>
      <c r="E96" s="513">
        <f>SUM(E92:E95)</f>
        <v>0</v>
      </c>
      <c r="F96" s="513">
        <f>SUM(F92:F95)</f>
        <v>0</v>
      </c>
      <c r="G96" s="488"/>
      <c r="H96" s="488"/>
      <c r="I96" s="514"/>
      <c r="J96" s="513"/>
      <c r="K96" s="513"/>
      <c r="L96" s="538"/>
    </row>
    <row r="97" spans="1:12" s="489" customFormat="1" ht="12" customHeight="1" thickBot="1">
      <c r="A97" s="534" t="s">
        <v>274</v>
      </c>
      <c r="B97" s="509" t="s">
        <v>275</v>
      </c>
      <c r="C97" s="542"/>
      <c r="D97" s="543"/>
      <c r="E97" s="543"/>
      <c r="F97" s="543"/>
      <c r="G97" s="544"/>
      <c r="H97" s="544"/>
      <c r="I97" s="545"/>
      <c r="J97" s="543"/>
      <c r="K97" s="543"/>
      <c r="L97" s="546"/>
    </row>
    <row r="98" spans="1:12" s="489" customFormat="1" ht="13.5" customHeight="1" thickBot="1">
      <c r="A98" s="534" t="s">
        <v>455</v>
      </c>
      <c r="B98" s="509" t="s">
        <v>277</v>
      </c>
      <c r="C98" s="542"/>
      <c r="D98" s="543"/>
      <c r="E98" s="543"/>
      <c r="F98" s="543"/>
      <c r="G98" s="544"/>
      <c r="H98" s="544"/>
      <c r="I98" s="545"/>
      <c r="J98" s="543"/>
      <c r="K98" s="543"/>
      <c r="L98" s="546"/>
    </row>
    <row r="99" spans="1:12" s="489" customFormat="1" ht="15.75" customHeight="1" thickBot="1">
      <c r="A99" s="534" t="s">
        <v>456</v>
      </c>
      <c r="B99" s="547" t="s">
        <v>279</v>
      </c>
      <c r="C99" s="507">
        <f>+C75+C81+C85+C90+C96+C98+C97</f>
        <v>152326</v>
      </c>
      <c r="D99" s="513">
        <f>+D75+D81+D85+D90+D96+D98+D97</f>
        <v>140000</v>
      </c>
      <c r="E99" s="513">
        <f>+E75+E81+E85+E90+E96+E98+E97</f>
        <v>12326</v>
      </c>
      <c r="F99" s="513">
        <f t="shared" ref="F99:L99" si="30">+F75+F81+F85+F90+F96+F98+F97</f>
        <v>0</v>
      </c>
      <c r="G99" s="488">
        <f t="shared" si="30"/>
        <v>182305</v>
      </c>
      <c r="H99" s="488">
        <f t="shared" si="30"/>
        <v>181495</v>
      </c>
      <c r="I99" s="514">
        <f t="shared" ref="I99:I100" si="31">H99/G99*100</f>
        <v>99.555689640986259</v>
      </c>
      <c r="J99" s="513">
        <f t="shared" si="30"/>
        <v>113713</v>
      </c>
      <c r="K99" s="513">
        <f t="shared" si="30"/>
        <v>67782</v>
      </c>
      <c r="L99" s="513">
        <f t="shared" si="30"/>
        <v>0</v>
      </c>
    </row>
    <row r="100" spans="1:12" s="489" customFormat="1" ht="16.5" customHeight="1" thickBot="1">
      <c r="A100" s="548" t="s">
        <v>457</v>
      </c>
      <c r="B100" s="549" t="s">
        <v>458</v>
      </c>
      <c r="C100" s="550">
        <f t="shared" ref="C100:J100" si="32">+C70+C99</f>
        <v>1570605</v>
      </c>
      <c r="D100" s="551">
        <f t="shared" si="32"/>
        <v>1064802</v>
      </c>
      <c r="E100" s="551">
        <f t="shared" si="32"/>
        <v>505803</v>
      </c>
      <c r="F100" s="551">
        <f t="shared" si="32"/>
        <v>55200</v>
      </c>
      <c r="G100" s="552">
        <f t="shared" si="32"/>
        <v>1690276</v>
      </c>
      <c r="H100" s="552">
        <f t="shared" si="32"/>
        <v>1638376</v>
      </c>
      <c r="I100" s="514">
        <f t="shared" si="31"/>
        <v>96.929495538006819</v>
      </c>
      <c r="J100" s="551">
        <f t="shared" si="32"/>
        <v>1118770</v>
      </c>
      <c r="K100" s="551">
        <f t="shared" ref="K100:L100" si="33">+K70+K99</f>
        <v>519606</v>
      </c>
      <c r="L100" s="551">
        <f t="shared" si="33"/>
        <v>55200</v>
      </c>
    </row>
    <row r="101" spans="1:12" s="290" customFormat="1" ht="37.5" customHeight="1">
      <c r="A101" s="296"/>
      <c r="B101" s="306"/>
      <c r="C101" s="297"/>
      <c r="I101" s="311"/>
    </row>
    <row r="102" spans="1:12" ht="16.5" customHeight="1">
      <c r="A102" s="1354" t="s">
        <v>459</v>
      </c>
      <c r="B102" s="1354"/>
      <c r="C102" s="1354"/>
    </row>
    <row r="103" spans="1:12" s="298" customFormat="1" ht="16.5" customHeight="1" thickBot="1">
      <c r="A103" s="1361" t="s">
        <v>460</v>
      </c>
      <c r="B103" s="1361"/>
      <c r="D103" s="299" t="s">
        <v>443</v>
      </c>
      <c r="I103" s="312"/>
    </row>
    <row r="104" spans="1:12" ht="38.1" customHeight="1" thickBot="1">
      <c r="A104" s="300" t="s">
        <v>363</v>
      </c>
      <c r="B104" s="307" t="s">
        <v>461</v>
      </c>
      <c r="C104" s="301" t="str">
        <f>+C3</f>
        <v>2015. évi előirányzat</v>
      </c>
      <c r="D104" s="1356" t="s">
        <v>11</v>
      </c>
      <c r="E104" s="1356" t="s">
        <v>12</v>
      </c>
      <c r="F104" s="1356" t="s">
        <v>13</v>
      </c>
      <c r="G104" s="1357" t="s">
        <v>14</v>
      </c>
      <c r="H104" s="1362" t="s">
        <v>109</v>
      </c>
      <c r="I104" s="1352" t="s">
        <v>110</v>
      </c>
      <c r="J104" s="1349" t="s">
        <v>445</v>
      </c>
      <c r="K104" s="1350"/>
      <c r="L104" s="1351"/>
    </row>
    <row r="105" spans="1:12" s="286" customFormat="1" ht="25.5" customHeight="1" thickBot="1">
      <c r="A105" s="302" t="s">
        <v>8</v>
      </c>
      <c r="B105" s="305" t="s">
        <v>9</v>
      </c>
      <c r="C105" s="285"/>
      <c r="D105" s="395" t="s">
        <v>16</v>
      </c>
      <c r="E105" s="396" t="s">
        <v>17</v>
      </c>
      <c r="F105" s="397" t="s">
        <v>18</v>
      </c>
      <c r="G105" s="1358"/>
      <c r="H105" s="1363"/>
      <c r="I105" s="1353"/>
      <c r="J105" s="1271" t="s">
        <v>16</v>
      </c>
      <c r="K105" s="1273" t="s">
        <v>17</v>
      </c>
      <c r="L105" s="1312" t="s">
        <v>18</v>
      </c>
    </row>
    <row r="106" spans="1:12" s="298" customFormat="1" ht="16.5" thickBot="1">
      <c r="A106" s="553"/>
      <c r="B106" s="554" t="s">
        <v>462</v>
      </c>
      <c r="C106" s="555"/>
      <c r="D106" s="556"/>
      <c r="E106" s="556"/>
      <c r="F106" s="556"/>
      <c r="G106" s="555"/>
      <c r="H106" s="555"/>
      <c r="I106" s="557"/>
      <c r="J106" s="556"/>
      <c r="K106" s="556"/>
      <c r="L106" s="1311"/>
    </row>
    <row r="107" spans="1:12" s="298" customFormat="1" ht="12" customHeight="1">
      <c r="A107" s="558" t="s">
        <v>20</v>
      </c>
      <c r="B107" s="559" t="s">
        <v>93</v>
      </c>
      <c r="C107" s="494">
        <v>528981</v>
      </c>
      <c r="D107" s="560">
        <v>396125</v>
      </c>
      <c r="E107" s="560">
        <v>132856</v>
      </c>
      <c r="F107" s="560">
        <v>38110</v>
      </c>
      <c r="G107" s="561">
        <v>587676</v>
      </c>
      <c r="H107" s="561">
        <v>567231</v>
      </c>
      <c r="I107" s="495">
        <f t="shared" ref="I107:I123" si="34">H107/G107*100</f>
        <v>96.521042206930346</v>
      </c>
      <c r="J107" s="560">
        <v>421932</v>
      </c>
      <c r="K107" s="560">
        <v>145299</v>
      </c>
      <c r="L107" s="560">
        <v>38110</v>
      </c>
    </row>
    <row r="108" spans="1:12" s="298" customFormat="1" ht="12" customHeight="1">
      <c r="A108" s="562" t="s">
        <v>22</v>
      </c>
      <c r="B108" s="308" t="s">
        <v>94</v>
      </c>
      <c r="C108" s="501">
        <v>140881</v>
      </c>
      <c r="D108" s="500">
        <v>105287</v>
      </c>
      <c r="E108" s="500">
        <v>35594</v>
      </c>
      <c r="F108" s="500">
        <v>10290</v>
      </c>
      <c r="G108" s="501">
        <v>152763</v>
      </c>
      <c r="H108" s="501">
        <v>147536</v>
      </c>
      <c r="I108" s="495">
        <f t="shared" si="34"/>
        <v>96.578359943179962</v>
      </c>
      <c r="J108" s="500">
        <v>112465</v>
      </c>
      <c r="K108" s="500">
        <v>35071</v>
      </c>
      <c r="L108" s="500">
        <v>10290</v>
      </c>
    </row>
    <row r="109" spans="1:12" s="298" customFormat="1" ht="12" customHeight="1">
      <c r="A109" s="562" t="s">
        <v>24</v>
      </c>
      <c r="B109" s="308" t="s">
        <v>95</v>
      </c>
      <c r="C109" s="511">
        <v>557906</v>
      </c>
      <c r="D109" s="510">
        <v>484433</v>
      </c>
      <c r="E109" s="510">
        <v>73473</v>
      </c>
      <c r="F109" s="510">
        <v>6800</v>
      </c>
      <c r="G109" s="511">
        <v>421734</v>
      </c>
      <c r="H109" s="511">
        <v>373920</v>
      </c>
      <c r="I109" s="495">
        <f t="shared" si="34"/>
        <v>88.66252187397744</v>
      </c>
      <c r="J109" s="510">
        <v>313987</v>
      </c>
      <c r="K109" s="510">
        <v>59933</v>
      </c>
      <c r="L109" s="510">
        <v>6800</v>
      </c>
    </row>
    <row r="110" spans="1:12" s="298" customFormat="1" ht="12" customHeight="1">
      <c r="A110" s="562" t="s">
        <v>26</v>
      </c>
      <c r="B110" s="563" t="s">
        <v>96</v>
      </c>
      <c r="C110" s="511">
        <v>32120</v>
      </c>
      <c r="D110" s="510">
        <v>32120</v>
      </c>
      <c r="E110" s="510"/>
      <c r="F110" s="510"/>
      <c r="G110" s="511">
        <v>42689</v>
      </c>
      <c r="H110" s="511">
        <v>42217</v>
      </c>
      <c r="I110" s="495">
        <f t="shared" si="34"/>
        <v>98.894328749795022</v>
      </c>
      <c r="J110" s="510">
        <v>42217</v>
      </c>
      <c r="K110" s="510"/>
      <c r="L110" s="510"/>
    </row>
    <row r="111" spans="1:12" s="298" customFormat="1" ht="12" customHeight="1">
      <c r="A111" s="562" t="s">
        <v>282</v>
      </c>
      <c r="B111" s="564" t="s">
        <v>97</v>
      </c>
      <c r="C111" s="511">
        <v>74302</v>
      </c>
      <c r="D111" s="510">
        <v>43837</v>
      </c>
      <c r="E111" s="510">
        <v>30465</v>
      </c>
      <c r="F111" s="510"/>
      <c r="G111" s="511">
        <v>203350</v>
      </c>
      <c r="H111" s="511">
        <v>202910</v>
      </c>
      <c r="I111" s="495">
        <f t="shared" si="34"/>
        <v>99.783624293090739</v>
      </c>
      <c r="J111" s="510">
        <v>147487</v>
      </c>
      <c r="K111" s="510">
        <v>55423</v>
      </c>
      <c r="L111" s="510"/>
    </row>
    <row r="112" spans="1:12" s="298" customFormat="1" ht="12" customHeight="1">
      <c r="A112" s="562" t="s">
        <v>30</v>
      </c>
      <c r="B112" s="308" t="s">
        <v>463</v>
      </c>
      <c r="C112" s="511"/>
      <c r="D112" s="510"/>
      <c r="E112" s="510"/>
      <c r="F112" s="510"/>
      <c r="G112" s="511">
        <v>8537</v>
      </c>
      <c r="H112" s="511">
        <v>8800</v>
      </c>
      <c r="I112" s="495">
        <f t="shared" si="34"/>
        <v>103.08070750849245</v>
      </c>
      <c r="J112" s="510">
        <v>8713</v>
      </c>
      <c r="K112" s="510">
        <v>87</v>
      </c>
      <c r="L112" s="510"/>
    </row>
    <row r="113" spans="1:12" s="298" customFormat="1" ht="12" customHeight="1">
      <c r="A113" s="562" t="s">
        <v>32</v>
      </c>
      <c r="B113" s="565" t="s">
        <v>284</v>
      </c>
      <c r="C113" s="511"/>
      <c r="D113" s="510"/>
      <c r="E113" s="510"/>
      <c r="F113" s="510"/>
      <c r="G113" s="511"/>
      <c r="H113" s="511"/>
      <c r="I113" s="495"/>
      <c r="J113" s="510"/>
      <c r="K113" s="510"/>
      <c r="L113" s="510"/>
    </row>
    <row r="114" spans="1:12" s="298" customFormat="1" ht="12" customHeight="1">
      <c r="A114" s="562" t="s">
        <v>34</v>
      </c>
      <c r="B114" s="565" t="s">
        <v>285</v>
      </c>
      <c r="C114" s="511"/>
      <c r="D114" s="510"/>
      <c r="E114" s="510"/>
      <c r="F114" s="510"/>
      <c r="G114" s="511">
        <v>96976</v>
      </c>
      <c r="H114" s="511">
        <v>96976</v>
      </c>
      <c r="I114" s="495">
        <f t="shared" si="34"/>
        <v>100</v>
      </c>
      <c r="J114" s="510">
        <v>96976</v>
      </c>
      <c r="K114" s="510"/>
      <c r="L114" s="510"/>
    </row>
    <row r="115" spans="1:12" s="298" customFormat="1" ht="12" customHeight="1">
      <c r="A115" s="562" t="s">
        <v>36</v>
      </c>
      <c r="B115" s="308" t="s">
        <v>286</v>
      </c>
      <c r="C115" s="511"/>
      <c r="D115" s="510"/>
      <c r="E115" s="510"/>
      <c r="F115" s="510"/>
      <c r="G115" s="511"/>
      <c r="H115" s="511"/>
      <c r="I115" s="495"/>
      <c r="J115" s="510"/>
      <c r="K115" s="510"/>
      <c r="L115" s="510"/>
    </row>
    <row r="116" spans="1:12" s="298" customFormat="1" ht="12" customHeight="1">
      <c r="A116" s="562" t="s">
        <v>38</v>
      </c>
      <c r="B116" s="308" t="s">
        <v>287</v>
      </c>
      <c r="C116" s="511"/>
      <c r="D116" s="510"/>
      <c r="E116" s="510"/>
      <c r="F116" s="510"/>
      <c r="G116" s="511"/>
      <c r="H116" s="511"/>
      <c r="I116" s="495"/>
      <c r="J116" s="510"/>
      <c r="K116" s="510"/>
      <c r="L116" s="510"/>
    </row>
    <row r="117" spans="1:12" s="298" customFormat="1" ht="12" customHeight="1">
      <c r="A117" s="562" t="s">
        <v>40</v>
      </c>
      <c r="B117" s="308" t="s">
        <v>288</v>
      </c>
      <c r="C117" s="511"/>
      <c r="D117" s="510"/>
      <c r="E117" s="510"/>
      <c r="F117" s="510"/>
      <c r="G117" s="511"/>
      <c r="H117" s="511"/>
      <c r="I117" s="495"/>
      <c r="J117" s="510"/>
      <c r="K117" s="510"/>
      <c r="L117" s="510"/>
    </row>
    <row r="118" spans="1:12" s="298" customFormat="1" ht="12" customHeight="1">
      <c r="A118" s="562" t="s">
        <v>289</v>
      </c>
      <c r="B118" s="308" t="s">
        <v>290</v>
      </c>
      <c r="C118" s="511"/>
      <c r="D118" s="510"/>
      <c r="E118" s="510"/>
      <c r="F118" s="510"/>
      <c r="G118" s="511">
        <v>1580</v>
      </c>
      <c r="H118" s="511">
        <v>1555</v>
      </c>
      <c r="I118" s="495">
        <f t="shared" si="34"/>
        <v>98.417721518987349</v>
      </c>
      <c r="J118" s="510">
        <v>1555</v>
      </c>
      <c r="K118" s="510"/>
      <c r="L118" s="510"/>
    </row>
    <row r="119" spans="1:12" s="298" customFormat="1" ht="12" customHeight="1">
      <c r="A119" s="562" t="s">
        <v>291</v>
      </c>
      <c r="B119" s="308" t="s">
        <v>292</v>
      </c>
      <c r="C119" s="511"/>
      <c r="D119" s="510"/>
      <c r="E119" s="510"/>
      <c r="F119" s="510"/>
      <c r="G119" s="511"/>
      <c r="H119" s="511"/>
      <c r="I119" s="495"/>
      <c r="J119" s="510"/>
      <c r="K119" s="510"/>
      <c r="L119" s="510"/>
    </row>
    <row r="120" spans="1:12" s="298" customFormat="1" ht="12" customHeight="1">
      <c r="A120" s="562" t="s">
        <v>293</v>
      </c>
      <c r="B120" s="308" t="s">
        <v>294</v>
      </c>
      <c r="C120" s="511"/>
      <c r="D120" s="510"/>
      <c r="E120" s="510"/>
      <c r="F120" s="510"/>
      <c r="G120" s="511">
        <v>7500</v>
      </c>
      <c r="H120" s="511">
        <v>7500</v>
      </c>
      <c r="I120" s="495">
        <f t="shared" si="34"/>
        <v>100</v>
      </c>
      <c r="J120" s="510"/>
      <c r="K120" s="510">
        <v>7500</v>
      </c>
      <c r="L120" s="510"/>
    </row>
    <row r="121" spans="1:12" s="298" customFormat="1" ht="12" customHeight="1">
      <c r="A121" s="566" t="s">
        <v>295</v>
      </c>
      <c r="B121" s="565" t="s">
        <v>296</v>
      </c>
      <c r="C121" s="511"/>
      <c r="D121" s="510"/>
      <c r="E121" s="510"/>
      <c r="F121" s="510"/>
      <c r="G121" s="511"/>
      <c r="H121" s="511"/>
      <c r="I121" s="495"/>
      <c r="J121" s="510"/>
      <c r="K121" s="510"/>
      <c r="L121" s="510"/>
    </row>
    <row r="122" spans="1:12" s="298" customFormat="1" ht="12" customHeight="1">
      <c r="A122" s="562" t="s">
        <v>297</v>
      </c>
      <c r="B122" s="565" t="s">
        <v>298</v>
      </c>
      <c r="C122" s="511"/>
      <c r="D122" s="510"/>
      <c r="E122" s="510"/>
      <c r="F122" s="510"/>
      <c r="G122" s="511"/>
      <c r="H122" s="511"/>
      <c r="I122" s="495"/>
      <c r="J122" s="510"/>
      <c r="K122" s="510"/>
      <c r="L122" s="510"/>
    </row>
    <row r="123" spans="1:12" s="298" customFormat="1" ht="12" customHeight="1">
      <c r="A123" s="567" t="s">
        <v>299</v>
      </c>
      <c r="B123" s="565" t="s">
        <v>300</v>
      </c>
      <c r="C123" s="511">
        <v>74302</v>
      </c>
      <c r="D123" s="510">
        <v>43837</v>
      </c>
      <c r="E123" s="510">
        <v>30465</v>
      </c>
      <c r="F123" s="510"/>
      <c r="G123" s="511">
        <v>88484</v>
      </c>
      <c r="H123" s="511">
        <v>88079</v>
      </c>
      <c r="I123" s="495">
        <f t="shared" si="34"/>
        <v>99.542290131549208</v>
      </c>
      <c r="J123" s="510">
        <v>40243</v>
      </c>
      <c r="K123" s="510">
        <v>47836</v>
      </c>
      <c r="L123" s="510"/>
    </row>
    <row r="124" spans="1:12" s="298" customFormat="1" ht="12" customHeight="1">
      <c r="A124" s="562" t="s">
        <v>301</v>
      </c>
      <c r="B124" s="563" t="s">
        <v>302</v>
      </c>
      <c r="C124" s="501">
        <v>3000</v>
      </c>
      <c r="D124" s="500"/>
      <c r="E124" s="500">
        <v>3000</v>
      </c>
      <c r="F124" s="500"/>
      <c r="G124" s="501">
        <v>2000</v>
      </c>
      <c r="H124" s="501"/>
      <c r="I124" s="506"/>
      <c r="J124" s="500"/>
      <c r="K124" s="500"/>
      <c r="L124" s="500"/>
    </row>
    <row r="125" spans="1:12" s="298" customFormat="1" ht="12" customHeight="1">
      <c r="A125" s="562" t="s">
        <v>303</v>
      </c>
      <c r="B125" s="308" t="s">
        <v>464</v>
      </c>
      <c r="C125" s="501"/>
      <c r="D125" s="500"/>
      <c r="E125" s="500"/>
      <c r="F125" s="500"/>
      <c r="G125" s="501"/>
      <c r="H125" s="501"/>
      <c r="I125" s="506"/>
      <c r="J125" s="500"/>
      <c r="K125" s="500"/>
      <c r="L125" s="500"/>
    </row>
    <row r="126" spans="1:12" s="298" customFormat="1" ht="12" customHeight="1" thickBot="1">
      <c r="A126" s="567" t="s">
        <v>305</v>
      </c>
      <c r="B126" s="565" t="s">
        <v>465</v>
      </c>
      <c r="C126" s="511"/>
      <c r="D126" s="510"/>
      <c r="E126" s="510"/>
      <c r="F126" s="510"/>
      <c r="G126" s="511"/>
      <c r="H126" s="511"/>
      <c r="I126" s="530"/>
      <c r="J126" s="510"/>
      <c r="K126" s="510"/>
      <c r="L126" s="510"/>
    </row>
    <row r="127" spans="1:12" s="298" customFormat="1" ht="14.25" customHeight="1" thickBot="1">
      <c r="A127" s="553" t="s">
        <v>42</v>
      </c>
      <c r="B127" s="554" t="s">
        <v>480</v>
      </c>
      <c r="C127" s="488">
        <f t="shared" ref="C127:J127" si="35">C107+C108+C109+C110+C111+C124</f>
        <v>1337190</v>
      </c>
      <c r="D127" s="513">
        <f t="shared" si="35"/>
        <v>1061802</v>
      </c>
      <c r="E127" s="513">
        <f t="shared" si="35"/>
        <v>275388</v>
      </c>
      <c r="F127" s="513">
        <f t="shared" si="35"/>
        <v>55200</v>
      </c>
      <c r="G127" s="488">
        <f t="shared" si="35"/>
        <v>1410212</v>
      </c>
      <c r="H127" s="488">
        <f t="shared" ref="H127" si="36">H107+H108+H109+H110+H111+H124</f>
        <v>1333814</v>
      </c>
      <c r="I127" s="514">
        <f t="shared" ref="I127" si="37">H127/G127*100</f>
        <v>94.582516671252264</v>
      </c>
      <c r="J127" s="513">
        <f t="shared" si="35"/>
        <v>1038088</v>
      </c>
      <c r="K127" s="513">
        <f t="shared" ref="K127:L127" si="38">K107+K108+K109+K110+K111+K124</f>
        <v>295726</v>
      </c>
      <c r="L127" s="513">
        <f t="shared" si="38"/>
        <v>55200</v>
      </c>
    </row>
    <row r="128" spans="1:12" s="298" customFormat="1" ht="12" customHeight="1" thickBot="1">
      <c r="A128" s="568"/>
      <c r="B128" s="569" t="s">
        <v>466</v>
      </c>
      <c r="C128" s="303"/>
      <c r="D128" s="287"/>
      <c r="E128" s="287"/>
      <c r="F128" s="287"/>
      <c r="G128" s="288"/>
      <c r="H128" s="288"/>
      <c r="I128" s="320"/>
      <c r="J128" s="287"/>
      <c r="K128" s="287"/>
      <c r="L128" s="287"/>
    </row>
    <row r="129" spans="1:12" s="298" customFormat="1" ht="12" customHeight="1">
      <c r="A129" s="558" t="s">
        <v>45</v>
      </c>
      <c r="B129" s="559" t="s">
        <v>100</v>
      </c>
      <c r="C129" s="494">
        <v>176098</v>
      </c>
      <c r="D129" s="493">
        <v>3000</v>
      </c>
      <c r="E129" s="493">
        <v>173098</v>
      </c>
      <c r="F129" s="493"/>
      <c r="G129" s="494">
        <v>159012</v>
      </c>
      <c r="H129" s="494">
        <v>157877</v>
      </c>
      <c r="I129" s="495">
        <f t="shared" ref="I129" si="39">H129/G129*100</f>
        <v>99.286217392398058</v>
      </c>
      <c r="J129" s="493">
        <v>4617</v>
      </c>
      <c r="K129" s="493">
        <v>153260</v>
      </c>
      <c r="L129" s="493"/>
    </row>
    <row r="130" spans="1:12" s="298" customFormat="1" ht="12" customHeight="1">
      <c r="A130" s="558" t="s">
        <v>47</v>
      </c>
      <c r="B130" s="565" t="s">
        <v>309</v>
      </c>
      <c r="C130" s="494"/>
      <c r="D130" s="493"/>
      <c r="E130" s="493"/>
      <c r="F130" s="493"/>
      <c r="G130" s="494"/>
      <c r="H130" s="494"/>
      <c r="I130" s="495"/>
      <c r="J130" s="493"/>
      <c r="K130" s="493"/>
      <c r="L130" s="493"/>
    </row>
    <row r="131" spans="1:12" s="298" customFormat="1" ht="12" customHeight="1">
      <c r="A131" s="558" t="s">
        <v>49</v>
      </c>
      <c r="B131" s="565" t="s">
        <v>101</v>
      </c>
      <c r="C131" s="501">
        <v>3317</v>
      </c>
      <c r="D131" s="500"/>
      <c r="E131" s="500">
        <v>3317</v>
      </c>
      <c r="F131" s="500"/>
      <c r="G131" s="501">
        <v>28170</v>
      </c>
      <c r="H131" s="501">
        <v>27966</v>
      </c>
      <c r="I131" s="495">
        <f t="shared" ref="I131" si="40">H131/G131*100</f>
        <v>99.275825346112896</v>
      </c>
      <c r="J131" s="500">
        <v>249</v>
      </c>
      <c r="K131" s="500">
        <v>27717</v>
      </c>
      <c r="L131" s="500"/>
    </row>
    <row r="132" spans="1:12" s="298" customFormat="1" ht="12" customHeight="1">
      <c r="A132" s="558" t="s">
        <v>51</v>
      </c>
      <c r="B132" s="565" t="s">
        <v>310</v>
      </c>
      <c r="C132" s="570"/>
      <c r="D132" s="571"/>
      <c r="E132" s="571"/>
      <c r="F132" s="571"/>
      <c r="G132" s="570"/>
      <c r="H132" s="570"/>
      <c r="I132" s="572"/>
      <c r="J132" s="571"/>
      <c r="K132" s="571"/>
      <c r="L132" s="571"/>
    </row>
    <row r="133" spans="1:12" s="298" customFormat="1" ht="12" customHeight="1">
      <c r="A133" s="558" t="s">
        <v>156</v>
      </c>
      <c r="B133" s="504" t="s">
        <v>311</v>
      </c>
      <c r="C133" s="570">
        <v>45000</v>
      </c>
      <c r="D133" s="571"/>
      <c r="E133" s="571">
        <v>45000</v>
      </c>
      <c r="F133" s="571"/>
      <c r="G133" s="570">
        <v>18301</v>
      </c>
      <c r="H133" s="570">
        <v>12451</v>
      </c>
      <c r="I133" s="495">
        <f t="shared" ref="I133" si="41">H133/G133*100</f>
        <v>68.034533632041956</v>
      </c>
      <c r="J133" s="571"/>
      <c r="K133" s="571">
        <v>12451</v>
      </c>
      <c r="L133" s="571"/>
    </row>
    <row r="134" spans="1:12" s="298" customFormat="1" ht="12" customHeight="1">
      <c r="A134" s="558" t="s">
        <v>158</v>
      </c>
      <c r="B134" s="498" t="s">
        <v>312</v>
      </c>
      <c r="C134" s="570"/>
      <c r="D134" s="571"/>
      <c r="E134" s="571"/>
      <c r="F134" s="571"/>
      <c r="G134" s="570"/>
      <c r="H134" s="570"/>
      <c r="I134" s="572"/>
      <c r="J134" s="571"/>
      <c r="K134" s="571"/>
      <c r="L134" s="571"/>
    </row>
    <row r="135" spans="1:12" s="298" customFormat="1" ht="12" customHeight="1">
      <c r="A135" s="558" t="s">
        <v>313</v>
      </c>
      <c r="B135" s="559" t="s">
        <v>314</v>
      </c>
      <c r="C135" s="570"/>
      <c r="D135" s="571"/>
      <c r="E135" s="571"/>
      <c r="F135" s="571"/>
      <c r="G135" s="570"/>
      <c r="H135" s="570"/>
      <c r="I135" s="572"/>
      <c r="J135" s="571"/>
      <c r="K135" s="571"/>
      <c r="L135" s="571"/>
    </row>
    <row r="136" spans="1:12" s="298" customFormat="1">
      <c r="A136" s="558" t="s">
        <v>315</v>
      </c>
      <c r="B136" s="308" t="s">
        <v>288</v>
      </c>
      <c r="C136" s="570"/>
      <c r="D136" s="571"/>
      <c r="E136" s="571"/>
      <c r="F136" s="571"/>
      <c r="G136" s="570"/>
      <c r="H136" s="570"/>
      <c r="I136" s="572"/>
      <c r="J136" s="571"/>
      <c r="K136" s="571"/>
      <c r="L136" s="571"/>
    </row>
    <row r="137" spans="1:12" s="298" customFormat="1" ht="12" customHeight="1">
      <c r="A137" s="558" t="s">
        <v>316</v>
      </c>
      <c r="B137" s="308" t="s">
        <v>317</v>
      </c>
      <c r="C137" s="570"/>
      <c r="D137" s="571"/>
      <c r="E137" s="571"/>
      <c r="F137" s="571"/>
      <c r="G137" s="570"/>
      <c r="H137" s="570"/>
      <c r="I137" s="572"/>
      <c r="J137" s="571"/>
      <c r="K137" s="571"/>
      <c r="L137" s="571"/>
    </row>
    <row r="138" spans="1:12" s="298" customFormat="1" ht="12" customHeight="1">
      <c r="A138" s="558" t="s">
        <v>318</v>
      </c>
      <c r="B138" s="308" t="s">
        <v>319</v>
      </c>
      <c r="C138" s="570"/>
      <c r="D138" s="571"/>
      <c r="E138" s="571"/>
      <c r="F138" s="571"/>
      <c r="G138" s="570"/>
      <c r="H138" s="570"/>
      <c r="I138" s="572"/>
      <c r="J138" s="571"/>
      <c r="K138" s="571"/>
      <c r="L138" s="571"/>
    </row>
    <row r="139" spans="1:12" s="298" customFormat="1" ht="12" customHeight="1">
      <c r="A139" s="558" t="s">
        <v>320</v>
      </c>
      <c r="B139" s="308" t="s">
        <v>294</v>
      </c>
      <c r="C139" s="570">
        <v>15000</v>
      </c>
      <c r="D139" s="571"/>
      <c r="E139" s="571">
        <v>15000</v>
      </c>
      <c r="F139" s="571"/>
      <c r="G139" s="570">
        <v>15000</v>
      </c>
      <c r="H139" s="570">
        <v>9150</v>
      </c>
      <c r="I139" s="572"/>
      <c r="J139" s="571"/>
      <c r="K139" s="571">
        <v>9150</v>
      </c>
      <c r="L139" s="571"/>
    </row>
    <row r="140" spans="1:12" s="298" customFormat="1" ht="12" customHeight="1">
      <c r="A140" s="558" t="s">
        <v>321</v>
      </c>
      <c r="B140" s="308" t="s">
        <v>322</v>
      </c>
      <c r="C140" s="570"/>
      <c r="D140" s="571"/>
      <c r="E140" s="571"/>
      <c r="F140" s="571"/>
      <c r="G140" s="570"/>
      <c r="H140" s="570"/>
      <c r="I140" s="572"/>
      <c r="J140" s="571"/>
      <c r="K140" s="571"/>
      <c r="L140" s="571"/>
    </row>
    <row r="141" spans="1:12" s="298" customFormat="1" ht="16.5" thickBot="1">
      <c r="A141" s="566" t="s">
        <v>323</v>
      </c>
      <c r="B141" s="565" t="s">
        <v>324</v>
      </c>
      <c r="C141" s="573">
        <v>19000</v>
      </c>
      <c r="D141" s="574"/>
      <c r="E141" s="574">
        <v>19000</v>
      </c>
      <c r="F141" s="574"/>
      <c r="G141" s="573">
        <v>3301</v>
      </c>
      <c r="H141" s="573">
        <v>3301</v>
      </c>
      <c r="I141" s="575"/>
      <c r="J141" s="574"/>
      <c r="K141" s="574">
        <v>3301</v>
      </c>
      <c r="L141" s="574"/>
    </row>
    <row r="142" spans="1:12" s="298" customFormat="1" ht="16.5" thickBot="1">
      <c r="A142" s="553" t="s">
        <v>53</v>
      </c>
      <c r="B142" s="554" t="s">
        <v>481</v>
      </c>
      <c r="C142" s="488">
        <f>+C129+C131+C133</f>
        <v>224415</v>
      </c>
      <c r="D142" s="513">
        <f>+D129+D131+D133</f>
        <v>3000</v>
      </c>
      <c r="E142" s="576">
        <f>+E129+E131+E133</f>
        <v>221415</v>
      </c>
      <c r="F142" s="576">
        <f t="shared" ref="F142:J142" si="42">+F129+F131+F133</f>
        <v>0</v>
      </c>
      <c r="G142" s="577">
        <f t="shared" si="42"/>
        <v>205483</v>
      </c>
      <c r="H142" s="577">
        <f t="shared" ref="H142" si="43">+H129+H131+H133</f>
        <v>198294</v>
      </c>
      <c r="I142" s="514">
        <f t="shared" ref="I142:I143" si="44">H142/G142*100</f>
        <v>96.501413742256048</v>
      </c>
      <c r="J142" s="576">
        <f t="shared" si="42"/>
        <v>4866</v>
      </c>
      <c r="K142" s="576">
        <f t="shared" ref="K142:L142" si="45">+K129+K131+K133</f>
        <v>193428</v>
      </c>
      <c r="L142" s="576">
        <f t="shared" si="45"/>
        <v>0</v>
      </c>
    </row>
    <row r="143" spans="1:12" s="298" customFormat="1" ht="13.5" customHeight="1" thickBot="1">
      <c r="A143" s="553" t="s">
        <v>55</v>
      </c>
      <c r="B143" s="481" t="s">
        <v>325</v>
      </c>
      <c r="C143" s="488">
        <f t="shared" ref="C143:J143" si="46">+C127+C142</f>
        <v>1561605</v>
      </c>
      <c r="D143" s="578">
        <f t="shared" si="46"/>
        <v>1064802</v>
      </c>
      <c r="E143" s="578">
        <f t="shared" si="46"/>
        <v>496803</v>
      </c>
      <c r="F143" s="537">
        <f t="shared" si="46"/>
        <v>55200</v>
      </c>
      <c r="G143" s="579">
        <f t="shared" si="46"/>
        <v>1615695</v>
      </c>
      <c r="H143" s="579">
        <f t="shared" si="46"/>
        <v>1532108</v>
      </c>
      <c r="I143" s="514">
        <f t="shared" si="44"/>
        <v>94.826560706073863</v>
      </c>
      <c r="J143" s="537">
        <f t="shared" si="46"/>
        <v>1042954</v>
      </c>
      <c r="K143" s="537">
        <f t="shared" ref="K143:L143" si="47">+K127+K142</f>
        <v>489154</v>
      </c>
      <c r="L143" s="537">
        <f t="shared" si="47"/>
        <v>55200</v>
      </c>
    </row>
    <row r="144" spans="1:12" s="298" customFormat="1" ht="16.5" thickBot="1">
      <c r="A144" s="581"/>
      <c r="B144" s="481" t="s">
        <v>326</v>
      </c>
      <c r="C144" s="291"/>
      <c r="D144" s="287"/>
      <c r="E144" s="287"/>
      <c r="F144" s="287"/>
      <c r="G144" s="288"/>
      <c r="H144" s="288"/>
      <c r="I144" s="320"/>
      <c r="J144" s="287"/>
      <c r="K144" s="287"/>
      <c r="L144" s="287"/>
    </row>
    <row r="145" spans="1:12" s="298" customFormat="1" ht="12" customHeight="1">
      <c r="A145" s="558" t="s">
        <v>58</v>
      </c>
      <c r="B145" s="582" t="s">
        <v>467</v>
      </c>
      <c r="C145" s="583">
        <v>9000</v>
      </c>
      <c r="D145" s="584"/>
      <c r="E145" s="584">
        <v>9000</v>
      </c>
      <c r="F145" s="584"/>
      <c r="G145" s="583"/>
      <c r="H145" s="583"/>
      <c r="I145" s="585"/>
      <c r="J145" s="584"/>
      <c r="K145" s="584"/>
      <c r="L145" s="584"/>
    </row>
    <row r="146" spans="1:12" s="298" customFormat="1" ht="12" customHeight="1">
      <c r="A146" s="558" t="s">
        <v>59</v>
      </c>
      <c r="B146" s="565" t="s">
        <v>328</v>
      </c>
      <c r="C146" s="570"/>
      <c r="D146" s="571"/>
      <c r="E146" s="571"/>
      <c r="F146" s="571"/>
      <c r="G146" s="570">
        <v>70000</v>
      </c>
      <c r="H146" s="570">
        <v>70000</v>
      </c>
      <c r="I146" s="495">
        <f t="shared" ref="I146" si="48">H146/G146*100</f>
        <v>100</v>
      </c>
      <c r="J146" s="571">
        <v>70000</v>
      </c>
      <c r="K146" s="571"/>
      <c r="L146" s="571"/>
    </row>
    <row r="147" spans="1:12" s="298" customFormat="1" ht="12" customHeight="1" thickBot="1">
      <c r="A147" s="566" t="s">
        <v>61</v>
      </c>
      <c r="B147" s="565" t="s">
        <v>468</v>
      </c>
      <c r="C147" s="573"/>
      <c r="D147" s="574"/>
      <c r="E147" s="574"/>
      <c r="F147" s="574"/>
      <c r="G147" s="573"/>
      <c r="H147" s="573"/>
      <c r="I147" s="575"/>
      <c r="J147" s="574"/>
      <c r="K147" s="574"/>
      <c r="L147" s="574"/>
    </row>
    <row r="148" spans="1:12" s="298" customFormat="1" ht="13.5" customHeight="1" thickBot="1">
      <c r="A148" s="525" t="s">
        <v>63</v>
      </c>
      <c r="B148" s="526" t="s">
        <v>469</v>
      </c>
      <c r="C148" s="529">
        <f>+C145+C146+C147</f>
        <v>9000</v>
      </c>
      <c r="D148" s="528">
        <f>+D145+D146+D147</f>
        <v>0</v>
      </c>
      <c r="E148" s="528">
        <f>+E145+E146+E147</f>
        <v>9000</v>
      </c>
      <c r="F148" s="528">
        <f t="shared" ref="F148:J148" si="49">+F145+F146+F147</f>
        <v>0</v>
      </c>
      <c r="G148" s="529">
        <f t="shared" si="49"/>
        <v>70000</v>
      </c>
      <c r="H148" s="529">
        <f t="shared" ref="H148" si="50">+H145+H146+H147</f>
        <v>70000</v>
      </c>
      <c r="I148" s="514">
        <f t="shared" ref="I148" si="51">H148/G148*100</f>
        <v>100</v>
      </c>
      <c r="J148" s="528">
        <f t="shared" si="49"/>
        <v>70000</v>
      </c>
      <c r="K148" s="528">
        <f t="shared" ref="K148:L148" si="52">+K145+K146+K147</f>
        <v>0</v>
      </c>
      <c r="L148" s="528">
        <f t="shared" si="52"/>
        <v>0</v>
      </c>
    </row>
    <row r="149" spans="1:12" s="298" customFormat="1" ht="16.5" thickBot="1">
      <c r="A149" s="586"/>
      <c r="B149" s="526" t="s">
        <v>470</v>
      </c>
      <c r="C149" s="292"/>
      <c r="D149" s="293"/>
      <c r="E149" s="293"/>
      <c r="F149" s="293"/>
      <c r="G149" s="292"/>
      <c r="H149" s="292"/>
      <c r="I149" s="321"/>
      <c r="J149" s="293"/>
      <c r="K149" s="293"/>
      <c r="L149" s="293"/>
    </row>
    <row r="150" spans="1:12" s="298" customFormat="1" ht="12" customHeight="1">
      <c r="A150" s="558" t="s">
        <v>66</v>
      </c>
      <c r="B150" s="559" t="s">
        <v>332</v>
      </c>
      <c r="C150" s="583"/>
      <c r="D150" s="584"/>
      <c r="E150" s="584"/>
      <c r="F150" s="584"/>
      <c r="G150" s="583"/>
      <c r="H150" s="583"/>
      <c r="I150" s="585"/>
      <c r="J150" s="584"/>
      <c r="K150" s="584"/>
      <c r="L150" s="584"/>
    </row>
    <row r="151" spans="1:12" s="298" customFormat="1" ht="12" customHeight="1">
      <c r="A151" s="558" t="s">
        <v>68</v>
      </c>
      <c r="B151" s="559" t="s">
        <v>333</v>
      </c>
      <c r="C151" s="570"/>
      <c r="D151" s="571"/>
      <c r="E151" s="571"/>
      <c r="F151" s="571"/>
      <c r="G151" s="570"/>
      <c r="H151" s="570"/>
      <c r="I151" s="572"/>
      <c r="J151" s="571"/>
      <c r="K151" s="571"/>
      <c r="L151" s="571"/>
    </row>
    <row r="152" spans="1:12" s="298" customFormat="1" ht="12" customHeight="1">
      <c r="A152" s="558" t="s">
        <v>70</v>
      </c>
      <c r="B152" s="559" t="s">
        <v>334</v>
      </c>
      <c r="C152" s="570"/>
      <c r="D152" s="571"/>
      <c r="E152" s="571"/>
      <c r="F152" s="571"/>
      <c r="G152" s="570"/>
      <c r="H152" s="570"/>
      <c r="I152" s="572"/>
      <c r="J152" s="571"/>
      <c r="K152" s="571"/>
      <c r="L152" s="571"/>
    </row>
    <row r="153" spans="1:12" s="298" customFormat="1" ht="12" customHeight="1">
      <c r="A153" s="558" t="s">
        <v>186</v>
      </c>
      <c r="B153" s="559" t="s">
        <v>471</v>
      </c>
      <c r="C153" s="570"/>
      <c r="D153" s="571"/>
      <c r="E153" s="571"/>
      <c r="F153" s="571"/>
      <c r="G153" s="570"/>
      <c r="H153" s="570"/>
      <c r="I153" s="572"/>
      <c r="J153" s="571"/>
      <c r="K153" s="571"/>
      <c r="L153" s="571"/>
    </row>
    <row r="154" spans="1:12" s="298" customFormat="1" ht="12" customHeight="1">
      <c r="A154" s="558" t="s">
        <v>187</v>
      </c>
      <c r="B154" s="559" t="s">
        <v>336</v>
      </c>
      <c r="C154" s="570"/>
      <c r="D154" s="571"/>
      <c r="E154" s="571"/>
      <c r="F154" s="571"/>
      <c r="G154" s="570"/>
      <c r="H154" s="570"/>
      <c r="I154" s="572"/>
      <c r="J154" s="571"/>
      <c r="K154" s="571"/>
      <c r="L154" s="571"/>
    </row>
    <row r="155" spans="1:12" s="298" customFormat="1" ht="12" customHeight="1" thickBot="1">
      <c r="A155" s="566" t="s">
        <v>188</v>
      </c>
      <c r="B155" s="582" t="s">
        <v>337</v>
      </c>
      <c r="C155" s="573"/>
      <c r="D155" s="571"/>
      <c r="E155" s="571"/>
      <c r="F155" s="571"/>
      <c r="G155" s="570"/>
      <c r="H155" s="570"/>
      <c r="I155" s="572"/>
      <c r="J155" s="571"/>
      <c r="K155" s="571"/>
      <c r="L155" s="571"/>
    </row>
    <row r="156" spans="1:12" s="298" customFormat="1" ht="12" customHeight="1" thickBot="1">
      <c r="A156" s="553" t="s">
        <v>72</v>
      </c>
      <c r="B156" s="481" t="s">
        <v>472</v>
      </c>
      <c r="C156" s="488">
        <f>SUM(C150:C155)</f>
        <v>0</v>
      </c>
      <c r="D156" s="537">
        <f>SUM(D150:D155)</f>
        <v>0</v>
      </c>
      <c r="E156" s="537">
        <f>SUM(E150:E155)</f>
        <v>0</v>
      </c>
      <c r="F156" s="537">
        <f>SUM(F150:F155)</f>
        <v>0</v>
      </c>
      <c r="G156" s="579"/>
      <c r="H156" s="579"/>
      <c r="I156" s="580"/>
      <c r="J156" s="537"/>
      <c r="K156" s="537"/>
      <c r="L156" s="537"/>
    </row>
    <row r="157" spans="1:12" s="298" customFormat="1" ht="16.5" thickBot="1">
      <c r="A157" s="581"/>
      <c r="B157" s="481" t="s">
        <v>473</v>
      </c>
      <c r="C157" s="291"/>
      <c r="D157" s="287"/>
      <c r="E157" s="287"/>
      <c r="F157" s="287"/>
      <c r="G157" s="288"/>
      <c r="H157" s="288"/>
      <c r="I157" s="320"/>
      <c r="J157" s="287"/>
      <c r="K157" s="287"/>
      <c r="L157" s="287"/>
    </row>
    <row r="158" spans="1:12" s="298" customFormat="1" ht="12" customHeight="1">
      <c r="A158" s="558" t="s">
        <v>197</v>
      </c>
      <c r="B158" s="559" t="s">
        <v>340</v>
      </c>
      <c r="C158" s="583"/>
      <c r="D158" s="584"/>
      <c r="E158" s="584"/>
      <c r="F158" s="584"/>
      <c r="G158" s="583"/>
      <c r="H158" s="583"/>
      <c r="I158" s="585"/>
      <c r="J158" s="584"/>
      <c r="K158" s="584"/>
      <c r="L158" s="584"/>
    </row>
    <row r="159" spans="1:12" s="298" customFormat="1" ht="12" customHeight="1">
      <c r="A159" s="558" t="s">
        <v>198</v>
      </c>
      <c r="B159" s="559" t="s">
        <v>341</v>
      </c>
      <c r="C159" s="570"/>
      <c r="D159" s="571"/>
      <c r="E159" s="571"/>
      <c r="F159" s="571"/>
      <c r="G159" s="570">
        <v>4581</v>
      </c>
      <c r="H159" s="570">
        <v>4581</v>
      </c>
      <c r="I159" s="495">
        <f t="shared" ref="I159" si="53">H159/G159*100</f>
        <v>100</v>
      </c>
      <c r="J159" s="571">
        <v>4581</v>
      </c>
      <c r="K159" s="571"/>
      <c r="L159" s="571"/>
    </row>
    <row r="160" spans="1:12" s="298" customFormat="1" ht="12" customHeight="1">
      <c r="A160" s="558" t="s">
        <v>199</v>
      </c>
      <c r="B160" s="559" t="s">
        <v>343</v>
      </c>
      <c r="C160" s="570"/>
      <c r="D160" s="571"/>
      <c r="E160" s="571"/>
      <c r="F160" s="571"/>
      <c r="G160" s="570"/>
      <c r="H160" s="570"/>
      <c r="I160" s="572"/>
      <c r="J160" s="571"/>
      <c r="K160" s="571"/>
      <c r="L160" s="571"/>
    </row>
    <row r="161" spans="1:12" s="298" customFormat="1" ht="12" customHeight="1" thickBot="1">
      <c r="A161" s="566" t="s">
        <v>200</v>
      </c>
      <c r="B161" s="582" t="s">
        <v>344</v>
      </c>
      <c r="C161" s="573"/>
      <c r="D161" s="571"/>
      <c r="E161" s="571"/>
      <c r="F161" s="571"/>
      <c r="G161" s="570"/>
      <c r="H161" s="570"/>
      <c r="I161" s="572"/>
      <c r="J161" s="571"/>
      <c r="K161" s="571"/>
      <c r="L161" s="571"/>
    </row>
    <row r="162" spans="1:12" s="298" customFormat="1" ht="13.5" customHeight="1" thickBot="1">
      <c r="A162" s="587" t="s">
        <v>74</v>
      </c>
      <c r="B162" s="483" t="s">
        <v>474</v>
      </c>
      <c r="C162" s="579">
        <f>+C158+C159+C160+C161</f>
        <v>0</v>
      </c>
      <c r="D162" s="537">
        <f>+D158+D159+D160+D161</f>
        <v>0</v>
      </c>
      <c r="E162" s="537">
        <f>+E158+E159+E160+E161</f>
        <v>0</v>
      </c>
      <c r="F162" s="537">
        <f t="shared" ref="F162:J162" si="54">+F158+F159+F160+F161</f>
        <v>0</v>
      </c>
      <c r="G162" s="579">
        <f t="shared" si="54"/>
        <v>4581</v>
      </c>
      <c r="H162" s="579">
        <f t="shared" ref="H162" si="55">+H158+H159+H160+H161</f>
        <v>4581</v>
      </c>
      <c r="I162" s="514">
        <f t="shared" ref="I162" si="56">H162/G162*100</f>
        <v>100</v>
      </c>
      <c r="J162" s="537">
        <f t="shared" si="54"/>
        <v>4581</v>
      </c>
      <c r="K162" s="537">
        <f t="shared" ref="K162:L162" si="57">+K158+K159+K160+K161</f>
        <v>0</v>
      </c>
      <c r="L162" s="537">
        <f t="shared" si="57"/>
        <v>0</v>
      </c>
    </row>
    <row r="163" spans="1:12" s="298" customFormat="1" ht="16.5" thickBot="1">
      <c r="A163" s="586"/>
      <c r="B163" s="526" t="s">
        <v>475</v>
      </c>
      <c r="C163" s="304"/>
      <c r="D163" s="287"/>
      <c r="E163" s="287"/>
      <c r="F163" s="287"/>
      <c r="G163" s="288"/>
      <c r="H163" s="288"/>
      <c r="I163" s="320"/>
      <c r="J163" s="287"/>
      <c r="K163" s="287"/>
      <c r="L163" s="287"/>
    </row>
    <row r="164" spans="1:12" s="298" customFormat="1" ht="12" customHeight="1">
      <c r="A164" s="558" t="s">
        <v>206</v>
      </c>
      <c r="B164" s="559" t="s">
        <v>347</v>
      </c>
      <c r="C164" s="583"/>
      <c r="D164" s="584"/>
      <c r="E164" s="584"/>
      <c r="F164" s="584"/>
      <c r="G164" s="583"/>
      <c r="H164" s="583"/>
      <c r="I164" s="585"/>
      <c r="J164" s="584"/>
      <c r="K164" s="584"/>
      <c r="L164" s="584"/>
    </row>
    <row r="165" spans="1:12" s="298" customFormat="1" ht="12" customHeight="1">
      <c r="A165" s="558" t="s">
        <v>208</v>
      </c>
      <c r="B165" s="559" t="s">
        <v>348</v>
      </c>
      <c r="C165" s="570"/>
      <c r="D165" s="571"/>
      <c r="E165" s="571"/>
      <c r="F165" s="571"/>
      <c r="G165" s="570"/>
      <c r="H165" s="570"/>
      <c r="I165" s="572"/>
      <c r="J165" s="571"/>
      <c r="K165" s="571"/>
      <c r="L165" s="571"/>
    </row>
    <row r="166" spans="1:12" s="298" customFormat="1" ht="12" customHeight="1">
      <c r="A166" s="558" t="s">
        <v>210</v>
      </c>
      <c r="B166" s="559" t="s">
        <v>349</v>
      </c>
      <c r="C166" s="570"/>
      <c r="D166" s="571"/>
      <c r="E166" s="571"/>
      <c r="F166" s="571"/>
      <c r="G166" s="570"/>
      <c r="H166" s="570"/>
      <c r="I166" s="572"/>
      <c r="J166" s="571"/>
      <c r="K166" s="571"/>
      <c r="L166" s="571"/>
    </row>
    <row r="167" spans="1:12" s="298" customFormat="1" ht="12" customHeight="1">
      <c r="A167" s="558" t="s">
        <v>212</v>
      </c>
      <c r="B167" s="559" t="s">
        <v>476</v>
      </c>
      <c r="C167" s="570"/>
      <c r="D167" s="571"/>
      <c r="E167" s="571"/>
      <c r="F167" s="571"/>
      <c r="G167" s="570"/>
      <c r="H167" s="570"/>
      <c r="I167" s="572"/>
      <c r="J167" s="571"/>
      <c r="K167" s="571"/>
      <c r="L167" s="571"/>
    </row>
    <row r="168" spans="1:12" s="298" customFormat="1" ht="12" customHeight="1" thickBot="1">
      <c r="A168" s="566" t="s">
        <v>351</v>
      </c>
      <c r="B168" s="582" t="s">
        <v>352</v>
      </c>
      <c r="C168" s="573"/>
      <c r="D168" s="571"/>
      <c r="E168" s="571"/>
      <c r="F168" s="571"/>
      <c r="G168" s="570"/>
      <c r="H168" s="570"/>
      <c r="I168" s="572"/>
      <c r="J168" s="571"/>
      <c r="K168" s="571"/>
      <c r="L168" s="571"/>
    </row>
    <row r="169" spans="1:12" s="298" customFormat="1" ht="12" customHeight="1" thickBot="1">
      <c r="A169" s="553" t="s">
        <v>76</v>
      </c>
      <c r="B169" s="481" t="s">
        <v>477</v>
      </c>
      <c r="C169" s="588">
        <f>SUM(C164:C168)</f>
        <v>0</v>
      </c>
      <c r="D169" s="589">
        <f>SUM(D164:D168)</f>
        <v>0</v>
      </c>
      <c r="E169" s="589">
        <f>SUM(E164:E168)</f>
        <v>0</v>
      </c>
      <c r="F169" s="589">
        <f>SUM(F164:F168)</f>
        <v>0</v>
      </c>
      <c r="G169" s="588"/>
      <c r="H169" s="588"/>
      <c r="I169" s="590"/>
      <c r="J169" s="589"/>
      <c r="K169" s="589"/>
      <c r="L169" s="589"/>
    </row>
    <row r="170" spans="1:12" s="298" customFormat="1" ht="12" customHeight="1" thickBot="1">
      <c r="A170" s="553" t="s">
        <v>78</v>
      </c>
      <c r="B170" s="481" t="s">
        <v>354</v>
      </c>
      <c r="C170" s="591"/>
      <c r="D170" s="592"/>
      <c r="E170" s="592"/>
      <c r="F170" s="592"/>
      <c r="G170" s="591"/>
      <c r="H170" s="591"/>
      <c r="I170" s="593"/>
      <c r="J170" s="592"/>
      <c r="K170" s="592"/>
      <c r="L170" s="592"/>
    </row>
    <row r="171" spans="1:12" s="298" customFormat="1" ht="12" customHeight="1" thickBot="1">
      <c r="A171" s="553" t="s">
        <v>87</v>
      </c>
      <c r="B171" s="481" t="s">
        <v>355</v>
      </c>
      <c r="C171" s="591"/>
      <c r="D171" s="592"/>
      <c r="E171" s="592"/>
      <c r="F171" s="592"/>
      <c r="G171" s="591"/>
      <c r="H171" s="591"/>
      <c r="I171" s="593"/>
      <c r="J171" s="592"/>
      <c r="K171" s="592"/>
      <c r="L171" s="592"/>
    </row>
    <row r="172" spans="1:12" s="298" customFormat="1" ht="15" customHeight="1" thickBot="1">
      <c r="A172" s="553" t="s">
        <v>89</v>
      </c>
      <c r="B172" s="481" t="s">
        <v>356</v>
      </c>
      <c r="C172" s="588">
        <f>+C148+C156+C162+C169+C170+C171</f>
        <v>9000</v>
      </c>
      <c r="D172" s="589">
        <f>+D148+D156+D162+D169+D170+D171</f>
        <v>0</v>
      </c>
      <c r="E172" s="589">
        <f>+E148+E156+E162+E169+E170+E171</f>
        <v>9000</v>
      </c>
      <c r="F172" s="589">
        <f t="shared" ref="F172:J172" si="58">+F148+F156+F162+F169+F170+F171</f>
        <v>0</v>
      </c>
      <c r="G172" s="588">
        <f t="shared" si="58"/>
        <v>74581</v>
      </c>
      <c r="H172" s="588">
        <f t="shared" ref="H172" si="59">+H148+H156+H162+H169+H170+H171</f>
        <v>74581</v>
      </c>
      <c r="I172" s="514">
        <f t="shared" ref="I172:I173" si="60">H172/G172*100</f>
        <v>100</v>
      </c>
      <c r="J172" s="589">
        <f t="shared" si="58"/>
        <v>74581</v>
      </c>
      <c r="K172" s="589">
        <f t="shared" ref="K172:L172" si="61">+K148+K156+K162+K169+K170+K171</f>
        <v>0</v>
      </c>
      <c r="L172" s="589">
        <f t="shared" si="61"/>
        <v>0</v>
      </c>
    </row>
    <row r="173" spans="1:12" s="489" customFormat="1" ht="12.95" customHeight="1" thickBot="1">
      <c r="A173" s="594" t="s">
        <v>357</v>
      </c>
      <c r="B173" s="533" t="s">
        <v>358</v>
      </c>
      <c r="C173" s="588">
        <f t="shared" ref="C173:J173" si="62">+C143+C172</f>
        <v>1570605</v>
      </c>
      <c r="D173" s="589">
        <f t="shared" si="62"/>
        <v>1064802</v>
      </c>
      <c r="E173" s="589">
        <f t="shared" si="62"/>
        <v>505803</v>
      </c>
      <c r="F173" s="589">
        <f t="shared" si="62"/>
        <v>55200</v>
      </c>
      <c r="G173" s="588">
        <f t="shared" si="62"/>
        <v>1690276</v>
      </c>
      <c r="H173" s="588">
        <f t="shared" si="62"/>
        <v>1606689</v>
      </c>
      <c r="I173" s="514">
        <f t="shared" si="60"/>
        <v>95.05483128199181</v>
      </c>
      <c r="J173" s="589">
        <f t="shared" si="62"/>
        <v>1117535</v>
      </c>
      <c r="K173" s="589">
        <f t="shared" ref="K173:L173" si="63">+K143+K172</f>
        <v>489154</v>
      </c>
      <c r="L173" s="589">
        <f t="shared" si="63"/>
        <v>55200</v>
      </c>
    </row>
    <row r="174" spans="1:12" ht="7.5" customHeight="1"/>
    <row r="175" spans="1:12" ht="12.75" customHeight="1"/>
    <row r="176" spans="1:12" ht="15" customHeight="1"/>
    <row r="177" ht="26.25" customHeight="1"/>
    <row r="178" ht="41.25" customHeight="1"/>
  </sheetData>
  <sheetProtection selectLockedCells="1" selectUnlockedCells="1"/>
  <mergeCells count="14">
    <mergeCell ref="J104:L104"/>
    <mergeCell ref="I104:I105"/>
    <mergeCell ref="A1:C1"/>
    <mergeCell ref="A2:B2"/>
    <mergeCell ref="D3:F3"/>
    <mergeCell ref="G3:G4"/>
    <mergeCell ref="H3:H4"/>
    <mergeCell ref="J3:L3"/>
    <mergeCell ref="I3:I4"/>
    <mergeCell ref="A102:C102"/>
    <mergeCell ref="A103:B103"/>
    <mergeCell ref="D104:F104"/>
    <mergeCell ref="G104:G105"/>
    <mergeCell ref="H104:H105"/>
  </mergeCells>
  <printOptions horizontalCentered="1"/>
  <pageMargins left="0.18" right="0.18" top="0.70866141732283472" bottom="0.51181102362204722" header="0.23622047244094491" footer="0.51181102362204722"/>
  <pageSetup paperSize="9" scale="75" firstPageNumber="0" orientation="landscape" r:id="rId1"/>
  <headerFooter alignWithMargins="0">
    <oddHeader>&amp;C&amp;"Times New Roman CE,Félkövér"&amp;12Pásztó Városi Önkormányzat
2015. ÉVI KÖLTSÉGVETÉSÉNEK ÖSSZEVONT MÉRLEGE&amp;R&amp;"Times New Roman CE,Félkövér dőlt" 
1.1. melléklet a .../2016. (......) önkormányzati rendelethez</oddHeader>
  </headerFooter>
  <rowBreaks count="3" manualBreakCount="3">
    <brk id="50" max="11" man="1"/>
    <brk id="100" max="11" man="1"/>
    <brk id="148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L67"/>
  <sheetViews>
    <sheetView topLeftCell="A25" zoomScaleNormal="100" workbookViewId="0">
      <selection activeCell="N15" sqref="N15"/>
    </sheetView>
  </sheetViews>
  <sheetFormatPr defaultRowHeight="15"/>
  <cols>
    <col min="1" max="1" width="12.85546875" customWidth="1"/>
    <col min="2" max="2" width="64.7109375" customWidth="1"/>
    <col min="3" max="3" width="9.7109375" customWidth="1"/>
    <col min="7" max="7" width="10.85546875" customWidth="1"/>
  </cols>
  <sheetData>
    <row r="1" spans="1:12" ht="20.25" customHeight="1" thickBot="1">
      <c r="A1" s="1448" t="str">
        <f>+CONCATENATE("9.3.5. melléklet a .../2016.  (…..) önkormányzati rendelethez")</f>
        <v>9.3.5. melléklet a .../2016.  (…..) önkormányzati rendelethez</v>
      </c>
      <c r="B1" s="1448"/>
      <c r="C1" s="1448"/>
      <c r="D1" s="1448"/>
      <c r="E1" s="1448"/>
      <c r="F1" s="1448"/>
      <c r="G1" s="26"/>
      <c r="H1" s="26"/>
      <c r="I1" s="26"/>
      <c r="J1" s="25"/>
      <c r="K1" s="25"/>
      <c r="L1" s="25"/>
    </row>
    <row r="2" spans="1:12" ht="39" thickBot="1">
      <c r="A2" s="27" t="s">
        <v>1</v>
      </c>
      <c r="B2" s="1428" t="s">
        <v>116</v>
      </c>
      <c r="C2" s="1429"/>
      <c r="D2" s="1429"/>
      <c r="E2" s="1429"/>
      <c r="F2" s="1430"/>
      <c r="G2" s="29"/>
      <c r="H2" s="29"/>
      <c r="I2" s="29"/>
      <c r="J2" s="28"/>
      <c r="K2" s="28"/>
      <c r="L2" s="28"/>
    </row>
    <row r="3" spans="1:12" ht="33" customHeight="1" thickBot="1">
      <c r="A3" s="39" t="s">
        <v>3</v>
      </c>
      <c r="B3" s="1442" t="s">
        <v>4</v>
      </c>
      <c r="C3" s="1443"/>
      <c r="D3" s="1443"/>
      <c r="E3" s="1443"/>
      <c r="F3" s="1444"/>
      <c r="G3" s="29"/>
      <c r="H3" s="29"/>
      <c r="I3" s="29"/>
      <c r="J3" s="28"/>
      <c r="K3" s="28"/>
      <c r="L3" s="28"/>
    </row>
    <row r="4" spans="1:12" ht="15.75" thickBot="1">
      <c r="A4" s="1445" t="s">
        <v>5</v>
      </c>
      <c r="B4" s="1446"/>
      <c r="C4" s="1446"/>
      <c r="D4" s="1446"/>
      <c r="E4" s="1446"/>
      <c r="F4" s="1446"/>
      <c r="G4" s="1447"/>
      <c r="H4" s="32"/>
      <c r="I4" s="32"/>
      <c r="J4" s="31"/>
      <c r="K4" s="31"/>
      <c r="L4" s="31"/>
    </row>
    <row r="5" spans="1:12" s="145" customFormat="1" ht="12.95" customHeight="1" thickBot="1">
      <c r="A5" s="104" t="s">
        <v>6</v>
      </c>
      <c r="B5" s="1449" t="s">
        <v>7</v>
      </c>
      <c r="C5" s="1450"/>
      <c r="D5" s="1450"/>
      <c r="E5" s="1450"/>
      <c r="F5" s="1450"/>
      <c r="G5" s="106"/>
      <c r="H5" s="106"/>
      <c r="I5" s="106"/>
      <c r="J5" s="50"/>
      <c r="K5" s="50"/>
      <c r="L5" s="50"/>
    </row>
    <row r="6" spans="1:12" s="145" customFormat="1" ht="25.5" customHeight="1" thickBot="1">
      <c r="A6" s="55" t="s">
        <v>8</v>
      </c>
      <c r="B6" s="108" t="s">
        <v>9</v>
      </c>
      <c r="C6" s="1435" t="s">
        <v>10</v>
      </c>
      <c r="D6" s="1370" t="s">
        <v>11</v>
      </c>
      <c r="E6" s="1370" t="s">
        <v>12</v>
      </c>
      <c r="F6" s="1371" t="s">
        <v>13</v>
      </c>
      <c r="G6" s="1372" t="s">
        <v>14</v>
      </c>
      <c r="H6" s="1374" t="s">
        <v>109</v>
      </c>
      <c r="I6" s="1381" t="s">
        <v>110</v>
      </c>
      <c r="J6" s="1376" t="s">
        <v>111</v>
      </c>
      <c r="K6" s="1377"/>
      <c r="L6" s="1378"/>
    </row>
    <row r="7" spans="1:12" s="145" customFormat="1" ht="30.75" customHeight="1" thickBot="1">
      <c r="A7" s="109"/>
      <c r="B7" s="110" t="s">
        <v>15</v>
      </c>
      <c r="C7" s="1436"/>
      <c r="D7" s="253" t="s">
        <v>16</v>
      </c>
      <c r="E7" s="254" t="s">
        <v>17</v>
      </c>
      <c r="F7" s="412" t="s">
        <v>18</v>
      </c>
      <c r="G7" s="1388"/>
      <c r="H7" s="1437"/>
      <c r="I7" s="1438"/>
      <c r="J7" s="111" t="s">
        <v>16</v>
      </c>
      <c r="K7" s="111" t="s">
        <v>17</v>
      </c>
      <c r="L7" s="415" t="s">
        <v>18</v>
      </c>
    </row>
    <row r="8" spans="1:12" s="145" customFormat="1" ht="12.95" customHeight="1" thickBot="1">
      <c r="A8" s="1020"/>
      <c r="B8" s="484" t="s">
        <v>19</v>
      </c>
      <c r="C8" s="983"/>
      <c r="D8" s="984"/>
      <c r="E8" s="984"/>
      <c r="F8" s="985"/>
      <c r="G8" s="124"/>
      <c r="H8" s="1021"/>
      <c r="I8" s="164"/>
      <c r="J8" s="984"/>
      <c r="K8" s="984"/>
      <c r="L8" s="984"/>
    </row>
    <row r="9" spans="1:12" s="145" customFormat="1" ht="12.95" customHeight="1">
      <c r="A9" s="1022" t="s">
        <v>20</v>
      </c>
      <c r="B9" s="482" t="s">
        <v>21</v>
      </c>
      <c r="C9" s="987"/>
      <c r="D9" s="988"/>
      <c r="E9" s="988"/>
      <c r="F9" s="989"/>
      <c r="G9" s="100">
        <v>7595</v>
      </c>
      <c r="H9" s="1023">
        <v>7595</v>
      </c>
      <c r="I9" s="342">
        <f>H9/G9*100</f>
        <v>100</v>
      </c>
      <c r="J9" s="1024">
        <v>7595</v>
      </c>
      <c r="K9" s="988"/>
      <c r="L9" s="988"/>
    </row>
    <row r="10" spans="1:12" s="145" customFormat="1" ht="12.95" customHeight="1">
      <c r="A10" s="1025" t="s">
        <v>22</v>
      </c>
      <c r="B10" s="246" t="s">
        <v>23</v>
      </c>
      <c r="C10" s="992"/>
      <c r="D10" s="993"/>
      <c r="E10" s="993"/>
      <c r="F10" s="994"/>
      <c r="G10" s="19">
        <v>3302</v>
      </c>
      <c r="H10" s="1026">
        <v>3013</v>
      </c>
      <c r="I10" s="343">
        <f>H10/G10*100</f>
        <v>91.247728649303454</v>
      </c>
      <c r="J10" s="1027">
        <v>3013</v>
      </c>
      <c r="K10" s="993"/>
      <c r="L10" s="993"/>
    </row>
    <row r="11" spans="1:12" s="145" customFormat="1" ht="12.95" customHeight="1">
      <c r="A11" s="1025" t="s">
        <v>24</v>
      </c>
      <c r="B11" s="246" t="s">
        <v>25</v>
      </c>
      <c r="C11" s="992"/>
      <c r="D11" s="993"/>
      <c r="E11" s="993"/>
      <c r="F11" s="994"/>
      <c r="G11" s="103"/>
      <c r="H11" s="1026"/>
      <c r="I11" s="346"/>
      <c r="J11" s="1027"/>
      <c r="K11" s="993"/>
      <c r="L11" s="993"/>
    </row>
    <row r="12" spans="1:12" s="145" customFormat="1" ht="12.95" customHeight="1">
      <c r="A12" s="1025" t="s">
        <v>26</v>
      </c>
      <c r="B12" s="246" t="s">
        <v>27</v>
      </c>
      <c r="C12" s="992"/>
      <c r="D12" s="993"/>
      <c r="E12" s="993"/>
      <c r="F12" s="994"/>
      <c r="G12" s="103"/>
      <c r="H12" s="1026"/>
      <c r="I12" s="346"/>
      <c r="J12" s="1027"/>
      <c r="K12" s="993"/>
      <c r="L12" s="993"/>
    </row>
    <row r="13" spans="1:12" s="145" customFormat="1" ht="12.95" customHeight="1">
      <c r="A13" s="1025" t="s">
        <v>28</v>
      </c>
      <c r="B13" s="246" t="s">
        <v>29</v>
      </c>
      <c r="C13" s="992">
        <v>16085</v>
      </c>
      <c r="D13" s="993">
        <v>16085</v>
      </c>
      <c r="E13" s="993"/>
      <c r="F13" s="994"/>
      <c r="G13" s="19">
        <v>7535</v>
      </c>
      <c r="H13" s="1026">
        <v>4715</v>
      </c>
      <c r="I13" s="343">
        <f>H13/G13*100</f>
        <v>62.574651625746512</v>
      </c>
      <c r="J13" s="1027">
        <v>4715</v>
      </c>
      <c r="K13" s="993"/>
      <c r="L13" s="993"/>
    </row>
    <row r="14" spans="1:12" s="145" customFormat="1" ht="12.95" customHeight="1">
      <c r="A14" s="1025" t="s">
        <v>30</v>
      </c>
      <c r="B14" s="246" t="s">
        <v>31</v>
      </c>
      <c r="C14" s="992">
        <v>3533</v>
      </c>
      <c r="D14" s="993">
        <v>3533</v>
      </c>
      <c r="E14" s="993"/>
      <c r="F14" s="994"/>
      <c r="G14" s="19">
        <v>3533</v>
      </c>
      <c r="H14" s="1026">
        <v>3409</v>
      </c>
      <c r="I14" s="343">
        <f>H14/G14*100</f>
        <v>96.49023492782338</v>
      </c>
      <c r="J14" s="1027">
        <v>3409</v>
      </c>
      <c r="K14" s="993"/>
      <c r="L14" s="993"/>
    </row>
    <row r="15" spans="1:12" s="145" customFormat="1" ht="12.95" customHeight="1">
      <c r="A15" s="1025" t="s">
        <v>32</v>
      </c>
      <c r="B15" s="1028" t="s">
        <v>33</v>
      </c>
      <c r="C15" s="992">
        <v>4307</v>
      </c>
      <c r="D15" s="993">
        <v>4307</v>
      </c>
      <c r="E15" s="993"/>
      <c r="F15" s="994"/>
      <c r="G15" s="19">
        <v>1960</v>
      </c>
      <c r="H15" s="1026">
        <v>1799</v>
      </c>
      <c r="I15" s="343">
        <f>H15/G15*100</f>
        <v>91.785714285714278</v>
      </c>
      <c r="J15" s="1027">
        <v>1799</v>
      </c>
      <c r="K15" s="993"/>
      <c r="L15" s="993"/>
    </row>
    <row r="16" spans="1:12" s="145" customFormat="1" ht="12.95" customHeight="1">
      <c r="A16" s="1025" t="s">
        <v>34</v>
      </c>
      <c r="B16" s="246" t="s">
        <v>35</v>
      </c>
      <c r="C16" s="1029"/>
      <c r="D16" s="1030"/>
      <c r="E16" s="1030"/>
      <c r="F16" s="1031"/>
      <c r="G16" s="103"/>
      <c r="H16" s="1032"/>
      <c r="I16" s="163"/>
      <c r="J16" s="1033"/>
      <c r="K16" s="1030"/>
      <c r="L16" s="1030"/>
    </row>
    <row r="17" spans="1:12" s="145" customFormat="1" ht="12.95" customHeight="1">
      <c r="A17" s="1025" t="s">
        <v>36</v>
      </c>
      <c r="B17" s="246" t="s">
        <v>37</v>
      </c>
      <c r="C17" s="992"/>
      <c r="D17" s="993"/>
      <c r="E17" s="993"/>
      <c r="F17" s="994"/>
      <c r="G17" s="103"/>
      <c r="H17" s="1026"/>
      <c r="I17" s="122"/>
      <c r="J17" s="1027"/>
      <c r="K17" s="993"/>
      <c r="L17" s="993"/>
    </row>
    <row r="18" spans="1:12" s="145" customFormat="1" ht="12.95" customHeight="1">
      <c r="A18" s="1025" t="s">
        <v>38</v>
      </c>
      <c r="B18" s="246" t="s">
        <v>39</v>
      </c>
      <c r="C18" s="1034"/>
      <c r="D18" s="1035"/>
      <c r="E18" s="1035"/>
      <c r="F18" s="1036"/>
      <c r="G18" s="103"/>
      <c r="H18" s="1037"/>
      <c r="I18" s="122"/>
      <c r="J18" s="1038"/>
      <c r="K18" s="1035"/>
      <c r="L18" s="1035"/>
    </row>
    <row r="19" spans="1:12" s="145" customFormat="1" ht="12.95" customHeight="1" thickBot="1">
      <c r="A19" s="1025" t="s">
        <v>40</v>
      </c>
      <c r="B19" s="1028" t="s">
        <v>41</v>
      </c>
      <c r="C19" s="1034"/>
      <c r="D19" s="1035"/>
      <c r="E19" s="1035"/>
      <c r="F19" s="1036"/>
      <c r="G19" s="125"/>
      <c r="H19" s="1037"/>
      <c r="I19" s="165"/>
      <c r="J19" s="1038"/>
      <c r="K19" s="1035"/>
      <c r="L19" s="1035"/>
    </row>
    <row r="20" spans="1:12" s="145" customFormat="1" ht="12.95" customHeight="1" thickBot="1">
      <c r="A20" s="957" t="s">
        <v>42</v>
      </c>
      <c r="B20" s="484" t="s">
        <v>43</v>
      </c>
      <c r="C20" s="1001">
        <f>SUM(C9:C19)</f>
        <v>23925</v>
      </c>
      <c r="D20" s="1002">
        <f>SUM(D9:D19)</f>
        <v>23925</v>
      </c>
      <c r="E20" s="1002"/>
      <c r="F20" s="1003"/>
      <c r="G20" s="21">
        <v>23925</v>
      </c>
      <c r="H20" s="1039">
        <v>20531</v>
      </c>
      <c r="I20" s="339">
        <f>H20/G20*100</f>
        <v>85.814002089864161</v>
      </c>
      <c r="J20" s="1040">
        <f>SUM(J9:J19)</f>
        <v>20531</v>
      </c>
      <c r="K20" s="1005">
        <f>SUM(K9:K19)</f>
        <v>0</v>
      </c>
      <c r="L20" s="1005">
        <f>SUM(L9:L19)</f>
        <v>0</v>
      </c>
    </row>
    <row r="21" spans="1:12" s="145" customFormat="1" ht="12.95" customHeight="1" thickBot="1">
      <c r="A21" s="1020"/>
      <c r="B21" s="484" t="s">
        <v>44</v>
      </c>
      <c r="C21" s="983"/>
      <c r="D21" s="984"/>
      <c r="E21" s="984"/>
      <c r="F21" s="985"/>
      <c r="G21" s="195"/>
      <c r="H21" s="1041"/>
      <c r="I21" s="164"/>
      <c r="J21" s="1000"/>
      <c r="K21" s="984"/>
      <c r="L21" s="984"/>
    </row>
    <row r="22" spans="1:12" s="145" customFormat="1" ht="12.95" customHeight="1">
      <c r="A22" s="1022" t="s">
        <v>45</v>
      </c>
      <c r="B22" s="482" t="s">
        <v>46</v>
      </c>
      <c r="C22" s="987"/>
      <c r="D22" s="988"/>
      <c r="E22" s="988"/>
      <c r="F22" s="989"/>
      <c r="G22" s="196"/>
      <c r="H22" s="1042"/>
      <c r="I22" s="163"/>
      <c r="J22" s="1024"/>
      <c r="K22" s="988"/>
      <c r="L22" s="988"/>
    </row>
    <row r="23" spans="1:12" s="145" customFormat="1" ht="12.95" customHeight="1">
      <c r="A23" s="1025" t="s">
        <v>47</v>
      </c>
      <c r="B23" s="246" t="s">
        <v>48</v>
      </c>
      <c r="C23" s="992"/>
      <c r="D23" s="993"/>
      <c r="E23" s="993"/>
      <c r="F23" s="994"/>
      <c r="G23" s="192"/>
      <c r="H23" s="1043"/>
      <c r="I23" s="165"/>
      <c r="J23" s="1027"/>
      <c r="K23" s="993"/>
      <c r="L23" s="993"/>
    </row>
    <row r="24" spans="1:12" s="145" customFormat="1" ht="12.95" customHeight="1">
      <c r="A24" s="1025" t="s">
        <v>49</v>
      </c>
      <c r="B24" s="246" t="s">
        <v>50</v>
      </c>
      <c r="C24" s="992"/>
      <c r="D24" s="993"/>
      <c r="E24" s="993"/>
      <c r="F24" s="994"/>
      <c r="G24" s="193">
        <v>2749</v>
      </c>
      <c r="H24" s="1043">
        <v>2749</v>
      </c>
      <c r="I24" s="343">
        <f>H24/G24*100</f>
        <v>100</v>
      </c>
      <c r="J24" s="1027">
        <v>2749</v>
      </c>
      <c r="K24" s="993"/>
      <c r="L24" s="993"/>
    </row>
    <row r="25" spans="1:12" s="145" customFormat="1" ht="12.95" customHeight="1" thickBot="1">
      <c r="A25" s="1025" t="s">
        <v>51</v>
      </c>
      <c r="B25" s="246" t="s">
        <v>52</v>
      </c>
      <c r="C25" s="992"/>
      <c r="D25" s="993"/>
      <c r="E25" s="993"/>
      <c r="F25" s="994"/>
      <c r="G25" s="194"/>
      <c r="H25" s="1043"/>
      <c r="I25" s="337"/>
      <c r="J25" s="1027"/>
      <c r="K25" s="993"/>
      <c r="L25" s="993"/>
    </row>
    <row r="26" spans="1:12" s="145" customFormat="1" ht="12.95" customHeight="1" thickBot="1">
      <c r="A26" s="957" t="s">
        <v>53</v>
      </c>
      <c r="B26" s="484" t="s">
        <v>54</v>
      </c>
      <c r="C26" s="1001">
        <f>SUM(C22:C24)</f>
        <v>0</v>
      </c>
      <c r="D26" s="1002">
        <f>SUM(D22:D24)</f>
        <v>0</v>
      </c>
      <c r="E26" s="1002"/>
      <c r="F26" s="1003"/>
      <c r="G26" s="213">
        <v>2749</v>
      </c>
      <c r="H26" s="1044">
        <v>2749</v>
      </c>
      <c r="I26" s="332">
        <f>H26/G26*100</f>
        <v>100</v>
      </c>
      <c r="J26" s="1040">
        <f>SUM(J22:J24)</f>
        <v>2749</v>
      </c>
      <c r="K26" s="1005">
        <f>SUM(K22:K24)</f>
        <v>0</v>
      </c>
      <c r="L26" s="1005">
        <f>SUM(L22:L24)</f>
        <v>0</v>
      </c>
    </row>
    <row r="27" spans="1:12" s="145" customFormat="1" ht="12.95" customHeight="1" thickBot="1">
      <c r="A27" s="957" t="s">
        <v>55</v>
      </c>
      <c r="B27" s="481" t="s">
        <v>56</v>
      </c>
      <c r="C27" s="1006"/>
      <c r="D27" s="1007"/>
      <c r="E27" s="1007"/>
      <c r="F27" s="1008"/>
      <c r="G27" s="124"/>
      <c r="H27" s="1045"/>
      <c r="I27" s="340"/>
      <c r="J27" s="1046"/>
      <c r="K27" s="1007"/>
      <c r="L27" s="1007"/>
    </row>
    <row r="28" spans="1:12" s="145" customFormat="1" ht="12.95" customHeight="1" thickBot="1">
      <c r="A28" s="1020"/>
      <c r="B28" s="481" t="s">
        <v>117</v>
      </c>
      <c r="C28" s="983"/>
      <c r="D28" s="984"/>
      <c r="E28" s="984"/>
      <c r="F28" s="985"/>
      <c r="G28" s="124"/>
      <c r="H28" s="1021"/>
      <c r="I28" s="164"/>
      <c r="J28" s="1000"/>
      <c r="K28" s="984"/>
      <c r="L28" s="984"/>
    </row>
    <row r="29" spans="1:12" s="145" customFormat="1" ht="12.95" customHeight="1">
      <c r="A29" s="1022" t="s">
        <v>58</v>
      </c>
      <c r="B29" s="482" t="s">
        <v>48</v>
      </c>
      <c r="C29" s="987"/>
      <c r="D29" s="988"/>
      <c r="E29" s="988"/>
      <c r="F29" s="989"/>
      <c r="G29" s="102"/>
      <c r="H29" s="1023"/>
      <c r="I29" s="163"/>
      <c r="J29" s="1024"/>
      <c r="K29" s="988"/>
      <c r="L29" s="988"/>
    </row>
    <row r="30" spans="1:12" s="145" customFormat="1" ht="12.95" customHeight="1">
      <c r="A30" s="1022" t="s">
        <v>59</v>
      </c>
      <c r="B30" s="246" t="s">
        <v>60</v>
      </c>
      <c r="C30" s="1029"/>
      <c r="D30" s="1030"/>
      <c r="E30" s="1030"/>
      <c r="F30" s="1031"/>
      <c r="G30" s="103"/>
      <c r="H30" s="1032"/>
      <c r="I30" s="122"/>
      <c r="J30" s="1033"/>
      <c r="K30" s="1030"/>
      <c r="L30" s="1030"/>
    </row>
    <row r="31" spans="1:12" s="145" customFormat="1" ht="12.95" customHeight="1" thickBot="1">
      <c r="A31" s="1025" t="s">
        <v>61</v>
      </c>
      <c r="B31" s="1047" t="s">
        <v>62</v>
      </c>
      <c r="C31" s="1048"/>
      <c r="D31" s="1049"/>
      <c r="E31" s="1049"/>
      <c r="F31" s="1050"/>
      <c r="G31" s="125"/>
      <c r="H31" s="1051"/>
      <c r="I31" s="165"/>
      <c r="J31" s="1052"/>
      <c r="K31" s="1049"/>
      <c r="L31" s="1049"/>
    </row>
    <row r="32" spans="1:12" s="145" customFormat="1" ht="12.95" customHeight="1" thickBot="1">
      <c r="A32" s="957" t="s">
        <v>63</v>
      </c>
      <c r="B32" s="481" t="s">
        <v>64</v>
      </c>
      <c r="C32" s="1001">
        <f>+C29+C30</f>
        <v>0</v>
      </c>
      <c r="D32" s="1002">
        <f>+D29+D30</f>
        <v>0</v>
      </c>
      <c r="E32" s="1002"/>
      <c r="F32" s="1003"/>
      <c r="G32" s="124"/>
      <c r="H32" s="1053"/>
      <c r="I32" s="164"/>
      <c r="J32" s="1040">
        <f>+J29+J30</f>
        <v>0</v>
      </c>
      <c r="K32" s="1002"/>
      <c r="L32" s="1002"/>
    </row>
    <row r="33" spans="1:12" s="145" customFormat="1" ht="12.95" customHeight="1" thickBot="1">
      <c r="A33" s="1020"/>
      <c r="B33" s="481" t="s">
        <v>118</v>
      </c>
      <c r="C33" s="983"/>
      <c r="D33" s="984"/>
      <c r="E33" s="984"/>
      <c r="F33" s="985"/>
      <c r="G33" s="124"/>
      <c r="H33" s="1021"/>
      <c r="I33" s="164"/>
      <c r="J33" s="1000"/>
      <c r="K33" s="984"/>
      <c r="L33" s="984"/>
    </row>
    <row r="34" spans="1:12" s="145" customFormat="1" ht="12.95" customHeight="1">
      <c r="A34" s="1022" t="s">
        <v>66</v>
      </c>
      <c r="B34" s="482" t="s">
        <v>67</v>
      </c>
      <c r="C34" s="987"/>
      <c r="D34" s="988"/>
      <c r="E34" s="988"/>
      <c r="F34" s="989"/>
      <c r="G34" s="102"/>
      <c r="H34" s="1023"/>
      <c r="I34" s="163"/>
      <c r="J34" s="1024"/>
      <c r="K34" s="988"/>
      <c r="L34" s="988"/>
    </row>
    <row r="35" spans="1:12" s="145" customFormat="1" ht="12.95" customHeight="1">
      <c r="A35" s="1022" t="s">
        <v>68</v>
      </c>
      <c r="B35" s="246" t="s">
        <v>69</v>
      </c>
      <c r="C35" s="1029"/>
      <c r="D35" s="1030"/>
      <c r="E35" s="1030"/>
      <c r="F35" s="1031"/>
      <c r="G35" s="103"/>
      <c r="H35" s="1032"/>
      <c r="I35" s="122"/>
      <c r="J35" s="1033"/>
      <c r="K35" s="1030"/>
      <c r="L35" s="1030"/>
    </row>
    <row r="36" spans="1:12" s="145" customFormat="1" ht="12.95" customHeight="1" thickBot="1">
      <c r="A36" s="1025" t="s">
        <v>70</v>
      </c>
      <c r="B36" s="1047" t="s">
        <v>71</v>
      </c>
      <c r="C36" s="1048"/>
      <c r="D36" s="1049"/>
      <c r="E36" s="1049"/>
      <c r="F36" s="1050"/>
      <c r="G36" s="125"/>
      <c r="H36" s="1051"/>
      <c r="I36" s="165"/>
      <c r="J36" s="1052"/>
      <c r="K36" s="1049"/>
      <c r="L36" s="1049"/>
    </row>
    <row r="37" spans="1:12" s="145" customFormat="1" ht="12.95" customHeight="1" thickBot="1">
      <c r="A37" s="957" t="s">
        <v>72</v>
      </c>
      <c r="B37" s="481" t="s">
        <v>119</v>
      </c>
      <c r="C37" s="1001">
        <f>+C34+C35+C36</f>
        <v>0</v>
      </c>
      <c r="D37" s="1002">
        <f>+D34+D35+D36</f>
        <v>0</v>
      </c>
      <c r="E37" s="1002"/>
      <c r="F37" s="1003"/>
      <c r="G37" s="124"/>
      <c r="H37" s="1053"/>
      <c r="I37" s="164"/>
      <c r="J37" s="1040">
        <f>+J34+J35+J36</f>
        <v>0</v>
      </c>
      <c r="K37" s="1002"/>
      <c r="L37" s="1002"/>
    </row>
    <row r="38" spans="1:12" s="145" customFormat="1" ht="12.95" customHeight="1" thickBot="1">
      <c r="A38" s="957" t="s">
        <v>74</v>
      </c>
      <c r="B38" s="481" t="s">
        <v>75</v>
      </c>
      <c r="C38" s="1006"/>
      <c r="D38" s="1007"/>
      <c r="E38" s="1007"/>
      <c r="F38" s="1008"/>
      <c r="G38" s="68">
        <v>150</v>
      </c>
      <c r="H38" s="1054">
        <v>150</v>
      </c>
      <c r="I38" s="332">
        <f>H38/G38*100</f>
        <v>100</v>
      </c>
      <c r="J38" s="1046">
        <v>150</v>
      </c>
      <c r="K38" s="1007"/>
      <c r="L38" s="1007"/>
    </row>
    <row r="39" spans="1:12" s="145" customFormat="1" ht="12.95" customHeight="1" thickBot="1">
      <c r="A39" s="957" t="s">
        <v>76</v>
      </c>
      <c r="B39" s="481" t="s">
        <v>77</v>
      </c>
      <c r="C39" s="1009"/>
      <c r="D39" s="1055"/>
      <c r="E39" s="1055"/>
      <c r="F39" s="1056"/>
      <c r="G39" s="124"/>
      <c r="H39" s="1054"/>
      <c r="I39" s="164"/>
      <c r="J39" s="1046"/>
      <c r="K39" s="1055"/>
      <c r="L39" s="1055"/>
    </row>
    <row r="40" spans="1:12" s="145" customFormat="1" ht="12.95" customHeight="1" thickBot="1">
      <c r="A40" s="957" t="s">
        <v>78</v>
      </c>
      <c r="B40" s="481" t="s">
        <v>79</v>
      </c>
      <c r="C40" s="1004">
        <f>+C20+C26+C27+C32+C37+C38+C39</f>
        <v>23925</v>
      </c>
      <c r="D40" s="1057">
        <f>+D20+D26+D27+D32+D37+D38+D39</f>
        <v>23925</v>
      </c>
      <c r="E40" s="1057"/>
      <c r="F40" s="1058"/>
      <c r="G40" s="21">
        <v>26824</v>
      </c>
      <c r="H40" s="1053">
        <v>23430</v>
      </c>
      <c r="I40" s="332">
        <f>H40/G40*100</f>
        <v>87.347151804354311</v>
      </c>
      <c r="J40" s="1040">
        <f>+J20+J26+J27+J32+J37+J38+J39</f>
        <v>23430</v>
      </c>
      <c r="K40" s="1040">
        <f>+K20+K26+K27+K32+K37+K38+K39</f>
        <v>0</v>
      </c>
      <c r="L40" s="1040">
        <f>+L20+L26+L27+L32+L37+L38+L39</f>
        <v>0</v>
      </c>
    </row>
    <row r="41" spans="1:12" s="145" customFormat="1" ht="12.95" customHeight="1" thickBot="1">
      <c r="A41" s="1020"/>
      <c r="B41" s="481" t="s">
        <v>115</v>
      </c>
      <c r="C41" s="983"/>
      <c r="D41" s="984"/>
      <c r="E41" s="984"/>
      <c r="F41" s="985"/>
      <c r="G41" s="124"/>
      <c r="H41" s="1059"/>
      <c r="I41" s="164"/>
      <c r="J41" s="1000"/>
      <c r="K41" s="984"/>
      <c r="L41" s="984"/>
    </row>
    <row r="42" spans="1:12" s="145" customFormat="1" ht="12.95" customHeight="1">
      <c r="A42" s="1022" t="s">
        <v>81</v>
      </c>
      <c r="B42" s="482" t="s">
        <v>82</v>
      </c>
      <c r="C42" s="987"/>
      <c r="D42" s="988"/>
      <c r="E42" s="988"/>
      <c r="F42" s="989"/>
      <c r="G42" s="67">
        <v>236</v>
      </c>
      <c r="H42" s="1060">
        <v>236</v>
      </c>
      <c r="I42" s="338">
        <f>H42/G42*100</f>
        <v>100</v>
      </c>
      <c r="J42" s="1061">
        <v>236</v>
      </c>
      <c r="K42" s="988"/>
      <c r="L42" s="988"/>
    </row>
    <row r="43" spans="1:12" s="145" customFormat="1" ht="12.95" customHeight="1">
      <c r="A43" s="1022" t="s">
        <v>83</v>
      </c>
      <c r="B43" s="246" t="s">
        <v>84</v>
      </c>
      <c r="C43" s="1029"/>
      <c r="D43" s="1030"/>
      <c r="E43" s="1030"/>
      <c r="F43" s="1031"/>
      <c r="G43" s="103"/>
      <c r="H43" s="1062"/>
      <c r="I43" s="165"/>
      <c r="J43" s="1033"/>
      <c r="K43" s="1030"/>
      <c r="L43" s="1030"/>
    </row>
    <row r="44" spans="1:12" s="145" customFormat="1" ht="12.95" customHeight="1" thickBot="1">
      <c r="A44" s="1025" t="s">
        <v>85</v>
      </c>
      <c r="B44" s="1047" t="s">
        <v>86</v>
      </c>
      <c r="C44" s="1048">
        <v>162655</v>
      </c>
      <c r="D44" s="1049">
        <v>162655</v>
      </c>
      <c r="E44" s="1049"/>
      <c r="F44" s="1050"/>
      <c r="G44" s="126">
        <v>160716</v>
      </c>
      <c r="H44" s="1063">
        <v>160360</v>
      </c>
      <c r="I44" s="345">
        <f>H44/G44*100</f>
        <v>99.778491251648873</v>
      </c>
      <c r="J44" s="1052">
        <v>160360</v>
      </c>
      <c r="K44" s="1049"/>
      <c r="L44" s="1049"/>
    </row>
    <row r="45" spans="1:12" s="145" customFormat="1" ht="12.95" customHeight="1" thickBot="1">
      <c r="A45" s="981" t="s">
        <v>87</v>
      </c>
      <c r="B45" s="481" t="s">
        <v>88</v>
      </c>
      <c r="C45" s="1004">
        <f>+C42+C43+C44</f>
        <v>162655</v>
      </c>
      <c r="D45" s="1057">
        <f>+D42+D43+D44</f>
        <v>162655</v>
      </c>
      <c r="E45" s="1057"/>
      <c r="F45" s="1058"/>
      <c r="G45" s="21">
        <v>160952</v>
      </c>
      <c r="H45" s="1064">
        <v>160596</v>
      </c>
      <c r="I45" s="332">
        <f>H45/G45*100</f>
        <v>99.778816044535006</v>
      </c>
      <c r="J45" s="1040">
        <f>+J42+J43+J44</f>
        <v>160596</v>
      </c>
      <c r="K45" s="1057"/>
      <c r="L45" s="1057"/>
    </row>
    <row r="46" spans="1:12" s="145" customFormat="1" ht="12.95" customHeight="1" thickBot="1">
      <c r="A46" s="981" t="s">
        <v>89</v>
      </c>
      <c r="B46" s="1065" t="s">
        <v>90</v>
      </c>
      <c r="C46" s="1004">
        <f>+C40+C45</f>
        <v>186580</v>
      </c>
      <c r="D46" s="1057">
        <f>+D40+D45</f>
        <v>186580</v>
      </c>
      <c r="E46" s="1057"/>
      <c r="F46" s="1058"/>
      <c r="G46" s="21">
        <v>187776</v>
      </c>
      <c r="H46" s="1053">
        <v>184026</v>
      </c>
      <c r="I46" s="332">
        <f>H46/G46*100</f>
        <v>98.002939672801631</v>
      </c>
      <c r="J46" s="1040">
        <f>+J40+J45</f>
        <v>184026</v>
      </c>
      <c r="K46" s="1057"/>
      <c r="L46" s="1057"/>
    </row>
    <row r="47" spans="1:12" s="145" customFormat="1" ht="12.95" customHeight="1" thickBot="1">
      <c r="A47" s="57"/>
      <c r="B47" s="153"/>
      <c r="C47" s="91"/>
      <c r="D47" s="154"/>
      <c r="E47" s="154"/>
      <c r="F47" s="154"/>
      <c r="G47" s="155"/>
      <c r="H47" s="155"/>
      <c r="I47" s="155"/>
      <c r="J47" s="154"/>
      <c r="K47" s="154"/>
      <c r="L47" s="154"/>
    </row>
    <row r="48" spans="1:12" s="145" customFormat="1" ht="26.25" customHeight="1" thickBot="1">
      <c r="A48" s="58"/>
      <c r="B48" s="50"/>
      <c r="C48" s="1435" t="s">
        <v>10</v>
      </c>
      <c r="D48" s="1370" t="s">
        <v>11</v>
      </c>
      <c r="E48" s="1370" t="s">
        <v>12</v>
      </c>
      <c r="F48" s="1371" t="s">
        <v>13</v>
      </c>
      <c r="G48" s="1372" t="s">
        <v>14</v>
      </c>
      <c r="H48" s="1374" t="s">
        <v>109</v>
      </c>
      <c r="I48" s="1381" t="s">
        <v>110</v>
      </c>
      <c r="J48" s="1376" t="s">
        <v>111</v>
      </c>
      <c r="K48" s="1377"/>
      <c r="L48" s="1378"/>
    </row>
    <row r="49" spans="1:12" s="145" customFormat="1" ht="27" customHeight="1" thickBot="1">
      <c r="A49" s="59"/>
      <c r="B49" s="51" t="s">
        <v>91</v>
      </c>
      <c r="C49" s="1436"/>
      <c r="D49" s="253" t="s">
        <v>16</v>
      </c>
      <c r="E49" s="254" t="s">
        <v>17</v>
      </c>
      <c r="F49" s="412" t="s">
        <v>18</v>
      </c>
      <c r="G49" s="1373"/>
      <c r="H49" s="1437"/>
      <c r="I49" s="1382"/>
      <c r="J49" s="111" t="s">
        <v>16</v>
      </c>
      <c r="K49" s="111" t="s">
        <v>17</v>
      </c>
      <c r="L49" s="415" t="s">
        <v>18</v>
      </c>
    </row>
    <row r="50" spans="1:12" s="145" customFormat="1" ht="12.95" customHeight="1" thickBot="1">
      <c r="A50" s="1020"/>
      <c r="B50" s="481" t="s">
        <v>92</v>
      </c>
      <c r="C50" s="983"/>
      <c r="D50" s="984"/>
      <c r="E50" s="984"/>
      <c r="F50" s="985"/>
      <c r="G50" s="68"/>
      <c r="H50" s="1021"/>
      <c r="I50" s="98"/>
      <c r="J50" s="984"/>
      <c r="K50" s="984"/>
      <c r="L50" s="984"/>
    </row>
    <row r="51" spans="1:12" s="145" customFormat="1" ht="12.95" customHeight="1">
      <c r="A51" s="1022" t="s">
        <v>20</v>
      </c>
      <c r="B51" s="482" t="s">
        <v>93</v>
      </c>
      <c r="C51" s="987">
        <v>108533</v>
      </c>
      <c r="D51" s="988">
        <v>108533</v>
      </c>
      <c r="E51" s="988"/>
      <c r="F51" s="989"/>
      <c r="G51" s="100">
        <v>112151</v>
      </c>
      <c r="H51" s="1023">
        <v>111053</v>
      </c>
      <c r="I51" s="344">
        <f>H51/G51*100</f>
        <v>99.020962809069914</v>
      </c>
      <c r="J51" s="1024">
        <v>111053</v>
      </c>
      <c r="K51" s="988"/>
      <c r="L51" s="988"/>
    </row>
    <row r="52" spans="1:12" s="145" customFormat="1" ht="12.95" customHeight="1">
      <c r="A52" s="1025" t="s">
        <v>22</v>
      </c>
      <c r="B52" s="246" t="s">
        <v>94</v>
      </c>
      <c r="C52" s="992">
        <v>29067</v>
      </c>
      <c r="D52" s="993">
        <v>29067</v>
      </c>
      <c r="E52" s="993"/>
      <c r="F52" s="994"/>
      <c r="G52" s="19">
        <v>33319</v>
      </c>
      <c r="H52" s="1026">
        <v>33023</v>
      </c>
      <c r="I52" s="343">
        <f>H52/G52*100</f>
        <v>99.111617995738172</v>
      </c>
      <c r="J52" s="1027">
        <v>33023</v>
      </c>
      <c r="K52" s="993"/>
      <c r="L52" s="993"/>
    </row>
    <row r="53" spans="1:12" s="145" customFormat="1" ht="12.95" customHeight="1">
      <c r="A53" s="1025" t="s">
        <v>24</v>
      </c>
      <c r="B53" s="246" t="s">
        <v>95</v>
      </c>
      <c r="C53" s="992">
        <v>48980</v>
      </c>
      <c r="D53" s="993">
        <v>48980</v>
      </c>
      <c r="E53" s="993"/>
      <c r="F53" s="994"/>
      <c r="G53" s="19">
        <v>41682</v>
      </c>
      <c r="H53" s="1026">
        <v>38762</v>
      </c>
      <c r="I53" s="343">
        <f>H53/G53*100</f>
        <v>92.994577995297732</v>
      </c>
      <c r="J53" s="1027">
        <v>38762</v>
      </c>
      <c r="K53" s="993"/>
      <c r="L53" s="993"/>
    </row>
    <row r="54" spans="1:12" s="145" customFormat="1" ht="12.95" customHeight="1">
      <c r="A54" s="1025" t="s">
        <v>26</v>
      </c>
      <c r="B54" s="246" t="s">
        <v>96</v>
      </c>
      <c r="C54" s="992"/>
      <c r="D54" s="993"/>
      <c r="E54" s="993"/>
      <c r="F54" s="994"/>
      <c r="G54" s="103"/>
      <c r="H54" s="1026"/>
      <c r="I54" s="99"/>
      <c r="J54" s="1027"/>
      <c r="K54" s="993"/>
      <c r="L54" s="993"/>
    </row>
    <row r="55" spans="1:12" s="145" customFormat="1" ht="12.95" customHeight="1" thickBot="1">
      <c r="A55" s="1025" t="s">
        <v>28</v>
      </c>
      <c r="B55" s="246" t="s">
        <v>97</v>
      </c>
      <c r="C55" s="992"/>
      <c r="D55" s="993"/>
      <c r="E55" s="993"/>
      <c r="F55" s="994"/>
      <c r="G55" s="125"/>
      <c r="H55" s="1026"/>
      <c r="I55" s="341"/>
      <c r="J55" s="1027"/>
      <c r="K55" s="993"/>
      <c r="L55" s="993"/>
    </row>
    <row r="56" spans="1:12" s="145" customFormat="1" ht="12.95" customHeight="1" thickBot="1">
      <c r="A56" s="998" t="s">
        <v>42</v>
      </c>
      <c r="B56" s="483" t="s">
        <v>98</v>
      </c>
      <c r="C56" s="407">
        <f>SUM(C51:C55)</f>
        <v>186580</v>
      </c>
      <c r="D56" s="408">
        <f>SUM(D51:D55)</f>
        <v>186580</v>
      </c>
      <c r="E56" s="408"/>
      <c r="F56" s="999"/>
      <c r="G56" s="21">
        <v>187152</v>
      </c>
      <c r="H56" s="1039">
        <v>182838</v>
      </c>
      <c r="I56" s="332">
        <f>H56/G56*100</f>
        <v>97.694921774814063</v>
      </c>
      <c r="J56" s="1066">
        <v>182838</v>
      </c>
      <c r="K56" s="408"/>
      <c r="L56" s="408"/>
    </row>
    <row r="57" spans="1:12" s="145" customFormat="1" ht="12.95" customHeight="1" thickBot="1">
      <c r="A57" s="1067"/>
      <c r="B57" s="1068" t="s">
        <v>120</v>
      </c>
      <c r="C57" s="983"/>
      <c r="D57" s="984"/>
      <c r="E57" s="984"/>
      <c r="F57" s="985"/>
      <c r="G57" s="124"/>
      <c r="H57" s="1021"/>
      <c r="I57" s="98"/>
      <c r="J57" s="1000"/>
      <c r="K57" s="984"/>
      <c r="L57" s="984"/>
    </row>
    <row r="58" spans="1:12" s="145" customFormat="1" ht="12.95" customHeight="1">
      <c r="A58" s="1022" t="s">
        <v>45</v>
      </c>
      <c r="B58" s="482" t="s">
        <v>100</v>
      </c>
      <c r="C58" s="987"/>
      <c r="D58" s="988"/>
      <c r="E58" s="988"/>
      <c r="F58" s="989"/>
      <c r="G58" s="102">
        <v>385</v>
      </c>
      <c r="H58" s="1023">
        <v>327</v>
      </c>
      <c r="I58" s="342">
        <f>H58/G58*100</f>
        <v>84.935064935064929</v>
      </c>
      <c r="J58" s="1024">
        <v>327</v>
      </c>
      <c r="K58" s="988"/>
      <c r="L58" s="988"/>
    </row>
    <row r="59" spans="1:12" s="145" customFormat="1" ht="12.95" customHeight="1">
      <c r="A59" s="1025" t="s">
        <v>47</v>
      </c>
      <c r="B59" s="246" t="s">
        <v>101</v>
      </c>
      <c r="C59" s="992"/>
      <c r="D59" s="993"/>
      <c r="E59" s="993"/>
      <c r="F59" s="994"/>
      <c r="G59" s="103">
        <v>239</v>
      </c>
      <c r="H59" s="1026">
        <v>179</v>
      </c>
      <c r="I59" s="343">
        <f>H59/G59*100</f>
        <v>74.895397489539747</v>
      </c>
      <c r="J59" s="1027">
        <v>179</v>
      </c>
      <c r="K59" s="993"/>
      <c r="L59" s="993"/>
    </row>
    <row r="60" spans="1:12" s="145" customFormat="1" ht="12.95" customHeight="1">
      <c r="A60" s="1025" t="s">
        <v>49</v>
      </c>
      <c r="B60" s="246" t="s">
        <v>102</v>
      </c>
      <c r="C60" s="992"/>
      <c r="D60" s="993"/>
      <c r="E60" s="993"/>
      <c r="F60" s="994"/>
      <c r="G60" s="103"/>
      <c r="H60" s="1026"/>
      <c r="I60" s="99"/>
      <c r="J60" s="1027"/>
      <c r="K60" s="993"/>
      <c r="L60" s="993"/>
    </row>
    <row r="61" spans="1:12" s="145" customFormat="1" ht="12.95" customHeight="1" thickBot="1">
      <c r="A61" s="1025" t="s">
        <v>51</v>
      </c>
      <c r="B61" s="246" t="s">
        <v>103</v>
      </c>
      <c r="C61" s="992"/>
      <c r="D61" s="993"/>
      <c r="E61" s="993"/>
      <c r="F61" s="994"/>
      <c r="G61" s="125"/>
      <c r="H61" s="1026"/>
      <c r="I61" s="97"/>
      <c r="J61" s="1027"/>
      <c r="K61" s="993"/>
      <c r="L61" s="993"/>
    </row>
    <row r="62" spans="1:12" s="145" customFormat="1" ht="12.95" customHeight="1" thickBot="1">
      <c r="A62" s="957" t="s">
        <v>53</v>
      </c>
      <c r="B62" s="481" t="s">
        <v>104</v>
      </c>
      <c r="C62" s="1001">
        <f>SUM(C58:C60)</f>
        <v>0</v>
      </c>
      <c r="D62" s="1002">
        <f>SUM(D58:D60)</f>
        <v>0</v>
      </c>
      <c r="E62" s="1002"/>
      <c r="F62" s="1003"/>
      <c r="G62" s="68">
        <f>SUM(G58:G60)</f>
        <v>624</v>
      </c>
      <c r="H62" s="1053">
        <v>506</v>
      </c>
      <c r="I62" s="332">
        <f>H62/G62*100</f>
        <v>81.089743589743591</v>
      </c>
      <c r="J62" s="1040">
        <f>SUM(J58:J60)</f>
        <v>506</v>
      </c>
      <c r="K62" s="1002"/>
      <c r="L62" s="1002"/>
    </row>
    <row r="63" spans="1:12" s="145" customFormat="1" ht="12.95" customHeight="1" thickBot="1">
      <c r="A63" s="957" t="s">
        <v>55</v>
      </c>
      <c r="B63" s="481" t="s">
        <v>105</v>
      </c>
      <c r="C63" s="1006"/>
      <c r="D63" s="1007"/>
      <c r="E63" s="1007"/>
      <c r="F63" s="1008"/>
      <c r="G63" s="124"/>
      <c r="H63" s="1054"/>
      <c r="I63" s="167"/>
      <c r="J63" s="1046"/>
      <c r="K63" s="1007"/>
      <c r="L63" s="1007"/>
    </row>
    <row r="64" spans="1:12" s="145" customFormat="1" ht="12.95" customHeight="1" thickBot="1">
      <c r="A64" s="957" t="s">
        <v>63</v>
      </c>
      <c r="B64" s="484" t="s">
        <v>106</v>
      </c>
      <c r="C64" s="1001">
        <f>+C56+C62+C63</f>
        <v>186580</v>
      </c>
      <c r="D64" s="1002">
        <f>+D56+D62+D63</f>
        <v>186580</v>
      </c>
      <c r="E64" s="1002"/>
      <c r="F64" s="1003"/>
      <c r="G64" s="21">
        <v>187776</v>
      </c>
      <c r="H64" s="1053">
        <v>183344</v>
      </c>
      <c r="I64" s="332">
        <f>H64/G64*100</f>
        <v>97.639740967961828</v>
      </c>
      <c r="J64" s="1040">
        <f>+J56+J62+J63</f>
        <v>183344</v>
      </c>
      <c r="K64" s="1002"/>
      <c r="L64" s="1002"/>
    </row>
    <row r="65" spans="1:12" s="145" customFormat="1" ht="12.95" customHeight="1" thickBot="1">
      <c r="A65" s="1012"/>
      <c r="B65" s="485"/>
      <c r="C65" s="1013"/>
      <c r="D65" s="1013"/>
      <c r="E65" s="1013"/>
      <c r="F65" s="1013"/>
      <c r="H65" s="1014"/>
      <c r="I65" s="1014"/>
      <c r="J65" s="1013"/>
      <c r="K65" s="1013"/>
      <c r="L65" s="1013"/>
    </row>
    <row r="66" spans="1:12" s="145" customFormat="1" ht="12.95" customHeight="1" thickBot="1">
      <c r="A66" s="120" t="s">
        <v>107</v>
      </c>
      <c r="B66" s="486"/>
      <c r="C66" s="1015">
        <v>44</v>
      </c>
      <c r="D66" s="1016">
        <v>44</v>
      </c>
      <c r="E66" s="1016"/>
      <c r="F66" s="1017"/>
      <c r="G66" s="68">
        <v>44</v>
      </c>
      <c r="H66" s="1069">
        <v>44</v>
      </c>
      <c r="I66" s="98"/>
      <c r="J66" s="1070">
        <v>44</v>
      </c>
      <c r="K66" s="1016"/>
      <c r="L66" s="1016"/>
    </row>
    <row r="67" spans="1:12" s="145" customFormat="1" ht="12.95" customHeight="1" thickBot="1">
      <c r="A67" s="120" t="s">
        <v>108</v>
      </c>
      <c r="B67" s="486"/>
      <c r="C67" s="1015">
        <v>2</v>
      </c>
      <c r="D67" s="1016">
        <v>2</v>
      </c>
      <c r="E67" s="1016"/>
      <c r="F67" s="1017"/>
      <c r="G67" s="68">
        <v>2</v>
      </c>
      <c r="H67" s="1069">
        <v>2</v>
      </c>
      <c r="I67" s="98"/>
      <c r="J67" s="1070">
        <v>2</v>
      </c>
      <c r="K67" s="1016"/>
      <c r="L67" s="1016"/>
    </row>
  </sheetData>
  <mergeCells count="17">
    <mergeCell ref="A1:F1"/>
    <mergeCell ref="B2:F2"/>
    <mergeCell ref="B3:F3"/>
    <mergeCell ref="A4:G4"/>
    <mergeCell ref="B5:F5"/>
    <mergeCell ref="J48:L48"/>
    <mergeCell ref="I48:I49"/>
    <mergeCell ref="C6:C7"/>
    <mergeCell ref="D6:F6"/>
    <mergeCell ref="G6:G7"/>
    <mergeCell ref="H6:H7"/>
    <mergeCell ref="J6:L6"/>
    <mergeCell ref="I6:I7"/>
    <mergeCell ref="C48:C49"/>
    <mergeCell ref="D48:F48"/>
    <mergeCell ref="G48:G49"/>
    <mergeCell ref="H48:H49"/>
  </mergeCells>
  <pageMargins left="0.19685039370078741" right="7.874015748031496E-2" top="0.43307086614173229" bottom="0.18" header="0.51181102362204722" footer="0.24"/>
  <pageSetup paperSize="9" scale="83" orientation="landscape" r:id="rId1"/>
  <rowBreaks count="1" manualBreakCount="1">
    <brk id="4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L67"/>
  <sheetViews>
    <sheetView workbookViewId="0">
      <selection activeCell="O17" sqref="O17"/>
    </sheetView>
  </sheetViews>
  <sheetFormatPr defaultRowHeight="15"/>
  <cols>
    <col min="1" max="1" width="12.85546875" customWidth="1"/>
    <col min="2" max="2" width="63.7109375" customWidth="1"/>
    <col min="3" max="3" width="11.7109375" customWidth="1"/>
    <col min="6" max="6" width="10.42578125" customWidth="1"/>
    <col min="7" max="7" width="11.140625" customWidth="1"/>
    <col min="8" max="8" width="10.7109375" customWidth="1"/>
    <col min="9" max="9" width="10" customWidth="1"/>
    <col min="10" max="10" width="11" customWidth="1"/>
    <col min="11" max="11" width="10" customWidth="1"/>
    <col min="12" max="12" width="10.42578125" customWidth="1"/>
  </cols>
  <sheetData>
    <row r="1" spans="1:12" ht="16.5" thickBot="1">
      <c r="A1" s="1455" t="str">
        <f>+CONCATENATE("9.3.6. melléklet a .../2016. . (…...) önkormányzati rendelethez")</f>
        <v>9.3.6. melléklet a .../2016. . (…...) önkormányzati rendelethez</v>
      </c>
      <c r="B1" s="1455"/>
      <c r="C1" s="1455"/>
      <c r="D1" s="1455"/>
      <c r="E1" s="1455"/>
      <c r="F1" s="1455"/>
      <c r="G1" s="26"/>
      <c r="H1" s="26"/>
      <c r="I1" s="26"/>
      <c r="J1" s="25"/>
      <c r="K1" s="25"/>
      <c r="L1" s="25"/>
    </row>
    <row r="2" spans="1:12" ht="46.5" customHeight="1" thickBot="1">
      <c r="A2" s="188" t="s">
        <v>1</v>
      </c>
      <c r="B2" s="1428" t="s">
        <v>121</v>
      </c>
      <c r="C2" s="1429"/>
      <c r="D2" s="1429"/>
      <c r="E2" s="1429"/>
      <c r="F2" s="1430"/>
      <c r="G2" s="29"/>
      <c r="H2" s="29"/>
      <c r="I2" s="29"/>
      <c r="J2" s="28"/>
      <c r="K2" s="28"/>
      <c r="L2" s="28"/>
    </row>
    <row r="3" spans="1:12" ht="32.25" customHeight="1" thickBot="1">
      <c r="A3" s="1071" t="s">
        <v>3</v>
      </c>
      <c r="B3" s="1442" t="s">
        <v>4</v>
      </c>
      <c r="C3" s="1443"/>
      <c r="D3" s="1443"/>
      <c r="E3" s="1443"/>
      <c r="F3" s="1444"/>
      <c r="G3" s="29"/>
      <c r="H3" s="29"/>
      <c r="I3" s="29"/>
      <c r="J3" s="28"/>
      <c r="K3" s="28"/>
      <c r="L3" s="28"/>
    </row>
    <row r="4" spans="1:12" ht="15.75" thickBot="1">
      <c r="A4" s="1445" t="s">
        <v>5</v>
      </c>
      <c r="B4" s="1446"/>
      <c r="C4" s="1446"/>
      <c r="D4" s="1446"/>
      <c r="E4" s="1446"/>
      <c r="F4" s="1446"/>
      <c r="G4" s="1447"/>
      <c r="H4" s="32"/>
      <c r="I4" s="32"/>
      <c r="J4" s="31"/>
      <c r="K4" s="31"/>
      <c r="L4" s="31"/>
    </row>
    <row r="5" spans="1:12" s="145" customFormat="1" ht="12.95" customHeight="1" thickBot="1">
      <c r="A5" s="104" t="s">
        <v>6</v>
      </c>
      <c r="B5" s="105" t="s">
        <v>7</v>
      </c>
      <c r="C5" s="50"/>
      <c r="D5" s="50"/>
      <c r="E5" s="50"/>
      <c r="F5" s="50"/>
      <c r="G5" s="106"/>
      <c r="H5" s="106"/>
      <c r="I5" s="106"/>
      <c r="J5" s="50"/>
      <c r="K5" s="50"/>
      <c r="L5" s="50"/>
    </row>
    <row r="6" spans="1:12" s="145" customFormat="1" ht="26.25" customHeight="1" thickBot="1">
      <c r="A6" s="55" t="s">
        <v>8</v>
      </c>
      <c r="B6" s="108" t="s">
        <v>9</v>
      </c>
      <c r="C6" s="1435" t="s">
        <v>10</v>
      </c>
      <c r="D6" s="1370" t="s">
        <v>11</v>
      </c>
      <c r="E6" s="1370" t="s">
        <v>12</v>
      </c>
      <c r="F6" s="1371" t="s">
        <v>13</v>
      </c>
      <c r="G6" s="1372" t="s">
        <v>14</v>
      </c>
      <c r="H6" s="1451" t="s">
        <v>109</v>
      </c>
      <c r="I6" s="1453" t="s">
        <v>110</v>
      </c>
      <c r="J6" s="1376" t="s">
        <v>111</v>
      </c>
      <c r="K6" s="1377"/>
      <c r="L6" s="1378"/>
    </row>
    <row r="7" spans="1:12" s="145" customFormat="1" ht="28.5" customHeight="1" thickBot="1">
      <c r="A7" s="109"/>
      <c r="B7" s="110" t="s">
        <v>15</v>
      </c>
      <c r="C7" s="1436"/>
      <c r="D7" s="253" t="s">
        <v>16</v>
      </c>
      <c r="E7" s="254" t="s">
        <v>17</v>
      </c>
      <c r="F7" s="412" t="s">
        <v>18</v>
      </c>
      <c r="G7" s="1388"/>
      <c r="H7" s="1452"/>
      <c r="I7" s="1454"/>
      <c r="J7" s="111" t="s">
        <v>16</v>
      </c>
      <c r="K7" s="111" t="s">
        <v>17</v>
      </c>
      <c r="L7" s="415" t="s">
        <v>18</v>
      </c>
    </row>
    <row r="8" spans="1:12" s="145" customFormat="1" ht="12.95" customHeight="1" thickBot="1">
      <c r="A8" s="1020"/>
      <c r="B8" s="484" t="s">
        <v>19</v>
      </c>
      <c r="C8" s="983"/>
      <c r="D8" s="984"/>
      <c r="E8" s="984"/>
      <c r="F8" s="985"/>
      <c r="G8" s="124"/>
      <c r="H8" s="1072"/>
      <c r="I8" s="98"/>
      <c r="J8" s="1000"/>
      <c r="K8" s="984"/>
      <c r="L8" s="984"/>
    </row>
    <row r="9" spans="1:12" s="145" customFormat="1" ht="12.95" customHeight="1">
      <c r="A9" s="1022" t="s">
        <v>20</v>
      </c>
      <c r="B9" s="482" t="s">
        <v>21</v>
      </c>
      <c r="C9" s="987"/>
      <c r="D9" s="988"/>
      <c r="E9" s="988"/>
      <c r="F9" s="989"/>
      <c r="G9" s="102"/>
      <c r="H9" s="1073"/>
      <c r="I9" s="99"/>
      <c r="J9" s="1024"/>
      <c r="K9" s="988"/>
      <c r="L9" s="988"/>
    </row>
    <row r="10" spans="1:12" s="145" customFormat="1" ht="12.95" customHeight="1">
      <c r="A10" s="1025" t="s">
        <v>22</v>
      </c>
      <c r="B10" s="246" t="s">
        <v>23</v>
      </c>
      <c r="C10" s="992">
        <v>5000</v>
      </c>
      <c r="D10" s="993">
        <v>5000</v>
      </c>
      <c r="E10" s="993"/>
      <c r="F10" s="994"/>
      <c r="G10" s="19">
        <v>5822</v>
      </c>
      <c r="H10" s="1074">
        <v>5821</v>
      </c>
      <c r="I10" s="343">
        <f>H10/G10*100</f>
        <v>99.982823771899689</v>
      </c>
      <c r="J10" s="1027">
        <v>5821</v>
      </c>
      <c r="K10" s="993"/>
      <c r="L10" s="993"/>
    </row>
    <row r="11" spans="1:12" s="145" customFormat="1" ht="12.95" customHeight="1">
      <c r="A11" s="1025" t="s">
        <v>24</v>
      </c>
      <c r="B11" s="246" t="s">
        <v>25</v>
      </c>
      <c r="C11" s="992"/>
      <c r="D11" s="993"/>
      <c r="E11" s="993"/>
      <c r="F11" s="994"/>
      <c r="G11" s="103"/>
      <c r="H11" s="1075"/>
      <c r="I11" s="96"/>
      <c r="J11" s="1027"/>
      <c r="K11" s="993"/>
      <c r="L11" s="993"/>
    </row>
    <row r="12" spans="1:12" s="145" customFormat="1" ht="12.95" customHeight="1">
      <c r="A12" s="1025" t="s">
        <v>26</v>
      </c>
      <c r="B12" s="246" t="s">
        <v>27</v>
      </c>
      <c r="C12" s="992"/>
      <c r="D12" s="993"/>
      <c r="E12" s="993"/>
      <c r="F12" s="994"/>
      <c r="G12" s="103"/>
      <c r="H12" s="1075"/>
      <c r="I12" s="96"/>
      <c r="J12" s="1027"/>
      <c r="K12" s="993"/>
      <c r="L12" s="993"/>
    </row>
    <row r="13" spans="1:12" s="145" customFormat="1" ht="12.95" customHeight="1">
      <c r="A13" s="1025" t="s">
        <v>28</v>
      </c>
      <c r="B13" s="246" t="s">
        <v>29</v>
      </c>
      <c r="C13" s="992"/>
      <c r="D13" s="993"/>
      <c r="E13" s="993"/>
      <c r="F13" s="994"/>
      <c r="G13" s="103"/>
      <c r="H13" s="1075"/>
      <c r="I13" s="96"/>
      <c r="J13" s="1027"/>
      <c r="K13" s="993"/>
      <c r="L13" s="993"/>
    </row>
    <row r="14" spans="1:12" s="145" customFormat="1" ht="12.95" customHeight="1">
      <c r="A14" s="1025" t="s">
        <v>30</v>
      </c>
      <c r="B14" s="246" t="s">
        <v>31</v>
      </c>
      <c r="C14" s="992">
        <v>540</v>
      </c>
      <c r="D14" s="993">
        <v>540</v>
      </c>
      <c r="E14" s="993"/>
      <c r="F14" s="994"/>
      <c r="G14" s="103">
        <v>81</v>
      </c>
      <c r="H14" s="1074">
        <v>81</v>
      </c>
      <c r="I14" s="343">
        <f>H14/G14*100</f>
        <v>100</v>
      </c>
      <c r="J14" s="1027">
        <v>81</v>
      </c>
      <c r="K14" s="993"/>
      <c r="L14" s="993"/>
    </row>
    <row r="15" spans="1:12" s="145" customFormat="1" ht="12.95" customHeight="1">
      <c r="A15" s="1025" t="s">
        <v>32</v>
      </c>
      <c r="B15" s="1028" t="s">
        <v>33</v>
      </c>
      <c r="C15" s="992"/>
      <c r="D15" s="993"/>
      <c r="E15" s="993"/>
      <c r="F15" s="994"/>
      <c r="G15" s="103"/>
      <c r="H15" s="1075"/>
      <c r="I15" s="96"/>
      <c r="J15" s="1027"/>
      <c r="K15" s="993"/>
      <c r="L15" s="993"/>
    </row>
    <row r="16" spans="1:12" s="145" customFormat="1" ht="12.95" customHeight="1">
      <c r="A16" s="1025" t="s">
        <v>34</v>
      </c>
      <c r="B16" s="246" t="s">
        <v>35</v>
      </c>
      <c r="C16" s="1029"/>
      <c r="D16" s="1030"/>
      <c r="E16" s="1030"/>
      <c r="F16" s="1031"/>
      <c r="G16" s="103"/>
      <c r="H16" s="1075"/>
      <c r="I16" s="96"/>
      <c r="J16" s="1033"/>
      <c r="K16" s="1030"/>
      <c r="L16" s="1030"/>
    </row>
    <row r="17" spans="1:12" s="145" customFormat="1" ht="12.95" customHeight="1">
      <c r="A17" s="1025" t="s">
        <v>36</v>
      </c>
      <c r="B17" s="246" t="s">
        <v>37</v>
      </c>
      <c r="C17" s="992"/>
      <c r="D17" s="993"/>
      <c r="E17" s="993"/>
      <c r="F17" s="994"/>
      <c r="G17" s="103"/>
      <c r="H17" s="1075"/>
      <c r="I17" s="96"/>
      <c r="J17" s="1027"/>
      <c r="K17" s="993"/>
      <c r="L17" s="993"/>
    </row>
    <row r="18" spans="1:12" s="145" customFormat="1" ht="12.95" customHeight="1">
      <c r="A18" s="1025" t="s">
        <v>38</v>
      </c>
      <c r="B18" s="246" t="s">
        <v>39</v>
      </c>
      <c r="C18" s="1034"/>
      <c r="D18" s="1035"/>
      <c r="E18" s="1035"/>
      <c r="F18" s="1036"/>
      <c r="G18" s="103"/>
      <c r="H18" s="1075"/>
      <c r="I18" s="96"/>
      <c r="J18" s="1038"/>
      <c r="K18" s="1035"/>
      <c r="L18" s="1035"/>
    </row>
    <row r="19" spans="1:12" s="145" customFormat="1" ht="12.95" customHeight="1" thickBot="1">
      <c r="A19" s="1025" t="s">
        <v>40</v>
      </c>
      <c r="B19" s="1028" t="s">
        <v>41</v>
      </c>
      <c r="C19" s="1034"/>
      <c r="D19" s="1035"/>
      <c r="E19" s="1035"/>
      <c r="F19" s="1036"/>
      <c r="G19" s="125">
        <v>430</v>
      </c>
      <c r="H19" s="1076">
        <v>431</v>
      </c>
      <c r="I19" s="343">
        <f>H19/G19*100</f>
        <v>100.23255813953489</v>
      </c>
      <c r="J19" s="1038">
        <v>83</v>
      </c>
      <c r="K19" s="1035">
        <v>348</v>
      </c>
      <c r="L19" s="1035"/>
    </row>
    <row r="20" spans="1:12" s="145" customFormat="1" ht="12.95" customHeight="1" thickBot="1">
      <c r="A20" s="957" t="s">
        <v>42</v>
      </c>
      <c r="B20" s="484" t="s">
        <v>43</v>
      </c>
      <c r="C20" s="1001">
        <f>SUM(C9:C19)</f>
        <v>5540</v>
      </c>
      <c r="D20" s="1002">
        <f>SUM(D9:D19)</f>
        <v>5540</v>
      </c>
      <c r="E20" s="1002">
        <f>SUM(E9:E19)</f>
        <v>0</v>
      </c>
      <c r="F20" s="1003"/>
      <c r="G20" s="21">
        <v>6333</v>
      </c>
      <c r="H20" s="1077">
        <v>6333</v>
      </c>
      <c r="I20" s="332">
        <f>H20/G20*100</f>
        <v>100</v>
      </c>
      <c r="J20" s="1040">
        <f>SUM(J9:J19)</f>
        <v>5985</v>
      </c>
      <c r="K20" s="1002">
        <v>348</v>
      </c>
      <c r="L20" s="1002"/>
    </row>
    <row r="21" spans="1:12" s="145" customFormat="1" ht="12.95" customHeight="1" thickBot="1">
      <c r="A21" s="1020"/>
      <c r="B21" s="484" t="s">
        <v>44</v>
      </c>
      <c r="C21" s="983"/>
      <c r="D21" s="984"/>
      <c r="E21" s="984"/>
      <c r="F21" s="985"/>
      <c r="G21" s="124"/>
      <c r="H21" s="1072"/>
      <c r="I21" s="98"/>
      <c r="J21" s="1000"/>
      <c r="K21" s="984"/>
      <c r="L21" s="984"/>
    </row>
    <row r="22" spans="1:12" s="145" customFormat="1" ht="12.95" customHeight="1">
      <c r="A22" s="1022" t="s">
        <v>45</v>
      </c>
      <c r="B22" s="482" t="s">
        <v>46</v>
      </c>
      <c r="C22" s="987"/>
      <c r="D22" s="988"/>
      <c r="E22" s="988"/>
      <c r="F22" s="989"/>
      <c r="G22" s="102"/>
      <c r="H22" s="1078"/>
      <c r="I22" s="99"/>
      <c r="J22" s="1024"/>
      <c r="K22" s="988"/>
      <c r="L22" s="988"/>
    </row>
    <row r="23" spans="1:12" s="145" customFormat="1" ht="12.95" customHeight="1">
      <c r="A23" s="1025" t="s">
        <v>47</v>
      </c>
      <c r="B23" s="246" t="s">
        <v>48</v>
      </c>
      <c r="C23" s="992"/>
      <c r="D23" s="993"/>
      <c r="E23" s="993"/>
      <c r="F23" s="994"/>
      <c r="G23" s="103"/>
      <c r="H23" s="1075"/>
      <c r="I23" s="96"/>
      <c r="J23" s="1027"/>
      <c r="K23" s="993"/>
      <c r="L23" s="993"/>
    </row>
    <row r="24" spans="1:12" s="145" customFormat="1" ht="12.95" customHeight="1">
      <c r="A24" s="1025" t="s">
        <v>49</v>
      </c>
      <c r="B24" s="246" t="s">
        <v>50</v>
      </c>
      <c r="C24" s="992">
        <v>518</v>
      </c>
      <c r="D24" s="993"/>
      <c r="E24" s="993">
        <v>518</v>
      </c>
      <c r="F24" s="994"/>
      <c r="G24" s="19">
        <v>4559</v>
      </c>
      <c r="H24" s="1074">
        <v>4559</v>
      </c>
      <c r="I24" s="343">
        <f>H24/G24*100</f>
        <v>100</v>
      </c>
      <c r="J24" s="1027">
        <v>1468</v>
      </c>
      <c r="K24" s="993">
        <v>3091</v>
      </c>
      <c r="L24" s="993"/>
    </row>
    <row r="25" spans="1:12" s="145" customFormat="1" ht="12.95" customHeight="1" thickBot="1">
      <c r="A25" s="1025" t="s">
        <v>51</v>
      </c>
      <c r="B25" s="246" t="s">
        <v>52</v>
      </c>
      <c r="C25" s="992">
        <v>518</v>
      </c>
      <c r="D25" s="993"/>
      <c r="E25" s="993">
        <v>518</v>
      </c>
      <c r="F25" s="994"/>
      <c r="G25" s="126">
        <v>2657</v>
      </c>
      <c r="H25" s="1076">
        <v>2657</v>
      </c>
      <c r="I25" s="343">
        <f>H25/G25*100</f>
        <v>100</v>
      </c>
      <c r="J25" s="1027">
        <v>0</v>
      </c>
      <c r="K25" s="993">
        <v>2657</v>
      </c>
      <c r="L25" s="993"/>
    </row>
    <row r="26" spans="1:12" s="145" customFormat="1" ht="12.95" customHeight="1" thickBot="1">
      <c r="A26" s="957" t="s">
        <v>53</v>
      </c>
      <c r="B26" s="484" t="s">
        <v>54</v>
      </c>
      <c r="C26" s="1001">
        <f>SUM(C22:C24)</f>
        <v>518</v>
      </c>
      <c r="D26" s="1002">
        <f>SUM(D22:D24)</f>
        <v>0</v>
      </c>
      <c r="E26" s="1002">
        <f>SUM(E22:E24)</f>
        <v>518</v>
      </c>
      <c r="F26" s="1003"/>
      <c r="G26" s="20">
        <v>4559</v>
      </c>
      <c r="H26" s="1077">
        <v>4559</v>
      </c>
      <c r="I26" s="332">
        <f>H26/G26*100</f>
        <v>100</v>
      </c>
      <c r="J26" s="1040">
        <f>SUM(J22:J24)</f>
        <v>1468</v>
      </c>
      <c r="K26" s="1002">
        <f>SUM(K22:K24)</f>
        <v>3091</v>
      </c>
      <c r="L26" s="1002"/>
    </row>
    <row r="27" spans="1:12" s="145" customFormat="1" ht="12.95" customHeight="1" thickBot="1">
      <c r="A27" s="957" t="s">
        <v>55</v>
      </c>
      <c r="B27" s="481" t="s">
        <v>56</v>
      </c>
      <c r="C27" s="1006"/>
      <c r="D27" s="1079"/>
      <c r="E27" s="1007"/>
      <c r="F27" s="1008"/>
      <c r="G27" s="124"/>
      <c r="H27" s="1080"/>
      <c r="I27" s="167"/>
      <c r="J27" s="1046"/>
      <c r="K27" s="1007"/>
      <c r="L27" s="1007"/>
    </row>
    <row r="28" spans="1:12" s="145" customFormat="1" ht="12.95" customHeight="1" thickBot="1">
      <c r="A28" s="1020"/>
      <c r="B28" s="481" t="s">
        <v>57</v>
      </c>
      <c r="C28" s="983"/>
      <c r="D28" s="984"/>
      <c r="E28" s="984"/>
      <c r="F28" s="985"/>
      <c r="G28" s="124"/>
      <c r="H28" s="1072"/>
      <c r="I28" s="98"/>
      <c r="J28" s="1000"/>
      <c r="K28" s="984"/>
      <c r="L28" s="984"/>
    </row>
    <row r="29" spans="1:12" s="145" customFormat="1" ht="12.95" customHeight="1">
      <c r="A29" s="1022" t="s">
        <v>58</v>
      </c>
      <c r="B29" s="482" t="s">
        <v>48</v>
      </c>
      <c r="C29" s="987"/>
      <c r="D29" s="988"/>
      <c r="E29" s="988"/>
      <c r="F29" s="989"/>
      <c r="G29" s="102"/>
      <c r="H29" s="1078"/>
      <c r="I29" s="99"/>
      <c r="J29" s="1024"/>
      <c r="K29" s="988"/>
      <c r="L29" s="988"/>
    </row>
    <row r="30" spans="1:12" s="145" customFormat="1" ht="12.95" customHeight="1">
      <c r="A30" s="1022" t="s">
        <v>59</v>
      </c>
      <c r="B30" s="246" t="s">
        <v>60</v>
      </c>
      <c r="C30" s="1029"/>
      <c r="D30" s="1030"/>
      <c r="E30" s="1030"/>
      <c r="F30" s="1031"/>
      <c r="G30" s="103"/>
      <c r="H30" s="1075"/>
      <c r="I30" s="96"/>
      <c r="J30" s="1033"/>
      <c r="K30" s="1030"/>
      <c r="L30" s="1030"/>
    </row>
    <row r="31" spans="1:12" s="145" customFormat="1" ht="12.95" customHeight="1" thickBot="1">
      <c r="A31" s="1025" t="s">
        <v>61</v>
      </c>
      <c r="B31" s="1047" t="s">
        <v>62</v>
      </c>
      <c r="C31" s="1048"/>
      <c r="D31" s="1049"/>
      <c r="E31" s="1049"/>
      <c r="F31" s="1050"/>
      <c r="G31" s="125"/>
      <c r="H31" s="1081"/>
      <c r="I31" s="97"/>
      <c r="J31" s="1052"/>
      <c r="K31" s="1049"/>
      <c r="L31" s="1049"/>
    </row>
    <row r="32" spans="1:12" s="145" customFormat="1" ht="12.95" customHeight="1" thickBot="1">
      <c r="A32" s="957" t="s">
        <v>63</v>
      </c>
      <c r="B32" s="481" t="s">
        <v>64</v>
      </c>
      <c r="C32" s="1001">
        <f>+C29+C30</f>
        <v>0</v>
      </c>
      <c r="D32" s="1002">
        <f>+D29+D30</f>
        <v>0</v>
      </c>
      <c r="E32" s="1002">
        <f>+E29+E30</f>
        <v>0</v>
      </c>
      <c r="F32" s="1003"/>
      <c r="G32" s="124"/>
      <c r="H32" s="1077">
        <f>+H29+H30</f>
        <v>0</v>
      </c>
      <c r="I32" s="98"/>
      <c r="J32" s="1040">
        <f>+J29+J30</f>
        <v>0</v>
      </c>
      <c r="K32" s="1002">
        <f>+K29+K30</f>
        <v>0</v>
      </c>
      <c r="L32" s="1002"/>
    </row>
    <row r="33" spans="1:12" s="145" customFormat="1" ht="12.95" customHeight="1" thickBot="1">
      <c r="A33" s="1020"/>
      <c r="B33" s="481" t="s">
        <v>118</v>
      </c>
      <c r="C33" s="983"/>
      <c r="D33" s="984"/>
      <c r="E33" s="984"/>
      <c r="F33" s="985"/>
      <c r="G33" s="124"/>
      <c r="H33" s="1072"/>
      <c r="I33" s="98"/>
      <c r="J33" s="1000"/>
      <c r="K33" s="984"/>
      <c r="L33" s="984"/>
    </row>
    <row r="34" spans="1:12" s="145" customFormat="1" ht="12.95" customHeight="1">
      <c r="A34" s="1022" t="s">
        <v>66</v>
      </c>
      <c r="B34" s="482" t="s">
        <v>67</v>
      </c>
      <c r="C34" s="987"/>
      <c r="D34" s="988"/>
      <c r="E34" s="988"/>
      <c r="F34" s="989"/>
      <c r="G34" s="102"/>
      <c r="H34" s="1078"/>
      <c r="I34" s="99"/>
      <c r="J34" s="1024"/>
      <c r="K34" s="988"/>
      <c r="L34" s="988"/>
    </row>
    <row r="35" spans="1:12" s="145" customFormat="1" ht="12.95" customHeight="1">
      <c r="A35" s="1022" t="s">
        <v>68</v>
      </c>
      <c r="B35" s="246" t="s">
        <v>69</v>
      </c>
      <c r="C35" s="1029"/>
      <c r="D35" s="1030"/>
      <c r="E35" s="1030"/>
      <c r="F35" s="1031"/>
      <c r="G35" s="103"/>
      <c r="H35" s="1075"/>
      <c r="I35" s="96"/>
      <c r="J35" s="1033"/>
      <c r="K35" s="1030"/>
      <c r="L35" s="1030"/>
    </row>
    <row r="36" spans="1:12" s="145" customFormat="1" ht="12.95" customHeight="1" thickBot="1">
      <c r="A36" s="1025" t="s">
        <v>70</v>
      </c>
      <c r="B36" s="1047" t="s">
        <v>71</v>
      </c>
      <c r="C36" s="1048"/>
      <c r="D36" s="1049"/>
      <c r="E36" s="1049"/>
      <c r="F36" s="1050"/>
      <c r="G36" s="125"/>
      <c r="H36" s="1081"/>
      <c r="I36" s="97"/>
      <c r="J36" s="1052"/>
      <c r="K36" s="1049"/>
      <c r="L36" s="1049"/>
    </row>
    <row r="37" spans="1:12" s="145" customFormat="1" ht="12.95" customHeight="1" thickBot="1">
      <c r="A37" s="957" t="s">
        <v>72</v>
      </c>
      <c r="B37" s="481" t="s">
        <v>73</v>
      </c>
      <c r="C37" s="1001">
        <f>+C34+C35+C36</f>
        <v>0</v>
      </c>
      <c r="D37" s="1002">
        <f>+D34+D35+D36</f>
        <v>0</v>
      </c>
      <c r="E37" s="1002">
        <f>+E34+E35+E36</f>
        <v>0</v>
      </c>
      <c r="F37" s="1003"/>
      <c r="G37" s="124"/>
      <c r="H37" s="1077">
        <f>+H34+H35+H36</f>
        <v>0</v>
      </c>
      <c r="I37" s="98"/>
      <c r="J37" s="1040">
        <f>+J34+J35+J36</f>
        <v>0</v>
      </c>
      <c r="K37" s="1002">
        <f>+K34+K35+K36</f>
        <v>0</v>
      </c>
      <c r="L37" s="1002"/>
    </row>
    <row r="38" spans="1:12" s="145" customFormat="1" ht="12.95" customHeight="1" thickBot="1">
      <c r="A38" s="957" t="s">
        <v>74</v>
      </c>
      <c r="B38" s="481" t="s">
        <v>75</v>
      </c>
      <c r="C38" s="1006"/>
      <c r="D38" s="1007"/>
      <c r="E38" s="1007"/>
      <c r="F38" s="1008"/>
      <c r="G38" s="124"/>
      <c r="H38" s="1080"/>
      <c r="I38" s="98"/>
      <c r="J38" s="1046"/>
      <c r="K38" s="1007"/>
      <c r="L38" s="1007"/>
    </row>
    <row r="39" spans="1:12" s="145" customFormat="1" ht="12.95" customHeight="1" thickBot="1">
      <c r="A39" s="957" t="s">
        <v>76</v>
      </c>
      <c r="B39" s="481" t="s">
        <v>77</v>
      </c>
      <c r="C39" s="1009"/>
      <c r="D39" s="1055"/>
      <c r="E39" s="1055"/>
      <c r="F39" s="1056"/>
      <c r="G39" s="124"/>
      <c r="H39" s="1080"/>
      <c r="I39" s="98"/>
      <c r="J39" s="1046"/>
      <c r="K39" s="1055"/>
      <c r="L39" s="1055"/>
    </row>
    <row r="40" spans="1:12" s="145" customFormat="1" ht="12.95" customHeight="1" thickBot="1">
      <c r="A40" s="957" t="s">
        <v>78</v>
      </c>
      <c r="B40" s="481" t="s">
        <v>79</v>
      </c>
      <c r="C40" s="1004">
        <f>+C20+C26+C27+C32+C37+C38+C39</f>
        <v>6058</v>
      </c>
      <c r="D40" s="1057">
        <f>+D20+D26+D27+D32+D37+D38+D39</f>
        <v>5540</v>
      </c>
      <c r="E40" s="1057">
        <f>+E20+E26+E27+E32+E37+E38+E39</f>
        <v>518</v>
      </c>
      <c r="F40" s="1058"/>
      <c r="G40" s="21">
        <v>10892</v>
      </c>
      <c r="H40" s="1077">
        <v>10892</v>
      </c>
      <c r="I40" s="332">
        <f>H40/G40*100</f>
        <v>100</v>
      </c>
      <c r="J40" s="1040">
        <f>+J20+J26+J27+J32+J37+J38+J39</f>
        <v>7453</v>
      </c>
      <c r="K40" s="1057">
        <f>+K20+K26+K27+K32+K37+K38+K39</f>
        <v>3439</v>
      </c>
      <c r="L40" s="1057"/>
    </row>
    <row r="41" spans="1:12" s="145" customFormat="1" ht="12.95" customHeight="1" thickBot="1">
      <c r="A41" s="1020"/>
      <c r="B41" s="481" t="s">
        <v>80</v>
      </c>
      <c r="C41" s="983"/>
      <c r="D41" s="984"/>
      <c r="E41" s="984"/>
      <c r="F41" s="985"/>
      <c r="G41" s="124"/>
      <c r="H41" s="1072"/>
      <c r="I41" s="98"/>
      <c r="J41" s="1000"/>
      <c r="K41" s="984"/>
      <c r="L41" s="984"/>
    </row>
    <row r="42" spans="1:12" s="145" customFormat="1" ht="12.95" customHeight="1">
      <c r="A42" s="1022" t="s">
        <v>81</v>
      </c>
      <c r="B42" s="482" t="s">
        <v>82</v>
      </c>
      <c r="C42" s="987"/>
      <c r="D42" s="988"/>
      <c r="E42" s="988"/>
      <c r="F42" s="989"/>
      <c r="G42" s="100">
        <v>1647</v>
      </c>
      <c r="H42" s="1082">
        <v>1647</v>
      </c>
      <c r="I42" s="343">
        <f>H42/G42*100</f>
        <v>100</v>
      </c>
      <c r="J42" s="1024">
        <v>1647</v>
      </c>
      <c r="K42" s="988"/>
      <c r="L42" s="988"/>
    </row>
    <row r="43" spans="1:12" s="145" customFormat="1" ht="12.95" customHeight="1">
      <c r="A43" s="1022" t="s">
        <v>83</v>
      </c>
      <c r="B43" s="246" t="s">
        <v>84</v>
      </c>
      <c r="C43" s="1029"/>
      <c r="D43" s="1030"/>
      <c r="E43" s="1030"/>
      <c r="F43" s="1031"/>
      <c r="G43" s="103"/>
      <c r="H43" s="1075"/>
      <c r="I43" s="96"/>
      <c r="J43" s="1033"/>
      <c r="K43" s="1030"/>
      <c r="L43" s="1030"/>
    </row>
    <row r="44" spans="1:12" s="145" customFormat="1" ht="12.95" customHeight="1" thickBot="1">
      <c r="A44" s="1025" t="s">
        <v>85</v>
      </c>
      <c r="B44" s="1047" t="s">
        <v>86</v>
      </c>
      <c r="C44" s="1048">
        <v>45424</v>
      </c>
      <c r="D44" s="1049">
        <v>45424</v>
      </c>
      <c r="E44" s="1049"/>
      <c r="F44" s="1050"/>
      <c r="G44" s="126">
        <v>45562</v>
      </c>
      <c r="H44" s="1076">
        <v>39008</v>
      </c>
      <c r="I44" s="343">
        <f>H44/G44*100</f>
        <v>85.615205653834337</v>
      </c>
      <c r="J44" s="1052">
        <v>39008</v>
      </c>
      <c r="K44" s="1049"/>
      <c r="L44" s="1049"/>
    </row>
    <row r="45" spans="1:12" s="145" customFormat="1" ht="12.95" customHeight="1" thickBot="1">
      <c r="A45" s="981" t="s">
        <v>87</v>
      </c>
      <c r="B45" s="481" t="s">
        <v>88</v>
      </c>
      <c r="C45" s="1004">
        <f>+C42+C43+C44</f>
        <v>45424</v>
      </c>
      <c r="D45" s="1057">
        <f>+D42+D43+D44</f>
        <v>45424</v>
      </c>
      <c r="E45" s="1057">
        <f>+E42+E43+E44</f>
        <v>0</v>
      </c>
      <c r="F45" s="1058"/>
      <c r="G45" s="21">
        <v>47209</v>
      </c>
      <c r="H45" s="1077">
        <v>40655</v>
      </c>
      <c r="I45" s="332">
        <f>H45/G45*100</f>
        <v>86.11705395157702</v>
      </c>
      <c r="J45" s="1040">
        <f>+J42+J43+J44</f>
        <v>40655</v>
      </c>
      <c r="K45" s="1057">
        <f>+K42+K43+K44</f>
        <v>0</v>
      </c>
      <c r="L45" s="1057"/>
    </row>
    <row r="46" spans="1:12" s="145" customFormat="1" ht="12.95" customHeight="1" thickBot="1">
      <c r="A46" s="981" t="s">
        <v>89</v>
      </c>
      <c r="B46" s="1065" t="s">
        <v>90</v>
      </c>
      <c r="C46" s="1004">
        <f>+C40+C45</f>
        <v>51482</v>
      </c>
      <c r="D46" s="1057">
        <f>+D40+D45</f>
        <v>50964</v>
      </c>
      <c r="E46" s="1057">
        <f>+E40+E45</f>
        <v>518</v>
      </c>
      <c r="F46" s="1058"/>
      <c r="G46" s="21">
        <v>58101</v>
      </c>
      <c r="H46" s="1077">
        <v>51547</v>
      </c>
      <c r="I46" s="332">
        <f>H46/G46*100</f>
        <v>88.719643379632018</v>
      </c>
      <c r="J46" s="1040">
        <f>+J40+J45</f>
        <v>48108</v>
      </c>
      <c r="K46" s="1057">
        <f>+K40+K45</f>
        <v>3439</v>
      </c>
      <c r="L46" s="1057"/>
    </row>
    <row r="47" spans="1:12" s="145" customFormat="1" ht="39.75" customHeight="1" thickBot="1">
      <c r="A47" s="57"/>
      <c r="B47" s="153"/>
      <c r="C47" s="91"/>
      <c r="D47" s="91"/>
      <c r="E47" s="91"/>
      <c r="F47" s="91"/>
      <c r="G47" s="92"/>
      <c r="H47" s="92"/>
      <c r="I47" s="92"/>
      <c r="J47" s="91"/>
      <c r="K47" s="91"/>
      <c r="L47" s="91"/>
    </row>
    <row r="48" spans="1:12" s="145" customFormat="1" ht="24" customHeight="1" thickBot="1">
      <c r="A48" s="58"/>
      <c r="B48" s="50"/>
      <c r="C48" s="1435" t="s">
        <v>10</v>
      </c>
      <c r="D48" s="1370" t="s">
        <v>11</v>
      </c>
      <c r="E48" s="1370" t="s">
        <v>12</v>
      </c>
      <c r="F48" s="1371" t="s">
        <v>13</v>
      </c>
      <c r="G48" s="1372" t="s">
        <v>14</v>
      </c>
      <c r="H48" s="1451" t="s">
        <v>109</v>
      </c>
      <c r="I48" s="1453" t="s">
        <v>110</v>
      </c>
      <c r="J48" s="1376" t="s">
        <v>111</v>
      </c>
      <c r="K48" s="1377"/>
      <c r="L48" s="1378"/>
    </row>
    <row r="49" spans="1:12" s="145" customFormat="1" ht="28.5" customHeight="1" thickBot="1">
      <c r="A49" s="59"/>
      <c r="B49" s="51" t="s">
        <v>91</v>
      </c>
      <c r="C49" s="1436"/>
      <c r="D49" s="253" t="s">
        <v>16</v>
      </c>
      <c r="E49" s="254" t="s">
        <v>17</v>
      </c>
      <c r="F49" s="412" t="s">
        <v>18</v>
      </c>
      <c r="G49" s="1373"/>
      <c r="H49" s="1452"/>
      <c r="I49" s="1454"/>
      <c r="J49" s="111" t="s">
        <v>16</v>
      </c>
      <c r="K49" s="111" t="s">
        <v>17</v>
      </c>
      <c r="L49" s="415" t="s">
        <v>18</v>
      </c>
    </row>
    <row r="50" spans="1:12" s="145" customFormat="1" ht="12.95" customHeight="1" thickBot="1">
      <c r="A50" s="1020"/>
      <c r="B50" s="481" t="s">
        <v>92</v>
      </c>
      <c r="C50" s="983"/>
      <c r="D50" s="984"/>
      <c r="E50" s="984"/>
      <c r="F50" s="985"/>
      <c r="G50" s="180"/>
      <c r="H50" s="1083"/>
      <c r="I50" s="172"/>
      <c r="J50" s="984"/>
      <c r="K50" s="984"/>
      <c r="L50" s="984"/>
    </row>
    <row r="51" spans="1:12" s="145" customFormat="1" ht="12.95" customHeight="1">
      <c r="A51" s="1022" t="s">
        <v>20</v>
      </c>
      <c r="B51" s="482" t="s">
        <v>93</v>
      </c>
      <c r="C51" s="987">
        <v>24056</v>
      </c>
      <c r="D51" s="988">
        <v>23836</v>
      </c>
      <c r="E51" s="988">
        <v>220</v>
      </c>
      <c r="F51" s="989"/>
      <c r="G51" s="179">
        <v>25147</v>
      </c>
      <c r="H51" s="1074">
        <v>23208</v>
      </c>
      <c r="I51" s="343">
        <f>H51/G51*100</f>
        <v>92.289338688511563</v>
      </c>
      <c r="J51" s="1024">
        <v>22780</v>
      </c>
      <c r="K51" s="988">
        <v>428</v>
      </c>
      <c r="L51" s="988"/>
    </row>
    <row r="52" spans="1:12" s="145" customFormat="1" ht="12.95" customHeight="1">
      <c r="A52" s="1025" t="s">
        <v>22</v>
      </c>
      <c r="B52" s="246" t="s">
        <v>94</v>
      </c>
      <c r="C52" s="992">
        <v>6156</v>
      </c>
      <c r="D52" s="993">
        <v>6117</v>
      </c>
      <c r="E52" s="993">
        <v>39</v>
      </c>
      <c r="F52" s="994"/>
      <c r="G52" s="177">
        <v>6404</v>
      </c>
      <c r="H52" s="1074">
        <v>6320</v>
      </c>
      <c r="I52" s="343">
        <f>H52/G52*100</f>
        <v>98.68831980012493</v>
      </c>
      <c r="J52" s="1027">
        <v>6203</v>
      </c>
      <c r="K52" s="993">
        <v>117</v>
      </c>
      <c r="L52" s="993"/>
    </row>
    <row r="53" spans="1:12" s="145" customFormat="1" ht="12.95" customHeight="1">
      <c r="A53" s="1025" t="s">
        <v>24</v>
      </c>
      <c r="B53" s="246" t="s">
        <v>95</v>
      </c>
      <c r="C53" s="992">
        <v>21270</v>
      </c>
      <c r="D53" s="993">
        <v>21011</v>
      </c>
      <c r="E53" s="993">
        <v>259</v>
      </c>
      <c r="F53" s="994"/>
      <c r="G53" s="177">
        <v>24803</v>
      </c>
      <c r="H53" s="1074">
        <v>19568</v>
      </c>
      <c r="I53" s="343">
        <f>H53/G53*100</f>
        <v>78.893682215860977</v>
      </c>
      <c r="J53" s="1027">
        <v>16711</v>
      </c>
      <c r="K53" s="993">
        <v>2857</v>
      </c>
      <c r="L53" s="993"/>
    </row>
    <row r="54" spans="1:12" s="145" customFormat="1" ht="12.95" customHeight="1">
      <c r="A54" s="1025" t="s">
        <v>26</v>
      </c>
      <c r="B54" s="246" t="s">
        <v>96</v>
      </c>
      <c r="C54" s="992"/>
      <c r="D54" s="993"/>
      <c r="E54" s="993"/>
      <c r="F54" s="994"/>
      <c r="G54" s="178"/>
      <c r="H54" s="1075"/>
      <c r="I54" s="174"/>
      <c r="J54" s="1027"/>
      <c r="K54" s="993"/>
      <c r="L54" s="993"/>
    </row>
    <row r="55" spans="1:12" s="145" customFormat="1" ht="12.95" customHeight="1" thickBot="1">
      <c r="A55" s="1025" t="s">
        <v>28</v>
      </c>
      <c r="B55" s="246" t="s">
        <v>97</v>
      </c>
      <c r="C55" s="992"/>
      <c r="D55" s="993"/>
      <c r="E55" s="993"/>
      <c r="F55" s="994"/>
      <c r="G55" s="181"/>
      <c r="H55" s="1084"/>
      <c r="I55" s="175"/>
      <c r="J55" s="1027"/>
      <c r="K55" s="993"/>
      <c r="L55" s="993"/>
    </row>
    <row r="56" spans="1:12" s="145" customFormat="1" ht="12.95" customHeight="1" thickBot="1">
      <c r="A56" s="998" t="s">
        <v>42</v>
      </c>
      <c r="B56" s="483" t="s">
        <v>98</v>
      </c>
      <c r="C56" s="407">
        <f>SUM(C51:C55)</f>
        <v>51482</v>
      </c>
      <c r="D56" s="408">
        <f>SUM(D51:D55)</f>
        <v>50964</v>
      </c>
      <c r="E56" s="408">
        <f>SUM(E51:E55)</f>
        <v>518</v>
      </c>
      <c r="F56" s="999"/>
      <c r="G56" s="21">
        <v>56354</v>
      </c>
      <c r="H56" s="1077">
        <f>SUM(H51:H55)</f>
        <v>49096</v>
      </c>
      <c r="I56" s="332">
        <f>H56/G56*100</f>
        <v>87.120701281186783</v>
      </c>
      <c r="J56" s="1066">
        <v>45694</v>
      </c>
      <c r="K56" s="408">
        <f>SUM(K51:K55)</f>
        <v>3402</v>
      </c>
      <c r="L56" s="408"/>
    </row>
    <row r="57" spans="1:12" s="145" customFormat="1" ht="12.95" customHeight="1" thickBot="1">
      <c r="A57" s="1020"/>
      <c r="B57" s="481" t="s">
        <v>99</v>
      </c>
      <c r="C57" s="983"/>
      <c r="D57" s="984"/>
      <c r="E57" s="984"/>
      <c r="F57" s="985"/>
      <c r="G57" s="180"/>
      <c r="H57" s="1072"/>
      <c r="I57" s="173"/>
      <c r="J57" s="1000"/>
      <c r="K57" s="984"/>
      <c r="L57" s="984"/>
    </row>
    <row r="58" spans="1:12" s="145" customFormat="1" ht="12.95" customHeight="1">
      <c r="A58" s="1022" t="s">
        <v>45</v>
      </c>
      <c r="B58" s="482" t="s">
        <v>100</v>
      </c>
      <c r="C58" s="987"/>
      <c r="D58" s="988"/>
      <c r="E58" s="988"/>
      <c r="F58" s="989"/>
      <c r="G58" s="179">
        <v>1677</v>
      </c>
      <c r="H58" s="1085">
        <v>1571</v>
      </c>
      <c r="I58" s="343">
        <f>H58/G58*100</f>
        <v>93.679189028026229</v>
      </c>
      <c r="J58" s="1024">
        <v>1371</v>
      </c>
      <c r="K58" s="988">
        <v>200</v>
      </c>
      <c r="L58" s="988"/>
    </row>
    <row r="59" spans="1:12" s="145" customFormat="1" ht="12.95" customHeight="1">
      <c r="A59" s="1025" t="s">
        <v>47</v>
      </c>
      <c r="B59" s="246" t="s">
        <v>101</v>
      </c>
      <c r="C59" s="992"/>
      <c r="D59" s="993"/>
      <c r="E59" s="993"/>
      <c r="F59" s="994"/>
      <c r="G59" s="178">
        <v>70</v>
      </c>
      <c r="H59" s="1074">
        <v>70</v>
      </c>
      <c r="I59" s="343">
        <f>H59/G59*100</f>
        <v>100</v>
      </c>
      <c r="J59" s="1027">
        <v>70</v>
      </c>
      <c r="K59" s="993"/>
      <c r="L59" s="993"/>
    </row>
    <row r="60" spans="1:12" s="145" customFormat="1" ht="12.95" customHeight="1">
      <c r="A60" s="1025" t="s">
        <v>49</v>
      </c>
      <c r="B60" s="246" t="s">
        <v>102</v>
      </c>
      <c r="C60" s="992"/>
      <c r="D60" s="993"/>
      <c r="E60" s="993"/>
      <c r="F60" s="994"/>
      <c r="G60" s="178"/>
      <c r="H60" s="1075"/>
      <c r="I60" s="174"/>
      <c r="J60" s="1027"/>
      <c r="K60" s="993"/>
      <c r="L60" s="993"/>
    </row>
    <row r="61" spans="1:12" s="145" customFormat="1" ht="12.95" customHeight="1" thickBot="1">
      <c r="A61" s="1025" t="s">
        <v>51</v>
      </c>
      <c r="B61" s="246" t="s">
        <v>103</v>
      </c>
      <c r="C61" s="992"/>
      <c r="D61" s="993"/>
      <c r="E61" s="993"/>
      <c r="F61" s="994"/>
      <c r="G61" s="181"/>
      <c r="H61" s="1084"/>
      <c r="I61" s="175"/>
      <c r="J61" s="1027"/>
      <c r="K61" s="993"/>
      <c r="L61" s="993"/>
    </row>
    <row r="62" spans="1:12" s="145" customFormat="1" ht="12.95" customHeight="1" thickBot="1">
      <c r="A62" s="957" t="s">
        <v>53</v>
      </c>
      <c r="B62" s="481" t="s">
        <v>104</v>
      </c>
      <c r="C62" s="1001">
        <f>SUM(C58:C60)</f>
        <v>0</v>
      </c>
      <c r="D62" s="1002">
        <f>SUM(D58:D60)</f>
        <v>0</v>
      </c>
      <c r="E62" s="1002">
        <f>SUM(E58:E60)</f>
        <v>0</v>
      </c>
      <c r="F62" s="1003"/>
      <c r="G62" s="21">
        <v>1747</v>
      </c>
      <c r="H62" s="1077">
        <f>SUM(H58:H60)</f>
        <v>1641</v>
      </c>
      <c r="I62" s="332">
        <f>H62/G62*100</f>
        <v>93.932455638236974</v>
      </c>
      <c r="J62" s="1040">
        <f>SUM(J58:J60)</f>
        <v>1441</v>
      </c>
      <c r="K62" s="1002">
        <f>SUM(K58:K60)</f>
        <v>200</v>
      </c>
      <c r="L62" s="1002"/>
    </row>
    <row r="63" spans="1:12" s="145" customFormat="1" ht="12.95" customHeight="1" thickBot="1">
      <c r="A63" s="957" t="s">
        <v>55</v>
      </c>
      <c r="B63" s="481" t="s">
        <v>105</v>
      </c>
      <c r="C63" s="1006"/>
      <c r="D63" s="1007"/>
      <c r="E63" s="1007"/>
      <c r="F63" s="1008"/>
      <c r="G63" s="180"/>
      <c r="H63" s="1080"/>
      <c r="I63" s="176"/>
      <c r="J63" s="1046"/>
      <c r="K63" s="1007"/>
      <c r="L63" s="1007"/>
    </row>
    <row r="64" spans="1:12" s="145" customFormat="1" ht="12.95" customHeight="1" thickBot="1">
      <c r="A64" s="957" t="s">
        <v>63</v>
      </c>
      <c r="B64" s="484" t="s">
        <v>106</v>
      </c>
      <c r="C64" s="1001">
        <f>+C56+C62+C63</f>
        <v>51482</v>
      </c>
      <c r="D64" s="1002">
        <f>+D56+D62+D63</f>
        <v>50964</v>
      </c>
      <c r="E64" s="1002">
        <f>+E56+E62+E63</f>
        <v>518</v>
      </c>
      <c r="F64" s="1003"/>
      <c r="G64" s="21">
        <v>58101</v>
      </c>
      <c r="H64" s="1077">
        <v>50737</v>
      </c>
      <c r="I64" s="332">
        <f>H64/G64*100</f>
        <v>87.325519354227993</v>
      </c>
      <c r="J64" s="1040">
        <v>47135</v>
      </c>
      <c r="K64" s="1002">
        <v>3602</v>
      </c>
      <c r="L64" s="1002"/>
    </row>
    <row r="65" spans="1:12" s="145" customFormat="1" ht="12.95" customHeight="1" thickBot="1">
      <c r="A65" s="1012"/>
      <c r="B65" s="485"/>
      <c r="C65" s="1013"/>
      <c r="D65" s="1013"/>
      <c r="E65" s="1013"/>
      <c r="F65" s="1013"/>
      <c r="G65" s="1014"/>
      <c r="H65" s="1014"/>
      <c r="I65" s="1014"/>
      <c r="J65" s="1013"/>
      <c r="K65" s="1013"/>
      <c r="L65" s="1013"/>
    </row>
    <row r="66" spans="1:12" s="145" customFormat="1" ht="12.95" customHeight="1" thickBot="1">
      <c r="A66" s="120" t="s">
        <v>107</v>
      </c>
      <c r="B66" s="486"/>
      <c r="C66" s="1015">
        <v>10</v>
      </c>
      <c r="D66" s="1016">
        <v>10</v>
      </c>
      <c r="E66" s="1016"/>
      <c r="F66" s="1017"/>
      <c r="G66" s="64">
        <v>10</v>
      </c>
      <c r="H66" s="1086">
        <v>10</v>
      </c>
      <c r="I66" s="1087"/>
      <c r="J66" s="1070">
        <v>10</v>
      </c>
      <c r="K66" s="1016"/>
      <c r="L66" s="1016"/>
    </row>
    <row r="67" spans="1:12" s="145" customFormat="1" ht="12.95" customHeight="1" thickBot="1">
      <c r="A67" s="120" t="s">
        <v>108</v>
      </c>
      <c r="B67" s="486"/>
      <c r="C67" s="1015">
        <v>4</v>
      </c>
      <c r="D67" s="1016">
        <v>4</v>
      </c>
      <c r="E67" s="1016"/>
      <c r="F67" s="1017"/>
      <c r="G67" s="101">
        <v>4</v>
      </c>
      <c r="H67" s="1086">
        <v>4</v>
      </c>
      <c r="I67" s="1087"/>
      <c r="J67" s="1070">
        <v>4</v>
      </c>
      <c r="K67" s="1016"/>
      <c r="L67" s="1016"/>
    </row>
  </sheetData>
  <mergeCells count="16">
    <mergeCell ref="A1:F1"/>
    <mergeCell ref="B2:F2"/>
    <mergeCell ref="B3:F3"/>
    <mergeCell ref="A4:G4"/>
    <mergeCell ref="I6:I7"/>
    <mergeCell ref="J48:L48"/>
    <mergeCell ref="C6:C7"/>
    <mergeCell ref="D6:F6"/>
    <mergeCell ref="G6:G7"/>
    <mergeCell ref="H6:H7"/>
    <mergeCell ref="J6:L6"/>
    <mergeCell ref="I48:I49"/>
    <mergeCell ref="C48:C49"/>
    <mergeCell ref="D48:F48"/>
    <mergeCell ref="G48:G49"/>
    <mergeCell ref="H48:H49"/>
  </mergeCells>
  <pageMargins left="0.19685039370078741" right="7.874015748031496E-2" top="0.43307086614173229" bottom="0.27559055118110237" header="0.51181102362204722" footer="0.19685039370078741"/>
  <pageSetup paperSize="9" scale="80" orientation="landscape" r:id="rId1"/>
  <ignoredErrors>
    <ignoredError sqref="J26:K26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>
  <dimension ref="A1:L67"/>
  <sheetViews>
    <sheetView topLeftCell="A22" workbookViewId="0">
      <selection activeCell="O21" sqref="O21"/>
    </sheetView>
  </sheetViews>
  <sheetFormatPr defaultRowHeight="15"/>
  <cols>
    <col min="1" max="1" width="14.28515625" customWidth="1"/>
    <col min="2" max="2" width="63.85546875" customWidth="1"/>
    <col min="3" max="3" width="11.28515625" customWidth="1"/>
    <col min="7" max="7" width="10.42578125" customWidth="1"/>
    <col min="8" max="8" width="10.7109375" customWidth="1"/>
    <col min="9" max="9" width="10.28515625" customWidth="1"/>
    <col min="12" max="12" width="11.42578125" customWidth="1"/>
  </cols>
  <sheetData>
    <row r="1" spans="1:12" ht="25.5" customHeight="1" thickBot="1">
      <c r="A1" s="1439" t="str">
        <f>+CONCATENATE("9.3.7. melléklet a .../2016.  (…...) önkormányzati rendelethez")</f>
        <v>9.3.7. melléklet a .../2016.  (…...) önkormányzati rendelethez</v>
      </c>
      <c r="B1" s="1440"/>
      <c r="C1" s="1440"/>
      <c r="D1" s="1440"/>
      <c r="E1" s="1440"/>
      <c r="F1" s="1441"/>
      <c r="G1" s="26"/>
      <c r="H1" s="26"/>
      <c r="I1" s="26"/>
      <c r="J1" s="25"/>
      <c r="K1" s="25"/>
      <c r="L1" s="25"/>
    </row>
    <row r="2" spans="1:12" ht="44.25" customHeight="1" thickBot="1">
      <c r="A2" s="1071" t="s">
        <v>1</v>
      </c>
      <c r="B2" s="1428" t="s">
        <v>122</v>
      </c>
      <c r="C2" s="1429"/>
      <c r="D2" s="1429"/>
      <c r="E2" s="1429"/>
      <c r="F2" s="1430"/>
      <c r="G2" s="29"/>
      <c r="H2" s="29"/>
      <c r="I2" s="29"/>
      <c r="J2" s="28"/>
      <c r="K2" s="28"/>
      <c r="L2" s="28"/>
    </row>
    <row r="3" spans="1:12" ht="33.75" customHeight="1" thickBot="1">
      <c r="A3" s="188" t="s">
        <v>3</v>
      </c>
      <c r="B3" s="1428" t="s">
        <v>4</v>
      </c>
      <c r="C3" s="1429"/>
      <c r="D3" s="1429"/>
      <c r="E3" s="1429"/>
      <c r="F3" s="1430"/>
      <c r="G3" s="29"/>
      <c r="H3" s="29"/>
      <c r="I3" s="29"/>
      <c r="J3" s="28"/>
      <c r="K3" s="28"/>
      <c r="L3" s="28"/>
    </row>
    <row r="4" spans="1:12" ht="15.75" thickBot="1">
      <c r="A4" s="1459" t="s">
        <v>5</v>
      </c>
      <c r="B4" s="1459"/>
      <c r="C4" s="1459"/>
      <c r="D4" s="1459"/>
      <c r="E4" s="1459"/>
      <c r="F4" s="1459"/>
      <c r="G4" s="1459"/>
      <c r="H4" s="32"/>
      <c r="I4" s="32"/>
      <c r="J4" s="31"/>
      <c r="K4" s="31"/>
      <c r="L4" s="31"/>
    </row>
    <row r="5" spans="1:12" ht="25.5" customHeight="1" thickBot="1">
      <c r="A5" s="188" t="s">
        <v>6</v>
      </c>
      <c r="B5" s="1460" t="s">
        <v>7</v>
      </c>
      <c r="C5" s="1461"/>
      <c r="D5" s="1461"/>
      <c r="E5" s="1461"/>
      <c r="F5" s="1462"/>
      <c r="G5" s="182"/>
      <c r="H5" s="182"/>
      <c r="I5" s="182"/>
      <c r="J5" s="35"/>
      <c r="K5" s="35"/>
      <c r="L5" s="35"/>
    </row>
    <row r="6" spans="1:12" s="184" customFormat="1" ht="23.25" customHeight="1" thickBot="1">
      <c r="A6" s="189" t="s">
        <v>8</v>
      </c>
      <c r="B6" s="183" t="s">
        <v>9</v>
      </c>
      <c r="C6" s="1456" t="s">
        <v>10</v>
      </c>
      <c r="D6" s="1457" t="s">
        <v>11</v>
      </c>
      <c r="E6" s="1457" t="s">
        <v>12</v>
      </c>
      <c r="F6" s="1458" t="s">
        <v>13</v>
      </c>
      <c r="G6" s="1372" t="s">
        <v>14</v>
      </c>
      <c r="H6" s="1374" t="s">
        <v>109</v>
      </c>
      <c r="I6" s="1381" t="s">
        <v>110</v>
      </c>
      <c r="J6" s="1376" t="s">
        <v>111</v>
      </c>
      <c r="K6" s="1377"/>
      <c r="L6" s="1378"/>
    </row>
    <row r="7" spans="1:12" s="184" customFormat="1" ht="24.75" customHeight="1" thickBot="1">
      <c r="A7" s="109"/>
      <c r="B7" s="110" t="s">
        <v>15</v>
      </c>
      <c r="C7" s="1436"/>
      <c r="D7" s="253" t="s">
        <v>16</v>
      </c>
      <c r="E7" s="254" t="s">
        <v>17</v>
      </c>
      <c r="F7" s="412" t="s">
        <v>18</v>
      </c>
      <c r="G7" s="1373"/>
      <c r="H7" s="1437"/>
      <c r="I7" s="1438"/>
      <c r="J7" s="111" t="s">
        <v>16</v>
      </c>
      <c r="K7" s="111" t="s">
        <v>17</v>
      </c>
      <c r="L7" s="415" t="s">
        <v>18</v>
      </c>
    </row>
    <row r="8" spans="1:12" s="145" customFormat="1" ht="12.95" customHeight="1" thickBot="1">
      <c r="A8" s="1020"/>
      <c r="B8" s="484" t="s">
        <v>19</v>
      </c>
      <c r="C8" s="983"/>
      <c r="D8" s="984"/>
      <c r="E8" s="984"/>
      <c r="F8" s="985"/>
      <c r="G8" s="124"/>
      <c r="H8" s="1021"/>
      <c r="I8" s="164"/>
      <c r="J8" s="984"/>
      <c r="K8" s="984"/>
      <c r="L8" s="984"/>
    </row>
    <row r="9" spans="1:12" s="145" customFormat="1" ht="12.95" customHeight="1">
      <c r="A9" s="1022" t="s">
        <v>20</v>
      </c>
      <c r="B9" s="482" t="s">
        <v>21</v>
      </c>
      <c r="C9" s="987"/>
      <c r="D9" s="988"/>
      <c r="E9" s="988"/>
      <c r="F9" s="989"/>
      <c r="G9" s="102"/>
      <c r="H9" s="1023"/>
      <c r="I9" s="163"/>
      <c r="J9" s="1088"/>
      <c r="K9" s="988"/>
      <c r="L9" s="988"/>
    </row>
    <row r="10" spans="1:12" s="145" customFormat="1" ht="12.95" customHeight="1">
      <c r="A10" s="1025" t="s">
        <v>22</v>
      </c>
      <c r="B10" s="246" t="s">
        <v>23</v>
      </c>
      <c r="C10" s="992">
        <v>287</v>
      </c>
      <c r="D10" s="993">
        <v>287</v>
      </c>
      <c r="E10" s="993"/>
      <c r="F10" s="994"/>
      <c r="G10" s="103">
        <v>539</v>
      </c>
      <c r="H10" s="1026">
        <v>539</v>
      </c>
      <c r="I10" s="343">
        <f>H10/G10*100</f>
        <v>100</v>
      </c>
      <c r="J10" s="1027">
        <v>539</v>
      </c>
      <c r="K10" s="993"/>
      <c r="L10" s="993"/>
    </row>
    <row r="11" spans="1:12" s="145" customFormat="1" ht="12.95" customHeight="1">
      <c r="A11" s="1025" t="s">
        <v>24</v>
      </c>
      <c r="B11" s="246" t="s">
        <v>25</v>
      </c>
      <c r="C11" s="992"/>
      <c r="D11" s="993"/>
      <c r="E11" s="993"/>
      <c r="F11" s="994"/>
      <c r="G11" s="103"/>
      <c r="H11" s="1026"/>
      <c r="I11" s="122"/>
      <c r="J11" s="1027"/>
      <c r="K11" s="993"/>
      <c r="L11" s="993"/>
    </row>
    <row r="12" spans="1:12" s="145" customFormat="1" ht="12.95" customHeight="1">
      <c r="A12" s="1025" t="s">
        <v>26</v>
      </c>
      <c r="B12" s="246" t="s">
        <v>27</v>
      </c>
      <c r="C12" s="992"/>
      <c r="D12" s="993"/>
      <c r="E12" s="993"/>
      <c r="F12" s="994"/>
      <c r="G12" s="103"/>
      <c r="H12" s="1026"/>
      <c r="I12" s="122"/>
      <c r="J12" s="1027"/>
      <c r="K12" s="993"/>
      <c r="L12" s="993"/>
    </row>
    <row r="13" spans="1:12" s="145" customFormat="1" ht="12.95" customHeight="1">
      <c r="A13" s="1025" t="s">
        <v>28</v>
      </c>
      <c r="B13" s="246" t="s">
        <v>29</v>
      </c>
      <c r="C13" s="992"/>
      <c r="D13" s="993"/>
      <c r="E13" s="993"/>
      <c r="F13" s="994"/>
      <c r="G13" s="103"/>
      <c r="H13" s="1026"/>
      <c r="I13" s="122"/>
      <c r="J13" s="1027"/>
      <c r="K13" s="993"/>
      <c r="L13" s="993"/>
    </row>
    <row r="14" spans="1:12" s="145" customFormat="1" ht="12.95" customHeight="1">
      <c r="A14" s="1025" t="s">
        <v>30</v>
      </c>
      <c r="B14" s="246" t="s">
        <v>31</v>
      </c>
      <c r="C14" s="992">
        <v>78</v>
      </c>
      <c r="D14" s="993">
        <v>78</v>
      </c>
      <c r="E14" s="993"/>
      <c r="F14" s="994"/>
      <c r="G14" s="103">
        <v>177</v>
      </c>
      <c r="H14" s="1026">
        <v>177</v>
      </c>
      <c r="I14" s="343">
        <f>H14/G14*100</f>
        <v>100</v>
      </c>
      <c r="J14" s="1027">
        <v>177</v>
      </c>
      <c r="K14" s="993"/>
      <c r="L14" s="993"/>
    </row>
    <row r="15" spans="1:12" s="145" customFormat="1" ht="12.95" customHeight="1">
      <c r="A15" s="1025" t="s">
        <v>32</v>
      </c>
      <c r="B15" s="1028" t="s">
        <v>33</v>
      </c>
      <c r="C15" s="992"/>
      <c r="D15" s="993"/>
      <c r="E15" s="993"/>
      <c r="F15" s="994"/>
      <c r="G15" s="103"/>
      <c r="H15" s="1026"/>
      <c r="I15" s="122"/>
      <c r="J15" s="1027"/>
      <c r="K15" s="993"/>
      <c r="L15" s="993"/>
    </row>
    <row r="16" spans="1:12" s="145" customFormat="1" ht="12.95" customHeight="1">
      <c r="A16" s="1025" t="s">
        <v>34</v>
      </c>
      <c r="B16" s="246" t="s">
        <v>35</v>
      </c>
      <c r="C16" s="1029">
        <v>15</v>
      </c>
      <c r="D16" s="1030">
        <v>15</v>
      </c>
      <c r="E16" s="1030"/>
      <c r="F16" s="1031"/>
      <c r="G16" s="103"/>
      <c r="H16" s="1032"/>
      <c r="I16" s="122"/>
      <c r="J16" s="1033"/>
      <c r="K16" s="1030"/>
      <c r="L16" s="1030"/>
    </row>
    <row r="17" spans="1:12" s="145" customFormat="1" ht="12.95" customHeight="1">
      <c r="A17" s="1025" t="s">
        <v>36</v>
      </c>
      <c r="B17" s="246" t="s">
        <v>37</v>
      </c>
      <c r="C17" s="992"/>
      <c r="D17" s="993"/>
      <c r="E17" s="993"/>
      <c r="F17" s="994"/>
      <c r="G17" s="103"/>
      <c r="H17" s="1026"/>
      <c r="I17" s="122"/>
      <c r="J17" s="1027"/>
      <c r="K17" s="993"/>
      <c r="L17" s="993"/>
    </row>
    <row r="18" spans="1:12" s="145" customFormat="1" ht="12.95" customHeight="1">
      <c r="A18" s="1025" t="s">
        <v>38</v>
      </c>
      <c r="B18" s="246" t="s">
        <v>39</v>
      </c>
      <c r="C18" s="1034"/>
      <c r="D18" s="1035"/>
      <c r="E18" s="1035"/>
      <c r="F18" s="1036"/>
      <c r="G18" s="103"/>
      <c r="H18" s="1037"/>
      <c r="I18" s="122"/>
      <c r="J18" s="1038"/>
      <c r="K18" s="1035"/>
      <c r="L18" s="1035"/>
    </row>
    <row r="19" spans="1:12" s="145" customFormat="1" ht="12.95" customHeight="1" thickBot="1">
      <c r="A19" s="1025" t="s">
        <v>40</v>
      </c>
      <c r="B19" s="1028" t="s">
        <v>41</v>
      </c>
      <c r="C19" s="1034"/>
      <c r="D19" s="1035"/>
      <c r="E19" s="1035"/>
      <c r="F19" s="1036"/>
      <c r="G19" s="125">
        <v>177</v>
      </c>
      <c r="H19" s="1037">
        <v>177</v>
      </c>
      <c r="I19" s="343">
        <f>H19/G19*100</f>
        <v>100</v>
      </c>
      <c r="J19" s="1038">
        <v>177</v>
      </c>
      <c r="K19" s="1035"/>
      <c r="L19" s="1035"/>
    </row>
    <row r="20" spans="1:12" s="145" customFormat="1" ht="12.95" customHeight="1" thickBot="1">
      <c r="A20" s="957" t="s">
        <v>42</v>
      </c>
      <c r="B20" s="484" t="s">
        <v>43</v>
      </c>
      <c r="C20" s="1001">
        <f>SUM(C9:C19)</f>
        <v>380</v>
      </c>
      <c r="D20" s="1002">
        <f>SUM(D9:D19)</f>
        <v>380</v>
      </c>
      <c r="E20" s="1002"/>
      <c r="F20" s="1003"/>
      <c r="G20" s="68">
        <f>SUM(G9:G19)</f>
        <v>893</v>
      </c>
      <c r="H20" s="1053">
        <v>893</v>
      </c>
      <c r="I20" s="332">
        <f>H20/G20*100</f>
        <v>100</v>
      </c>
      <c r="J20" s="1040">
        <f>SUM(J9:J19)</f>
        <v>893</v>
      </c>
      <c r="K20" s="1002"/>
      <c r="L20" s="1002"/>
    </row>
    <row r="21" spans="1:12" s="145" customFormat="1" ht="12.95" customHeight="1" thickBot="1">
      <c r="A21" s="1067"/>
      <c r="B21" s="120" t="s">
        <v>44</v>
      </c>
      <c r="C21" s="983"/>
      <c r="D21" s="984"/>
      <c r="E21" s="984"/>
      <c r="F21" s="985"/>
      <c r="G21" s="124"/>
      <c r="H21" s="1021"/>
      <c r="I21" s="164"/>
      <c r="J21" s="1000"/>
      <c r="K21" s="984"/>
      <c r="L21" s="984"/>
    </row>
    <row r="22" spans="1:12" s="145" customFormat="1" ht="12.95" customHeight="1">
      <c r="A22" s="1022" t="s">
        <v>45</v>
      </c>
      <c r="B22" s="482" t="s">
        <v>46</v>
      </c>
      <c r="C22" s="987"/>
      <c r="D22" s="988"/>
      <c r="E22" s="988"/>
      <c r="F22" s="989"/>
      <c r="G22" s="102"/>
      <c r="H22" s="1023"/>
      <c r="I22" s="163"/>
      <c r="J22" s="1024"/>
      <c r="K22" s="988"/>
      <c r="L22" s="988"/>
    </row>
    <row r="23" spans="1:12" s="145" customFormat="1" ht="12.95" customHeight="1">
      <c r="A23" s="1025" t="s">
        <v>47</v>
      </c>
      <c r="B23" s="246" t="s">
        <v>48</v>
      </c>
      <c r="C23" s="992"/>
      <c r="D23" s="993"/>
      <c r="E23" s="993"/>
      <c r="F23" s="994"/>
      <c r="G23" s="19"/>
      <c r="H23" s="1026"/>
      <c r="I23" s="122"/>
      <c r="J23" s="1027"/>
      <c r="K23" s="993"/>
      <c r="L23" s="993"/>
    </row>
    <row r="24" spans="1:12" s="145" customFormat="1" ht="12.95" customHeight="1">
      <c r="A24" s="1025" t="s">
        <v>49</v>
      </c>
      <c r="B24" s="246" t="s">
        <v>50</v>
      </c>
      <c r="C24" s="992"/>
      <c r="D24" s="993"/>
      <c r="E24" s="993"/>
      <c r="F24" s="994"/>
      <c r="G24" s="19">
        <v>2124</v>
      </c>
      <c r="H24" s="1026">
        <v>2124</v>
      </c>
      <c r="I24" s="343">
        <f>H24/G24*100</f>
        <v>100</v>
      </c>
      <c r="J24" s="1027">
        <v>2124</v>
      </c>
      <c r="K24" s="993"/>
      <c r="L24" s="993"/>
    </row>
    <row r="25" spans="1:12" s="145" customFormat="1" ht="12.95" customHeight="1" thickBot="1">
      <c r="A25" s="1025" t="s">
        <v>51</v>
      </c>
      <c r="B25" s="246" t="s">
        <v>52</v>
      </c>
      <c r="C25" s="992"/>
      <c r="D25" s="993"/>
      <c r="E25" s="993"/>
      <c r="F25" s="994"/>
      <c r="G25" s="125"/>
      <c r="H25" s="1026"/>
      <c r="I25" s="165"/>
      <c r="J25" s="1027"/>
      <c r="K25" s="993"/>
      <c r="L25" s="993"/>
    </row>
    <row r="26" spans="1:12" s="145" customFormat="1" ht="12.95" customHeight="1" thickBot="1">
      <c r="A26" s="957" t="s">
        <v>53</v>
      </c>
      <c r="B26" s="484" t="s">
        <v>54</v>
      </c>
      <c r="C26" s="1001">
        <f>SUM(C22:C24)</f>
        <v>0</v>
      </c>
      <c r="D26" s="1002">
        <f>SUM(D22:D24)</f>
        <v>0</v>
      </c>
      <c r="E26" s="1002"/>
      <c r="F26" s="1003"/>
      <c r="G26" s="20">
        <v>2124</v>
      </c>
      <c r="H26" s="1053">
        <v>2124</v>
      </c>
      <c r="I26" s="332">
        <f>H26/G26*100</f>
        <v>100</v>
      </c>
      <c r="J26" s="1040">
        <f>SUM(J22:J24)</f>
        <v>2124</v>
      </c>
      <c r="K26" s="1002"/>
      <c r="L26" s="1002"/>
    </row>
    <row r="27" spans="1:12" s="145" customFormat="1" ht="12.95" customHeight="1" thickBot="1">
      <c r="A27" s="957" t="s">
        <v>55</v>
      </c>
      <c r="B27" s="481" t="s">
        <v>56</v>
      </c>
      <c r="C27" s="1006"/>
      <c r="D27" s="1007"/>
      <c r="E27" s="1007"/>
      <c r="F27" s="1008"/>
      <c r="G27" s="124"/>
      <c r="H27" s="1054"/>
      <c r="I27" s="164"/>
      <c r="J27" s="1046"/>
      <c r="K27" s="1007"/>
      <c r="L27" s="1007"/>
    </row>
    <row r="28" spans="1:12" s="145" customFormat="1" ht="12.95" customHeight="1" thickBot="1">
      <c r="A28" s="1020"/>
      <c r="B28" s="481" t="s">
        <v>117</v>
      </c>
      <c r="C28" s="983"/>
      <c r="D28" s="984"/>
      <c r="E28" s="984"/>
      <c r="F28" s="985"/>
      <c r="G28" s="124"/>
      <c r="H28" s="1021"/>
      <c r="I28" s="164"/>
      <c r="J28" s="1000"/>
      <c r="K28" s="984"/>
      <c r="L28" s="984"/>
    </row>
    <row r="29" spans="1:12" s="145" customFormat="1" ht="12.95" customHeight="1">
      <c r="A29" s="1022" t="s">
        <v>58</v>
      </c>
      <c r="B29" s="482" t="s">
        <v>48</v>
      </c>
      <c r="C29" s="987"/>
      <c r="D29" s="988"/>
      <c r="E29" s="988"/>
      <c r="F29" s="989"/>
      <c r="G29" s="102"/>
      <c r="H29" s="1023"/>
      <c r="I29" s="163"/>
      <c r="J29" s="1024"/>
      <c r="K29" s="988"/>
      <c r="L29" s="988"/>
    </row>
    <row r="30" spans="1:12" s="145" customFormat="1" ht="12.95" customHeight="1" thickBot="1">
      <c r="A30" s="1022" t="s">
        <v>59</v>
      </c>
      <c r="B30" s="246" t="s">
        <v>60</v>
      </c>
      <c r="C30" s="1029"/>
      <c r="D30" s="1030"/>
      <c r="E30" s="1030"/>
      <c r="F30" s="1031"/>
      <c r="G30" s="103"/>
      <c r="H30" s="1032"/>
      <c r="I30" s="122"/>
      <c r="J30" s="1033"/>
      <c r="K30" s="1030"/>
      <c r="L30" s="1030"/>
    </row>
    <row r="31" spans="1:12" s="145" customFormat="1" ht="12.95" customHeight="1" thickBot="1">
      <c r="A31" s="1025" t="s">
        <v>61</v>
      </c>
      <c r="B31" s="1047" t="s">
        <v>62</v>
      </c>
      <c r="C31" s="1048"/>
      <c r="D31" s="1002">
        <f>+D29+D30</f>
        <v>0</v>
      </c>
      <c r="E31" s="1002"/>
      <c r="F31" s="1003"/>
      <c r="G31" s="125"/>
      <c r="H31" s="1053"/>
      <c r="I31" s="165"/>
      <c r="J31" s="1040">
        <f>+J29+J30</f>
        <v>0</v>
      </c>
      <c r="K31" s="1002"/>
      <c r="L31" s="1002"/>
    </row>
    <row r="32" spans="1:12" s="145" customFormat="1" ht="12.95" customHeight="1" thickBot="1">
      <c r="A32" s="957" t="s">
        <v>63</v>
      </c>
      <c r="B32" s="481" t="s">
        <v>64</v>
      </c>
      <c r="C32" s="1001">
        <f>+C29+C30</f>
        <v>0</v>
      </c>
      <c r="D32" s="1049"/>
      <c r="E32" s="1049"/>
      <c r="F32" s="1050"/>
      <c r="G32" s="124"/>
      <c r="H32" s="1051"/>
      <c r="I32" s="164"/>
      <c r="J32" s="1052"/>
      <c r="K32" s="1049"/>
      <c r="L32" s="1049"/>
    </row>
    <row r="33" spans="1:12" s="145" customFormat="1" ht="12.95" customHeight="1" thickBot="1">
      <c r="A33" s="1020"/>
      <c r="B33" s="481" t="s">
        <v>118</v>
      </c>
      <c r="C33" s="983"/>
      <c r="D33" s="984"/>
      <c r="E33" s="984"/>
      <c r="F33" s="985"/>
      <c r="G33" s="124"/>
      <c r="H33" s="1021"/>
      <c r="I33" s="164"/>
      <c r="J33" s="1000"/>
      <c r="K33" s="984"/>
      <c r="L33" s="984"/>
    </row>
    <row r="34" spans="1:12" s="145" customFormat="1" ht="12.95" customHeight="1">
      <c r="A34" s="1022" t="s">
        <v>66</v>
      </c>
      <c r="B34" s="482" t="s">
        <v>67</v>
      </c>
      <c r="C34" s="987"/>
      <c r="D34" s="988"/>
      <c r="E34" s="988"/>
      <c r="F34" s="989"/>
      <c r="G34" s="102"/>
      <c r="H34" s="1023"/>
      <c r="I34" s="163"/>
      <c r="J34" s="1024"/>
      <c r="K34" s="988"/>
      <c r="L34" s="988"/>
    </row>
    <row r="35" spans="1:12" s="145" customFormat="1" ht="12.95" customHeight="1">
      <c r="A35" s="1022" t="s">
        <v>68</v>
      </c>
      <c r="B35" s="246" t="s">
        <v>69</v>
      </c>
      <c r="C35" s="1029"/>
      <c r="D35" s="1030"/>
      <c r="E35" s="1030"/>
      <c r="F35" s="1031"/>
      <c r="G35" s="103"/>
      <c r="H35" s="1032"/>
      <c r="I35" s="122"/>
      <c r="J35" s="1033"/>
      <c r="K35" s="1030"/>
      <c r="L35" s="1030"/>
    </row>
    <row r="36" spans="1:12" s="145" customFormat="1" ht="12.95" customHeight="1" thickBot="1">
      <c r="A36" s="1025" t="s">
        <v>70</v>
      </c>
      <c r="B36" s="1047" t="s">
        <v>71</v>
      </c>
      <c r="C36" s="1048"/>
      <c r="D36" s="1049"/>
      <c r="E36" s="1049"/>
      <c r="F36" s="1050"/>
      <c r="G36" s="125"/>
      <c r="H36" s="1051"/>
      <c r="I36" s="165"/>
      <c r="J36" s="1052"/>
      <c r="K36" s="1049"/>
      <c r="L36" s="1049"/>
    </row>
    <row r="37" spans="1:12" s="145" customFormat="1" ht="12.95" customHeight="1" thickBot="1">
      <c r="A37" s="957" t="s">
        <v>72</v>
      </c>
      <c r="B37" s="481" t="s">
        <v>123</v>
      </c>
      <c r="C37" s="1001">
        <f>+C34+C35+C36</f>
        <v>0</v>
      </c>
      <c r="D37" s="1002">
        <f>+D34+D35+D36</f>
        <v>0</v>
      </c>
      <c r="E37" s="1002"/>
      <c r="F37" s="1003"/>
      <c r="G37" s="124"/>
      <c r="H37" s="1053"/>
      <c r="I37" s="164"/>
      <c r="J37" s="1040">
        <f>+J34+J35+J36</f>
        <v>0</v>
      </c>
      <c r="K37" s="1002"/>
      <c r="L37" s="1002"/>
    </row>
    <row r="38" spans="1:12" s="145" customFormat="1" ht="12.95" customHeight="1" thickBot="1">
      <c r="A38" s="957" t="s">
        <v>74</v>
      </c>
      <c r="B38" s="481" t="s">
        <v>75</v>
      </c>
      <c r="C38" s="1006"/>
      <c r="D38" s="1007"/>
      <c r="E38" s="1007"/>
      <c r="F38" s="1008"/>
      <c r="G38" s="124"/>
      <c r="H38" s="1054"/>
      <c r="I38" s="164"/>
      <c r="J38" s="1046"/>
      <c r="K38" s="1007"/>
      <c r="L38" s="1007"/>
    </row>
    <row r="39" spans="1:12" s="145" customFormat="1" ht="12.95" customHeight="1" thickBot="1">
      <c r="A39" s="957" t="s">
        <v>76</v>
      </c>
      <c r="B39" s="481" t="s">
        <v>77</v>
      </c>
      <c r="C39" s="1009"/>
      <c r="D39" s="1055"/>
      <c r="E39" s="1055"/>
      <c r="F39" s="1056"/>
      <c r="G39" s="124"/>
      <c r="H39" s="1054"/>
      <c r="I39" s="164"/>
      <c r="J39" s="1046"/>
      <c r="K39" s="1055"/>
      <c r="L39" s="1055"/>
    </row>
    <row r="40" spans="1:12" s="145" customFormat="1" ht="12.95" customHeight="1" thickBot="1">
      <c r="A40" s="957" t="s">
        <v>78</v>
      </c>
      <c r="B40" s="481" t="s">
        <v>79</v>
      </c>
      <c r="C40" s="1004">
        <f>+C20+C26+C27+C32+C37+C38+C39</f>
        <v>380</v>
      </c>
      <c r="D40" s="1057">
        <f>+D20+D26+D27+D31+D37+D38+D39</f>
        <v>380</v>
      </c>
      <c r="E40" s="1057"/>
      <c r="F40" s="1058"/>
      <c r="G40" s="21">
        <v>3017</v>
      </c>
      <c r="H40" s="1053">
        <v>3017</v>
      </c>
      <c r="I40" s="332">
        <f>H40/G40*100</f>
        <v>100</v>
      </c>
      <c r="J40" s="1040">
        <v>3017</v>
      </c>
      <c r="K40" s="1057"/>
      <c r="L40" s="1057"/>
    </row>
    <row r="41" spans="1:12" s="145" customFormat="1" ht="12.95" customHeight="1" thickBot="1">
      <c r="A41" s="1020"/>
      <c r="B41" s="481" t="s">
        <v>115</v>
      </c>
      <c r="C41" s="983"/>
      <c r="D41" s="984"/>
      <c r="E41" s="984"/>
      <c r="F41" s="985"/>
      <c r="G41" s="124"/>
      <c r="H41" s="1021"/>
      <c r="I41" s="164"/>
      <c r="J41" s="1000"/>
      <c r="K41" s="984"/>
      <c r="L41" s="984"/>
    </row>
    <row r="42" spans="1:12" s="145" customFormat="1" ht="12.95" customHeight="1">
      <c r="A42" s="1022" t="s">
        <v>81</v>
      </c>
      <c r="B42" s="482" t="s">
        <v>82</v>
      </c>
      <c r="C42" s="987"/>
      <c r="D42" s="988"/>
      <c r="E42" s="988"/>
      <c r="F42" s="989"/>
      <c r="G42" s="102">
        <v>226</v>
      </c>
      <c r="H42" s="1023">
        <v>226</v>
      </c>
      <c r="I42" s="343">
        <f>H42/G42*100</f>
        <v>100</v>
      </c>
      <c r="J42" s="1024">
        <v>226</v>
      </c>
      <c r="K42" s="988"/>
      <c r="L42" s="988"/>
    </row>
    <row r="43" spans="1:12" s="145" customFormat="1" ht="12.95" customHeight="1">
      <c r="A43" s="1022" t="s">
        <v>83</v>
      </c>
      <c r="B43" s="246" t="s">
        <v>84</v>
      </c>
      <c r="C43" s="1029"/>
      <c r="D43" s="1030"/>
      <c r="E43" s="1030"/>
      <c r="F43" s="1031"/>
      <c r="G43" s="103"/>
      <c r="H43" s="1032"/>
      <c r="I43" s="122"/>
      <c r="J43" s="1033"/>
      <c r="K43" s="1030"/>
      <c r="L43" s="1030"/>
    </row>
    <row r="44" spans="1:12" s="145" customFormat="1" ht="12.95" customHeight="1" thickBot="1">
      <c r="A44" s="1025" t="s">
        <v>85</v>
      </c>
      <c r="B44" s="1047" t="s">
        <v>86</v>
      </c>
      <c r="C44" s="1048">
        <v>18521</v>
      </c>
      <c r="D44" s="1049">
        <v>18521</v>
      </c>
      <c r="E44" s="1049"/>
      <c r="F44" s="1050"/>
      <c r="G44" s="126">
        <v>18521</v>
      </c>
      <c r="H44" s="1051">
        <v>16448</v>
      </c>
      <c r="I44" s="343">
        <f>H44/G44*100</f>
        <v>88.807299821823875</v>
      </c>
      <c r="J44" s="1052">
        <v>16448</v>
      </c>
      <c r="K44" s="1049"/>
      <c r="L44" s="1049"/>
    </row>
    <row r="45" spans="1:12" s="145" customFormat="1" ht="12.95" customHeight="1" thickBot="1">
      <c r="A45" s="981" t="s">
        <v>87</v>
      </c>
      <c r="B45" s="481" t="s">
        <v>88</v>
      </c>
      <c r="C45" s="1004">
        <f>+C42+C43+C44</f>
        <v>18521</v>
      </c>
      <c r="D45" s="1057">
        <f>+D42+D43+D44</f>
        <v>18521</v>
      </c>
      <c r="E45" s="1057"/>
      <c r="F45" s="1058"/>
      <c r="G45" s="21">
        <v>18747</v>
      </c>
      <c r="H45" s="1053">
        <v>16674</v>
      </c>
      <c r="I45" s="332">
        <f>H45/G45*100</f>
        <v>88.942230756921106</v>
      </c>
      <c r="J45" s="1040">
        <f>+J42+J43+J44</f>
        <v>16674</v>
      </c>
      <c r="K45" s="1057"/>
      <c r="L45" s="1057"/>
    </row>
    <row r="46" spans="1:12" s="145" customFormat="1" ht="12.95" customHeight="1" thickBot="1">
      <c r="A46" s="981" t="s">
        <v>89</v>
      </c>
      <c r="B46" s="1065" t="s">
        <v>90</v>
      </c>
      <c r="C46" s="1004">
        <f>+C40+C45</f>
        <v>18901</v>
      </c>
      <c r="D46" s="1057">
        <f>+D40+D45</f>
        <v>18901</v>
      </c>
      <c r="E46" s="1057"/>
      <c r="F46" s="1058"/>
      <c r="G46" s="21">
        <v>21764</v>
      </c>
      <c r="H46" s="1053">
        <v>19691</v>
      </c>
      <c r="I46" s="332">
        <f>H46/G46*100</f>
        <v>90.475096489615879</v>
      </c>
      <c r="J46" s="1040">
        <f>+J40+J45</f>
        <v>19691</v>
      </c>
      <c r="K46" s="1057"/>
      <c r="L46" s="1057"/>
    </row>
    <row r="47" spans="1:12" s="184" customFormat="1" ht="18.75" customHeight="1" thickBot="1">
      <c r="A47" s="57"/>
      <c r="B47" s="153"/>
      <c r="C47" s="91"/>
      <c r="D47" s="91"/>
      <c r="E47" s="91"/>
      <c r="F47" s="91"/>
      <c r="G47" s="92"/>
      <c r="H47" s="92"/>
      <c r="I47" s="92"/>
      <c r="J47" s="91"/>
      <c r="K47" s="91"/>
      <c r="L47" s="91"/>
    </row>
    <row r="48" spans="1:12" s="184" customFormat="1" ht="20.25" customHeight="1" thickBot="1">
      <c r="A48" s="58"/>
      <c r="B48" s="50"/>
      <c r="C48" s="1435" t="s">
        <v>10</v>
      </c>
      <c r="D48" s="1370" t="s">
        <v>11</v>
      </c>
      <c r="E48" s="1370" t="s">
        <v>12</v>
      </c>
      <c r="F48" s="1371" t="s">
        <v>13</v>
      </c>
      <c r="G48" s="1372" t="s">
        <v>14</v>
      </c>
      <c r="H48" s="1374" t="s">
        <v>109</v>
      </c>
      <c r="I48" s="1381" t="s">
        <v>110</v>
      </c>
      <c r="J48" s="1376" t="s">
        <v>111</v>
      </c>
      <c r="K48" s="1377"/>
      <c r="L48" s="1378"/>
    </row>
    <row r="49" spans="1:12" s="184" customFormat="1" ht="26.25" customHeight="1" thickBot="1">
      <c r="A49" s="59"/>
      <c r="B49" s="51" t="s">
        <v>91</v>
      </c>
      <c r="C49" s="1436"/>
      <c r="D49" s="253" t="s">
        <v>16</v>
      </c>
      <c r="E49" s="254" t="s">
        <v>17</v>
      </c>
      <c r="F49" s="412" t="s">
        <v>18</v>
      </c>
      <c r="G49" s="1373"/>
      <c r="H49" s="1437"/>
      <c r="I49" s="1382"/>
      <c r="J49" s="111" t="s">
        <v>16</v>
      </c>
      <c r="K49" s="111" t="s">
        <v>17</v>
      </c>
      <c r="L49" s="415" t="s">
        <v>18</v>
      </c>
    </row>
    <row r="50" spans="1:12" s="145" customFormat="1" ht="12.95" customHeight="1" thickBot="1">
      <c r="A50" s="1020"/>
      <c r="B50" s="481" t="s">
        <v>92</v>
      </c>
      <c r="C50" s="983"/>
      <c r="D50" s="984"/>
      <c r="E50" s="984"/>
      <c r="F50" s="985"/>
      <c r="G50" s="124"/>
      <c r="H50" s="1021"/>
      <c r="I50" s="98"/>
      <c r="J50" s="984"/>
      <c r="K50" s="984"/>
      <c r="L50" s="984"/>
    </row>
    <row r="51" spans="1:12" s="145" customFormat="1" ht="12.95" customHeight="1">
      <c r="A51" s="1022" t="s">
        <v>20</v>
      </c>
      <c r="B51" s="482" t="s">
        <v>93</v>
      </c>
      <c r="C51" s="987">
        <v>9310</v>
      </c>
      <c r="D51" s="988">
        <v>9310</v>
      </c>
      <c r="E51" s="988"/>
      <c r="F51" s="989"/>
      <c r="G51" s="100">
        <v>11663</v>
      </c>
      <c r="H51" s="1023">
        <v>10474</v>
      </c>
      <c r="I51" s="343">
        <f>H51/G51*100</f>
        <v>89.805367401183233</v>
      </c>
      <c r="J51" s="1024">
        <v>10474</v>
      </c>
      <c r="K51" s="988"/>
      <c r="L51" s="988"/>
    </row>
    <row r="52" spans="1:12" s="145" customFormat="1" ht="12.95" customHeight="1">
      <c r="A52" s="1025" t="s">
        <v>22</v>
      </c>
      <c r="B52" s="246" t="s">
        <v>94</v>
      </c>
      <c r="C52" s="992">
        <v>2447</v>
      </c>
      <c r="D52" s="993">
        <v>2447</v>
      </c>
      <c r="E52" s="993"/>
      <c r="F52" s="994"/>
      <c r="G52" s="19">
        <v>2948</v>
      </c>
      <c r="H52" s="1026">
        <v>2668</v>
      </c>
      <c r="I52" s="343">
        <f>H52/G52*100</f>
        <v>90.502035278154679</v>
      </c>
      <c r="J52" s="1027">
        <v>2668</v>
      </c>
      <c r="K52" s="993"/>
      <c r="L52" s="993"/>
    </row>
    <row r="53" spans="1:12" s="145" customFormat="1" ht="12.95" customHeight="1">
      <c r="A53" s="1025" t="s">
        <v>24</v>
      </c>
      <c r="B53" s="246" t="s">
        <v>95</v>
      </c>
      <c r="C53" s="992">
        <v>7144</v>
      </c>
      <c r="D53" s="993">
        <v>7144</v>
      </c>
      <c r="E53" s="993"/>
      <c r="F53" s="994"/>
      <c r="G53" s="19">
        <v>6777</v>
      </c>
      <c r="H53" s="1026">
        <v>5947</v>
      </c>
      <c r="I53" s="343">
        <f>H53/G53*100</f>
        <v>87.752692931975801</v>
      </c>
      <c r="J53" s="1027">
        <v>5947</v>
      </c>
      <c r="K53" s="993"/>
      <c r="L53" s="993"/>
    </row>
    <row r="54" spans="1:12" s="145" customFormat="1" ht="12.95" customHeight="1">
      <c r="A54" s="1025" t="s">
        <v>26</v>
      </c>
      <c r="B54" s="246" t="s">
        <v>96</v>
      </c>
      <c r="C54" s="992"/>
      <c r="D54" s="993"/>
      <c r="E54" s="993"/>
      <c r="F54" s="994"/>
      <c r="G54" s="103"/>
      <c r="H54" s="1026"/>
      <c r="I54" s="96"/>
      <c r="J54" s="1027"/>
      <c r="K54" s="993"/>
      <c r="L54" s="993"/>
    </row>
    <row r="55" spans="1:12" s="145" customFormat="1" ht="12.95" customHeight="1" thickBot="1">
      <c r="A55" s="1025" t="s">
        <v>28</v>
      </c>
      <c r="B55" s="246" t="s">
        <v>97</v>
      </c>
      <c r="C55" s="992"/>
      <c r="D55" s="993"/>
      <c r="E55" s="993"/>
      <c r="F55" s="994"/>
      <c r="G55" s="125"/>
      <c r="H55" s="1026"/>
      <c r="I55" s="97"/>
      <c r="J55" s="1027"/>
      <c r="K55" s="993"/>
      <c r="L55" s="993"/>
    </row>
    <row r="56" spans="1:12" s="145" customFormat="1" ht="12.95" customHeight="1" thickBot="1">
      <c r="A56" s="998" t="s">
        <v>42</v>
      </c>
      <c r="B56" s="483" t="s">
        <v>98</v>
      </c>
      <c r="C56" s="407">
        <f>SUM(C51:C55)</f>
        <v>18901</v>
      </c>
      <c r="D56" s="408">
        <f>SUM(D51:D55)</f>
        <v>18901</v>
      </c>
      <c r="E56" s="408"/>
      <c r="F56" s="999"/>
      <c r="G56" s="21">
        <v>21388</v>
      </c>
      <c r="H56" s="1039">
        <v>19089</v>
      </c>
      <c r="I56" s="332">
        <f>H56/G56*100</f>
        <v>89.25098185898635</v>
      </c>
      <c r="J56" s="1066">
        <f>SUM(J51:J55)</f>
        <v>19089</v>
      </c>
      <c r="K56" s="408"/>
      <c r="L56" s="408"/>
    </row>
    <row r="57" spans="1:12" s="145" customFormat="1" ht="12.95" customHeight="1" thickBot="1">
      <c r="A57" s="1020"/>
      <c r="B57" s="481" t="s">
        <v>99</v>
      </c>
      <c r="C57" s="983"/>
      <c r="D57" s="984"/>
      <c r="E57" s="984"/>
      <c r="F57" s="985"/>
      <c r="G57" s="124"/>
      <c r="H57" s="1021"/>
      <c r="I57" s="98"/>
      <c r="J57" s="1000"/>
      <c r="K57" s="984"/>
      <c r="L57" s="984"/>
    </row>
    <row r="58" spans="1:12" s="145" customFormat="1" ht="12.95" customHeight="1">
      <c r="A58" s="1022" t="s">
        <v>45</v>
      </c>
      <c r="B58" s="482" t="s">
        <v>100</v>
      </c>
      <c r="C58" s="987"/>
      <c r="D58" s="988"/>
      <c r="E58" s="988"/>
      <c r="F58" s="989"/>
      <c r="G58" s="102">
        <v>376</v>
      </c>
      <c r="H58" s="1023">
        <v>376</v>
      </c>
      <c r="I58" s="343">
        <f>H58/G58*100</f>
        <v>100</v>
      </c>
      <c r="J58" s="1024">
        <v>376</v>
      </c>
      <c r="K58" s="988"/>
      <c r="L58" s="988"/>
    </row>
    <row r="59" spans="1:12" s="145" customFormat="1" ht="12.95" customHeight="1">
      <c r="A59" s="1025" t="s">
        <v>47</v>
      </c>
      <c r="B59" s="246" t="s">
        <v>101</v>
      </c>
      <c r="C59" s="992"/>
      <c r="D59" s="993"/>
      <c r="E59" s="993"/>
      <c r="F59" s="994"/>
      <c r="G59" s="103"/>
      <c r="H59" s="1026"/>
      <c r="I59" s="96"/>
      <c r="J59" s="1027"/>
      <c r="K59" s="993"/>
      <c r="L59" s="993"/>
    </row>
    <row r="60" spans="1:12" s="145" customFormat="1" ht="12.95" customHeight="1">
      <c r="A60" s="1025" t="s">
        <v>49</v>
      </c>
      <c r="B60" s="246" t="s">
        <v>102</v>
      </c>
      <c r="C60" s="992"/>
      <c r="D60" s="993"/>
      <c r="E60" s="993"/>
      <c r="F60" s="994"/>
      <c r="G60" s="103"/>
      <c r="H60" s="1026"/>
      <c r="I60" s="96"/>
      <c r="J60" s="1027"/>
      <c r="K60" s="993"/>
      <c r="L60" s="993"/>
    </row>
    <row r="61" spans="1:12" s="145" customFormat="1" ht="12.95" customHeight="1" thickBot="1">
      <c r="A61" s="1025" t="s">
        <v>51</v>
      </c>
      <c r="B61" s="246" t="s">
        <v>103</v>
      </c>
      <c r="C61" s="992"/>
      <c r="D61" s="993"/>
      <c r="E61" s="993"/>
      <c r="F61" s="994"/>
      <c r="G61" s="125"/>
      <c r="H61" s="1026"/>
      <c r="I61" s="97"/>
      <c r="J61" s="1027"/>
      <c r="K61" s="993"/>
      <c r="L61" s="993"/>
    </row>
    <row r="62" spans="1:12" s="145" customFormat="1" ht="12.95" customHeight="1" thickBot="1">
      <c r="A62" s="957" t="s">
        <v>53</v>
      </c>
      <c r="B62" s="481" t="s">
        <v>104</v>
      </c>
      <c r="C62" s="1001">
        <f>SUM(C58:C60)</f>
        <v>0</v>
      </c>
      <c r="D62" s="1002">
        <f>SUM(D58:D60)</f>
        <v>0</v>
      </c>
      <c r="E62" s="1002"/>
      <c r="F62" s="1003"/>
      <c r="G62" s="68">
        <v>376</v>
      </c>
      <c r="H62" s="1053">
        <v>376</v>
      </c>
      <c r="I62" s="332">
        <f>H62/G62*100</f>
        <v>100</v>
      </c>
      <c r="J62" s="1040">
        <v>376</v>
      </c>
      <c r="K62" s="1002"/>
      <c r="L62" s="1002"/>
    </row>
    <row r="63" spans="1:12" s="145" customFormat="1" ht="12.95" customHeight="1" thickBot="1">
      <c r="A63" s="957" t="s">
        <v>55</v>
      </c>
      <c r="B63" s="481" t="s">
        <v>105</v>
      </c>
      <c r="C63" s="1006"/>
      <c r="D63" s="1007"/>
      <c r="E63" s="1007"/>
      <c r="F63" s="1008"/>
      <c r="G63" s="124"/>
      <c r="H63" s="1054"/>
      <c r="I63" s="98"/>
      <c r="J63" s="1046"/>
      <c r="K63" s="1007"/>
      <c r="L63" s="1007"/>
    </row>
    <row r="64" spans="1:12" s="145" customFormat="1" ht="12.95" customHeight="1" thickBot="1">
      <c r="A64" s="957" t="s">
        <v>63</v>
      </c>
      <c r="B64" s="484" t="s">
        <v>106</v>
      </c>
      <c r="C64" s="1001">
        <f>+C56+C62+C63</f>
        <v>18901</v>
      </c>
      <c r="D64" s="1002">
        <f>+D56+D62+D63</f>
        <v>18901</v>
      </c>
      <c r="E64" s="1002"/>
      <c r="F64" s="1003"/>
      <c r="G64" s="21">
        <v>21764</v>
      </c>
      <c r="H64" s="1053">
        <v>19465</v>
      </c>
      <c r="I64" s="332">
        <f>H64/G64*100</f>
        <v>89.436684433008637</v>
      </c>
      <c r="J64" s="1040">
        <v>19465</v>
      </c>
      <c r="K64" s="1002"/>
      <c r="L64" s="1002"/>
    </row>
    <row r="65" spans="1:12" s="145" customFormat="1" ht="12.95" customHeight="1" thickBot="1">
      <c r="A65" s="1012"/>
      <c r="B65" s="485"/>
      <c r="C65" s="1013"/>
      <c r="D65" s="1013"/>
      <c r="E65" s="1013"/>
      <c r="F65" s="1013"/>
      <c r="G65" s="1014"/>
      <c r="H65" s="1014"/>
      <c r="I65" s="1014"/>
      <c r="J65" s="1013"/>
      <c r="K65" s="1013"/>
      <c r="L65" s="1013"/>
    </row>
    <row r="66" spans="1:12" s="145" customFormat="1" ht="12.95" customHeight="1" thickBot="1">
      <c r="A66" s="120" t="s">
        <v>107</v>
      </c>
      <c r="B66" s="486"/>
      <c r="C66" s="1015">
        <v>4</v>
      </c>
      <c r="D66" s="1016">
        <v>4</v>
      </c>
      <c r="E66" s="1016"/>
      <c r="F66" s="1017"/>
      <c r="G66" s="1089">
        <v>4</v>
      </c>
      <c r="H66" s="1069">
        <v>4</v>
      </c>
      <c r="I66" s="98"/>
      <c r="J66" s="1070">
        <v>4</v>
      </c>
      <c r="K66" s="1016"/>
      <c r="L66" s="1016"/>
    </row>
    <row r="67" spans="1:12" s="145" customFormat="1" ht="12.95" customHeight="1" thickBot="1">
      <c r="A67" s="120" t="s">
        <v>108</v>
      </c>
      <c r="B67" s="486"/>
      <c r="C67" s="1015">
        <v>1</v>
      </c>
      <c r="D67" s="1016">
        <v>1</v>
      </c>
      <c r="E67" s="1016"/>
      <c r="F67" s="1017"/>
      <c r="G67" s="1090">
        <v>1</v>
      </c>
      <c r="H67" s="1069">
        <v>1</v>
      </c>
      <c r="I67" s="98"/>
      <c r="J67" s="1070">
        <v>1</v>
      </c>
      <c r="K67" s="1016"/>
      <c r="L67" s="1016"/>
    </row>
  </sheetData>
  <mergeCells count="17">
    <mergeCell ref="A1:F1"/>
    <mergeCell ref="B2:F2"/>
    <mergeCell ref="B3:F3"/>
    <mergeCell ref="A4:G4"/>
    <mergeCell ref="B5:F5"/>
    <mergeCell ref="C48:C49"/>
    <mergeCell ref="D48:F48"/>
    <mergeCell ref="G48:G49"/>
    <mergeCell ref="H48:H49"/>
    <mergeCell ref="J48:L48"/>
    <mergeCell ref="I48:I49"/>
    <mergeCell ref="C6:C7"/>
    <mergeCell ref="D6:F6"/>
    <mergeCell ref="G6:G7"/>
    <mergeCell ref="H6:H7"/>
    <mergeCell ref="J6:L6"/>
    <mergeCell ref="I6:I7"/>
  </mergeCells>
  <pageMargins left="0.19685039370078741" right="7.874015748031496E-2" top="0.43307086614173229" bottom="0.31496062992125984" header="0.51181102362204722" footer="0.51181102362204722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67"/>
  <sheetViews>
    <sheetView topLeftCell="A6" zoomScaleNormal="100" workbookViewId="0">
      <selection activeCell="O6" sqref="O6"/>
    </sheetView>
  </sheetViews>
  <sheetFormatPr defaultRowHeight="15"/>
  <cols>
    <col min="1" max="1" width="12.5703125" customWidth="1"/>
    <col min="2" max="2" width="62.28515625" customWidth="1"/>
    <col min="3" max="3" width="11.140625" customWidth="1"/>
    <col min="7" max="7" width="12.28515625" customWidth="1"/>
    <col min="8" max="8" width="10.7109375" customWidth="1"/>
    <col min="9" max="9" width="10.5703125" customWidth="1"/>
    <col min="10" max="10" width="11" style="348" customWidth="1"/>
    <col min="11" max="11" width="10.42578125" customWidth="1"/>
    <col min="12" max="12" width="11.140625" customWidth="1"/>
  </cols>
  <sheetData>
    <row r="1" spans="1:13" ht="22.5" customHeight="1" thickBot="1">
      <c r="A1" s="1472" t="s">
        <v>127</v>
      </c>
      <c r="B1" s="1472"/>
      <c r="C1" s="1472"/>
      <c r="D1" s="31"/>
      <c r="E1" s="31"/>
      <c r="F1" s="31"/>
      <c r="G1" s="32"/>
      <c r="H1" s="32"/>
      <c r="I1" s="32"/>
      <c r="J1" s="32"/>
      <c r="K1" s="31"/>
      <c r="L1" s="31"/>
    </row>
    <row r="2" spans="1:13" ht="44.25" customHeight="1" thickBot="1">
      <c r="A2" s="188" t="s">
        <v>1</v>
      </c>
      <c r="B2" s="1428" t="s">
        <v>128</v>
      </c>
      <c r="C2" s="1429"/>
      <c r="D2" s="1429"/>
      <c r="E2" s="1429"/>
      <c r="F2" s="1430"/>
      <c r="G2" s="29"/>
      <c r="H2" s="29"/>
      <c r="I2" s="29"/>
      <c r="J2" s="29"/>
      <c r="K2" s="28"/>
      <c r="L2" s="28"/>
    </row>
    <row r="3" spans="1:13" ht="33.75" customHeight="1" thickBot="1">
      <c r="A3" s="188" t="s">
        <v>3</v>
      </c>
      <c r="B3" s="1428" t="s">
        <v>4</v>
      </c>
      <c r="C3" s="1429"/>
      <c r="D3" s="1429"/>
      <c r="E3" s="1429"/>
      <c r="F3" s="1430"/>
      <c r="G3" s="29"/>
      <c r="H3" s="29"/>
      <c r="I3" s="29"/>
      <c r="J3" s="29"/>
      <c r="K3" s="28"/>
      <c r="L3" s="28"/>
    </row>
    <row r="4" spans="1:13" ht="15.75" thickBot="1">
      <c r="A4" s="1459" t="s">
        <v>5</v>
      </c>
      <c r="B4" s="1459"/>
      <c r="C4" s="1459"/>
      <c r="D4" s="1459"/>
      <c r="E4" s="1459"/>
      <c r="F4" s="1459"/>
      <c r="G4" s="1459"/>
      <c r="H4" s="32"/>
      <c r="I4" s="32"/>
      <c r="J4" s="32"/>
      <c r="K4" s="31"/>
      <c r="L4" s="31"/>
    </row>
    <row r="5" spans="1:13" ht="25.5" customHeight="1" thickBot="1">
      <c r="A5" s="188" t="s">
        <v>6</v>
      </c>
      <c r="B5" s="1460" t="s">
        <v>7</v>
      </c>
      <c r="C5" s="1461"/>
      <c r="D5" s="1461"/>
      <c r="E5" s="1461"/>
      <c r="F5" s="1462"/>
      <c r="G5" s="182"/>
      <c r="H5" s="182"/>
      <c r="I5" s="182"/>
      <c r="J5" s="36"/>
      <c r="K5" s="35"/>
      <c r="L5" s="35"/>
    </row>
    <row r="6" spans="1:13" s="184" customFormat="1" ht="27" customHeight="1" thickBot="1">
      <c r="A6" s="189" t="s">
        <v>8</v>
      </c>
      <c r="B6" s="183" t="s">
        <v>9</v>
      </c>
      <c r="C6" s="1456" t="s">
        <v>10</v>
      </c>
      <c r="D6" s="1457" t="s">
        <v>11</v>
      </c>
      <c r="E6" s="1457" t="s">
        <v>12</v>
      </c>
      <c r="F6" s="1458" t="s">
        <v>13</v>
      </c>
      <c r="G6" s="1372" t="s">
        <v>14</v>
      </c>
      <c r="H6" s="1374" t="s">
        <v>109</v>
      </c>
      <c r="I6" s="1381" t="s">
        <v>110</v>
      </c>
      <c r="J6" s="1376" t="s">
        <v>111</v>
      </c>
      <c r="K6" s="1377"/>
      <c r="L6" s="1378"/>
    </row>
    <row r="7" spans="1:13" s="184" customFormat="1" ht="24.75" customHeight="1" thickBot="1">
      <c r="A7" s="109"/>
      <c r="B7" s="110" t="s">
        <v>15</v>
      </c>
      <c r="C7" s="1436"/>
      <c r="D7" s="253" t="s">
        <v>16</v>
      </c>
      <c r="E7" s="254" t="s">
        <v>17</v>
      </c>
      <c r="F7" s="412" t="s">
        <v>18</v>
      </c>
      <c r="G7" s="1373"/>
      <c r="H7" s="1467"/>
      <c r="I7" s="1438"/>
      <c r="J7" s="347" t="s">
        <v>16</v>
      </c>
      <c r="K7" s="111" t="s">
        <v>17</v>
      </c>
      <c r="L7" s="415" t="s">
        <v>18</v>
      </c>
    </row>
    <row r="8" spans="1:13" s="184" customFormat="1" ht="12.95" customHeight="1" thickBot="1">
      <c r="A8" s="56"/>
      <c r="B8" s="146" t="s">
        <v>19</v>
      </c>
      <c r="C8" s="70"/>
      <c r="D8" s="71"/>
      <c r="E8" s="71"/>
      <c r="F8" s="72"/>
      <c r="G8" s="208"/>
      <c r="H8" s="209"/>
      <c r="I8" s="191"/>
      <c r="J8" s="82"/>
      <c r="K8" s="71"/>
      <c r="L8" s="71"/>
    </row>
    <row r="9" spans="1:13" s="207" customFormat="1" ht="12.95" customHeight="1">
      <c r="A9" s="53" t="s">
        <v>20</v>
      </c>
      <c r="B9" s="47" t="s">
        <v>21</v>
      </c>
      <c r="C9" s="73"/>
      <c r="D9" s="74"/>
      <c r="E9" s="74"/>
      <c r="F9" s="75"/>
      <c r="G9" s="127"/>
      <c r="H9" s="210"/>
      <c r="I9" s="115"/>
      <c r="J9" s="158"/>
      <c r="K9" s="74"/>
      <c r="L9" s="74"/>
      <c r="M9"/>
    </row>
    <row r="10" spans="1:13" s="207" customFormat="1" ht="13.5" customHeight="1">
      <c r="A10" s="54" t="s">
        <v>22</v>
      </c>
      <c r="B10" s="48" t="s">
        <v>23</v>
      </c>
      <c r="C10" s="76">
        <v>3364</v>
      </c>
      <c r="D10" s="77">
        <v>1504</v>
      </c>
      <c r="E10" s="77">
        <v>1860</v>
      </c>
      <c r="F10" s="78"/>
      <c r="G10" s="126">
        <v>3364</v>
      </c>
      <c r="H10" s="212">
        <v>2673</v>
      </c>
      <c r="I10" s="343">
        <f>H10/G10*100</f>
        <v>79.458977407847797</v>
      </c>
      <c r="J10" s="159">
        <v>444</v>
      </c>
      <c r="K10" s="77">
        <v>2229</v>
      </c>
      <c r="L10" s="77"/>
      <c r="M10"/>
    </row>
    <row r="11" spans="1:13" s="211" customFormat="1" ht="12.95" customHeight="1">
      <c r="A11" s="54" t="s">
        <v>24</v>
      </c>
      <c r="B11" s="48" t="s">
        <v>25</v>
      </c>
      <c r="C11" s="76"/>
      <c r="D11" s="77"/>
      <c r="E11" s="77"/>
      <c r="F11" s="78"/>
      <c r="G11" s="350"/>
      <c r="H11" s="349"/>
      <c r="I11" s="116"/>
      <c r="J11" s="159"/>
      <c r="K11" s="77"/>
      <c r="L11" s="77"/>
      <c r="M11"/>
    </row>
    <row r="12" spans="1:13" s="145" customFormat="1" ht="12.95" customHeight="1">
      <c r="A12" s="54" t="s">
        <v>26</v>
      </c>
      <c r="B12" s="148" t="s">
        <v>27</v>
      </c>
      <c r="C12" s="76"/>
      <c r="D12" s="77"/>
      <c r="E12" s="77"/>
      <c r="F12" s="78"/>
      <c r="G12" s="102"/>
      <c r="H12" s="202"/>
      <c r="I12" s="171"/>
      <c r="J12" s="159"/>
      <c r="K12" s="77"/>
      <c r="L12" s="77"/>
    </row>
    <row r="13" spans="1:13" s="145" customFormat="1" ht="12.95" customHeight="1">
      <c r="A13" s="54" t="s">
        <v>28</v>
      </c>
      <c r="B13" s="148" t="s">
        <v>29</v>
      </c>
      <c r="C13" s="76">
        <v>64718</v>
      </c>
      <c r="D13" s="77">
        <v>9978</v>
      </c>
      <c r="E13" s="77">
        <v>54740</v>
      </c>
      <c r="F13" s="78"/>
      <c r="G13" s="19">
        <v>64718</v>
      </c>
      <c r="H13" s="204">
        <v>64309</v>
      </c>
      <c r="I13" s="343">
        <f>H13/G13*100</f>
        <v>99.368027442133567</v>
      </c>
      <c r="J13" s="159">
        <v>10692</v>
      </c>
      <c r="K13" s="77">
        <v>53617</v>
      </c>
      <c r="L13" s="77"/>
    </row>
    <row r="14" spans="1:13" s="145" customFormat="1" ht="12.95" customHeight="1">
      <c r="A14" s="54" t="s">
        <v>30</v>
      </c>
      <c r="B14" s="148" t="s">
        <v>31</v>
      </c>
      <c r="C14" s="76">
        <v>3101</v>
      </c>
      <c r="D14" s="77">
        <v>3101</v>
      </c>
      <c r="E14" s="77"/>
      <c r="F14" s="78"/>
      <c r="G14" s="19">
        <v>3101</v>
      </c>
      <c r="H14" s="204">
        <v>2897</v>
      </c>
      <c r="I14" s="343">
        <f>H14/G14*100</f>
        <v>93.421476942921629</v>
      </c>
      <c r="J14" s="159">
        <v>2885</v>
      </c>
      <c r="K14" s="77">
        <v>12</v>
      </c>
      <c r="L14" s="77"/>
    </row>
    <row r="15" spans="1:13" s="145" customFormat="1" ht="12.95" customHeight="1">
      <c r="A15" s="54" t="s">
        <v>32</v>
      </c>
      <c r="B15" s="149" t="s">
        <v>33</v>
      </c>
      <c r="C15" s="76">
        <v>523</v>
      </c>
      <c r="D15" s="77">
        <v>523</v>
      </c>
      <c r="E15" s="77"/>
      <c r="F15" s="78"/>
      <c r="G15" s="103">
        <v>523</v>
      </c>
      <c r="H15" s="203">
        <v>322</v>
      </c>
      <c r="I15" s="343">
        <f>H15/G15*100</f>
        <v>61.567877629063098</v>
      </c>
      <c r="J15" s="159">
        <v>322</v>
      </c>
      <c r="K15" s="77"/>
      <c r="L15" s="77"/>
    </row>
    <row r="16" spans="1:13" s="145" customFormat="1" ht="12.95" customHeight="1">
      <c r="A16" s="54" t="s">
        <v>34</v>
      </c>
      <c r="B16" s="148" t="s">
        <v>35</v>
      </c>
      <c r="C16" s="129"/>
      <c r="D16" s="130"/>
      <c r="E16" s="130"/>
      <c r="F16" s="131"/>
      <c r="G16" s="103"/>
      <c r="H16" s="203"/>
      <c r="I16" s="171"/>
      <c r="J16" s="160"/>
      <c r="K16" s="130"/>
      <c r="L16" s="130"/>
    </row>
    <row r="17" spans="1:12" s="145" customFormat="1" ht="12.95" customHeight="1">
      <c r="A17" s="54" t="s">
        <v>36</v>
      </c>
      <c r="B17" s="148" t="s">
        <v>37</v>
      </c>
      <c r="C17" s="76"/>
      <c r="D17" s="77"/>
      <c r="E17" s="77"/>
      <c r="F17" s="78"/>
      <c r="G17" s="103"/>
      <c r="H17" s="203">
        <v>1</v>
      </c>
      <c r="I17" s="171"/>
      <c r="J17" s="159"/>
      <c r="K17" s="77">
        <v>1</v>
      </c>
      <c r="L17" s="77"/>
    </row>
    <row r="18" spans="1:12" s="145" customFormat="1" ht="12.95" customHeight="1">
      <c r="A18" s="54" t="s">
        <v>38</v>
      </c>
      <c r="B18" s="148" t="s">
        <v>39</v>
      </c>
      <c r="C18" s="132"/>
      <c r="D18" s="133"/>
      <c r="E18" s="133"/>
      <c r="F18" s="134"/>
      <c r="G18" s="103"/>
      <c r="H18" s="203"/>
      <c r="I18" s="171"/>
      <c r="J18" s="161"/>
      <c r="K18" s="133"/>
      <c r="L18" s="133"/>
    </row>
    <row r="19" spans="1:12" s="145" customFormat="1" ht="12.95" customHeight="1" thickBot="1">
      <c r="A19" s="54" t="s">
        <v>40</v>
      </c>
      <c r="B19" s="149" t="s">
        <v>41</v>
      </c>
      <c r="C19" s="132"/>
      <c r="D19" s="133"/>
      <c r="E19" s="133"/>
      <c r="F19" s="134"/>
      <c r="G19" s="351"/>
      <c r="H19" s="205">
        <v>143</v>
      </c>
      <c r="I19" s="343"/>
      <c r="J19" s="161">
        <v>143</v>
      </c>
      <c r="K19" s="133"/>
      <c r="L19" s="133"/>
    </row>
    <row r="20" spans="1:12" s="145" customFormat="1" ht="12.95" customHeight="1" thickBot="1">
      <c r="A20" s="55" t="s">
        <v>42</v>
      </c>
      <c r="B20" s="146" t="s">
        <v>43</v>
      </c>
      <c r="C20" s="83">
        <f>SUM(C7:C19)</f>
        <v>71706</v>
      </c>
      <c r="D20" s="84">
        <f>SUM(D7:D19)</f>
        <v>15106</v>
      </c>
      <c r="E20" s="84">
        <f>SUM(E7:E19)</f>
        <v>56600</v>
      </c>
      <c r="F20" s="85"/>
      <c r="G20" s="213">
        <v>71706</v>
      </c>
      <c r="H20" s="21">
        <v>70345</v>
      </c>
      <c r="I20" s="332">
        <f>H20/G20*100</f>
        <v>98.10197194098123</v>
      </c>
      <c r="J20" s="143">
        <v>14486</v>
      </c>
      <c r="K20" s="84">
        <f>SUM(K7:K19)</f>
        <v>55859</v>
      </c>
      <c r="L20" s="84">
        <f>SUM(L7:L19)</f>
        <v>0</v>
      </c>
    </row>
    <row r="21" spans="1:12" s="145" customFormat="1" ht="12.95" customHeight="1" thickBot="1">
      <c r="A21" s="56"/>
      <c r="B21" s="146" t="s">
        <v>125</v>
      </c>
      <c r="C21" s="70"/>
      <c r="D21" s="71"/>
      <c r="E21" s="71"/>
      <c r="F21" s="72"/>
      <c r="G21" s="195"/>
      <c r="H21" s="124"/>
      <c r="I21" s="170"/>
      <c r="J21" s="82"/>
      <c r="K21" s="71"/>
      <c r="L21" s="71"/>
    </row>
    <row r="22" spans="1:12" s="145" customFormat="1" ht="12.95" customHeight="1">
      <c r="A22" s="53" t="s">
        <v>45</v>
      </c>
      <c r="B22" s="147" t="s">
        <v>46</v>
      </c>
      <c r="C22" s="73"/>
      <c r="D22" s="74"/>
      <c r="E22" s="74"/>
      <c r="F22" s="75"/>
      <c r="G22" s="196"/>
      <c r="H22" s="102"/>
      <c r="I22" s="186"/>
      <c r="J22" s="158"/>
      <c r="K22" s="74"/>
      <c r="L22" s="74"/>
    </row>
    <row r="23" spans="1:12" s="145" customFormat="1" ht="12.95" customHeight="1">
      <c r="A23" s="54" t="s">
        <v>47</v>
      </c>
      <c r="B23" s="148" t="s">
        <v>48</v>
      </c>
      <c r="C23" s="76"/>
      <c r="D23" s="77"/>
      <c r="E23" s="77"/>
      <c r="F23" s="78"/>
      <c r="G23" s="192"/>
      <c r="H23" s="103"/>
      <c r="I23" s="171"/>
      <c r="J23" s="159"/>
      <c r="K23" s="77"/>
      <c r="L23" s="77"/>
    </row>
    <row r="24" spans="1:12" s="145" customFormat="1" ht="12.95" customHeight="1">
      <c r="A24" s="54" t="s">
        <v>49</v>
      </c>
      <c r="B24" s="148" t="s">
        <v>50</v>
      </c>
      <c r="C24" s="76">
        <v>1508</v>
      </c>
      <c r="D24" s="77"/>
      <c r="E24" s="77">
        <v>1508</v>
      </c>
      <c r="F24" s="78"/>
      <c r="G24" s="193">
        <v>6537</v>
      </c>
      <c r="H24" s="19">
        <v>6537</v>
      </c>
      <c r="I24" s="343">
        <f>H24/G24*100</f>
        <v>100</v>
      </c>
      <c r="J24" s="159">
        <v>1377</v>
      </c>
      <c r="K24" s="77">
        <v>5160</v>
      </c>
      <c r="L24" s="77"/>
    </row>
    <row r="25" spans="1:12" s="145" customFormat="1" ht="12.95" customHeight="1" thickBot="1">
      <c r="A25" s="54" t="s">
        <v>51</v>
      </c>
      <c r="B25" s="148" t="s">
        <v>52</v>
      </c>
      <c r="C25" s="76"/>
      <c r="D25" s="77"/>
      <c r="E25" s="77"/>
      <c r="F25" s="78"/>
      <c r="G25" s="194"/>
      <c r="H25" s="125"/>
      <c r="I25" s="187"/>
      <c r="J25" s="159"/>
      <c r="K25" s="77"/>
      <c r="L25" s="77"/>
    </row>
    <row r="26" spans="1:12" s="145" customFormat="1" ht="12.95" customHeight="1" thickBot="1">
      <c r="A26" s="55" t="s">
        <v>53</v>
      </c>
      <c r="B26" s="146" t="s">
        <v>54</v>
      </c>
      <c r="C26" s="83">
        <f>SUM(C22:C24)</f>
        <v>1508</v>
      </c>
      <c r="D26" s="84">
        <f>SUM(D22:D24)</f>
        <v>0</v>
      </c>
      <c r="E26" s="84">
        <f>SUM(E22:E24)</f>
        <v>1508</v>
      </c>
      <c r="F26" s="85"/>
      <c r="G26" s="21">
        <v>6537</v>
      </c>
      <c r="H26" s="21">
        <v>6537</v>
      </c>
      <c r="I26" s="332">
        <f>H26/G26*100</f>
        <v>100</v>
      </c>
      <c r="J26" s="143">
        <v>1377</v>
      </c>
      <c r="K26" s="84">
        <v>5160</v>
      </c>
      <c r="L26" s="84">
        <f>SUM(L22:L24)</f>
        <v>0</v>
      </c>
    </row>
    <row r="27" spans="1:12" s="145" customFormat="1" ht="12.95" customHeight="1" thickBot="1">
      <c r="A27" s="55" t="s">
        <v>55</v>
      </c>
      <c r="B27" s="150" t="s">
        <v>56</v>
      </c>
      <c r="C27" s="87"/>
      <c r="D27" s="88"/>
      <c r="E27" s="88"/>
      <c r="F27" s="89"/>
      <c r="G27" s="195"/>
      <c r="H27" s="124"/>
      <c r="I27" s="170"/>
      <c r="J27" s="140"/>
      <c r="K27" s="88"/>
      <c r="L27" s="88"/>
    </row>
    <row r="28" spans="1:12" s="145" customFormat="1" ht="12.95" customHeight="1" thickBot="1">
      <c r="A28" s="56"/>
      <c r="B28" s="150" t="s">
        <v>57</v>
      </c>
      <c r="C28" s="70"/>
      <c r="D28" s="71"/>
      <c r="E28" s="71"/>
      <c r="F28" s="72"/>
      <c r="G28" s="195"/>
      <c r="H28" s="124"/>
      <c r="I28" s="170"/>
      <c r="J28" s="82"/>
      <c r="K28" s="71"/>
      <c r="L28" s="71"/>
    </row>
    <row r="29" spans="1:12" s="145" customFormat="1" ht="12.95" customHeight="1">
      <c r="A29" s="53" t="s">
        <v>58</v>
      </c>
      <c r="B29" s="147" t="s">
        <v>48</v>
      </c>
      <c r="C29" s="73"/>
      <c r="D29" s="74"/>
      <c r="E29" s="74"/>
      <c r="F29" s="75"/>
      <c r="G29" s="196"/>
      <c r="H29" s="102"/>
      <c r="I29" s="186"/>
      <c r="J29" s="158"/>
      <c r="K29" s="74"/>
      <c r="L29" s="74"/>
    </row>
    <row r="30" spans="1:12" s="145" customFormat="1" ht="12.95" customHeight="1">
      <c r="A30" s="53" t="s">
        <v>59</v>
      </c>
      <c r="B30" s="148" t="s">
        <v>60</v>
      </c>
      <c r="C30" s="129"/>
      <c r="D30" s="130"/>
      <c r="E30" s="130"/>
      <c r="F30" s="131"/>
      <c r="G30" s="192"/>
      <c r="H30" s="103"/>
      <c r="I30" s="171"/>
      <c r="J30" s="160"/>
      <c r="K30" s="130"/>
      <c r="L30" s="130"/>
    </row>
    <row r="31" spans="1:12" s="145" customFormat="1" ht="12.95" customHeight="1" thickBot="1">
      <c r="A31" s="54" t="s">
        <v>61</v>
      </c>
      <c r="B31" s="151" t="s">
        <v>62</v>
      </c>
      <c r="C31" s="135"/>
      <c r="D31" s="136"/>
      <c r="E31" s="136"/>
      <c r="F31" s="137"/>
      <c r="G31" s="194"/>
      <c r="H31" s="125"/>
      <c r="I31" s="187"/>
      <c r="J31" s="162"/>
      <c r="K31" s="136"/>
      <c r="L31" s="136"/>
    </row>
    <row r="32" spans="1:12" s="145" customFormat="1" ht="12.95" customHeight="1" thickBot="1">
      <c r="A32" s="55" t="s">
        <v>63</v>
      </c>
      <c r="B32" s="150" t="s">
        <v>64</v>
      </c>
      <c r="C32" s="83">
        <f>+C29+C30</f>
        <v>0</v>
      </c>
      <c r="D32" s="84">
        <f>+D29+D30</f>
        <v>0</v>
      </c>
      <c r="E32" s="84">
        <f>+E29+E30</f>
        <v>0</v>
      </c>
      <c r="F32" s="85"/>
      <c r="G32" s="195"/>
      <c r="H32" s="124"/>
      <c r="I32" s="170"/>
      <c r="J32" s="143"/>
      <c r="K32" s="84"/>
      <c r="L32" s="84"/>
    </row>
    <row r="33" spans="1:12" s="145" customFormat="1" ht="12.95" customHeight="1" thickBot="1">
      <c r="A33" s="144"/>
      <c r="B33" s="157" t="s">
        <v>118</v>
      </c>
      <c r="C33" s="70"/>
      <c r="D33" s="71"/>
      <c r="E33" s="71"/>
      <c r="F33" s="72"/>
      <c r="G33" s="195"/>
      <c r="H33" s="124"/>
      <c r="I33" s="170"/>
      <c r="J33" s="82"/>
      <c r="K33" s="71"/>
      <c r="L33" s="71"/>
    </row>
    <row r="34" spans="1:12" s="145" customFormat="1" ht="12.95" customHeight="1">
      <c r="A34" s="53" t="s">
        <v>66</v>
      </c>
      <c r="B34" s="147" t="s">
        <v>67</v>
      </c>
      <c r="C34" s="73"/>
      <c r="D34" s="74"/>
      <c r="E34" s="74"/>
      <c r="F34" s="75"/>
      <c r="G34" s="196"/>
      <c r="H34" s="102"/>
      <c r="I34" s="186"/>
      <c r="J34" s="158"/>
      <c r="K34" s="74"/>
      <c r="L34" s="74"/>
    </row>
    <row r="35" spans="1:12" s="145" customFormat="1" ht="12.95" customHeight="1">
      <c r="A35" s="53" t="s">
        <v>68</v>
      </c>
      <c r="B35" s="148" t="s">
        <v>69</v>
      </c>
      <c r="C35" s="129"/>
      <c r="D35" s="130"/>
      <c r="E35" s="130"/>
      <c r="F35" s="131"/>
      <c r="G35" s="192"/>
      <c r="H35" s="103"/>
      <c r="I35" s="171"/>
      <c r="J35" s="160"/>
      <c r="K35" s="130"/>
      <c r="L35" s="130"/>
    </row>
    <row r="36" spans="1:12" s="145" customFormat="1" ht="12.95" customHeight="1" thickBot="1">
      <c r="A36" s="54" t="s">
        <v>70</v>
      </c>
      <c r="B36" s="151" t="s">
        <v>71</v>
      </c>
      <c r="C36" s="135"/>
      <c r="D36" s="136"/>
      <c r="E36" s="136"/>
      <c r="F36" s="137"/>
      <c r="G36" s="194"/>
      <c r="H36" s="125"/>
      <c r="I36" s="187"/>
      <c r="J36" s="162"/>
      <c r="K36" s="136"/>
      <c r="L36" s="136"/>
    </row>
    <row r="37" spans="1:12" s="145" customFormat="1" ht="12.95" customHeight="1" thickBot="1">
      <c r="A37" s="55" t="s">
        <v>72</v>
      </c>
      <c r="B37" s="150" t="s">
        <v>73</v>
      </c>
      <c r="C37" s="83">
        <f>+C34+C35+C36</f>
        <v>0</v>
      </c>
      <c r="D37" s="84">
        <f>+D34+D35+D36</f>
        <v>0</v>
      </c>
      <c r="E37" s="84">
        <f>+E34+E35+E36</f>
        <v>0</v>
      </c>
      <c r="F37" s="85"/>
      <c r="G37" s="195"/>
      <c r="H37" s="124"/>
      <c r="I37" s="170"/>
      <c r="J37" s="143"/>
      <c r="K37" s="84"/>
      <c r="L37" s="84"/>
    </row>
    <row r="38" spans="1:12" s="145" customFormat="1" ht="12.95" customHeight="1" thickBot="1">
      <c r="A38" s="55" t="s">
        <v>74</v>
      </c>
      <c r="B38" s="150" t="s">
        <v>75</v>
      </c>
      <c r="C38" s="87"/>
      <c r="D38" s="88"/>
      <c r="E38" s="88"/>
      <c r="F38" s="89"/>
      <c r="G38" s="195"/>
      <c r="H38" s="124"/>
      <c r="I38" s="170"/>
      <c r="J38" s="140"/>
      <c r="K38" s="88"/>
      <c r="L38" s="88"/>
    </row>
    <row r="39" spans="1:12" s="145" customFormat="1" ht="12.95" customHeight="1" thickBot="1">
      <c r="A39" s="55" t="s">
        <v>76</v>
      </c>
      <c r="B39" s="150" t="s">
        <v>77</v>
      </c>
      <c r="C39" s="90"/>
      <c r="D39" s="138"/>
      <c r="E39" s="138"/>
      <c r="F39" s="139"/>
      <c r="G39" s="195"/>
      <c r="H39" s="124"/>
      <c r="I39" s="170"/>
      <c r="J39" s="140"/>
      <c r="K39" s="138"/>
      <c r="L39" s="138"/>
    </row>
    <row r="40" spans="1:12" s="145" customFormat="1" ht="12.95" customHeight="1" thickBot="1">
      <c r="A40" s="55" t="s">
        <v>78</v>
      </c>
      <c r="B40" s="150" t="s">
        <v>79</v>
      </c>
      <c r="C40" s="86">
        <f>+C20+C26+C27+C32+C37+C38+C39</f>
        <v>73214</v>
      </c>
      <c r="D40" s="141">
        <f>+D20+D26+D27+D32+D37+D38+D39</f>
        <v>15106</v>
      </c>
      <c r="E40" s="141">
        <f>+E20+E26+E27+E32+E37+E38+E39</f>
        <v>58108</v>
      </c>
      <c r="F40" s="142"/>
      <c r="G40" s="213">
        <v>78243</v>
      </c>
      <c r="H40" s="21">
        <v>76882</v>
      </c>
      <c r="I40" s="332">
        <f>H40/G40*100</f>
        <v>98.260547269404299</v>
      </c>
      <c r="J40" s="143">
        <v>15863</v>
      </c>
      <c r="K40" s="141">
        <f>+K20+K26+K27+K32+K37+K38+K39</f>
        <v>61019</v>
      </c>
      <c r="L40" s="141">
        <f>+L20+L26+L27+L32+L37+L38+L39</f>
        <v>0</v>
      </c>
    </row>
    <row r="41" spans="1:12" s="145" customFormat="1" ht="12.95" customHeight="1" thickBot="1">
      <c r="A41" s="56"/>
      <c r="B41" s="150" t="s">
        <v>80</v>
      </c>
      <c r="C41" s="70"/>
      <c r="D41" s="71"/>
      <c r="E41" s="71"/>
      <c r="F41" s="72"/>
      <c r="G41" s="195"/>
      <c r="H41" s="124"/>
      <c r="I41" s="170"/>
      <c r="J41" s="82"/>
      <c r="K41" s="71"/>
      <c r="L41" s="71"/>
    </row>
    <row r="42" spans="1:12" s="145" customFormat="1" ht="12.95" customHeight="1">
      <c r="A42" s="53" t="s">
        <v>81</v>
      </c>
      <c r="B42" s="147" t="s">
        <v>82</v>
      </c>
      <c r="C42" s="73"/>
      <c r="D42" s="74"/>
      <c r="E42" s="74"/>
      <c r="F42" s="75"/>
      <c r="G42" s="197">
        <v>1174</v>
      </c>
      <c r="H42" s="100">
        <v>1174</v>
      </c>
      <c r="I42" s="343">
        <f>H42/G42*100</f>
        <v>100</v>
      </c>
      <c r="J42" s="158"/>
      <c r="K42" s="74">
        <v>1174</v>
      </c>
      <c r="L42" s="74"/>
    </row>
    <row r="43" spans="1:12" s="145" customFormat="1" ht="12.95" customHeight="1">
      <c r="A43" s="53" t="s">
        <v>83</v>
      </c>
      <c r="B43" s="148" t="s">
        <v>84</v>
      </c>
      <c r="C43" s="129"/>
      <c r="D43" s="130"/>
      <c r="E43" s="130"/>
      <c r="F43" s="131"/>
      <c r="G43" s="192"/>
      <c r="H43" s="103"/>
      <c r="I43" s="187"/>
      <c r="J43" s="160"/>
      <c r="K43" s="130"/>
      <c r="L43" s="130"/>
    </row>
    <row r="44" spans="1:12" s="145" customFormat="1" ht="16.5" customHeight="1" thickBot="1">
      <c r="A44" s="54" t="s">
        <v>85</v>
      </c>
      <c r="B44" s="151" t="s">
        <v>86</v>
      </c>
      <c r="C44" s="135">
        <v>133624</v>
      </c>
      <c r="D44" s="136">
        <v>58517</v>
      </c>
      <c r="E44" s="136">
        <v>75107</v>
      </c>
      <c r="F44" s="137"/>
      <c r="G44" s="198">
        <v>146427</v>
      </c>
      <c r="H44" s="126">
        <v>146427</v>
      </c>
      <c r="I44" s="343">
        <f>H44/G44*100</f>
        <v>100</v>
      </c>
      <c r="J44" s="162">
        <v>51066</v>
      </c>
      <c r="K44" s="136">
        <v>95361</v>
      </c>
      <c r="L44" s="136"/>
    </row>
    <row r="45" spans="1:12" s="145" customFormat="1" ht="12.95" customHeight="1" thickBot="1">
      <c r="A45" s="42" t="s">
        <v>87</v>
      </c>
      <c r="B45" s="150" t="s">
        <v>88</v>
      </c>
      <c r="C45" s="86">
        <f>+C42+C43+C44</f>
        <v>133624</v>
      </c>
      <c r="D45" s="141">
        <f>+D42+D43+D44</f>
        <v>58517</v>
      </c>
      <c r="E45" s="141">
        <f>+E42+E43+E44</f>
        <v>75107</v>
      </c>
      <c r="F45" s="142"/>
      <c r="G45" s="213">
        <v>147601</v>
      </c>
      <c r="H45" s="21">
        <v>147601</v>
      </c>
      <c r="I45" s="332">
        <f>H45/G45*100</f>
        <v>100</v>
      </c>
      <c r="J45" s="143">
        <v>51066</v>
      </c>
      <c r="K45" s="141">
        <v>96535</v>
      </c>
      <c r="L45" s="141">
        <f>+L42+L43+L44</f>
        <v>0</v>
      </c>
    </row>
    <row r="46" spans="1:12" s="145" customFormat="1" ht="12.95" customHeight="1" thickBot="1">
      <c r="A46" s="42" t="s">
        <v>89</v>
      </c>
      <c r="B46" s="152" t="s">
        <v>90</v>
      </c>
      <c r="C46" s="86">
        <f>+C40+C45</f>
        <v>206838</v>
      </c>
      <c r="D46" s="141">
        <f>+D40+D45</f>
        <v>73623</v>
      </c>
      <c r="E46" s="141">
        <f>+E40+E45</f>
        <v>133215</v>
      </c>
      <c r="F46" s="142"/>
      <c r="G46" s="213">
        <v>225844</v>
      </c>
      <c r="H46" s="21">
        <v>224483</v>
      </c>
      <c r="I46" s="332">
        <f>H46/G46*100</f>
        <v>99.397371637059209</v>
      </c>
      <c r="J46" s="143">
        <v>66929</v>
      </c>
      <c r="K46" s="141">
        <v>157554</v>
      </c>
      <c r="L46" s="141">
        <f>+L40+L45</f>
        <v>0</v>
      </c>
    </row>
    <row r="47" spans="1:12" s="145" customFormat="1" ht="12.95" customHeight="1" thickBot="1">
      <c r="A47" s="57"/>
      <c r="B47" s="153"/>
      <c r="C47" s="91"/>
      <c r="D47" s="154"/>
      <c r="E47" s="154"/>
      <c r="F47" s="154"/>
      <c r="G47" s="155"/>
      <c r="H47" s="155"/>
      <c r="I47" s="155"/>
      <c r="J47" s="155"/>
      <c r="K47" s="154"/>
      <c r="L47" s="154"/>
    </row>
    <row r="48" spans="1:12" s="184" customFormat="1" ht="21" customHeight="1" thickBot="1">
      <c r="A48" s="58"/>
      <c r="B48" s="50"/>
      <c r="C48" s="1468" t="s">
        <v>10</v>
      </c>
      <c r="D48" s="1369" t="s">
        <v>11</v>
      </c>
      <c r="E48" s="1370" t="s">
        <v>12</v>
      </c>
      <c r="F48" s="1370" t="s">
        <v>13</v>
      </c>
      <c r="G48" s="1470" t="s">
        <v>14</v>
      </c>
      <c r="H48" s="1463" t="s">
        <v>109</v>
      </c>
      <c r="I48" s="1465" t="s">
        <v>110</v>
      </c>
      <c r="J48" s="1376" t="s">
        <v>111</v>
      </c>
      <c r="K48" s="1377"/>
      <c r="L48" s="1378"/>
    </row>
    <row r="49" spans="1:12" s="184" customFormat="1" ht="26.25" customHeight="1" thickBot="1">
      <c r="A49" s="59"/>
      <c r="B49" s="51" t="s">
        <v>91</v>
      </c>
      <c r="C49" s="1469"/>
      <c r="D49" s="1323" t="s">
        <v>16</v>
      </c>
      <c r="E49" s="254" t="s">
        <v>17</v>
      </c>
      <c r="F49" s="415" t="s">
        <v>18</v>
      </c>
      <c r="G49" s="1471"/>
      <c r="H49" s="1464"/>
      <c r="I49" s="1466"/>
      <c r="J49" s="347" t="s">
        <v>16</v>
      </c>
      <c r="K49" s="111" t="s">
        <v>17</v>
      </c>
      <c r="L49" s="415" t="s">
        <v>18</v>
      </c>
    </row>
    <row r="50" spans="1:12" s="184" customFormat="1" ht="12.95" customHeight="1" thickBot="1">
      <c r="A50" s="56"/>
      <c r="B50" s="150" t="s">
        <v>92</v>
      </c>
      <c r="C50" s="200"/>
      <c r="D50" s="71"/>
      <c r="E50" s="71"/>
      <c r="F50" s="72"/>
      <c r="G50" s="185"/>
      <c r="H50" s="201"/>
      <c r="I50" s="170"/>
      <c r="J50" s="82"/>
      <c r="K50" s="71"/>
      <c r="L50" s="71"/>
    </row>
    <row r="51" spans="1:12" s="145" customFormat="1" ht="12.95" customHeight="1">
      <c r="A51" s="53" t="s">
        <v>20</v>
      </c>
      <c r="B51" s="147" t="s">
        <v>93</v>
      </c>
      <c r="C51" s="73">
        <v>106965</v>
      </c>
      <c r="D51" s="74">
        <v>39475</v>
      </c>
      <c r="E51" s="74">
        <v>67490</v>
      </c>
      <c r="F51" s="75"/>
      <c r="G51" s="100">
        <v>121197</v>
      </c>
      <c r="H51" s="214">
        <v>120414</v>
      </c>
      <c r="I51" s="343">
        <f>H51/G51*100</f>
        <v>99.353944404564459</v>
      </c>
      <c r="J51" s="158">
        <v>39738</v>
      </c>
      <c r="K51" s="74">
        <v>80676</v>
      </c>
      <c r="L51" s="74"/>
    </row>
    <row r="52" spans="1:12" s="145" customFormat="1" ht="12.95" customHeight="1">
      <c r="A52" s="54" t="s">
        <v>22</v>
      </c>
      <c r="B52" s="148" t="s">
        <v>94</v>
      </c>
      <c r="C52" s="76">
        <v>28535</v>
      </c>
      <c r="D52" s="77">
        <v>10578</v>
      </c>
      <c r="E52" s="77">
        <v>17957</v>
      </c>
      <c r="F52" s="78"/>
      <c r="G52" s="19">
        <v>32328</v>
      </c>
      <c r="H52" s="204">
        <v>31876</v>
      </c>
      <c r="I52" s="343">
        <f>H52/G52*100</f>
        <v>98.601831229893591</v>
      </c>
      <c r="J52" s="159">
        <v>10463</v>
      </c>
      <c r="K52" s="77">
        <v>21413</v>
      </c>
      <c r="L52" s="77"/>
    </row>
    <row r="53" spans="1:12" s="145" customFormat="1" ht="12.95" customHeight="1">
      <c r="A53" s="54" t="s">
        <v>24</v>
      </c>
      <c r="B53" s="148" t="s">
        <v>95</v>
      </c>
      <c r="C53" s="76">
        <v>71084</v>
      </c>
      <c r="D53" s="77">
        <v>23570</v>
      </c>
      <c r="E53" s="77">
        <v>47514</v>
      </c>
      <c r="F53" s="78"/>
      <c r="G53" s="19">
        <v>71782</v>
      </c>
      <c r="H53" s="204">
        <v>65932</v>
      </c>
      <c r="I53" s="343">
        <f>H53/G53*100</f>
        <v>91.850324593909335</v>
      </c>
      <c r="J53" s="159">
        <v>20589</v>
      </c>
      <c r="K53" s="77">
        <v>45343</v>
      </c>
      <c r="L53" s="77"/>
    </row>
    <row r="54" spans="1:12" s="145" customFormat="1" ht="12.95" customHeight="1">
      <c r="A54" s="54" t="s">
        <v>26</v>
      </c>
      <c r="B54" s="148" t="s">
        <v>96</v>
      </c>
      <c r="C54" s="76"/>
      <c r="D54" s="77"/>
      <c r="E54" s="77"/>
      <c r="F54" s="78"/>
      <c r="G54" s="103"/>
      <c r="H54" s="203"/>
      <c r="I54" s="171"/>
      <c r="J54" s="159"/>
      <c r="K54" s="77"/>
      <c r="L54" s="77"/>
    </row>
    <row r="55" spans="1:12" s="145" customFormat="1" ht="13.5" customHeight="1" thickBot="1">
      <c r="A55" s="54" t="s">
        <v>28</v>
      </c>
      <c r="B55" s="148" t="s">
        <v>97</v>
      </c>
      <c r="C55" s="76"/>
      <c r="D55" s="77"/>
      <c r="E55" s="77"/>
      <c r="F55" s="78"/>
      <c r="G55" s="125">
        <v>131</v>
      </c>
      <c r="H55" s="205">
        <v>131</v>
      </c>
      <c r="I55" s="343">
        <f>H55/G55*100</f>
        <v>100</v>
      </c>
      <c r="J55" s="159">
        <v>44</v>
      </c>
      <c r="K55" s="77">
        <v>87</v>
      </c>
      <c r="L55" s="77"/>
    </row>
    <row r="56" spans="1:12" s="145" customFormat="1" ht="12.95" customHeight="1" thickBot="1">
      <c r="A56" s="60" t="s">
        <v>42</v>
      </c>
      <c r="B56" s="156" t="s">
        <v>98</v>
      </c>
      <c r="C56" s="79">
        <f>SUM(C51:C55)</f>
        <v>206584</v>
      </c>
      <c r="D56" s="80">
        <f>SUM(D51:D55)</f>
        <v>73623</v>
      </c>
      <c r="E56" s="80">
        <f>SUM(E51:E55)</f>
        <v>132961</v>
      </c>
      <c r="F56" s="81"/>
      <c r="G56" s="21">
        <f>SUM(G51:G55)</f>
        <v>225438</v>
      </c>
      <c r="H56" s="352">
        <v>218353</v>
      </c>
      <c r="I56" s="332">
        <f>H56/G56*100</f>
        <v>96.857229038582673</v>
      </c>
      <c r="J56" s="166">
        <v>70834</v>
      </c>
      <c r="K56" s="80">
        <v>147519</v>
      </c>
      <c r="L56" s="80">
        <f>SUM(L51:L55)</f>
        <v>0</v>
      </c>
    </row>
    <row r="57" spans="1:12" s="145" customFormat="1" ht="12.95" customHeight="1" thickBot="1">
      <c r="A57" s="56"/>
      <c r="B57" s="150" t="s">
        <v>120</v>
      </c>
      <c r="C57" s="70"/>
      <c r="D57" s="71"/>
      <c r="E57" s="71"/>
      <c r="F57" s="72"/>
      <c r="G57" s="20"/>
      <c r="H57" s="206"/>
      <c r="I57" s="170"/>
      <c r="J57" s="82"/>
      <c r="K57" s="71"/>
      <c r="L57" s="71"/>
    </row>
    <row r="58" spans="1:12" s="145" customFormat="1" ht="12.95" customHeight="1">
      <c r="A58" s="53" t="s">
        <v>45</v>
      </c>
      <c r="B58" s="147" t="s">
        <v>100</v>
      </c>
      <c r="C58" s="73">
        <v>254</v>
      </c>
      <c r="D58" s="74"/>
      <c r="E58" s="74">
        <v>254</v>
      </c>
      <c r="F58" s="75"/>
      <c r="G58" s="102">
        <v>406</v>
      </c>
      <c r="H58" s="202">
        <v>406</v>
      </c>
      <c r="I58" s="343">
        <f>H58/G58*100</f>
        <v>100</v>
      </c>
      <c r="J58" s="158">
        <v>163</v>
      </c>
      <c r="K58" s="74">
        <v>243</v>
      </c>
      <c r="L58" s="74"/>
    </row>
    <row r="59" spans="1:12" s="145" customFormat="1" ht="12.95" customHeight="1">
      <c r="A59" s="54" t="s">
        <v>47</v>
      </c>
      <c r="B59" s="148" t="s">
        <v>101</v>
      </c>
      <c r="C59" s="76"/>
      <c r="D59" s="77"/>
      <c r="E59" s="77"/>
      <c r="F59" s="78"/>
      <c r="G59" s="103"/>
      <c r="H59" s="203"/>
      <c r="I59" s="171"/>
      <c r="J59" s="159"/>
      <c r="K59" s="77"/>
      <c r="L59" s="77"/>
    </row>
    <row r="60" spans="1:12" s="145" customFormat="1" ht="12.95" customHeight="1">
      <c r="A60" s="54" t="s">
        <v>49</v>
      </c>
      <c r="B60" s="148" t="s">
        <v>102</v>
      </c>
      <c r="C60" s="76"/>
      <c r="D60" s="77"/>
      <c r="E60" s="77"/>
      <c r="F60" s="78"/>
      <c r="G60" s="103"/>
      <c r="H60" s="203"/>
      <c r="I60" s="171"/>
      <c r="J60" s="159"/>
      <c r="K60" s="77"/>
      <c r="L60" s="77"/>
    </row>
    <row r="61" spans="1:12" s="145" customFormat="1" ht="12.95" customHeight="1" thickBot="1">
      <c r="A61" s="54" t="s">
        <v>51</v>
      </c>
      <c r="B61" s="148" t="s">
        <v>103</v>
      </c>
      <c r="C61" s="76"/>
      <c r="D61" s="77"/>
      <c r="E61" s="77"/>
      <c r="F61" s="78"/>
      <c r="G61" s="125"/>
      <c r="H61" s="205"/>
      <c r="I61" s="187"/>
      <c r="J61" s="159"/>
      <c r="K61" s="77"/>
      <c r="L61" s="77"/>
    </row>
    <row r="62" spans="1:12" s="145" customFormat="1" ht="12.95" customHeight="1" thickBot="1">
      <c r="A62" s="55" t="s">
        <v>53</v>
      </c>
      <c r="B62" s="150" t="s">
        <v>126</v>
      </c>
      <c r="C62" s="83">
        <f>SUM(C58:C60)</f>
        <v>254</v>
      </c>
      <c r="D62" s="84">
        <f>SUM(D58:D60)</f>
        <v>0</v>
      </c>
      <c r="E62" s="84">
        <f>SUM(E58:E60)</f>
        <v>254</v>
      </c>
      <c r="F62" s="85"/>
      <c r="G62" s="68">
        <f>SUM(G58:G60)</f>
        <v>406</v>
      </c>
      <c r="H62" s="353">
        <v>406</v>
      </c>
      <c r="I62" s="332">
        <f>H62/G62*100</f>
        <v>100</v>
      </c>
      <c r="J62" s="143">
        <v>163</v>
      </c>
      <c r="K62" s="84">
        <v>243</v>
      </c>
      <c r="L62" s="84"/>
    </row>
    <row r="63" spans="1:12" s="145" customFormat="1" ht="12.95" customHeight="1" thickBot="1">
      <c r="A63" s="55" t="s">
        <v>55</v>
      </c>
      <c r="B63" s="150" t="s">
        <v>105</v>
      </c>
      <c r="C63" s="87"/>
      <c r="D63" s="88"/>
      <c r="E63" s="88"/>
      <c r="F63" s="89"/>
      <c r="G63" s="124"/>
      <c r="H63" s="206"/>
      <c r="I63" s="170"/>
      <c r="J63" s="140"/>
      <c r="K63" s="88"/>
      <c r="L63" s="88"/>
    </row>
    <row r="64" spans="1:12" s="145" customFormat="1" ht="12.95" customHeight="1" thickBot="1">
      <c r="A64" s="55" t="s">
        <v>63</v>
      </c>
      <c r="B64" s="146" t="s">
        <v>106</v>
      </c>
      <c r="C64" s="83">
        <f>+C56+C62+C63</f>
        <v>206838</v>
      </c>
      <c r="D64" s="84">
        <f>+D56+D62+D63</f>
        <v>73623</v>
      </c>
      <c r="E64" s="84">
        <f>+E56+E62+E63</f>
        <v>133215</v>
      </c>
      <c r="F64" s="85"/>
      <c r="G64" s="21">
        <v>225844</v>
      </c>
      <c r="H64" s="352">
        <v>218759</v>
      </c>
      <c r="I64" s="332">
        <f>H64/G64*100</f>
        <v>96.862878801296475</v>
      </c>
      <c r="J64" s="143">
        <v>70997</v>
      </c>
      <c r="K64" s="84">
        <v>147762</v>
      </c>
      <c r="L64" s="84">
        <f>+L56+L62+L63</f>
        <v>0</v>
      </c>
    </row>
    <row r="65" spans="1:12" s="145" customFormat="1" ht="12.95" customHeight="1" thickBot="1">
      <c r="A65" s="58"/>
      <c r="B65" s="50"/>
      <c r="C65" s="91"/>
      <c r="D65" s="91"/>
      <c r="E65" s="91"/>
      <c r="F65" s="91"/>
      <c r="G65" s="92"/>
      <c r="H65" s="92"/>
      <c r="I65" s="92"/>
      <c r="J65" s="92"/>
      <c r="K65" s="91"/>
      <c r="L65" s="91"/>
    </row>
    <row r="66" spans="1:12" s="145" customFormat="1" ht="12.95" customHeight="1" thickBot="1">
      <c r="A66" s="120" t="s">
        <v>107</v>
      </c>
      <c r="B66" s="52"/>
      <c r="C66" s="93">
        <v>56</v>
      </c>
      <c r="D66" s="94">
        <v>23</v>
      </c>
      <c r="E66" s="94">
        <v>33</v>
      </c>
      <c r="F66" s="95"/>
      <c r="G66" s="68">
        <v>53</v>
      </c>
      <c r="H66" s="68">
        <v>53</v>
      </c>
      <c r="I66" s="170"/>
      <c r="J66" s="232">
        <v>20</v>
      </c>
      <c r="K66" s="94">
        <v>33</v>
      </c>
      <c r="L66" s="94"/>
    </row>
    <row r="67" spans="1:12" s="145" customFormat="1" ht="12.95" customHeight="1" thickBot="1">
      <c r="A67" s="120" t="s">
        <v>108</v>
      </c>
      <c r="B67" s="52"/>
      <c r="C67" s="93">
        <v>4</v>
      </c>
      <c r="D67" s="94"/>
      <c r="E67" s="94">
        <v>4</v>
      </c>
      <c r="F67" s="95"/>
      <c r="G67" s="68">
        <v>4</v>
      </c>
      <c r="H67" s="68">
        <v>4</v>
      </c>
      <c r="I67" s="170"/>
      <c r="J67" s="232"/>
      <c r="K67" s="94">
        <v>4</v>
      </c>
      <c r="L67" s="94"/>
    </row>
  </sheetData>
  <mergeCells count="17">
    <mergeCell ref="A1:C1"/>
    <mergeCell ref="B2:F2"/>
    <mergeCell ref="B3:F3"/>
    <mergeCell ref="A4:G4"/>
    <mergeCell ref="B5:F5"/>
    <mergeCell ref="C6:C7"/>
    <mergeCell ref="D6:F6"/>
    <mergeCell ref="G6:G7"/>
    <mergeCell ref="C48:C49"/>
    <mergeCell ref="D48:F48"/>
    <mergeCell ref="G48:G49"/>
    <mergeCell ref="J48:L48"/>
    <mergeCell ref="H48:H49"/>
    <mergeCell ref="I48:I49"/>
    <mergeCell ref="H6:H7"/>
    <mergeCell ref="I6:I7"/>
    <mergeCell ref="J6:L6"/>
  </mergeCells>
  <pageMargins left="0.19685039370078741" right="7.874015748031496E-2" top="0.43307086614173229" bottom="0.43307086614173229" header="0.51181102362204722" footer="0.51181102362204722"/>
  <pageSetup paperSize="9" scale="78" orientation="landscape" r:id="rId1"/>
  <rowBreaks count="1" manualBreakCount="1">
    <brk id="46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L68"/>
  <sheetViews>
    <sheetView zoomScaleNormal="100" workbookViewId="0">
      <selection activeCell="P15" sqref="P15"/>
    </sheetView>
  </sheetViews>
  <sheetFormatPr defaultRowHeight="15"/>
  <cols>
    <col min="1" max="1" width="13.5703125" customWidth="1"/>
    <col min="2" max="2" width="72" customWidth="1"/>
    <col min="3" max="3" width="9.5703125" customWidth="1"/>
    <col min="7" max="7" width="10.7109375" customWidth="1"/>
    <col min="8" max="8" width="11.7109375" customWidth="1"/>
    <col min="9" max="9" width="10.5703125" customWidth="1"/>
    <col min="10" max="10" width="11.42578125" customWidth="1"/>
    <col min="11" max="11" width="11.28515625" customWidth="1"/>
    <col min="12" max="12" width="11.140625" customWidth="1"/>
  </cols>
  <sheetData>
    <row r="1" spans="1:12" ht="16.5" thickBot="1">
      <c r="A1" s="23"/>
      <c r="B1" s="1455" t="str">
        <f>+CONCATENATE("9.2. melléklet a .../2016. (…..) önkormányzati rendelethez")</f>
        <v>9.2. melléklet a .../2016. (…..) önkormányzati rendelethez</v>
      </c>
      <c r="C1" s="1455"/>
      <c r="D1" s="1455"/>
      <c r="E1" s="1455"/>
      <c r="F1" s="1455"/>
      <c r="G1" s="26"/>
      <c r="H1" s="26"/>
      <c r="I1" s="26"/>
      <c r="J1" s="25"/>
      <c r="K1" s="25"/>
      <c r="L1" s="25"/>
    </row>
    <row r="2" spans="1:12" ht="44.25" customHeight="1" thickBot="1">
      <c r="A2" s="368" t="s">
        <v>1</v>
      </c>
      <c r="B2" s="1428" t="s">
        <v>129</v>
      </c>
      <c r="C2" s="1429"/>
      <c r="D2" s="1429"/>
      <c r="E2" s="1429"/>
      <c r="F2" s="1430"/>
      <c r="G2" s="29"/>
      <c r="H2" s="29"/>
      <c r="I2" s="29"/>
      <c r="J2" s="28"/>
      <c r="K2" s="28"/>
      <c r="L2" s="28"/>
    </row>
    <row r="3" spans="1:12" ht="31.5" customHeight="1" thickBot="1">
      <c r="A3" s="1071" t="s">
        <v>3</v>
      </c>
      <c r="B3" s="1473" t="s">
        <v>4</v>
      </c>
      <c r="C3" s="1474"/>
      <c r="D3" s="1474"/>
      <c r="E3" s="1474"/>
      <c r="F3" s="1475"/>
      <c r="G3" s="29"/>
      <c r="H3" s="29"/>
      <c r="I3" s="29"/>
      <c r="J3" s="28"/>
      <c r="K3" s="28"/>
      <c r="L3" s="28"/>
    </row>
    <row r="4" spans="1:12" ht="15.75" thickBot="1">
      <c r="A4" s="1445" t="s">
        <v>5</v>
      </c>
      <c r="B4" s="1446"/>
      <c r="C4" s="1446"/>
      <c r="D4" s="1446"/>
      <c r="E4" s="1446"/>
      <c r="F4" s="1446"/>
      <c r="G4" s="1447"/>
      <c r="H4" s="32"/>
      <c r="I4" s="32"/>
      <c r="J4" s="31"/>
      <c r="K4" s="31"/>
      <c r="L4" s="31"/>
    </row>
    <row r="5" spans="1:12" s="145" customFormat="1" ht="26.25" customHeight="1" thickBot="1">
      <c r="A5" s="215" t="s">
        <v>6</v>
      </c>
      <c r="B5" s="216" t="s">
        <v>7</v>
      </c>
      <c r="C5" s="1478" t="s">
        <v>10</v>
      </c>
      <c r="D5" s="1381" t="s">
        <v>11</v>
      </c>
      <c r="E5" s="1434"/>
      <c r="F5" s="1434"/>
      <c r="G5" s="1372" t="s">
        <v>14</v>
      </c>
      <c r="H5" s="1476" t="s">
        <v>109</v>
      </c>
      <c r="I5" s="1372" t="s">
        <v>110</v>
      </c>
      <c r="J5" s="1377" t="s">
        <v>111</v>
      </c>
      <c r="K5" s="1377"/>
      <c r="L5" s="1378"/>
    </row>
    <row r="6" spans="1:12" s="145" customFormat="1" ht="26.25" customHeight="1" thickBot="1">
      <c r="A6" s="217" t="s">
        <v>8</v>
      </c>
      <c r="B6" s="218" t="s">
        <v>9</v>
      </c>
      <c r="C6" s="1479"/>
      <c r="D6" s="1324" t="s">
        <v>16</v>
      </c>
      <c r="E6" s="1325" t="s">
        <v>17</v>
      </c>
      <c r="F6" s="1326" t="s">
        <v>130</v>
      </c>
      <c r="G6" s="1373"/>
      <c r="H6" s="1477"/>
      <c r="I6" s="1388"/>
      <c r="J6" s="1274" t="s">
        <v>16</v>
      </c>
      <c r="K6" s="111" t="s">
        <v>17</v>
      </c>
      <c r="L6" s="415" t="s">
        <v>18</v>
      </c>
    </row>
    <row r="7" spans="1:12" s="145" customFormat="1" ht="12.95" customHeight="1" thickBot="1">
      <c r="A7" s="219"/>
      <c r="B7" s="199" t="s">
        <v>15</v>
      </c>
      <c r="C7" s="220"/>
      <c r="D7" s="220"/>
      <c r="E7" s="220"/>
      <c r="F7" s="221"/>
      <c r="G7" s="41"/>
      <c r="H7" s="231"/>
      <c r="I7" s="362"/>
      <c r="J7" s="230"/>
      <c r="K7" s="220"/>
      <c r="L7" s="222"/>
    </row>
    <row r="8" spans="1:12" s="145" customFormat="1" ht="12.95" customHeight="1" thickBot="1">
      <c r="A8" s="1091"/>
      <c r="B8" s="1092" t="s">
        <v>124</v>
      </c>
      <c r="C8" s="1093"/>
      <c r="D8" s="1094"/>
      <c r="E8" s="1094"/>
      <c r="F8" s="1095"/>
      <c r="G8" s="124"/>
      <c r="H8" s="1096"/>
      <c r="I8" s="172"/>
      <c r="J8" s="1094"/>
      <c r="K8" s="1094"/>
      <c r="L8" s="1097"/>
    </row>
    <row r="9" spans="1:12" s="145" customFormat="1" ht="12.95" customHeight="1">
      <c r="A9" s="1098" t="s">
        <v>20</v>
      </c>
      <c r="B9" s="482" t="s">
        <v>21</v>
      </c>
      <c r="C9" s="987"/>
      <c r="D9" s="988"/>
      <c r="E9" s="988"/>
      <c r="F9" s="989"/>
      <c r="G9" s="102"/>
      <c r="H9" s="1023"/>
      <c r="I9" s="173"/>
      <c r="J9" s="1088"/>
      <c r="K9" s="988"/>
      <c r="L9" s="1099"/>
    </row>
    <row r="10" spans="1:12" s="145" customFormat="1" ht="12.95" customHeight="1">
      <c r="A10" s="1100" t="s">
        <v>22</v>
      </c>
      <c r="B10" s="246" t="s">
        <v>23</v>
      </c>
      <c r="C10" s="992">
        <v>300</v>
      </c>
      <c r="D10" s="993">
        <v>300</v>
      </c>
      <c r="E10" s="993"/>
      <c r="F10" s="994">
        <v>300</v>
      </c>
      <c r="G10" s="19">
        <v>2354</v>
      </c>
      <c r="H10" s="1026">
        <v>3708</v>
      </c>
      <c r="I10" s="343">
        <f>H10/G10*100</f>
        <v>157.51911639762108</v>
      </c>
      <c r="J10" s="1027">
        <v>3708</v>
      </c>
      <c r="K10" s="993"/>
      <c r="L10" s="1101">
        <v>300</v>
      </c>
    </row>
    <row r="11" spans="1:12" s="145" customFormat="1" ht="12.95" customHeight="1">
      <c r="A11" s="1100" t="s">
        <v>24</v>
      </c>
      <c r="B11" s="246" t="s">
        <v>25</v>
      </c>
      <c r="C11" s="992"/>
      <c r="D11" s="993"/>
      <c r="E11" s="993"/>
      <c r="F11" s="994"/>
      <c r="G11" s="103"/>
      <c r="H11" s="1026"/>
      <c r="I11" s="174"/>
      <c r="J11" s="1027"/>
      <c r="K11" s="993"/>
      <c r="L11" s="1101"/>
    </row>
    <row r="12" spans="1:12" s="145" customFormat="1" ht="12.95" customHeight="1">
      <c r="A12" s="1100" t="s">
        <v>26</v>
      </c>
      <c r="B12" s="246" t="s">
        <v>27</v>
      </c>
      <c r="C12" s="992"/>
      <c r="D12" s="993"/>
      <c r="E12" s="993"/>
      <c r="F12" s="994"/>
      <c r="G12" s="103"/>
      <c r="H12" s="1026"/>
      <c r="I12" s="174"/>
      <c r="J12" s="1027"/>
      <c r="K12" s="993"/>
      <c r="L12" s="1101"/>
    </row>
    <row r="13" spans="1:12" s="145" customFormat="1" ht="12.95" customHeight="1">
      <c r="A13" s="1100" t="s">
        <v>28</v>
      </c>
      <c r="B13" s="246" t="s">
        <v>29</v>
      </c>
      <c r="C13" s="992"/>
      <c r="D13" s="993"/>
      <c r="E13" s="993"/>
      <c r="F13" s="994"/>
      <c r="G13" s="103"/>
      <c r="H13" s="1026"/>
      <c r="I13" s="174"/>
      <c r="J13" s="1027"/>
      <c r="K13" s="993"/>
      <c r="L13" s="1101"/>
    </row>
    <row r="14" spans="1:12" s="145" customFormat="1" ht="12.95" customHeight="1">
      <c r="A14" s="1100" t="s">
        <v>30</v>
      </c>
      <c r="B14" s="246" t="s">
        <v>31</v>
      </c>
      <c r="C14" s="992"/>
      <c r="D14" s="993"/>
      <c r="E14" s="993"/>
      <c r="F14" s="994"/>
      <c r="G14" s="103">
        <v>134</v>
      </c>
      <c r="H14" s="1026">
        <v>1006</v>
      </c>
      <c r="I14" s="343">
        <f>H14/G14*100</f>
        <v>750.74626865671644</v>
      </c>
      <c r="J14" s="1027">
        <v>1006</v>
      </c>
      <c r="K14" s="993"/>
      <c r="L14" s="1101"/>
    </row>
    <row r="15" spans="1:12" s="145" customFormat="1" ht="12.95" customHeight="1">
      <c r="A15" s="1100" t="s">
        <v>32</v>
      </c>
      <c r="B15" s="1028" t="s">
        <v>33</v>
      </c>
      <c r="C15" s="992"/>
      <c r="D15" s="993"/>
      <c r="E15" s="993"/>
      <c r="F15" s="994"/>
      <c r="G15" s="103"/>
      <c r="H15" s="1026"/>
      <c r="I15" s="174"/>
      <c r="J15" s="1027"/>
      <c r="K15" s="993"/>
      <c r="L15" s="1101"/>
    </row>
    <row r="16" spans="1:12" s="145" customFormat="1" ht="12.95" customHeight="1">
      <c r="A16" s="1100" t="s">
        <v>34</v>
      </c>
      <c r="B16" s="246" t="s">
        <v>35</v>
      </c>
      <c r="C16" s="1029"/>
      <c r="D16" s="1030"/>
      <c r="E16" s="1030"/>
      <c r="F16" s="1031"/>
      <c r="G16" s="103"/>
      <c r="H16" s="1032"/>
      <c r="I16" s="174"/>
      <c r="J16" s="1033"/>
      <c r="K16" s="1030"/>
      <c r="L16" s="1102"/>
    </row>
    <row r="17" spans="1:12" s="145" customFormat="1" ht="12.95" customHeight="1">
      <c r="A17" s="1100" t="s">
        <v>36</v>
      </c>
      <c r="B17" s="246" t="s">
        <v>37</v>
      </c>
      <c r="C17" s="992"/>
      <c r="D17" s="993"/>
      <c r="E17" s="993"/>
      <c r="F17" s="994"/>
      <c r="G17" s="103"/>
      <c r="H17" s="1026"/>
      <c r="I17" s="174"/>
      <c r="J17" s="1027"/>
      <c r="K17" s="993"/>
      <c r="L17" s="1101"/>
    </row>
    <row r="18" spans="1:12" s="145" customFormat="1" ht="12.95" customHeight="1">
      <c r="A18" s="1100" t="s">
        <v>38</v>
      </c>
      <c r="B18" s="246" t="s">
        <v>39</v>
      </c>
      <c r="C18" s="1034"/>
      <c r="D18" s="1035"/>
      <c r="E18" s="1035"/>
      <c r="F18" s="1036"/>
      <c r="G18" s="103"/>
      <c r="H18" s="1037"/>
      <c r="I18" s="174"/>
      <c r="J18" s="1038"/>
      <c r="K18" s="1035"/>
      <c r="L18" s="1103"/>
    </row>
    <row r="19" spans="1:12" s="145" customFormat="1" ht="12.95" customHeight="1" thickBot="1">
      <c r="A19" s="1281" t="s">
        <v>40</v>
      </c>
      <c r="B19" s="1028" t="s">
        <v>41</v>
      </c>
      <c r="C19" s="1034"/>
      <c r="D19" s="1035"/>
      <c r="E19" s="1035"/>
      <c r="F19" s="1036"/>
      <c r="G19" s="125">
        <v>111</v>
      </c>
      <c r="H19" s="1037">
        <v>239</v>
      </c>
      <c r="I19" s="343">
        <f>H19/G19*100</f>
        <v>215.31531531531533</v>
      </c>
      <c r="J19" s="1038">
        <v>239</v>
      </c>
      <c r="K19" s="1035"/>
      <c r="L19" s="1103"/>
    </row>
    <row r="20" spans="1:12" s="145" customFormat="1" ht="12.95" customHeight="1" thickBot="1">
      <c r="A20" s="1282" t="s">
        <v>42</v>
      </c>
      <c r="B20" s="1283" t="s">
        <v>43</v>
      </c>
      <c r="C20" s="1284">
        <f>SUM(C9:C19)</f>
        <v>300</v>
      </c>
      <c r="D20" s="1285">
        <f>SUM(D9:D19)</f>
        <v>300</v>
      </c>
      <c r="E20" s="1285"/>
      <c r="F20" s="1286">
        <f t="shared" ref="F20:L20" si="0">SUM(F9:F19)</f>
        <v>300</v>
      </c>
      <c r="G20" s="1287">
        <f t="shared" si="0"/>
        <v>2599</v>
      </c>
      <c r="H20" s="1288">
        <f t="shared" si="0"/>
        <v>4953</v>
      </c>
      <c r="I20" s="332">
        <f>H20/G20*100</f>
        <v>190.57329742208543</v>
      </c>
      <c r="J20" s="1286">
        <f t="shared" si="0"/>
        <v>4953</v>
      </c>
      <c r="K20" s="1286">
        <f t="shared" si="0"/>
        <v>0</v>
      </c>
      <c r="L20" s="1289">
        <f t="shared" si="0"/>
        <v>300</v>
      </c>
    </row>
    <row r="21" spans="1:12" s="145" customFormat="1" ht="12.95" customHeight="1" thickBot="1">
      <c r="A21" s="1290"/>
      <c r="B21" s="1291" t="s">
        <v>44</v>
      </c>
      <c r="C21" s="1292"/>
      <c r="D21" s="1293"/>
      <c r="E21" s="1293"/>
      <c r="F21" s="1294"/>
      <c r="G21" s="1295"/>
      <c r="H21" s="1296"/>
      <c r="I21" s="1120"/>
      <c r="J21" s="1297"/>
      <c r="K21" s="1293"/>
      <c r="L21" s="1298"/>
    </row>
    <row r="22" spans="1:12" s="145" customFormat="1" ht="12.95" customHeight="1">
      <c r="A22" s="1098" t="s">
        <v>45</v>
      </c>
      <c r="B22" s="482" t="s">
        <v>46</v>
      </c>
      <c r="C22" s="987"/>
      <c r="D22" s="988"/>
      <c r="E22" s="988"/>
      <c r="F22" s="989"/>
      <c r="G22" s="102"/>
      <c r="H22" s="1023"/>
      <c r="I22" s="173"/>
      <c r="J22" s="1024"/>
      <c r="K22" s="988"/>
      <c r="L22" s="1099"/>
    </row>
    <row r="23" spans="1:12" s="145" customFormat="1" ht="16.5" customHeight="1">
      <c r="A23" s="1100" t="s">
        <v>47</v>
      </c>
      <c r="B23" s="148" t="s">
        <v>48</v>
      </c>
      <c r="C23" s="992"/>
      <c r="D23" s="993"/>
      <c r="E23" s="993"/>
      <c r="F23" s="994"/>
      <c r="G23" s="103"/>
      <c r="H23" s="1026"/>
      <c r="I23" s="174"/>
      <c r="J23" s="1027"/>
      <c r="K23" s="993"/>
      <c r="L23" s="1101"/>
    </row>
    <row r="24" spans="1:12" s="145" customFormat="1" ht="21" customHeight="1">
      <c r="A24" s="1100" t="s">
        <v>49</v>
      </c>
      <c r="B24" s="148" t="s">
        <v>50</v>
      </c>
      <c r="C24" s="992"/>
      <c r="D24" s="993"/>
      <c r="E24" s="993"/>
      <c r="F24" s="994"/>
      <c r="G24" s="103">
        <v>88</v>
      </c>
      <c r="H24" s="1026">
        <v>88</v>
      </c>
      <c r="I24" s="343">
        <f>H24/G24*100</f>
        <v>100</v>
      </c>
      <c r="J24" s="1027">
        <v>88</v>
      </c>
      <c r="K24" s="993"/>
      <c r="L24" s="1101"/>
    </row>
    <row r="25" spans="1:12" s="145" customFormat="1" ht="12.95" customHeight="1" thickBot="1">
      <c r="A25" s="1100" t="s">
        <v>51</v>
      </c>
      <c r="B25" s="246" t="s">
        <v>131</v>
      </c>
      <c r="C25" s="992"/>
      <c r="D25" s="993"/>
      <c r="E25" s="993"/>
      <c r="F25" s="994"/>
      <c r="G25" s="125"/>
      <c r="H25" s="1026"/>
      <c r="I25" s="175"/>
      <c r="J25" s="1027"/>
      <c r="K25" s="993"/>
      <c r="L25" s="1101"/>
    </row>
    <row r="26" spans="1:12" s="145" customFormat="1" ht="12.95" customHeight="1" thickBot="1">
      <c r="A26" s="1104" t="s">
        <v>53</v>
      </c>
      <c r="B26" s="484" t="s">
        <v>54</v>
      </c>
      <c r="C26" s="1001">
        <f>SUM(C22:C24)</f>
        <v>0</v>
      </c>
      <c r="D26" s="1002">
        <f>SUM(D22:D24)</f>
        <v>0</v>
      </c>
      <c r="E26" s="1002"/>
      <c r="F26" s="1003">
        <f t="shared" ref="F26:K26" si="1">SUM(F22:F24)</f>
        <v>0</v>
      </c>
      <c r="G26" s="68">
        <f t="shared" si="1"/>
        <v>88</v>
      </c>
      <c r="H26" s="1053">
        <v>88</v>
      </c>
      <c r="I26" s="332">
        <f>H26/G26*100</f>
        <v>100</v>
      </c>
      <c r="J26" s="1040">
        <f t="shared" si="1"/>
        <v>88</v>
      </c>
      <c r="K26" s="1002">
        <f t="shared" si="1"/>
        <v>0</v>
      </c>
      <c r="L26" s="1105"/>
    </row>
    <row r="27" spans="1:12" s="145" customFormat="1" ht="12.95" customHeight="1" thickBot="1">
      <c r="A27" s="1104" t="s">
        <v>55</v>
      </c>
      <c r="B27" s="481" t="s">
        <v>56</v>
      </c>
      <c r="C27" s="1006"/>
      <c r="D27" s="1007"/>
      <c r="E27" s="1007"/>
      <c r="F27" s="1008"/>
      <c r="G27" s="124"/>
      <c r="H27" s="1054">
        <v>3</v>
      </c>
      <c r="I27" s="172"/>
      <c r="J27" s="1046">
        <v>3</v>
      </c>
      <c r="K27" s="1007"/>
      <c r="L27" s="1107"/>
    </row>
    <row r="28" spans="1:12" s="145" customFormat="1" ht="12.95" customHeight="1" thickBot="1">
      <c r="A28" s="1091"/>
      <c r="B28" s="481" t="s">
        <v>117</v>
      </c>
      <c r="C28" s="983"/>
      <c r="D28" s="984"/>
      <c r="E28" s="984"/>
      <c r="F28" s="985"/>
      <c r="G28" s="124"/>
      <c r="H28" s="1021"/>
      <c r="I28" s="176"/>
      <c r="J28" s="1000"/>
      <c r="K28" s="984"/>
      <c r="L28" s="1106"/>
    </row>
    <row r="29" spans="1:12" s="145" customFormat="1" ht="12.95" customHeight="1">
      <c r="A29" s="1098" t="s">
        <v>58</v>
      </c>
      <c r="B29" s="482" t="s">
        <v>132</v>
      </c>
      <c r="C29" s="987"/>
      <c r="D29" s="988"/>
      <c r="E29" s="988"/>
      <c r="F29" s="989"/>
      <c r="G29" s="102"/>
      <c r="H29" s="1023"/>
      <c r="I29" s="1299"/>
      <c r="J29" s="1024"/>
      <c r="K29" s="988"/>
      <c r="L29" s="1099"/>
    </row>
    <row r="30" spans="1:12" s="145" customFormat="1" ht="18" customHeight="1">
      <c r="A30" s="1098" t="s">
        <v>59</v>
      </c>
      <c r="B30" s="147" t="s">
        <v>48</v>
      </c>
      <c r="C30" s="992"/>
      <c r="D30" s="993"/>
      <c r="E30" s="993"/>
      <c r="F30" s="994"/>
      <c r="G30" s="103"/>
      <c r="H30" s="1026"/>
      <c r="I30" s="173"/>
      <c r="J30" s="1027"/>
      <c r="K30" s="993"/>
      <c r="L30" s="1101"/>
    </row>
    <row r="31" spans="1:12" s="145" customFormat="1" ht="18.75" customHeight="1">
      <c r="A31" s="1098" t="s">
        <v>61</v>
      </c>
      <c r="B31" s="148" t="s">
        <v>60</v>
      </c>
      <c r="C31" s="992"/>
      <c r="D31" s="993"/>
      <c r="E31" s="993"/>
      <c r="F31" s="994"/>
      <c r="G31" s="103"/>
      <c r="H31" s="1026"/>
      <c r="I31" s="174"/>
      <c r="J31" s="1027"/>
      <c r="K31" s="993"/>
      <c r="L31" s="1101"/>
    </row>
    <row r="32" spans="1:12" s="145" customFormat="1" ht="12.95" customHeight="1" thickBot="1">
      <c r="A32" s="1100" t="s">
        <v>133</v>
      </c>
      <c r="B32" s="1047" t="s">
        <v>134</v>
      </c>
      <c r="C32" s="1048"/>
      <c r="D32" s="1049"/>
      <c r="E32" s="1049"/>
      <c r="F32" s="1050"/>
      <c r="G32" s="125"/>
      <c r="H32" s="1051"/>
      <c r="I32" s="175"/>
      <c r="J32" s="1052"/>
      <c r="K32" s="1049"/>
      <c r="L32" s="1108"/>
    </row>
    <row r="33" spans="1:12" s="145" customFormat="1" ht="18" customHeight="1" thickBot="1">
      <c r="A33" s="1104" t="s">
        <v>63</v>
      </c>
      <c r="B33" s="150" t="s">
        <v>135</v>
      </c>
      <c r="C33" s="1001">
        <f>+C29+C30+C31</f>
        <v>0</v>
      </c>
      <c r="D33" s="1002">
        <f>+D29+D30+D31</f>
        <v>0</v>
      </c>
      <c r="E33" s="1002"/>
      <c r="F33" s="1003">
        <f>+F29+F30+F31</f>
        <v>0</v>
      </c>
      <c r="G33" s="124"/>
      <c r="H33" s="1053"/>
      <c r="I33" s="172"/>
      <c r="J33" s="1040"/>
      <c r="K33" s="1002"/>
      <c r="L33" s="1105"/>
    </row>
    <row r="34" spans="1:12" s="145" customFormat="1" ht="12.95" customHeight="1" thickBot="1">
      <c r="A34" s="1091"/>
      <c r="B34" s="481" t="s">
        <v>118</v>
      </c>
      <c r="C34" s="983"/>
      <c r="D34" s="984"/>
      <c r="E34" s="984"/>
      <c r="F34" s="985"/>
      <c r="G34" s="124"/>
      <c r="H34" s="1021"/>
      <c r="I34" s="172"/>
      <c r="J34" s="1000"/>
      <c r="K34" s="984"/>
      <c r="L34" s="1106"/>
    </row>
    <row r="35" spans="1:12" s="145" customFormat="1" ht="12.95" customHeight="1">
      <c r="A35" s="1098" t="s">
        <v>66</v>
      </c>
      <c r="B35" s="482" t="s">
        <v>67</v>
      </c>
      <c r="C35" s="987"/>
      <c r="D35" s="988"/>
      <c r="E35" s="988"/>
      <c r="F35" s="989"/>
      <c r="G35" s="102"/>
      <c r="H35" s="1023"/>
      <c r="I35" s="173"/>
      <c r="J35" s="1024"/>
      <c r="K35" s="988"/>
      <c r="L35" s="1099"/>
    </row>
    <row r="36" spans="1:12" s="145" customFormat="1" ht="12.95" customHeight="1">
      <c r="A36" s="1098" t="s">
        <v>68</v>
      </c>
      <c r="B36" s="246" t="s">
        <v>69</v>
      </c>
      <c r="C36" s="1029"/>
      <c r="D36" s="1030"/>
      <c r="E36" s="1030"/>
      <c r="F36" s="1031"/>
      <c r="G36" s="103"/>
      <c r="H36" s="1032"/>
      <c r="I36" s="174"/>
      <c r="J36" s="1033"/>
      <c r="K36" s="1030"/>
      <c r="L36" s="1102"/>
    </row>
    <row r="37" spans="1:12" s="145" customFormat="1" ht="12.95" customHeight="1" thickBot="1">
      <c r="A37" s="1100" t="s">
        <v>70</v>
      </c>
      <c r="B37" s="1047" t="s">
        <v>71</v>
      </c>
      <c r="C37" s="1048"/>
      <c r="D37" s="1049"/>
      <c r="E37" s="1049"/>
      <c r="F37" s="1050"/>
      <c r="G37" s="125"/>
      <c r="H37" s="1051">
        <v>14</v>
      </c>
      <c r="I37" s="343"/>
      <c r="J37" s="1052">
        <v>14</v>
      </c>
      <c r="K37" s="1049"/>
      <c r="L37" s="1108"/>
    </row>
    <row r="38" spans="1:12" s="145" customFormat="1" ht="12.95" customHeight="1" thickBot="1">
      <c r="A38" s="1104" t="s">
        <v>72</v>
      </c>
      <c r="B38" s="481" t="s">
        <v>73</v>
      </c>
      <c r="C38" s="1001">
        <f>+C35+C36+C37</f>
        <v>0</v>
      </c>
      <c r="D38" s="1002">
        <f>+D35+D36+D37</f>
        <v>0</v>
      </c>
      <c r="E38" s="1002"/>
      <c r="F38" s="1003">
        <f>+F35+F36+F37</f>
        <v>0</v>
      </c>
      <c r="G38" s="124"/>
      <c r="H38" s="1053">
        <v>14</v>
      </c>
      <c r="I38" s="332"/>
      <c r="J38" s="1040">
        <v>14</v>
      </c>
      <c r="K38" s="1002"/>
      <c r="L38" s="1105"/>
    </row>
    <row r="39" spans="1:12" s="145" customFormat="1" ht="12.95" customHeight="1" thickBot="1">
      <c r="A39" s="1104" t="s">
        <v>74</v>
      </c>
      <c r="B39" s="481" t="s">
        <v>75</v>
      </c>
      <c r="C39" s="1006"/>
      <c r="D39" s="1007"/>
      <c r="E39" s="1007"/>
      <c r="F39" s="1008"/>
      <c r="G39" s="124"/>
      <c r="H39" s="1054"/>
      <c r="I39" s="172"/>
      <c r="J39" s="1046"/>
      <c r="K39" s="1007"/>
      <c r="L39" s="1107"/>
    </row>
    <row r="40" spans="1:12" s="145" customFormat="1" ht="12.95" customHeight="1" thickBot="1">
      <c r="A40" s="1104" t="s">
        <v>76</v>
      </c>
      <c r="B40" s="481" t="s">
        <v>77</v>
      </c>
      <c r="C40" s="1009"/>
      <c r="D40" s="1055"/>
      <c r="E40" s="1055"/>
      <c r="F40" s="1056"/>
      <c r="G40" s="124"/>
      <c r="H40" s="1054"/>
      <c r="I40" s="172"/>
      <c r="J40" s="1046"/>
      <c r="K40" s="1055"/>
      <c r="L40" s="1109"/>
    </row>
    <row r="41" spans="1:12" s="145" customFormat="1" ht="12.95" customHeight="1" thickBot="1">
      <c r="A41" s="1104" t="s">
        <v>78</v>
      </c>
      <c r="B41" s="481" t="s">
        <v>136</v>
      </c>
      <c r="C41" s="1004">
        <f>+C20+C26+C27+C33+C38+C39+C40</f>
        <v>300</v>
      </c>
      <c r="D41" s="1057">
        <f>+D20+D26+D27+D33+D38+D39+D40</f>
        <v>300</v>
      </c>
      <c r="E41" s="1057"/>
      <c r="F41" s="1058">
        <f t="shared" ref="F41:L41" si="2">+F20+F26+F27+F33+F38+F39+F40</f>
        <v>300</v>
      </c>
      <c r="G41" s="21">
        <v>2687</v>
      </c>
      <c r="H41" s="1053">
        <v>5055</v>
      </c>
      <c r="I41" s="332">
        <f>H41/G41*100</f>
        <v>188.12802381838483</v>
      </c>
      <c r="J41" s="1040">
        <f t="shared" si="2"/>
        <v>5058</v>
      </c>
      <c r="K41" s="1040">
        <f t="shared" si="2"/>
        <v>0</v>
      </c>
      <c r="L41" s="1040">
        <f t="shared" si="2"/>
        <v>300</v>
      </c>
    </row>
    <row r="42" spans="1:12" s="145" customFormat="1" ht="12.95" customHeight="1" thickBot="1">
      <c r="A42" s="1091"/>
      <c r="B42" s="481" t="s">
        <v>115</v>
      </c>
      <c r="C42" s="983"/>
      <c r="D42" s="984"/>
      <c r="E42" s="984"/>
      <c r="F42" s="985"/>
      <c r="G42" s="102"/>
      <c r="H42" s="1021"/>
      <c r="I42" s="173"/>
      <c r="J42" s="1000"/>
      <c r="K42" s="984"/>
      <c r="L42" s="1106"/>
    </row>
    <row r="43" spans="1:12" s="145" customFormat="1" ht="12.95" customHeight="1">
      <c r="A43" s="1098" t="s">
        <v>81</v>
      </c>
      <c r="B43" s="482" t="s">
        <v>82</v>
      </c>
      <c r="C43" s="987"/>
      <c r="D43" s="988"/>
      <c r="E43" s="988"/>
      <c r="F43" s="989"/>
      <c r="G43" s="19">
        <v>15046</v>
      </c>
      <c r="H43" s="1023">
        <v>15046</v>
      </c>
      <c r="I43" s="343">
        <f>H43/G43*100</f>
        <v>100</v>
      </c>
      <c r="J43" s="1024">
        <v>15046</v>
      </c>
      <c r="K43" s="988"/>
      <c r="L43" s="1099"/>
    </row>
    <row r="44" spans="1:12" s="145" customFormat="1" ht="12.95" customHeight="1">
      <c r="A44" s="1098" t="s">
        <v>83</v>
      </c>
      <c r="B44" s="246" t="s">
        <v>84</v>
      </c>
      <c r="C44" s="1029"/>
      <c r="D44" s="1030"/>
      <c r="E44" s="1030"/>
      <c r="F44" s="1031"/>
      <c r="G44" s="103"/>
      <c r="H44" s="1032"/>
      <c r="I44" s="174"/>
      <c r="J44" s="1033"/>
      <c r="K44" s="1030"/>
      <c r="L44" s="1102"/>
    </row>
    <row r="45" spans="1:12" s="145" customFormat="1" ht="19.5" customHeight="1" thickBot="1">
      <c r="A45" s="1100" t="s">
        <v>85</v>
      </c>
      <c r="B45" s="151" t="s">
        <v>86</v>
      </c>
      <c r="C45" s="1048">
        <v>217459</v>
      </c>
      <c r="D45" s="1049">
        <v>217459</v>
      </c>
      <c r="E45" s="1049"/>
      <c r="F45" s="1050">
        <v>54900</v>
      </c>
      <c r="G45" s="126">
        <v>223555</v>
      </c>
      <c r="H45" s="1051">
        <v>214498</v>
      </c>
      <c r="I45" s="343">
        <f>H45/G45*100</f>
        <v>95.948647983717649</v>
      </c>
      <c r="J45" s="1052">
        <v>214498</v>
      </c>
      <c r="K45" s="1049"/>
      <c r="L45" s="1108">
        <v>54900</v>
      </c>
    </row>
    <row r="46" spans="1:12" s="145" customFormat="1" ht="12.95" customHeight="1" thickBot="1">
      <c r="A46" s="1110" t="s">
        <v>87</v>
      </c>
      <c r="B46" s="481" t="s">
        <v>88</v>
      </c>
      <c r="C46" s="1004">
        <f>+C43+C44+C45</f>
        <v>217459</v>
      </c>
      <c r="D46" s="1057">
        <f>+D43+D44+D45</f>
        <v>217459</v>
      </c>
      <c r="E46" s="1057"/>
      <c r="F46" s="1058">
        <f t="shared" ref="F46:L46" si="3">+F43+F44+F45</f>
        <v>54900</v>
      </c>
      <c r="G46" s="21">
        <v>238601</v>
      </c>
      <c r="H46" s="1053">
        <v>229544</v>
      </c>
      <c r="I46" s="332">
        <f>H46/G46*100</f>
        <v>96.204123201495378</v>
      </c>
      <c r="J46" s="1040">
        <f t="shared" si="3"/>
        <v>229544</v>
      </c>
      <c r="K46" s="1040">
        <f t="shared" si="3"/>
        <v>0</v>
      </c>
      <c r="L46" s="1040">
        <f t="shared" si="3"/>
        <v>54900</v>
      </c>
    </row>
    <row r="47" spans="1:12" s="145" customFormat="1" ht="12.95" customHeight="1" thickBot="1">
      <c r="A47" s="1111" t="s">
        <v>89</v>
      </c>
      <c r="B47" s="1112" t="s">
        <v>90</v>
      </c>
      <c r="C47" s="1113">
        <f>+C41+C46</f>
        <v>217759</v>
      </c>
      <c r="D47" s="1114">
        <f>+D41+D46</f>
        <v>217759</v>
      </c>
      <c r="E47" s="1114"/>
      <c r="F47" s="1115">
        <f t="shared" ref="F47:L47" si="4">+F41+F46</f>
        <v>55200</v>
      </c>
      <c r="G47" s="21">
        <v>241288</v>
      </c>
      <c r="H47" s="1116">
        <v>234599</v>
      </c>
      <c r="I47" s="332">
        <f>H47/G47*100</f>
        <v>97.227794171280792</v>
      </c>
      <c r="J47" s="1117">
        <f t="shared" si="4"/>
        <v>234602</v>
      </c>
      <c r="K47" s="1117">
        <f t="shared" si="4"/>
        <v>0</v>
      </c>
      <c r="L47" s="1117">
        <f t="shared" si="4"/>
        <v>55200</v>
      </c>
    </row>
    <row r="48" spans="1:12" s="145" customFormat="1" ht="12.95" customHeight="1">
      <c r="A48" s="57"/>
      <c r="B48" s="153"/>
      <c r="C48" s="154"/>
      <c r="D48" s="154"/>
      <c r="E48" s="154"/>
      <c r="F48" s="154"/>
      <c r="G48" s="155"/>
      <c r="H48" s="155"/>
      <c r="I48" s="155"/>
      <c r="J48" s="155"/>
      <c r="K48" s="154"/>
      <c r="L48" s="154"/>
    </row>
    <row r="49" spans="1:12" s="145" customFormat="1" ht="12.95" customHeight="1" thickBot="1">
      <c r="A49" s="58"/>
      <c r="B49" s="50"/>
      <c r="C49" s="225"/>
      <c r="D49" s="225"/>
      <c r="E49" s="225"/>
      <c r="F49" s="225"/>
      <c r="G49" s="226"/>
      <c r="H49" s="226"/>
      <c r="I49" s="226"/>
      <c r="J49" s="226"/>
      <c r="K49" s="225"/>
      <c r="L49" s="225"/>
    </row>
    <row r="50" spans="1:12" s="145" customFormat="1" ht="12.95" customHeight="1" thickBot="1">
      <c r="A50" s="168"/>
      <c r="B50" s="223" t="s">
        <v>91</v>
      </c>
      <c r="C50" s="119"/>
      <c r="D50" s="227"/>
      <c r="E50" s="227"/>
      <c r="F50" s="228"/>
      <c r="G50" s="354"/>
      <c r="H50" s="119"/>
      <c r="I50" s="128"/>
      <c r="J50" s="128"/>
      <c r="K50" s="227"/>
      <c r="L50" s="227"/>
    </row>
    <row r="51" spans="1:12" s="145" customFormat="1" ht="12.95" customHeight="1" thickBot="1">
      <c r="A51" s="1020"/>
      <c r="B51" s="481" t="s">
        <v>137</v>
      </c>
      <c r="C51" s="983"/>
      <c r="D51" s="984"/>
      <c r="E51" s="984"/>
      <c r="F51" s="985"/>
      <c r="G51" s="354"/>
      <c r="H51" s="983"/>
      <c r="I51" s="1000"/>
      <c r="J51" s="1000"/>
      <c r="K51" s="984"/>
      <c r="L51" s="984"/>
    </row>
    <row r="52" spans="1:12" s="145" customFormat="1" ht="12.95" customHeight="1">
      <c r="A52" s="1025" t="s">
        <v>20</v>
      </c>
      <c r="B52" s="482" t="s">
        <v>93</v>
      </c>
      <c r="C52" s="987">
        <v>141969</v>
      </c>
      <c r="D52" s="988">
        <v>141969</v>
      </c>
      <c r="E52" s="988"/>
      <c r="F52" s="989">
        <v>38110</v>
      </c>
      <c r="G52" s="355">
        <v>144920</v>
      </c>
      <c r="H52" s="990">
        <v>141110</v>
      </c>
      <c r="I52" s="343">
        <f t="shared" ref="I52:I57" si="5">H52/G52*100</f>
        <v>97.370963290091083</v>
      </c>
      <c r="J52" s="991">
        <v>141110</v>
      </c>
      <c r="K52" s="988"/>
      <c r="L52" s="988">
        <v>38110</v>
      </c>
    </row>
    <row r="53" spans="1:12" s="145" customFormat="1" ht="19.5" customHeight="1">
      <c r="A53" s="1025" t="s">
        <v>22</v>
      </c>
      <c r="B53" s="148" t="s">
        <v>94</v>
      </c>
      <c r="C53" s="992">
        <v>37920</v>
      </c>
      <c r="D53" s="993">
        <v>37920</v>
      </c>
      <c r="E53" s="993"/>
      <c r="F53" s="994">
        <v>10290</v>
      </c>
      <c r="G53" s="356">
        <v>40274</v>
      </c>
      <c r="H53" s="995">
        <v>40274</v>
      </c>
      <c r="I53" s="343">
        <f t="shared" si="5"/>
        <v>100</v>
      </c>
      <c r="J53" s="996">
        <v>40274</v>
      </c>
      <c r="K53" s="993"/>
      <c r="L53" s="993">
        <v>10290</v>
      </c>
    </row>
    <row r="54" spans="1:12" s="145" customFormat="1" ht="12.95" customHeight="1">
      <c r="A54" s="1025" t="s">
        <v>24</v>
      </c>
      <c r="B54" s="246" t="s">
        <v>95</v>
      </c>
      <c r="C54" s="992">
        <v>33000</v>
      </c>
      <c r="D54" s="993">
        <v>33000</v>
      </c>
      <c r="E54" s="993"/>
      <c r="F54" s="994">
        <v>6800</v>
      </c>
      <c r="G54" s="356">
        <v>29045</v>
      </c>
      <c r="H54" s="995">
        <v>21080</v>
      </c>
      <c r="I54" s="343">
        <f t="shared" si="5"/>
        <v>72.57703563436047</v>
      </c>
      <c r="J54" s="996">
        <v>21080</v>
      </c>
      <c r="K54" s="993"/>
      <c r="L54" s="993">
        <v>6800</v>
      </c>
    </row>
    <row r="55" spans="1:12" s="145" customFormat="1" ht="12.95" customHeight="1">
      <c r="A55" s="1025" t="s">
        <v>26</v>
      </c>
      <c r="B55" s="246" t="s">
        <v>96</v>
      </c>
      <c r="C55" s="992">
        <v>1870</v>
      </c>
      <c r="D55" s="993">
        <v>1870</v>
      </c>
      <c r="E55" s="993"/>
      <c r="F55" s="994"/>
      <c r="G55" s="356">
        <v>23907</v>
      </c>
      <c r="H55" s="995">
        <v>23818</v>
      </c>
      <c r="I55" s="343">
        <f t="shared" si="5"/>
        <v>99.627724097544657</v>
      </c>
      <c r="J55" s="996">
        <v>23818</v>
      </c>
      <c r="K55" s="993"/>
      <c r="L55" s="993"/>
    </row>
    <row r="56" spans="1:12" s="145" customFormat="1" ht="12.95" customHeight="1" thickBot="1">
      <c r="A56" s="1025" t="s">
        <v>28</v>
      </c>
      <c r="B56" s="246" t="s">
        <v>97</v>
      </c>
      <c r="C56" s="992"/>
      <c r="D56" s="993"/>
      <c r="E56" s="993"/>
      <c r="F56" s="994"/>
      <c r="G56" s="357">
        <v>142</v>
      </c>
      <c r="H56" s="995">
        <v>142</v>
      </c>
      <c r="I56" s="343">
        <f t="shared" si="5"/>
        <v>100</v>
      </c>
      <c r="J56" s="996">
        <v>142</v>
      </c>
      <c r="K56" s="993"/>
      <c r="L56" s="993"/>
    </row>
    <row r="57" spans="1:12" s="145" customFormat="1" ht="12.95" customHeight="1" thickBot="1">
      <c r="A57" s="957" t="s">
        <v>42</v>
      </c>
      <c r="B57" s="481" t="s">
        <v>98</v>
      </c>
      <c r="C57" s="1001">
        <f>SUM(C52:C56)</f>
        <v>214759</v>
      </c>
      <c r="D57" s="408">
        <f>SUM(D52:D56)</f>
        <v>214759</v>
      </c>
      <c r="E57" s="408"/>
      <c r="F57" s="999">
        <f t="shared" ref="F57:L57" si="6">SUM(F52:F56)</f>
        <v>55200</v>
      </c>
      <c r="G57" s="358">
        <v>238288</v>
      </c>
      <c r="H57" s="409">
        <v>226424</v>
      </c>
      <c r="I57" s="332">
        <f t="shared" si="5"/>
        <v>95.021150876250587</v>
      </c>
      <c r="J57" s="410">
        <f t="shared" si="6"/>
        <v>226424</v>
      </c>
      <c r="K57" s="410">
        <f t="shared" si="6"/>
        <v>0</v>
      </c>
      <c r="L57" s="410">
        <f t="shared" si="6"/>
        <v>55200</v>
      </c>
    </row>
    <row r="58" spans="1:12" s="145" customFormat="1" ht="12.95" customHeight="1" thickBot="1">
      <c r="A58" s="1020"/>
      <c r="B58" s="481" t="s">
        <v>120</v>
      </c>
      <c r="C58" s="983"/>
      <c r="D58" s="984"/>
      <c r="E58" s="984"/>
      <c r="F58" s="985"/>
      <c r="G58" s="354"/>
      <c r="H58" s="983"/>
      <c r="I58" s="1000"/>
      <c r="J58" s="1000"/>
      <c r="K58" s="984"/>
      <c r="L58" s="984"/>
    </row>
    <row r="59" spans="1:12" s="145" customFormat="1" ht="12.95" customHeight="1">
      <c r="A59" s="1025" t="s">
        <v>45</v>
      </c>
      <c r="B59" s="482" t="s">
        <v>100</v>
      </c>
      <c r="C59" s="987">
        <v>3000</v>
      </c>
      <c r="D59" s="988">
        <v>3000</v>
      </c>
      <c r="E59" s="988"/>
      <c r="F59" s="989"/>
      <c r="G59" s="355">
        <v>3000</v>
      </c>
      <c r="H59" s="990">
        <v>2059</v>
      </c>
      <c r="I59" s="343">
        <f>H59/G59*100</f>
        <v>68.63333333333334</v>
      </c>
      <c r="J59" s="991">
        <v>2059</v>
      </c>
      <c r="K59" s="988"/>
      <c r="L59" s="988"/>
    </row>
    <row r="60" spans="1:12" s="145" customFormat="1" ht="12.95" customHeight="1">
      <c r="A60" s="1025" t="s">
        <v>47</v>
      </c>
      <c r="B60" s="246" t="s">
        <v>101</v>
      </c>
      <c r="C60" s="992"/>
      <c r="D60" s="993"/>
      <c r="E60" s="993"/>
      <c r="F60" s="994"/>
      <c r="G60" s="359"/>
      <c r="H60" s="995"/>
      <c r="I60" s="1027"/>
      <c r="J60" s="996"/>
      <c r="K60" s="993" t="s">
        <v>138</v>
      </c>
      <c r="L60" s="993"/>
    </row>
    <row r="61" spans="1:12" s="145" customFormat="1" ht="12.95" customHeight="1">
      <c r="A61" s="1025" t="s">
        <v>49</v>
      </c>
      <c r="B61" s="246" t="s">
        <v>102</v>
      </c>
      <c r="C61" s="992"/>
      <c r="D61" s="993"/>
      <c r="E61" s="993"/>
      <c r="F61" s="994"/>
      <c r="G61" s="359"/>
      <c r="H61" s="995"/>
      <c r="I61" s="1027"/>
      <c r="J61" s="996"/>
      <c r="K61" s="993"/>
      <c r="L61" s="993"/>
    </row>
    <row r="62" spans="1:12" s="145" customFormat="1" ht="18.75" customHeight="1" thickBot="1">
      <c r="A62" s="1025" t="s">
        <v>51</v>
      </c>
      <c r="B62" s="148" t="s">
        <v>103</v>
      </c>
      <c r="C62" s="992"/>
      <c r="D62" s="993"/>
      <c r="E62" s="993"/>
      <c r="F62" s="994"/>
      <c r="G62" s="357"/>
      <c r="H62" s="995"/>
      <c r="I62" s="1027"/>
      <c r="J62" s="996"/>
      <c r="K62" s="993"/>
      <c r="L62" s="993"/>
    </row>
    <row r="63" spans="1:12" s="145" customFormat="1" ht="12.95" customHeight="1" thickBot="1">
      <c r="A63" s="957" t="s">
        <v>53</v>
      </c>
      <c r="B63" s="481" t="s">
        <v>104</v>
      </c>
      <c r="C63" s="1001">
        <f>SUM(C59:C61)</f>
        <v>3000</v>
      </c>
      <c r="D63" s="1002">
        <f>SUM(D59:D61)</f>
        <v>3000</v>
      </c>
      <c r="E63" s="1002">
        <f>SUM(E59:E61)</f>
        <v>0</v>
      </c>
      <c r="F63" s="1003">
        <f>SUM(F59:F61)</f>
        <v>0</v>
      </c>
      <c r="G63" s="358">
        <v>3000</v>
      </c>
      <c r="H63" s="1004">
        <v>2059</v>
      </c>
      <c r="I63" s="332">
        <f>H63/G63*100</f>
        <v>68.63333333333334</v>
      </c>
      <c r="J63" s="1005">
        <f>SUM(J59:J61)</f>
        <v>2059</v>
      </c>
      <c r="K63" s="1002">
        <f>SUM(K59:K61)</f>
        <v>0</v>
      </c>
      <c r="L63" s="1002"/>
    </row>
    <row r="64" spans="1:12" s="145" customFormat="1" ht="12.95" customHeight="1" thickBot="1">
      <c r="A64" s="957" t="s">
        <v>55</v>
      </c>
      <c r="B64" s="481" t="s">
        <v>105</v>
      </c>
      <c r="C64" s="1006"/>
      <c r="D64" s="1007"/>
      <c r="E64" s="1007"/>
      <c r="F64" s="1008"/>
      <c r="G64" s="360"/>
      <c r="H64" s="1009"/>
      <c r="I64" s="1046"/>
      <c r="J64" s="1011"/>
      <c r="K64" s="1007"/>
      <c r="L64" s="1007"/>
    </row>
    <row r="65" spans="1:12" s="145" customFormat="1" ht="12.95" customHeight="1" thickBot="1">
      <c r="A65" s="957" t="s">
        <v>63</v>
      </c>
      <c r="B65" s="484" t="s">
        <v>106</v>
      </c>
      <c r="C65" s="1001">
        <f>+C57+C63+C64</f>
        <v>217759</v>
      </c>
      <c r="D65" s="1002">
        <f>+D57+D63+D64</f>
        <v>217759</v>
      </c>
      <c r="E65" s="1002"/>
      <c r="F65" s="1003">
        <f t="shared" ref="F65:L65" si="7">+F57+F63+F64</f>
        <v>55200</v>
      </c>
      <c r="G65" s="358">
        <v>241288</v>
      </c>
      <c r="H65" s="1004">
        <v>228483</v>
      </c>
      <c r="I65" s="332">
        <f>H65/G65*100</f>
        <v>94.693063890454567</v>
      </c>
      <c r="J65" s="1005">
        <f t="shared" si="7"/>
        <v>228483</v>
      </c>
      <c r="K65" s="1005">
        <f t="shared" si="7"/>
        <v>0</v>
      </c>
      <c r="L65" s="1005">
        <f t="shared" si="7"/>
        <v>55200</v>
      </c>
    </row>
    <row r="66" spans="1:12" s="145" customFormat="1" ht="12.95" customHeight="1" thickBot="1">
      <c r="A66" s="1012"/>
      <c r="B66" s="485"/>
      <c r="C66" s="1013"/>
      <c r="D66" s="1013"/>
      <c r="E66" s="1013"/>
      <c r="F66" s="1013"/>
      <c r="G66" s="229"/>
      <c r="H66" s="1014"/>
      <c r="I66" s="1014"/>
      <c r="J66" s="1014"/>
      <c r="K66" s="1013"/>
      <c r="L66" s="1013"/>
    </row>
    <row r="67" spans="1:12" s="145" customFormat="1" ht="12.95" customHeight="1" thickBot="1">
      <c r="A67" s="120" t="s">
        <v>107</v>
      </c>
      <c r="B67" s="486"/>
      <c r="C67" s="1015">
        <v>44</v>
      </c>
      <c r="D67" s="1016">
        <v>44</v>
      </c>
      <c r="E67" s="1016"/>
      <c r="F67" s="1017">
        <v>10</v>
      </c>
      <c r="G67" s="361">
        <v>43</v>
      </c>
      <c r="H67" s="1018">
        <v>40</v>
      </c>
      <c r="I67" s="1019"/>
      <c r="J67" s="1118">
        <v>40</v>
      </c>
      <c r="K67" s="1016"/>
      <c r="L67" s="1016">
        <v>10</v>
      </c>
    </row>
    <row r="68" spans="1:12" s="145" customFormat="1" ht="12.95" customHeight="1" thickBot="1">
      <c r="A68" s="120" t="s">
        <v>108</v>
      </c>
      <c r="B68" s="486"/>
      <c r="C68" s="1015">
        <v>15</v>
      </c>
      <c r="D68" s="1016">
        <v>15</v>
      </c>
      <c r="E68" s="1016"/>
      <c r="F68" s="1017"/>
      <c r="G68" s="361">
        <v>15</v>
      </c>
      <c r="H68" s="1018"/>
      <c r="I68" s="1019"/>
      <c r="J68" s="1118"/>
      <c r="K68" s="1016"/>
      <c r="L68" s="1016"/>
    </row>
  </sheetData>
  <mergeCells count="10">
    <mergeCell ref="J5:L5"/>
    <mergeCell ref="B1:F1"/>
    <mergeCell ref="B3:F3"/>
    <mergeCell ref="A4:G4"/>
    <mergeCell ref="B2:F2"/>
    <mergeCell ref="D5:F5"/>
    <mergeCell ref="G5:G6"/>
    <mergeCell ref="H5:H6"/>
    <mergeCell ref="I5:I6"/>
    <mergeCell ref="C5:C6"/>
  </mergeCells>
  <pageMargins left="0.19685039370078741" right="7.874015748031496E-2" top="0.43307086614173229" bottom="0.43307086614173229" header="0.51181102362204722" footer="0.51181102362204722"/>
  <pageSetup paperSize="9" scale="74" orientation="landscape" r:id="rId1"/>
  <rowBreaks count="1" manualBreakCount="1">
    <brk id="4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L67"/>
  <sheetViews>
    <sheetView topLeftCell="A28" workbookViewId="0">
      <selection activeCell="O15" sqref="O15"/>
    </sheetView>
  </sheetViews>
  <sheetFormatPr defaultRowHeight="15"/>
  <cols>
    <col min="1" max="1" width="13.28515625" customWidth="1"/>
    <col min="2" max="2" width="64.7109375" customWidth="1"/>
    <col min="3" max="3" width="10.28515625" customWidth="1"/>
    <col min="7" max="7" width="12" customWidth="1"/>
    <col min="8" max="8" width="12.140625" customWidth="1"/>
    <col min="9" max="9" width="9.85546875" customWidth="1"/>
    <col min="12" max="12" width="12" customWidth="1"/>
  </cols>
  <sheetData>
    <row r="1" spans="1:12" ht="16.5" thickBot="1">
      <c r="A1" s="1455" t="str">
        <f>+CONCATENATE("9.3.2.1. melléklet a .../2016. (…...) önkormányzati rendelethez")</f>
        <v>9.3.2.1. melléklet a .../2016. (…...) önkormányzati rendelethez</v>
      </c>
      <c r="B1" s="1455"/>
      <c r="C1" s="1455"/>
      <c r="D1" s="1455"/>
      <c r="E1" s="1455"/>
      <c r="F1" s="1455"/>
      <c r="G1" s="26"/>
      <c r="H1" s="26"/>
      <c r="I1" s="26"/>
      <c r="J1" s="26"/>
      <c r="K1" s="25"/>
      <c r="L1" s="25"/>
    </row>
    <row r="2" spans="1:12" ht="39" thickBot="1">
      <c r="A2" s="368" t="s">
        <v>1</v>
      </c>
      <c r="B2" s="1428" t="s">
        <v>139</v>
      </c>
      <c r="C2" s="1429"/>
      <c r="D2" s="1429"/>
      <c r="E2" s="1429"/>
      <c r="F2" s="1430"/>
      <c r="G2" s="29"/>
      <c r="H2" s="29"/>
      <c r="I2" s="29"/>
      <c r="J2" s="29"/>
      <c r="K2" s="28"/>
      <c r="L2" s="28"/>
    </row>
    <row r="3" spans="1:12" ht="26.25" thickBot="1">
      <c r="A3" s="1071" t="s">
        <v>3</v>
      </c>
      <c r="B3" s="1473" t="s">
        <v>4</v>
      </c>
      <c r="C3" s="1474"/>
      <c r="D3" s="1474"/>
      <c r="E3" s="1474"/>
      <c r="F3" s="1475"/>
      <c r="G3" s="29"/>
      <c r="H3" s="29"/>
      <c r="I3" s="29"/>
      <c r="J3" s="29"/>
      <c r="K3" s="28"/>
      <c r="L3" s="28"/>
    </row>
    <row r="4" spans="1:12" ht="15.75" thickBot="1">
      <c r="A4" s="1445" t="s">
        <v>5</v>
      </c>
      <c r="B4" s="1446"/>
      <c r="C4" s="1446"/>
      <c r="D4" s="1446"/>
      <c r="E4" s="1446"/>
      <c r="F4" s="1446"/>
      <c r="G4" s="1447"/>
      <c r="H4" s="32"/>
      <c r="I4" s="32"/>
      <c r="J4" s="32"/>
      <c r="K4" s="31"/>
      <c r="L4" s="31"/>
    </row>
    <row r="5" spans="1:12" s="145" customFormat="1" ht="12.75" customHeight="1" thickBot="1">
      <c r="A5" s="104" t="s">
        <v>6</v>
      </c>
      <c r="B5" s="1484" t="s">
        <v>7</v>
      </c>
      <c r="C5" s="1485"/>
      <c r="D5" s="1485"/>
      <c r="E5" s="1485"/>
      <c r="F5" s="1486"/>
      <c r="G5" s="106"/>
      <c r="H5" s="106"/>
      <c r="I5" s="106"/>
      <c r="J5" s="106"/>
      <c r="K5" s="50"/>
      <c r="L5" s="50"/>
    </row>
    <row r="6" spans="1:12" s="145" customFormat="1" ht="31.5" customHeight="1" thickBot="1">
      <c r="A6" s="55" t="s">
        <v>8</v>
      </c>
      <c r="B6" s="183" t="s">
        <v>9</v>
      </c>
      <c r="C6" s="1456" t="s">
        <v>10</v>
      </c>
      <c r="D6" s="1457" t="s">
        <v>11</v>
      </c>
      <c r="E6" s="1457" t="s">
        <v>12</v>
      </c>
      <c r="F6" s="1458" t="s">
        <v>13</v>
      </c>
      <c r="G6" s="1372" t="s">
        <v>14</v>
      </c>
      <c r="H6" s="1374" t="s">
        <v>109</v>
      </c>
      <c r="I6" s="1381" t="s">
        <v>110</v>
      </c>
      <c r="J6" s="1376" t="s">
        <v>111</v>
      </c>
      <c r="K6" s="1377"/>
      <c r="L6" s="1378"/>
    </row>
    <row r="7" spans="1:12" s="145" customFormat="1" ht="24.75" customHeight="1" thickBot="1">
      <c r="A7" s="109"/>
      <c r="B7" s="110" t="s">
        <v>15</v>
      </c>
      <c r="C7" s="1436"/>
      <c r="D7" s="253" t="s">
        <v>16</v>
      </c>
      <c r="E7" s="254" t="s">
        <v>17</v>
      </c>
      <c r="F7" s="412" t="s">
        <v>18</v>
      </c>
      <c r="G7" s="1373"/>
      <c r="H7" s="1437"/>
      <c r="I7" s="1438"/>
      <c r="J7" s="111" t="s">
        <v>16</v>
      </c>
      <c r="K7" s="111" t="s">
        <v>17</v>
      </c>
      <c r="L7" s="415" t="s">
        <v>18</v>
      </c>
    </row>
    <row r="8" spans="1:12" s="145" customFormat="1" ht="12.95" customHeight="1" thickBot="1">
      <c r="A8" s="1020"/>
      <c r="B8" s="484" t="s">
        <v>19</v>
      </c>
      <c r="C8" s="983"/>
      <c r="D8" s="984"/>
      <c r="E8" s="984"/>
      <c r="F8" s="985"/>
      <c r="G8" s="124"/>
      <c r="H8" s="1021"/>
      <c r="I8" s="98"/>
      <c r="J8" s="1000"/>
      <c r="K8" s="984"/>
      <c r="L8" s="984"/>
    </row>
    <row r="9" spans="1:12" s="145" customFormat="1" ht="12.95" customHeight="1">
      <c r="A9" s="1022" t="s">
        <v>20</v>
      </c>
      <c r="B9" s="482" t="s">
        <v>21</v>
      </c>
      <c r="C9" s="987"/>
      <c r="D9" s="988"/>
      <c r="E9" s="988"/>
      <c r="F9" s="989"/>
      <c r="G9" s="102"/>
      <c r="H9" s="1023"/>
      <c r="I9" s="99"/>
      <c r="J9" s="1024"/>
      <c r="K9" s="988"/>
      <c r="L9" s="988"/>
    </row>
    <row r="10" spans="1:12" s="145" customFormat="1" ht="12.95" customHeight="1">
      <c r="A10" s="1025" t="s">
        <v>22</v>
      </c>
      <c r="B10" s="246" t="s">
        <v>23</v>
      </c>
      <c r="C10" s="992"/>
      <c r="D10" s="993"/>
      <c r="E10" s="993"/>
      <c r="F10" s="994"/>
      <c r="G10" s="19">
        <v>1336</v>
      </c>
      <c r="H10" s="1026">
        <v>1336</v>
      </c>
      <c r="I10" s="343">
        <f>H10/G10*100</f>
        <v>100</v>
      </c>
      <c r="J10" s="1027">
        <v>1336</v>
      </c>
      <c r="K10" s="993"/>
      <c r="L10" s="993"/>
    </row>
    <row r="11" spans="1:12" s="145" customFormat="1" ht="12.95" customHeight="1">
      <c r="A11" s="1025" t="s">
        <v>24</v>
      </c>
      <c r="B11" s="246" t="s">
        <v>25</v>
      </c>
      <c r="C11" s="992"/>
      <c r="D11" s="993"/>
      <c r="E11" s="993"/>
      <c r="F11" s="994"/>
      <c r="G11" s="103"/>
      <c r="H11" s="1026"/>
      <c r="I11" s="96"/>
      <c r="J11" s="1027"/>
      <c r="K11" s="993"/>
      <c r="L11" s="993"/>
    </row>
    <row r="12" spans="1:12" s="145" customFormat="1" ht="12.95" customHeight="1">
      <c r="A12" s="1025" t="s">
        <v>26</v>
      </c>
      <c r="B12" s="246" t="s">
        <v>27</v>
      </c>
      <c r="C12" s="992"/>
      <c r="D12" s="993"/>
      <c r="E12" s="993"/>
      <c r="F12" s="994"/>
      <c r="G12" s="103"/>
      <c r="H12" s="1026"/>
      <c r="I12" s="96"/>
      <c r="J12" s="1027"/>
      <c r="K12" s="993"/>
      <c r="L12" s="993"/>
    </row>
    <row r="13" spans="1:12" s="145" customFormat="1" ht="12.95" customHeight="1">
      <c r="A13" s="1025" t="s">
        <v>28</v>
      </c>
      <c r="B13" s="246" t="s">
        <v>29</v>
      </c>
      <c r="C13" s="992"/>
      <c r="D13" s="993"/>
      <c r="E13" s="993"/>
      <c r="F13" s="994"/>
      <c r="G13" s="103"/>
      <c r="H13" s="1026"/>
      <c r="I13" s="96"/>
      <c r="J13" s="1027"/>
      <c r="K13" s="993"/>
      <c r="L13" s="993"/>
    </row>
    <row r="14" spans="1:12" s="145" customFormat="1" ht="12.95" customHeight="1">
      <c r="A14" s="1025" t="s">
        <v>30</v>
      </c>
      <c r="B14" s="246" t="s">
        <v>31</v>
      </c>
      <c r="C14" s="992"/>
      <c r="D14" s="993"/>
      <c r="E14" s="993"/>
      <c r="F14" s="994"/>
      <c r="G14" s="103"/>
      <c r="H14" s="1026"/>
      <c r="I14" s="96"/>
      <c r="J14" s="1027"/>
      <c r="K14" s="993"/>
      <c r="L14" s="993"/>
    </row>
    <row r="15" spans="1:12" s="145" customFormat="1" ht="12.95" customHeight="1">
      <c r="A15" s="1025" t="s">
        <v>32</v>
      </c>
      <c r="B15" s="1028" t="s">
        <v>33</v>
      </c>
      <c r="C15" s="992"/>
      <c r="D15" s="993"/>
      <c r="E15" s="993"/>
      <c r="F15" s="994"/>
      <c r="G15" s="103"/>
      <c r="H15" s="1026"/>
      <c r="I15" s="96"/>
      <c r="J15" s="1027"/>
      <c r="K15" s="993"/>
      <c r="L15" s="993"/>
    </row>
    <row r="16" spans="1:12" s="145" customFormat="1" ht="12.95" customHeight="1">
      <c r="A16" s="1025" t="s">
        <v>34</v>
      </c>
      <c r="B16" s="246" t="s">
        <v>35</v>
      </c>
      <c r="C16" s="1029"/>
      <c r="D16" s="1030"/>
      <c r="E16" s="1030"/>
      <c r="F16" s="1031"/>
      <c r="G16" s="103"/>
      <c r="H16" s="1032"/>
      <c r="I16" s="96"/>
      <c r="J16" s="1033"/>
      <c r="K16" s="1030"/>
      <c r="L16" s="1030"/>
    </row>
    <row r="17" spans="1:12" s="145" customFormat="1" ht="12.95" customHeight="1">
      <c r="A17" s="1025" t="s">
        <v>36</v>
      </c>
      <c r="B17" s="246" t="s">
        <v>37</v>
      </c>
      <c r="C17" s="992"/>
      <c r="D17" s="993"/>
      <c r="E17" s="993"/>
      <c r="F17" s="994"/>
      <c r="G17" s="103"/>
      <c r="H17" s="1026"/>
      <c r="I17" s="96"/>
      <c r="J17" s="1027"/>
      <c r="K17" s="993"/>
      <c r="L17" s="993"/>
    </row>
    <row r="18" spans="1:12" s="145" customFormat="1" ht="12.95" customHeight="1">
      <c r="A18" s="1025" t="s">
        <v>38</v>
      </c>
      <c r="B18" s="246" t="s">
        <v>39</v>
      </c>
      <c r="C18" s="1034"/>
      <c r="D18" s="1035"/>
      <c r="E18" s="1035"/>
      <c r="F18" s="1036"/>
      <c r="G18" s="103"/>
      <c r="H18" s="1037"/>
      <c r="I18" s="96"/>
      <c r="J18" s="1038"/>
      <c r="K18" s="1035"/>
      <c r="L18" s="1035"/>
    </row>
    <row r="19" spans="1:12" s="145" customFormat="1" ht="12.95" customHeight="1" thickBot="1">
      <c r="A19" s="1025" t="s">
        <v>40</v>
      </c>
      <c r="B19" s="1028" t="s">
        <v>41</v>
      </c>
      <c r="C19" s="1034"/>
      <c r="D19" s="1035"/>
      <c r="E19" s="1035"/>
      <c r="F19" s="1036"/>
      <c r="G19" s="125"/>
      <c r="H19" s="1037"/>
      <c r="I19" s="97"/>
      <c r="J19" s="1038"/>
      <c r="K19" s="1035"/>
      <c r="L19" s="1035"/>
    </row>
    <row r="20" spans="1:12" s="145" customFormat="1" ht="12.95" customHeight="1" thickBot="1">
      <c r="A20" s="957" t="s">
        <v>42</v>
      </c>
      <c r="B20" s="484" t="s">
        <v>43</v>
      </c>
      <c r="C20" s="1001">
        <f>SUM(C9:C19)</f>
        <v>0</v>
      </c>
      <c r="D20" s="1002">
        <f>SUM(D9:D19)</f>
        <v>0</v>
      </c>
      <c r="E20" s="1002"/>
      <c r="F20" s="1003"/>
      <c r="G20" s="21">
        <v>1336</v>
      </c>
      <c r="H20" s="1053">
        <v>1336</v>
      </c>
      <c r="I20" s="332">
        <f>H20/G20*100</f>
        <v>100</v>
      </c>
      <c r="J20" s="1040">
        <f>+J9+J10+J11+J12+J13+J14+J15+J16+J17+J18+J19</f>
        <v>1336</v>
      </c>
      <c r="K20" s="1002">
        <f>+K9+K10+K11+K12+K13+K14+K15+K16+K17+K18+K19</f>
        <v>0</v>
      </c>
      <c r="L20" s="1002">
        <f>+L9+L10+L11+L12+L13+L14+L15+L16+L17+L18+L19</f>
        <v>0</v>
      </c>
    </row>
    <row r="21" spans="1:12" s="145" customFormat="1" ht="12.95" customHeight="1" thickBot="1">
      <c r="A21" s="1020"/>
      <c r="B21" s="484" t="s">
        <v>44</v>
      </c>
      <c r="C21" s="983"/>
      <c r="D21" s="984"/>
      <c r="E21" s="984"/>
      <c r="F21" s="985"/>
      <c r="G21" s="124"/>
      <c r="H21" s="1021"/>
      <c r="I21" s="98"/>
      <c r="J21" s="1000"/>
      <c r="K21" s="984"/>
      <c r="L21" s="984"/>
    </row>
    <row r="22" spans="1:12" s="145" customFormat="1" ht="12.95" customHeight="1">
      <c r="A22" s="1022" t="s">
        <v>45</v>
      </c>
      <c r="B22" s="482" t="s">
        <v>46</v>
      </c>
      <c r="C22" s="987"/>
      <c r="D22" s="988"/>
      <c r="E22" s="988"/>
      <c r="F22" s="989"/>
      <c r="G22" s="102"/>
      <c r="H22" s="1023"/>
      <c r="I22" s="99"/>
      <c r="J22" s="1024"/>
      <c r="K22" s="988"/>
      <c r="L22" s="988"/>
    </row>
    <row r="23" spans="1:12" s="145" customFormat="1" ht="12.95" customHeight="1">
      <c r="A23" s="1025" t="s">
        <v>47</v>
      </c>
      <c r="B23" s="246" t="s">
        <v>48</v>
      </c>
      <c r="C23" s="992"/>
      <c r="D23" s="993"/>
      <c r="E23" s="993"/>
      <c r="F23" s="994"/>
      <c r="G23" s="103"/>
      <c r="H23" s="1026"/>
      <c r="I23" s="96"/>
      <c r="J23" s="1027"/>
      <c r="K23" s="993"/>
      <c r="L23" s="993"/>
    </row>
    <row r="24" spans="1:12" s="145" customFormat="1" ht="12.95" customHeight="1">
      <c r="A24" s="1025" t="s">
        <v>49</v>
      </c>
      <c r="B24" s="246" t="s">
        <v>50</v>
      </c>
      <c r="C24" s="992"/>
      <c r="D24" s="993"/>
      <c r="E24" s="993"/>
      <c r="F24" s="994"/>
      <c r="G24" s="103"/>
      <c r="H24" s="1026"/>
      <c r="I24" s="96"/>
      <c r="J24" s="1027"/>
      <c r="K24" s="993"/>
      <c r="L24" s="993"/>
    </row>
    <row r="25" spans="1:12" s="145" customFormat="1" ht="12.95" customHeight="1" thickBot="1">
      <c r="A25" s="1025" t="s">
        <v>51</v>
      </c>
      <c r="B25" s="246" t="s">
        <v>52</v>
      </c>
      <c r="C25" s="992"/>
      <c r="D25" s="993"/>
      <c r="E25" s="993"/>
      <c r="F25" s="994"/>
      <c r="G25" s="125"/>
      <c r="H25" s="1026"/>
      <c r="I25" s="97"/>
      <c r="J25" s="1027"/>
      <c r="K25" s="993"/>
      <c r="L25" s="993"/>
    </row>
    <row r="26" spans="1:12" s="145" customFormat="1" ht="12.95" customHeight="1" thickBot="1">
      <c r="A26" s="957" t="s">
        <v>53</v>
      </c>
      <c r="B26" s="484" t="s">
        <v>54</v>
      </c>
      <c r="C26" s="1001">
        <f>SUM(C22:C24)</f>
        <v>0</v>
      </c>
      <c r="D26" s="1002">
        <f>SUM(D22:D24)</f>
        <v>0</v>
      </c>
      <c r="E26" s="1002"/>
      <c r="F26" s="1003"/>
      <c r="G26" s="124"/>
      <c r="H26" s="1053"/>
      <c r="I26" s="98"/>
      <c r="J26" s="1040"/>
      <c r="K26" s="1002"/>
      <c r="L26" s="1002"/>
    </row>
    <row r="27" spans="1:12" s="145" customFormat="1" ht="12.95" customHeight="1" thickBot="1">
      <c r="A27" s="957" t="s">
        <v>55</v>
      </c>
      <c r="B27" s="481" t="s">
        <v>56</v>
      </c>
      <c r="C27" s="1006"/>
      <c r="D27" s="1007"/>
      <c r="E27" s="1007"/>
      <c r="F27" s="1008"/>
      <c r="G27" s="124"/>
      <c r="H27" s="1054"/>
      <c r="I27" s="98"/>
      <c r="J27" s="1046"/>
      <c r="K27" s="1007"/>
      <c r="L27" s="1007"/>
    </row>
    <row r="28" spans="1:12" s="145" customFormat="1" ht="12.95" customHeight="1" thickBot="1">
      <c r="A28" s="1020"/>
      <c r="B28" s="481" t="s">
        <v>57</v>
      </c>
      <c r="C28" s="983"/>
      <c r="D28" s="984"/>
      <c r="E28" s="984"/>
      <c r="F28" s="985"/>
      <c r="G28" s="124"/>
      <c r="H28" s="1021"/>
      <c r="I28" s="98"/>
      <c r="J28" s="1000"/>
      <c r="K28" s="984"/>
      <c r="L28" s="984"/>
    </row>
    <row r="29" spans="1:12" s="145" customFormat="1" ht="12.95" customHeight="1">
      <c r="A29" s="1022" t="s">
        <v>58</v>
      </c>
      <c r="B29" s="482" t="s">
        <v>48</v>
      </c>
      <c r="C29" s="987"/>
      <c r="D29" s="988"/>
      <c r="E29" s="988"/>
      <c r="F29" s="989"/>
      <c r="G29" s="102"/>
      <c r="H29" s="1023"/>
      <c r="I29" s="99"/>
      <c r="J29" s="1024"/>
      <c r="K29" s="988"/>
      <c r="L29" s="988"/>
    </row>
    <row r="30" spans="1:12" s="145" customFormat="1" ht="12.95" customHeight="1">
      <c r="A30" s="1022" t="s">
        <v>59</v>
      </c>
      <c r="B30" s="246" t="s">
        <v>60</v>
      </c>
      <c r="C30" s="1029"/>
      <c r="D30" s="1030"/>
      <c r="E30" s="1030"/>
      <c r="F30" s="1031"/>
      <c r="G30" s="103"/>
      <c r="H30" s="1032"/>
      <c r="I30" s="96"/>
      <c r="J30" s="1033"/>
      <c r="K30" s="1030"/>
      <c r="L30" s="1030"/>
    </row>
    <row r="31" spans="1:12" s="145" customFormat="1" ht="12.95" customHeight="1" thickBot="1">
      <c r="A31" s="1025" t="s">
        <v>61</v>
      </c>
      <c r="B31" s="1047" t="s">
        <v>62</v>
      </c>
      <c r="C31" s="1048"/>
      <c r="D31" s="1049"/>
      <c r="E31" s="1049"/>
      <c r="F31" s="1050"/>
      <c r="G31" s="125"/>
      <c r="H31" s="1051"/>
      <c r="I31" s="97"/>
      <c r="J31" s="1052"/>
      <c r="K31" s="1049"/>
      <c r="L31" s="1049"/>
    </row>
    <row r="32" spans="1:12" s="145" customFormat="1" ht="12.95" customHeight="1" thickBot="1">
      <c r="A32" s="957" t="s">
        <v>63</v>
      </c>
      <c r="B32" s="481" t="s">
        <v>64</v>
      </c>
      <c r="C32" s="1001">
        <f>+C29+C30</f>
        <v>0</v>
      </c>
      <c r="D32" s="1002">
        <f>+D29+D30</f>
        <v>0</v>
      </c>
      <c r="E32" s="1002"/>
      <c r="F32" s="1003"/>
      <c r="G32" s="124"/>
      <c r="H32" s="1053"/>
      <c r="I32" s="98"/>
      <c r="J32" s="1040"/>
      <c r="K32" s="1002"/>
      <c r="L32" s="1002"/>
    </row>
    <row r="33" spans="1:12" s="145" customFormat="1" ht="12.95" customHeight="1" thickBot="1">
      <c r="A33" s="1020"/>
      <c r="B33" s="481" t="s">
        <v>65</v>
      </c>
      <c r="C33" s="983"/>
      <c r="D33" s="984"/>
      <c r="E33" s="984"/>
      <c r="F33" s="985"/>
      <c r="G33" s="233"/>
      <c r="H33" s="1021"/>
      <c r="I33" s="98"/>
      <c r="J33" s="1000"/>
      <c r="K33" s="984"/>
      <c r="L33" s="984"/>
    </row>
    <row r="34" spans="1:12" s="145" customFormat="1" ht="12.95" customHeight="1">
      <c r="A34" s="1022" t="s">
        <v>66</v>
      </c>
      <c r="B34" s="482" t="s">
        <v>67</v>
      </c>
      <c r="C34" s="987"/>
      <c r="D34" s="988"/>
      <c r="E34" s="988"/>
      <c r="F34" s="989"/>
      <c r="G34" s="102"/>
      <c r="H34" s="1023"/>
      <c r="I34" s="99"/>
      <c r="J34" s="1024"/>
      <c r="K34" s="988"/>
      <c r="L34" s="988"/>
    </row>
    <row r="35" spans="1:12" s="145" customFormat="1" ht="12.95" customHeight="1">
      <c r="A35" s="1022" t="s">
        <v>68</v>
      </c>
      <c r="B35" s="246" t="s">
        <v>69</v>
      </c>
      <c r="C35" s="1029"/>
      <c r="D35" s="1030"/>
      <c r="E35" s="1030"/>
      <c r="F35" s="1031"/>
      <c r="G35" s="103"/>
      <c r="H35" s="1032"/>
      <c r="I35" s="96"/>
      <c r="J35" s="1033"/>
      <c r="K35" s="1030"/>
      <c r="L35" s="1030"/>
    </row>
    <row r="36" spans="1:12" s="145" customFormat="1" ht="12.95" customHeight="1" thickBot="1">
      <c r="A36" s="1025" t="s">
        <v>70</v>
      </c>
      <c r="B36" s="1047" t="s">
        <v>71</v>
      </c>
      <c r="C36" s="1048"/>
      <c r="D36" s="1049"/>
      <c r="E36" s="1049"/>
      <c r="F36" s="1050"/>
      <c r="G36" s="125"/>
      <c r="H36" s="1051"/>
      <c r="I36" s="97"/>
      <c r="J36" s="1052"/>
      <c r="K36" s="1049"/>
      <c r="L36" s="1049"/>
    </row>
    <row r="37" spans="1:12" s="145" customFormat="1" ht="12.95" customHeight="1" thickBot="1">
      <c r="A37" s="957" t="s">
        <v>72</v>
      </c>
      <c r="B37" s="481" t="s">
        <v>73</v>
      </c>
      <c r="C37" s="1001">
        <f>+C34+C35+C36</f>
        <v>0</v>
      </c>
      <c r="D37" s="1002">
        <f>+D34+D35+D36</f>
        <v>0</v>
      </c>
      <c r="E37" s="1002"/>
      <c r="F37" s="1003"/>
      <c r="G37" s="124"/>
      <c r="H37" s="1053"/>
      <c r="I37" s="98"/>
      <c r="J37" s="1040"/>
      <c r="K37" s="1002"/>
      <c r="L37" s="1002"/>
    </row>
    <row r="38" spans="1:12" s="145" customFormat="1" ht="12.95" customHeight="1" thickBot="1">
      <c r="A38" s="957" t="s">
        <v>74</v>
      </c>
      <c r="B38" s="481" t="s">
        <v>75</v>
      </c>
      <c r="C38" s="1006"/>
      <c r="D38" s="1007"/>
      <c r="E38" s="1007"/>
      <c r="F38" s="1008"/>
      <c r="G38" s="124"/>
      <c r="H38" s="1054"/>
      <c r="I38" s="98"/>
      <c r="J38" s="1046"/>
      <c r="K38" s="1007"/>
      <c r="L38" s="1007"/>
    </row>
    <row r="39" spans="1:12" s="145" customFormat="1" ht="12.95" customHeight="1" thickBot="1">
      <c r="A39" s="957" t="s">
        <v>76</v>
      </c>
      <c r="B39" s="481" t="s">
        <v>77</v>
      </c>
      <c r="C39" s="1009"/>
      <c r="D39" s="1055"/>
      <c r="E39" s="1055"/>
      <c r="F39" s="1056"/>
      <c r="G39" s="124"/>
      <c r="H39" s="1054"/>
      <c r="I39" s="98"/>
      <c r="J39" s="1046"/>
      <c r="K39" s="1055"/>
      <c r="L39" s="1055"/>
    </row>
    <row r="40" spans="1:12" s="145" customFormat="1" ht="12.95" customHeight="1" thickBot="1">
      <c r="A40" s="957" t="s">
        <v>78</v>
      </c>
      <c r="B40" s="481" t="s">
        <v>79</v>
      </c>
      <c r="C40" s="1004">
        <f>+C20+C26+C27+C32+C37+C38+C39</f>
        <v>0</v>
      </c>
      <c r="D40" s="1057">
        <f>+D20+D26+D27+D32+D37+D38+D39</f>
        <v>0</v>
      </c>
      <c r="E40" s="1057"/>
      <c r="F40" s="1058"/>
      <c r="G40" s="21">
        <v>1336</v>
      </c>
      <c r="H40" s="1053">
        <v>1336</v>
      </c>
      <c r="I40" s="332">
        <f>H40/G40*100</f>
        <v>100</v>
      </c>
      <c r="J40" s="1040">
        <f>J20+J26+J27+J32+J37+J38+J39</f>
        <v>1336</v>
      </c>
      <c r="K40" s="1057"/>
      <c r="L40" s="1057"/>
    </row>
    <row r="41" spans="1:12" s="145" customFormat="1" ht="12.95" customHeight="1" thickBot="1">
      <c r="A41" s="1020"/>
      <c r="B41" s="481" t="s">
        <v>80</v>
      </c>
      <c r="C41" s="983"/>
      <c r="D41" s="984"/>
      <c r="E41" s="984"/>
      <c r="F41" s="985"/>
      <c r="G41" s="124"/>
      <c r="H41" s="1021"/>
      <c r="I41" s="99"/>
      <c r="J41" s="1000"/>
      <c r="K41" s="984"/>
      <c r="L41" s="984"/>
    </row>
    <row r="42" spans="1:12" s="145" customFormat="1" ht="12.95" customHeight="1">
      <c r="A42" s="1022" t="s">
        <v>81</v>
      </c>
      <c r="B42" s="482" t="s">
        <v>82</v>
      </c>
      <c r="C42" s="987"/>
      <c r="D42" s="988"/>
      <c r="E42" s="988"/>
      <c r="F42" s="989"/>
      <c r="G42" s="102"/>
      <c r="H42" s="1023"/>
      <c r="I42" s="96"/>
      <c r="J42" s="1024"/>
      <c r="K42" s="988"/>
      <c r="L42" s="988"/>
    </row>
    <row r="43" spans="1:12" s="145" customFormat="1" ht="12.95" customHeight="1">
      <c r="A43" s="1022" t="s">
        <v>83</v>
      </c>
      <c r="B43" s="246" t="s">
        <v>84</v>
      </c>
      <c r="C43" s="1029"/>
      <c r="D43" s="1030"/>
      <c r="E43" s="1030"/>
      <c r="F43" s="1031"/>
      <c r="G43" s="103"/>
      <c r="H43" s="1032"/>
      <c r="I43" s="96"/>
      <c r="J43" s="1033"/>
      <c r="K43" s="1030"/>
      <c r="L43" s="1030"/>
    </row>
    <row r="44" spans="1:12" s="145" customFormat="1" ht="12.95" customHeight="1" thickBot="1">
      <c r="A44" s="1025" t="s">
        <v>85</v>
      </c>
      <c r="B44" s="1047" t="s">
        <v>86</v>
      </c>
      <c r="C44" s="1048"/>
      <c r="D44" s="1049"/>
      <c r="E44" s="1049"/>
      <c r="F44" s="1050"/>
      <c r="G44" s="126">
        <v>14528</v>
      </c>
      <c r="H44" s="1051">
        <v>7263</v>
      </c>
      <c r="I44" s="343">
        <f>H44/G44*100</f>
        <v>49.993116740088105</v>
      </c>
      <c r="J44" s="1052">
        <v>7263</v>
      </c>
      <c r="K44" s="1049"/>
      <c r="L44" s="1049"/>
    </row>
    <row r="45" spans="1:12" s="145" customFormat="1" ht="12.95" customHeight="1" thickBot="1">
      <c r="A45" s="981" t="s">
        <v>87</v>
      </c>
      <c r="B45" s="481" t="s">
        <v>88</v>
      </c>
      <c r="C45" s="1004">
        <f>+C42+C43+C44</f>
        <v>0</v>
      </c>
      <c r="D45" s="1057">
        <f>+D42+D43+D44</f>
        <v>0</v>
      </c>
      <c r="E45" s="1057"/>
      <c r="F45" s="1058"/>
      <c r="G45" s="21">
        <v>14528</v>
      </c>
      <c r="H45" s="1053">
        <v>7263</v>
      </c>
      <c r="I45" s="332">
        <f>H45/G45*100</f>
        <v>49.993116740088105</v>
      </c>
      <c r="J45" s="1040">
        <f>+J42+J43+J44</f>
        <v>7263</v>
      </c>
      <c r="K45" s="1057"/>
      <c r="L45" s="1057"/>
    </row>
    <row r="46" spans="1:12" s="145" customFormat="1" ht="12.95" customHeight="1" thickBot="1">
      <c r="A46" s="981" t="s">
        <v>89</v>
      </c>
      <c r="B46" s="1065" t="s">
        <v>90</v>
      </c>
      <c r="C46" s="1004">
        <f>+C40+C45</f>
        <v>0</v>
      </c>
      <c r="D46" s="1057">
        <f>+D40+D45</f>
        <v>0</v>
      </c>
      <c r="E46" s="1057"/>
      <c r="F46" s="1058"/>
      <c r="G46" s="21">
        <v>15864</v>
      </c>
      <c r="H46" s="1053">
        <v>8599</v>
      </c>
      <c r="I46" s="332">
        <f>H46/G46*100</f>
        <v>54.204488149268784</v>
      </c>
      <c r="J46" s="1040">
        <f>+J40+J45</f>
        <v>8599</v>
      </c>
      <c r="K46" s="1057"/>
      <c r="L46" s="1057"/>
    </row>
    <row r="47" spans="1:12" s="145" customFormat="1" ht="19.5" customHeight="1" thickBot="1">
      <c r="A47" s="57"/>
      <c r="B47" s="153"/>
      <c r="C47" s="154"/>
      <c r="D47" s="154"/>
      <c r="E47" s="154"/>
      <c r="F47" s="154"/>
      <c r="G47" s="155"/>
      <c r="H47" s="155"/>
      <c r="I47" s="155"/>
      <c r="J47" s="155"/>
      <c r="K47" s="154"/>
      <c r="L47" s="154"/>
    </row>
    <row r="48" spans="1:12" s="145" customFormat="1" ht="30.75" customHeight="1" thickBot="1">
      <c r="A48" s="1480" t="s">
        <v>91</v>
      </c>
      <c r="B48" s="1481"/>
      <c r="C48" s="1374" t="s">
        <v>10</v>
      </c>
      <c r="D48" s="1370" t="s">
        <v>11</v>
      </c>
      <c r="E48" s="1370" t="s">
        <v>12</v>
      </c>
      <c r="F48" s="1371" t="s">
        <v>13</v>
      </c>
      <c r="G48" s="1372" t="s">
        <v>14</v>
      </c>
      <c r="H48" s="1374" t="s">
        <v>109</v>
      </c>
      <c r="I48" s="1381" t="s">
        <v>110</v>
      </c>
      <c r="J48" s="1376" t="s">
        <v>111</v>
      </c>
      <c r="K48" s="1377"/>
      <c r="L48" s="1378"/>
    </row>
    <row r="49" spans="1:12" s="145" customFormat="1" ht="24.75" customHeight="1" thickBot="1">
      <c r="A49" s="1482"/>
      <c r="B49" s="1483"/>
      <c r="C49" s="1375"/>
      <c r="D49" s="253" t="s">
        <v>16</v>
      </c>
      <c r="E49" s="254" t="s">
        <v>17</v>
      </c>
      <c r="F49" s="412" t="s">
        <v>18</v>
      </c>
      <c r="G49" s="1388"/>
      <c r="H49" s="1437"/>
      <c r="I49" s="1438"/>
      <c r="J49" s="111" t="s">
        <v>16</v>
      </c>
      <c r="K49" s="111" t="s">
        <v>17</v>
      </c>
      <c r="L49" s="415" t="s">
        <v>18</v>
      </c>
    </row>
    <row r="50" spans="1:12" s="145" customFormat="1" ht="12.95" customHeight="1" thickBot="1">
      <c r="A50" s="1195"/>
      <c r="B50" s="1196" t="s">
        <v>92</v>
      </c>
      <c r="C50" s="983"/>
      <c r="D50" s="984"/>
      <c r="E50" s="984"/>
      <c r="F50" s="985"/>
      <c r="G50" s="124"/>
      <c r="H50" s="1021"/>
      <c r="I50" s="98"/>
      <c r="J50" s="1000"/>
      <c r="K50" s="984"/>
      <c r="L50" s="984"/>
    </row>
    <row r="51" spans="1:12" s="145" customFormat="1" ht="12.95" customHeight="1">
      <c r="A51" s="1022" t="s">
        <v>20</v>
      </c>
      <c r="B51" s="482" t="s">
        <v>93</v>
      </c>
      <c r="C51" s="987"/>
      <c r="D51" s="988"/>
      <c r="E51" s="988"/>
      <c r="F51" s="989"/>
      <c r="G51" s="100">
        <v>3815</v>
      </c>
      <c r="H51" s="1023">
        <v>3815</v>
      </c>
      <c r="I51" s="343">
        <f>H51/G51*100</f>
        <v>100</v>
      </c>
      <c r="J51" s="1024">
        <v>3815</v>
      </c>
      <c r="K51" s="988"/>
      <c r="L51" s="988"/>
    </row>
    <row r="52" spans="1:12" s="145" customFormat="1" ht="12.95" customHeight="1">
      <c r="A52" s="1025" t="s">
        <v>22</v>
      </c>
      <c r="B52" s="246" t="s">
        <v>94</v>
      </c>
      <c r="C52" s="992"/>
      <c r="D52" s="993"/>
      <c r="E52" s="993"/>
      <c r="F52" s="994"/>
      <c r="G52" s="103">
        <v>978</v>
      </c>
      <c r="H52" s="1026">
        <v>978</v>
      </c>
      <c r="I52" s="343">
        <f>H52/G52*100</f>
        <v>100</v>
      </c>
      <c r="J52" s="1027">
        <v>978</v>
      </c>
      <c r="K52" s="993"/>
      <c r="L52" s="993"/>
    </row>
    <row r="53" spans="1:12" s="145" customFormat="1" ht="12.95" customHeight="1">
      <c r="A53" s="1025" t="s">
        <v>24</v>
      </c>
      <c r="B53" s="246" t="s">
        <v>95</v>
      </c>
      <c r="C53" s="992"/>
      <c r="D53" s="993"/>
      <c r="E53" s="993"/>
      <c r="F53" s="994"/>
      <c r="G53" s="19">
        <v>11071</v>
      </c>
      <c r="H53" s="1026">
        <v>3756</v>
      </c>
      <c r="I53" s="343">
        <f>H53/G53*100</f>
        <v>33.926474573209283</v>
      </c>
      <c r="J53" s="1027">
        <v>3756</v>
      </c>
      <c r="K53" s="993"/>
      <c r="L53" s="993"/>
    </row>
    <row r="54" spans="1:12" s="145" customFormat="1" ht="12.95" customHeight="1">
      <c r="A54" s="1025" t="s">
        <v>26</v>
      </c>
      <c r="B54" s="246" t="s">
        <v>96</v>
      </c>
      <c r="C54" s="992"/>
      <c r="D54" s="993"/>
      <c r="E54" s="993"/>
      <c r="F54" s="994"/>
      <c r="G54" s="103"/>
      <c r="H54" s="1026"/>
      <c r="I54" s="96"/>
      <c r="J54" s="1027"/>
      <c r="K54" s="993"/>
      <c r="L54" s="993"/>
    </row>
    <row r="55" spans="1:12" s="145" customFormat="1" ht="12.95" customHeight="1" thickBot="1">
      <c r="A55" s="1025" t="s">
        <v>28</v>
      </c>
      <c r="B55" s="246" t="s">
        <v>97</v>
      </c>
      <c r="C55" s="992"/>
      <c r="D55" s="993"/>
      <c r="E55" s="993"/>
      <c r="F55" s="994"/>
      <c r="G55" s="125"/>
      <c r="H55" s="1026"/>
      <c r="I55" s="97"/>
      <c r="J55" s="1027"/>
      <c r="K55" s="993"/>
      <c r="L55" s="993"/>
    </row>
    <row r="56" spans="1:12" s="145" customFormat="1" ht="12.95" customHeight="1" thickBot="1">
      <c r="A56" s="998" t="s">
        <v>42</v>
      </c>
      <c r="B56" s="483" t="s">
        <v>98</v>
      </c>
      <c r="C56" s="407">
        <f>SUM(C51:C55)</f>
        <v>0</v>
      </c>
      <c r="D56" s="408">
        <f>SUM(D51:D55)</f>
        <v>0</v>
      </c>
      <c r="E56" s="408"/>
      <c r="F56" s="999"/>
      <c r="G56" s="21">
        <v>15864</v>
      </c>
      <c r="H56" s="1039">
        <v>8549</v>
      </c>
      <c r="I56" s="332">
        <f>H56/G56*100</f>
        <v>53.889309127584475</v>
      </c>
      <c r="J56" s="1066">
        <f>SUM(J51:J55)</f>
        <v>8549</v>
      </c>
      <c r="K56" s="408"/>
      <c r="L56" s="408"/>
    </row>
    <row r="57" spans="1:12" s="145" customFormat="1" ht="12.95" customHeight="1" thickBot="1">
      <c r="A57" s="1020"/>
      <c r="B57" s="481" t="s">
        <v>99</v>
      </c>
      <c r="C57" s="983"/>
      <c r="D57" s="984"/>
      <c r="E57" s="984"/>
      <c r="F57" s="985"/>
      <c r="G57" s="124"/>
      <c r="H57" s="1021"/>
      <c r="I57" s="98"/>
      <c r="J57" s="1000"/>
      <c r="K57" s="984"/>
      <c r="L57" s="984"/>
    </row>
    <row r="58" spans="1:12" s="145" customFormat="1" ht="12.95" customHeight="1">
      <c r="A58" s="1022" t="s">
        <v>45</v>
      </c>
      <c r="B58" s="482" t="s">
        <v>100</v>
      </c>
      <c r="C58" s="987"/>
      <c r="D58" s="988"/>
      <c r="E58" s="988"/>
      <c r="F58" s="989"/>
      <c r="G58" s="102"/>
      <c r="H58" s="1023"/>
      <c r="I58" s="99"/>
      <c r="J58" s="1024"/>
      <c r="K58" s="988"/>
      <c r="L58" s="988"/>
    </row>
    <row r="59" spans="1:12" s="145" customFormat="1" ht="12.95" customHeight="1">
      <c r="A59" s="1025" t="s">
        <v>47</v>
      </c>
      <c r="B59" s="246" t="s">
        <v>101</v>
      </c>
      <c r="C59" s="992"/>
      <c r="D59" s="993"/>
      <c r="E59" s="993"/>
      <c r="F59" s="994"/>
      <c r="G59" s="103"/>
      <c r="H59" s="1026"/>
      <c r="I59" s="96"/>
      <c r="J59" s="1027"/>
      <c r="K59" s="993"/>
      <c r="L59" s="993"/>
    </row>
    <row r="60" spans="1:12" s="145" customFormat="1" ht="12.95" customHeight="1">
      <c r="A60" s="1025" t="s">
        <v>49</v>
      </c>
      <c r="B60" s="246" t="s">
        <v>102</v>
      </c>
      <c r="C60" s="992"/>
      <c r="D60" s="993"/>
      <c r="E60" s="993"/>
      <c r="F60" s="994"/>
      <c r="G60" s="103"/>
      <c r="H60" s="1026"/>
      <c r="I60" s="96"/>
      <c r="J60" s="1027"/>
      <c r="K60" s="993"/>
      <c r="L60" s="993"/>
    </row>
    <row r="61" spans="1:12" s="145" customFormat="1" ht="12.95" customHeight="1" thickBot="1">
      <c r="A61" s="1025" t="s">
        <v>51</v>
      </c>
      <c r="B61" s="246" t="s">
        <v>103</v>
      </c>
      <c r="C61" s="992"/>
      <c r="D61" s="993"/>
      <c r="E61" s="993"/>
      <c r="F61" s="994"/>
      <c r="G61" s="125"/>
      <c r="H61" s="1026"/>
      <c r="I61" s="97"/>
      <c r="J61" s="1027"/>
      <c r="K61" s="993"/>
      <c r="L61" s="993"/>
    </row>
    <row r="62" spans="1:12" s="145" customFormat="1" ht="12.95" customHeight="1" thickBot="1">
      <c r="A62" s="957" t="s">
        <v>53</v>
      </c>
      <c r="B62" s="481" t="s">
        <v>104</v>
      </c>
      <c r="C62" s="1001">
        <f>SUM(C58:C60)</f>
        <v>0</v>
      </c>
      <c r="D62" s="1002">
        <f>SUM(D58:D60)</f>
        <v>0</v>
      </c>
      <c r="E62" s="1002"/>
      <c r="F62" s="1003"/>
      <c r="G62" s="124"/>
      <c r="H62" s="1053"/>
      <c r="I62" s="98"/>
      <c r="J62" s="1040">
        <f>SUM(J58:J60)</f>
        <v>0</v>
      </c>
      <c r="K62" s="1002"/>
      <c r="L62" s="1002"/>
    </row>
    <row r="63" spans="1:12" s="145" customFormat="1" ht="12.95" customHeight="1" thickBot="1">
      <c r="A63" s="957" t="s">
        <v>55</v>
      </c>
      <c r="B63" s="481" t="s">
        <v>105</v>
      </c>
      <c r="C63" s="1006"/>
      <c r="D63" s="1007"/>
      <c r="E63" s="1007"/>
      <c r="F63" s="1008"/>
      <c r="G63" s="124"/>
      <c r="H63" s="1054"/>
      <c r="I63" s="98"/>
      <c r="J63" s="1046"/>
      <c r="K63" s="1007"/>
      <c r="L63" s="1007"/>
    </row>
    <row r="64" spans="1:12" s="145" customFormat="1" ht="12.95" customHeight="1" thickBot="1">
      <c r="A64" s="957" t="s">
        <v>63</v>
      </c>
      <c r="B64" s="484" t="s">
        <v>106</v>
      </c>
      <c r="C64" s="1001">
        <f>+C56+C62+C63</f>
        <v>0</v>
      </c>
      <c r="D64" s="1002">
        <f>+D56+D62+D63</f>
        <v>0</v>
      </c>
      <c r="E64" s="1002"/>
      <c r="F64" s="1003"/>
      <c r="G64" s="21">
        <v>15864</v>
      </c>
      <c r="H64" s="1053">
        <v>8549</v>
      </c>
      <c r="I64" s="332">
        <f>H64/G64*100</f>
        <v>53.889309127584475</v>
      </c>
      <c r="J64" s="1040">
        <v>8549</v>
      </c>
      <c r="K64" s="1002"/>
      <c r="L64" s="1002"/>
    </row>
    <row r="65" spans="1:12" s="145" customFormat="1" ht="12.95" customHeight="1" thickBot="1">
      <c r="A65" s="1012"/>
      <c r="B65" s="485"/>
      <c r="C65" s="1013"/>
      <c r="D65" s="1013"/>
      <c r="E65" s="1013"/>
      <c r="F65" s="1013"/>
      <c r="G65" s="1014"/>
      <c r="H65" s="1014"/>
      <c r="I65" s="1119"/>
      <c r="J65" s="1014"/>
      <c r="K65" s="1013"/>
      <c r="L65" s="1013"/>
    </row>
    <row r="66" spans="1:12" s="145" customFormat="1" ht="12.95" customHeight="1" thickBot="1">
      <c r="A66" s="120" t="s">
        <v>107</v>
      </c>
      <c r="B66" s="486"/>
      <c r="C66" s="1015"/>
      <c r="D66" s="1016"/>
      <c r="E66" s="1016"/>
      <c r="F66" s="1017"/>
      <c r="G66" s="68">
        <v>10</v>
      </c>
      <c r="H66" s="1069">
        <v>10</v>
      </c>
      <c r="I66" s="172"/>
      <c r="J66" s="1019">
        <v>10</v>
      </c>
      <c r="K66" s="1016"/>
      <c r="L66" s="1016"/>
    </row>
    <row r="67" spans="1:12" s="145" customFormat="1" ht="12.95" customHeight="1" thickBot="1">
      <c r="A67" s="120" t="s">
        <v>108</v>
      </c>
      <c r="B67" s="486"/>
      <c r="C67" s="1015"/>
      <c r="D67" s="1016"/>
      <c r="E67" s="1016"/>
      <c r="F67" s="1017"/>
      <c r="G67" s="68"/>
      <c r="H67" s="1069"/>
      <c r="I67" s="1120"/>
      <c r="J67" s="1019"/>
      <c r="K67" s="1016"/>
      <c r="L67" s="1016"/>
    </row>
  </sheetData>
  <mergeCells count="18">
    <mergeCell ref="A48:B49"/>
    <mergeCell ref="A1:F1"/>
    <mergeCell ref="B2:F2"/>
    <mergeCell ref="B3:F3"/>
    <mergeCell ref="A4:G4"/>
    <mergeCell ref="B5:F5"/>
    <mergeCell ref="J48:L48"/>
    <mergeCell ref="I48:I49"/>
    <mergeCell ref="C6:C7"/>
    <mergeCell ref="D6:F6"/>
    <mergeCell ref="G6:G7"/>
    <mergeCell ref="H6:H7"/>
    <mergeCell ref="J6:L6"/>
    <mergeCell ref="I6:I7"/>
    <mergeCell ref="C48:C49"/>
    <mergeCell ref="D48:F48"/>
    <mergeCell ref="G48:G49"/>
    <mergeCell ref="H48:H49"/>
  </mergeCells>
  <pageMargins left="0.19685039370078741" right="7.874015748031496E-2" top="0.43307086614173229" bottom="0.43307086614173229" header="0.51181102362204722" footer="0.51181102362204722"/>
  <pageSetup paperSize="9"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L67"/>
  <sheetViews>
    <sheetView topLeftCell="A25" workbookViewId="0">
      <selection activeCell="Q17" sqref="Q17"/>
    </sheetView>
  </sheetViews>
  <sheetFormatPr defaultRowHeight="15"/>
  <cols>
    <col min="1" max="1" width="14.140625" customWidth="1"/>
    <col min="2" max="2" width="63.7109375" customWidth="1"/>
    <col min="3" max="3" width="11.42578125" customWidth="1"/>
    <col min="7" max="7" width="11.7109375" customWidth="1"/>
    <col min="8" max="8" width="10.7109375" customWidth="1"/>
    <col min="9" max="9" width="10.42578125" customWidth="1"/>
    <col min="12" max="12" width="10.7109375" customWidth="1"/>
  </cols>
  <sheetData>
    <row r="1" spans="1:12" ht="16.5" thickBot="1">
      <c r="A1" s="1487" t="str">
        <f>+CONCATENATE("9.3.2.3. melléklet a .../2016. (…...) önkormányzati rendelethez")</f>
        <v>9.3.2.3. melléklet a .../2016. (…...) önkormányzati rendelethez</v>
      </c>
      <c r="B1" s="1487"/>
      <c r="C1" s="1487"/>
      <c r="D1" s="1487"/>
      <c r="E1" s="1487"/>
      <c r="F1" s="1487"/>
      <c r="G1" s="26"/>
      <c r="H1" s="26"/>
      <c r="I1" s="26"/>
      <c r="J1" s="25"/>
      <c r="K1" s="25"/>
      <c r="L1" s="25"/>
    </row>
    <row r="2" spans="1:12" ht="39" thickBot="1">
      <c r="A2" s="368" t="s">
        <v>1</v>
      </c>
      <c r="B2" s="1428" t="s">
        <v>140</v>
      </c>
      <c r="C2" s="1429"/>
      <c r="D2" s="1429"/>
      <c r="E2" s="1429"/>
      <c r="F2" s="1430"/>
      <c r="G2" s="29"/>
      <c r="H2" s="29"/>
      <c r="I2" s="29"/>
      <c r="J2" s="28"/>
      <c r="K2" s="28"/>
      <c r="L2" s="28"/>
    </row>
    <row r="3" spans="1:12" ht="26.25" thickBot="1">
      <c r="A3" s="1071" t="s">
        <v>3</v>
      </c>
      <c r="B3" s="1473" t="s">
        <v>4</v>
      </c>
      <c r="C3" s="1474"/>
      <c r="D3" s="1474"/>
      <c r="E3" s="1474"/>
      <c r="F3" s="1475"/>
      <c r="G3" s="29"/>
      <c r="H3" s="29"/>
      <c r="I3" s="29"/>
      <c r="J3" s="28"/>
      <c r="K3" s="28"/>
      <c r="L3" s="28"/>
    </row>
    <row r="4" spans="1:12" ht="15.75" thickBot="1">
      <c r="A4" s="1445" t="s">
        <v>5</v>
      </c>
      <c r="B4" s="1446"/>
      <c r="C4" s="1446"/>
      <c r="D4" s="1446"/>
      <c r="E4" s="1446"/>
      <c r="F4" s="1446"/>
      <c r="G4" s="1447"/>
      <c r="H4" s="32"/>
      <c r="I4" s="32"/>
      <c r="J4" s="31"/>
      <c r="K4" s="31"/>
      <c r="L4" s="31"/>
    </row>
    <row r="5" spans="1:12" s="145" customFormat="1" ht="13.5" customHeight="1" thickBot="1">
      <c r="A5" s="104" t="s">
        <v>6</v>
      </c>
      <c r="B5" s="1484" t="s">
        <v>7</v>
      </c>
      <c r="C5" s="1485"/>
      <c r="D5" s="1485"/>
      <c r="E5" s="1485"/>
      <c r="F5" s="1486"/>
      <c r="G5" s="106"/>
      <c r="H5" s="106"/>
      <c r="I5" s="106"/>
      <c r="J5" s="50"/>
      <c r="K5" s="50"/>
      <c r="L5" s="50"/>
    </row>
    <row r="6" spans="1:12" s="145" customFormat="1" ht="30.75" customHeight="1" thickBot="1">
      <c r="A6" s="55" t="s">
        <v>8</v>
      </c>
      <c r="B6" s="183" t="s">
        <v>9</v>
      </c>
      <c r="C6" s="1456" t="s">
        <v>10</v>
      </c>
      <c r="D6" s="1457" t="s">
        <v>11</v>
      </c>
      <c r="E6" s="1457" t="s">
        <v>12</v>
      </c>
      <c r="F6" s="1458" t="s">
        <v>13</v>
      </c>
      <c r="G6" s="1372" t="s">
        <v>14</v>
      </c>
      <c r="H6" s="1374" t="s">
        <v>109</v>
      </c>
      <c r="I6" s="1381" t="s">
        <v>141</v>
      </c>
      <c r="J6" s="1376" t="s">
        <v>111</v>
      </c>
      <c r="K6" s="1377"/>
      <c r="L6" s="1378"/>
    </row>
    <row r="7" spans="1:12" s="145" customFormat="1" ht="27" customHeight="1" thickBot="1">
      <c r="A7" s="109"/>
      <c r="B7" s="110" t="s">
        <v>15</v>
      </c>
      <c r="C7" s="1436"/>
      <c r="D7" s="253" t="s">
        <v>16</v>
      </c>
      <c r="E7" s="254" t="s">
        <v>17</v>
      </c>
      <c r="F7" s="412" t="s">
        <v>18</v>
      </c>
      <c r="G7" s="1373"/>
      <c r="H7" s="1437"/>
      <c r="I7" s="1438"/>
      <c r="J7" s="111" t="s">
        <v>16</v>
      </c>
      <c r="K7" s="111" t="s">
        <v>17</v>
      </c>
      <c r="L7" s="415" t="s">
        <v>18</v>
      </c>
    </row>
    <row r="8" spans="1:12" s="145" customFormat="1" ht="12.95" customHeight="1" thickBot="1">
      <c r="A8" s="1020"/>
      <c r="B8" s="484" t="s">
        <v>19</v>
      </c>
      <c r="C8" s="983"/>
      <c r="D8" s="984"/>
      <c r="E8" s="984"/>
      <c r="F8" s="985"/>
      <c r="G8" s="124"/>
      <c r="H8" s="1021"/>
      <c r="I8" s="98"/>
      <c r="J8" s="984"/>
      <c r="K8" s="984"/>
      <c r="L8" s="984"/>
    </row>
    <row r="9" spans="1:12" s="145" customFormat="1" ht="12.95" customHeight="1">
      <c r="A9" s="1022" t="s">
        <v>20</v>
      </c>
      <c r="B9" s="482" t="s">
        <v>21</v>
      </c>
      <c r="C9" s="987"/>
      <c r="D9" s="988"/>
      <c r="E9" s="988"/>
      <c r="F9" s="989"/>
      <c r="G9" s="102"/>
      <c r="H9" s="1023"/>
      <c r="I9" s="99"/>
      <c r="J9" s="1088"/>
      <c r="K9" s="988"/>
      <c r="L9" s="988"/>
    </row>
    <row r="10" spans="1:12" s="145" customFormat="1" ht="12.95" customHeight="1">
      <c r="A10" s="1025" t="s">
        <v>22</v>
      </c>
      <c r="B10" s="246" t="s">
        <v>23</v>
      </c>
      <c r="C10" s="992"/>
      <c r="D10" s="993"/>
      <c r="E10" s="993"/>
      <c r="F10" s="994"/>
      <c r="G10" s="103"/>
      <c r="H10" s="1026"/>
      <c r="I10" s="96"/>
      <c r="J10" s="1121"/>
      <c r="K10" s="993"/>
      <c r="L10" s="993"/>
    </row>
    <row r="11" spans="1:12" s="145" customFormat="1" ht="12.95" customHeight="1">
      <c r="A11" s="1025" t="s">
        <v>24</v>
      </c>
      <c r="B11" s="246" t="s">
        <v>25</v>
      </c>
      <c r="C11" s="992"/>
      <c r="D11" s="993"/>
      <c r="E11" s="993"/>
      <c r="F11" s="994"/>
      <c r="G11" s="103"/>
      <c r="H11" s="1026"/>
      <c r="I11" s="96"/>
      <c r="J11" s="1121"/>
      <c r="K11" s="993"/>
      <c r="L11" s="993"/>
    </row>
    <row r="12" spans="1:12" s="145" customFormat="1" ht="12.95" customHeight="1">
      <c r="A12" s="1025" t="s">
        <v>26</v>
      </c>
      <c r="B12" s="246" t="s">
        <v>27</v>
      </c>
      <c r="C12" s="992"/>
      <c r="D12" s="993"/>
      <c r="E12" s="993"/>
      <c r="F12" s="994"/>
      <c r="G12" s="103"/>
      <c r="H12" s="1026"/>
      <c r="I12" s="96"/>
      <c r="J12" s="1121"/>
      <c r="K12" s="993"/>
      <c r="L12" s="993"/>
    </row>
    <row r="13" spans="1:12" s="145" customFormat="1" ht="12.95" customHeight="1">
      <c r="A13" s="1025" t="s">
        <v>28</v>
      </c>
      <c r="B13" s="246" t="s">
        <v>29</v>
      </c>
      <c r="C13" s="992"/>
      <c r="D13" s="993"/>
      <c r="E13" s="993"/>
      <c r="F13" s="994"/>
      <c r="G13" s="103"/>
      <c r="H13" s="1026"/>
      <c r="I13" s="96"/>
      <c r="J13" s="1121"/>
      <c r="K13" s="993"/>
      <c r="L13" s="993"/>
    </row>
    <row r="14" spans="1:12" s="145" customFormat="1" ht="12.95" customHeight="1">
      <c r="A14" s="1025" t="s">
        <v>30</v>
      </c>
      <c r="B14" s="246" t="s">
        <v>31</v>
      </c>
      <c r="C14" s="992"/>
      <c r="D14" s="993"/>
      <c r="E14" s="993"/>
      <c r="F14" s="994"/>
      <c r="G14" s="103"/>
      <c r="H14" s="1026"/>
      <c r="I14" s="96"/>
      <c r="J14" s="1121"/>
      <c r="K14" s="993"/>
      <c r="L14" s="993"/>
    </row>
    <row r="15" spans="1:12" s="145" customFormat="1" ht="12.95" customHeight="1">
      <c r="A15" s="1025" t="s">
        <v>32</v>
      </c>
      <c r="B15" s="1028" t="s">
        <v>33</v>
      </c>
      <c r="C15" s="992"/>
      <c r="D15" s="993"/>
      <c r="E15" s="993"/>
      <c r="F15" s="994"/>
      <c r="G15" s="103"/>
      <c r="H15" s="1026"/>
      <c r="I15" s="96"/>
      <c r="J15" s="1121"/>
      <c r="K15" s="993"/>
      <c r="L15" s="993"/>
    </row>
    <row r="16" spans="1:12" s="145" customFormat="1" ht="12.95" customHeight="1">
      <c r="A16" s="1025" t="s">
        <v>34</v>
      </c>
      <c r="B16" s="246" t="s">
        <v>35</v>
      </c>
      <c r="C16" s="1029"/>
      <c r="D16" s="1030"/>
      <c r="E16" s="1030"/>
      <c r="F16" s="1031"/>
      <c r="G16" s="103"/>
      <c r="H16" s="1032"/>
      <c r="I16" s="96"/>
      <c r="J16" s="1122"/>
      <c r="K16" s="1030"/>
      <c r="L16" s="1030"/>
    </row>
    <row r="17" spans="1:12" s="145" customFormat="1" ht="12.95" customHeight="1">
      <c r="A17" s="1025" t="s">
        <v>36</v>
      </c>
      <c r="B17" s="246" t="s">
        <v>37</v>
      </c>
      <c r="C17" s="992"/>
      <c r="D17" s="993"/>
      <c r="E17" s="993"/>
      <c r="F17" s="994"/>
      <c r="G17" s="103"/>
      <c r="H17" s="1026"/>
      <c r="I17" s="96"/>
      <c r="J17" s="1121"/>
      <c r="K17" s="993"/>
      <c r="L17" s="993"/>
    </row>
    <row r="18" spans="1:12" s="145" customFormat="1" ht="12.95" customHeight="1">
      <c r="A18" s="1025" t="s">
        <v>38</v>
      </c>
      <c r="B18" s="246" t="s">
        <v>39</v>
      </c>
      <c r="C18" s="1034"/>
      <c r="D18" s="1035"/>
      <c r="E18" s="1035"/>
      <c r="F18" s="1036"/>
      <c r="G18" s="103"/>
      <c r="H18" s="1037"/>
      <c r="I18" s="96"/>
      <c r="J18" s="1123"/>
      <c r="K18" s="1035"/>
      <c r="L18" s="1035"/>
    </row>
    <row r="19" spans="1:12" s="145" customFormat="1" ht="12.95" customHeight="1" thickBot="1">
      <c r="A19" s="1025" t="s">
        <v>40</v>
      </c>
      <c r="B19" s="1028" t="s">
        <v>41</v>
      </c>
      <c r="C19" s="1034"/>
      <c r="D19" s="1035"/>
      <c r="E19" s="1035"/>
      <c r="F19" s="1036"/>
      <c r="G19" s="125"/>
      <c r="H19" s="1037"/>
      <c r="I19" s="97"/>
      <c r="J19" s="1123"/>
      <c r="K19" s="1035"/>
      <c r="L19" s="1035"/>
    </row>
    <row r="20" spans="1:12" s="145" customFormat="1" ht="12.95" customHeight="1" thickBot="1">
      <c r="A20" s="957" t="s">
        <v>42</v>
      </c>
      <c r="B20" s="484" t="s">
        <v>43</v>
      </c>
      <c r="C20" s="1001">
        <f>SUM(C9:C19)</f>
        <v>0</v>
      </c>
      <c r="D20" s="1002">
        <f>SUM(D9:D19)</f>
        <v>0</v>
      </c>
      <c r="E20" s="1002"/>
      <c r="F20" s="1003"/>
      <c r="G20" s="124"/>
      <c r="H20" s="1053"/>
      <c r="I20" s="98"/>
      <c r="J20" s="1057"/>
      <c r="K20" s="1002"/>
      <c r="L20" s="1002"/>
    </row>
    <row r="21" spans="1:12" s="145" customFormat="1" ht="12.95" customHeight="1" thickBot="1">
      <c r="A21" s="1020"/>
      <c r="B21" s="484" t="s">
        <v>44</v>
      </c>
      <c r="C21" s="983"/>
      <c r="D21" s="984"/>
      <c r="E21" s="984"/>
      <c r="F21" s="985"/>
      <c r="G21" s="124"/>
      <c r="H21" s="1021"/>
      <c r="I21" s="98"/>
      <c r="J21" s="984"/>
      <c r="K21" s="984"/>
      <c r="L21" s="984"/>
    </row>
    <row r="22" spans="1:12" s="145" customFormat="1" ht="12.95" customHeight="1">
      <c r="A22" s="1022" t="s">
        <v>45</v>
      </c>
      <c r="B22" s="482" t="s">
        <v>46</v>
      </c>
      <c r="C22" s="987"/>
      <c r="D22" s="988"/>
      <c r="E22" s="988"/>
      <c r="F22" s="989"/>
      <c r="G22" s="102"/>
      <c r="H22" s="1023"/>
      <c r="I22" s="99"/>
      <c r="J22" s="1088"/>
      <c r="K22" s="988"/>
      <c r="L22" s="988"/>
    </row>
    <row r="23" spans="1:12" s="145" customFormat="1" ht="12.95" customHeight="1">
      <c r="A23" s="1025" t="s">
        <v>47</v>
      </c>
      <c r="B23" s="246" t="s">
        <v>48</v>
      </c>
      <c r="C23" s="992"/>
      <c r="D23" s="993"/>
      <c r="E23" s="993"/>
      <c r="F23" s="994"/>
      <c r="G23" s="103"/>
      <c r="H23" s="1026"/>
      <c r="I23" s="96"/>
      <c r="J23" s="1121"/>
      <c r="K23" s="993"/>
      <c r="L23" s="993"/>
    </row>
    <row r="24" spans="1:12" s="145" customFormat="1" ht="12.95" customHeight="1">
      <c r="A24" s="1025" t="s">
        <v>49</v>
      </c>
      <c r="B24" s="246" t="s">
        <v>50</v>
      </c>
      <c r="C24" s="992"/>
      <c r="D24" s="993"/>
      <c r="E24" s="993"/>
      <c r="F24" s="994"/>
      <c r="G24" s="103"/>
      <c r="H24" s="1026"/>
      <c r="I24" s="96"/>
      <c r="J24" s="1121"/>
      <c r="K24" s="993"/>
      <c r="L24" s="993"/>
    </row>
    <row r="25" spans="1:12" s="145" customFormat="1" ht="12.95" customHeight="1" thickBot="1">
      <c r="A25" s="1025" t="s">
        <v>51</v>
      </c>
      <c r="B25" s="246" t="s">
        <v>52</v>
      </c>
      <c r="C25" s="992"/>
      <c r="D25" s="993"/>
      <c r="E25" s="993"/>
      <c r="F25" s="994"/>
      <c r="G25" s="125"/>
      <c r="H25" s="1026"/>
      <c r="I25" s="97"/>
      <c r="J25" s="1121"/>
      <c r="K25" s="993"/>
      <c r="L25" s="993"/>
    </row>
    <row r="26" spans="1:12" s="145" customFormat="1" ht="12.95" customHeight="1" thickBot="1">
      <c r="A26" s="957" t="s">
        <v>53</v>
      </c>
      <c r="B26" s="484" t="s">
        <v>54</v>
      </c>
      <c r="C26" s="1001">
        <f>SUM(C22:C24)</f>
        <v>0</v>
      </c>
      <c r="D26" s="1002">
        <f>SUM(D22:D24)</f>
        <v>0</v>
      </c>
      <c r="E26" s="1002"/>
      <c r="F26" s="1003"/>
      <c r="G26" s="124"/>
      <c r="H26" s="1053"/>
      <c r="I26" s="98"/>
      <c r="J26" s="1057"/>
      <c r="K26" s="1002"/>
      <c r="L26" s="1002"/>
    </row>
    <row r="27" spans="1:12" s="145" customFormat="1" ht="12.95" customHeight="1" thickBot="1">
      <c r="A27" s="957" t="s">
        <v>55</v>
      </c>
      <c r="B27" s="481" t="s">
        <v>56</v>
      </c>
      <c r="C27" s="1006"/>
      <c r="D27" s="1007"/>
      <c r="E27" s="1007"/>
      <c r="F27" s="1008"/>
      <c r="G27" s="124"/>
      <c r="H27" s="1054"/>
      <c r="I27" s="98"/>
      <c r="J27" s="1055"/>
      <c r="K27" s="1007"/>
      <c r="L27" s="1007"/>
    </row>
    <row r="28" spans="1:12" s="145" customFormat="1" ht="12.95" customHeight="1" thickBot="1">
      <c r="A28" s="1020"/>
      <c r="B28" s="481" t="s">
        <v>57</v>
      </c>
      <c r="C28" s="983"/>
      <c r="D28" s="984"/>
      <c r="E28" s="984"/>
      <c r="F28" s="985"/>
      <c r="G28" s="124"/>
      <c r="H28" s="1021"/>
      <c r="I28" s="98"/>
      <c r="J28" s="984"/>
      <c r="K28" s="984"/>
      <c r="L28" s="984"/>
    </row>
    <row r="29" spans="1:12" s="145" customFormat="1" ht="12.95" customHeight="1">
      <c r="A29" s="1022" t="s">
        <v>58</v>
      </c>
      <c r="B29" s="482" t="s">
        <v>48</v>
      </c>
      <c r="C29" s="987"/>
      <c r="D29" s="988"/>
      <c r="E29" s="988"/>
      <c r="F29" s="989"/>
      <c r="G29" s="102"/>
      <c r="H29" s="1023"/>
      <c r="I29" s="99"/>
      <c r="J29" s="1088"/>
      <c r="K29" s="988"/>
      <c r="L29" s="988"/>
    </row>
    <row r="30" spans="1:12" s="145" customFormat="1" ht="12.95" customHeight="1">
      <c r="A30" s="1022" t="s">
        <v>59</v>
      </c>
      <c r="B30" s="246" t="s">
        <v>60</v>
      </c>
      <c r="C30" s="1029"/>
      <c r="D30" s="1030"/>
      <c r="E30" s="1030"/>
      <c r="F30" s="1031"/>
      <c r="G30" s="103"/>
      <c r="H30" s="1032"/>
      <c r="I30" s="96"/>
      <c r="J30" s="1122"/>
      <c r="K30" s="1030"/>
      <c r="L30" s="1030"/>
    </row>
    <row r="31" spans="1:12" s="145" customFormat="1" ht="12.95" customHeight="1" thickBot="1">
      <c r="A31" s="1025" t="s">
        <v>61</v>
      </c>
      <c r="B31" s="1047" t="s">
        <v>62</v>
      </c>
      <c r="C31" s="1048"/>
      <c r="D31" s="1049"/>
      <c r="E31" s="1049"/>
      <c r="F31" s="1050"/>
      <c r="G31" s="125"/>
      <c r="H31" s="1051"/>
      <c r="I31" s="97"/>
      <c r="J31" s="1124"/>
      <c r="K31" s="1049"/>
      <c r="L31" s="1049"/>
    </row>
    <row r="32" spans="1:12" s="145" customFormat="1" ht="12.95" customHeight="1" thickBot="1">
      <c r="A32" s="957" t="s">
        <v>63</v>
      </c>
      <c r="B32" s="481" t="s">
        <v>64</v>
      </c>
      <c r="C32" s="1001">
        <f>+C29+C30</f>
        <v>0</v>
      </c>
      <c r="D32" s="1002">
        <f>+D29+D30</f>
        <v>0</v>
      </c>
      <c r="E32" s="1002"/>
      <c r="F32" s="1003"/>
      <c r="G32" s="124"/>
      <c r="H32" s="1053"/>
      <c r="I32" s="98"/>
      <c r="J32" s="1057"/>
      <c r="K32" s="1002"/>
      <c r="L32" s="1002"/>
    </row>
    <row r="33" spans="1:12" s="145" customFormat="1" ht="12.95" customHeight="1" thickBot="1">
      <c r="A33" s="1020"/>
      <c r="B33" s="481" t="s">
        <v>65</v>
      </c>
      <c r="C33" s="983"/>
      <c r="D33" s="984"/>
      <c r="E33" s="984"/>
      <c r="F33" s="985"/>
      <c r="G33" s="124"/>
      <c r="H33" s="1021"/>
      <c r="I33" s="98"/>
      <c r="J33" s="984"/>
      <c r="K33" s="984"/>
      <c r="L33" s="984"/>
    </row>
    <row r="34" spans="1:12" s="145" customFormat="1" ht="12.95" customHeight="1">
      <c r="A34" s="1022" t="s">
        <v>66</v>
      </c>
      <c r="B34" s="482" t="s">
        <v>67</v>
      </c>
      <c r="C34" s="987"/>
      <c r="D34" s="988"/>
      <c r="E34" s="988"/>
      <c r="F34" s="989"/>
      <c r="G34" s="102"/>
      <c r="H34" s="1023"/>
      <c r="I34" s="99"/>
      <c r="J34" s="1088"/>
      <c r="K34" s="988"/>
      <c r="L34" s="988"/>
    </row>
    <row r="35" spans="1:12" s="145" customFormat="1" ht="12.95" customHeight="1">
      <c r="A35" s="1022" t="s">
        <v>68</v>
      </c>
      <c r="B35" s="246" t="s">
        <v>69</v>
      </c>
      <c r="C35" s="1029"/>
      <c r="D35" s="1030"/>
      <c r="E35" s="1030"/>
      <c r="F35" s="1031"/>
      <c r="G35" s="103"/>
      <c r="H35" s="1032"/>
      <c r="I35" s="96"/>
      <c r="J35" s="1122"/>
      <c r="K35" s="1030"/>
      <c r="L35" s="1030"/>
    </row>
    <row r="36" spans="1:12" s="145" customFormat="1" ht="12.95" customHeight="1" thickBot="1">
      <c r="A36" s="1025" t="s">
        <v>70</v>
      </c>
      <c r="B36" s="1047" t="s">
        <v>71</v>
      </c>
      <c r="C36" s="1048"/>
      <c r="D36" s="1049"/>
      <c r="E36" s="1049"/>
      <c r="F36" s="1050"/>
      <c r="G36" s="125"/>
      <c r="H36" s="1051"/>
      <c r="I36" s="97"/>
      <c r="J36" s="1124"/>
      <c r="K36" s="1049"/>
      <c r="L36" s="1049"/>
    </row>
    <row r="37" spans="1:12" s="145" customFormat="1" ht="12.95" customHeight="1" thickBot="1">
      <c r="A37" s="957" t="s">
        <v>72</v>
      </c>
      <c r="B37" s="481" t="s">
        <v>73</v>
      </c>
      <c r="C37" s="1001">
        <f>+C34+C35+C36</f>
        <v>0</v>
      </c>
      <c r="D37" s="1002">
        <f>+D34+D35+D36</f>
        <v>0</v>
      </c>
      <c r="E37" s="1002"/>
      <c r="F37" s="1003"/>
      <c r="G37" s="124"/>
      <c r="H37" s="1053"/>
      <c r="I37" s="98"/>
      <c r="J37" s="1057"/>
      <c r="K37" s="1002"/>
      <c r="L37" s="1002"/>
    </row>
    <row r="38" spans="1:12" s="145" customFormat="1" ht="12.95" customHeight="1" thickBot="1">
      <c r="A38" s="957" t="s">
        <v>74</v>
      </c>
      <c r="B38" s="481" t="s">
        <v>75</v>
      </c>
      <c r="C38" s="1006"/>
      <c r="D38" s="1007"/>
      <c r="E38" s="1007"/>
      <c r="F38" s="1008"/>
      <c r="G38" s="124"/>
      <c r="H38" s="1054"/>
      <c r="I38" s="98"/>
      <c r="J38" s="1055"/>
      <c r="K38" s="1007"/>
      <c r="L38" s="1007"/>
    </row>
    <row r="39" spans="1:12" s="145" customFormat="1" ht="12.95" customHeight="1" thickBot="1">
      <c r="A39" s="957" t="s">
        <v>76</v>
      </c>
      <c r="B39" s="481" t="s">
        <v>77</v>
      </c>
      <c r="C39" s="1009"/>
      <c r="D39" s="1055"/>
      <c r="E39" s="1055"/>
      <c r="F39" s="1056"/>
      <c r="G39" s="124"/>
      <c r="H39" s="1054"/>
      <c r="I39" s="98"/>
      <c r="J39" s="1055"/>
      <c r="K39" s="1055"/>
      <c r="L39" s="1055"/>
    </row>
    <row r="40" spans="1:12" s="145" customFormat="1" ht="12.95" customHeight="1" thickBot="1">
      <c r="A40" s="957" t="s">
        <v>78</v>
      </c>
      <c r="B40" s="481" t="s">
        <v>79</v>
      </c>
      <c r="C40" s="1004">
        <f>+C20+C26+C27+C32+C37+C38+C39</f>
        <v>0</v>
      </c>
      <c r="D40" s="1057">
        <f>+D20+D26+D27+D32+D37+D38+D39</f>
        <v>0</v>
      </c>
      <c r="E40" s="1057"/>
      <c r="F40" s="1058"/>
      <c r="G40" s="124"/>
      <c r="H40" s="1053"/>
      <c r="I40" s="98"/>
      <c r="J40" s="1057"/>
      <c r="K40" s="1057"/>
      <c r="L40" s="1057"/>
    </row>
    <row r="41" spans="1:12" s="145" customFormat="1" ht="12.95" customHeight="1" thickBot="1">
      <c r="A41" s="1020"/>
      <c r="B41" s="481" t="s">
        <v>80</v>
      </c>
      <c r="C41" s="983"/>
      <c r="D41" s="984"/>
      <c r="E41" s="984"/>
      <c r="F41" s="985"/>
      <c r="G41" s="124"/>
      <c r="H41" s="1021"/>
      <c r="I41" s="98"/>
      <c r="J41" s="984"/>
      <c r="K41" s="984"/>
      <c r="L41" s="984"/>
    </row>
    <row r="42" spans="1:12" s="145" customFormat="1" ht="12.95" customHeight="1">
      <c r="A42" s="1022" t="s">
        <v>81</v>
      </c>
      <c r="B42" s="482" t="s">
        <v>82</v>
      </c>
      <c r="C42" s="987"/>
      <c r="D42" s="988"/>
      <c r="E42" s="988"/>
      <c r="F42" s="989"/>
      <c r="G42" s="102"/>
      <c r="H42" s="1023"/>
      <c r="I42" s="99"/>
      <c r="J42" s="1088"/>
      <c r="K42" s="988"/>
      <c r="L42" s="988"/>
    </row>
    <row r="43" spans="1:12" s="145" customFormat="1" ht="12.95" customHeight="1">
      <c r="A43" s="1022" t="s">
        <v>83</v>
      </c>
      <c r="B43" s="246" t="s">
        <v>84</v>
      </c>
      <c r="C43" s="1029"/>
      <c r="D43" s="1030"/>
      <c r="E43" s="1030"/>
      <c r="F43" s="1031"/>
      <c r="G43" s="103"/>
      <c r="H43" s="1032"/>
      <c r="I43" s="96"/>
      <c r="J43" s="1122"/>
      <c r="K43" s="1030"/>
      <c r="L43" s="1030"/>
    </row>
    <row r="44" spans="1:12" s="145" customFormat="1" ht="12.95" customHeight="1" thickBot="1">
      <c r="A44" s="1025" t="s">
        <v>85</v>
      </c>
      <c r="B44" s="1047" t="s">
        <v>86</v>
      </c>
      <c r="C44" s="1048"/>
      <c r="D44" s="1049"/>
      <c r="E44" s="1049"/>
      <c r="F44" s="1050"/>
      <c r="G44" s="126">
        <v>1243</v>
      </c>
      <c r="H44" s="1051">
        <v>1193</v>
      </c>
      <c r="I44" s="343">
        <f>H44/G44*100</f>
        <v>95.977473853580051</v>
      </c>
      <c r="J44" s="1052">
        <v>1193</v>
      </c>
      <c r="K44" s="1049"/>
      <c r="L44" s="1049"/>
    </row>
    <row r="45" spans="1:12" s="145" customFormat="1" ht="12.95" customHeight="1" thickBot="1">
      <c r="A45" s="981" t="s">
        <v>87</v>
      </c>
      <c r="B45" s="481" t="s">
        <v>88</v>
      </c>
      <c r="C45" s="1004">
        <f>+C42+C43+C44</f>
        <v>0</v>
      </c>
      <c r="D45" s="1057">
        <f>+D42+D43+D44</f>
        <v>0</v>
      </c>
      <c r="E45" s="1057"/>
      <c r="F45" s="1058"/>
      <c r="G45" s="21">
        <v>1243</v>
      </c>
      <c r="H45" s="1053">
        <v>1193</v>
      </c>
      <c r="I45" s="332">
        <f>H45/G45*100</f>
        <v>95.977473853580051</v>
      </c>
      <c r="J45" s="1040">
        <f>+J42+J43+J44</f>
        <v>1193</v>
      </c>
      <c r="K45" s="1057"/>
      <c r="L45" s="1057"/>
    </row>
    <row r="46" spans="1:12" s="145" customFormat="1" ht="12.95" customHeight="1" thickBot="1">
      <c r="A46" s="981" t="s">
        <v>89</v>
      </c>
      <c r="B46" s="1065" t="s">
        <v>90</v>
      </c>
      <c r="C46" s="1004">
        <f>+C40+C45</f>
        <v>0</v>
      </c>
      <c r="D46" s="1057">
        <f>+D40+D45</f>
        <v>0</v>
      </c>
      <c r="E46" s="1057"/>
      <c r="F46" s="1058"/>
      <c r="G46" s="21">
        <v>1243</v>
      </c>
      <c r="H46" s="1053">
        <v>1193</v>
      </c>
      <c r="I46" s="332">
        <f>H46/G46*100</f>
        <v>95.977473853580051</v>
      </c>
      <c r="J46" s="1040">
        <f>+J40+J45</f>
        <v>1193</v>
      </c>
      <c r="K46" s="1057"/>
      <c r="L46" s="1057"/>
    </row>
    <row r="47" spans="1:12" s="145" customFormat="1" ht="12.95" customHeight="1" thickBot="1">
      <c r="A47" s="57"/>
      <c r="B47" s="153"/>
      <c r="C47" s="154"/>
      <c r="D47" s="154"/>
      <c r="E47" s="154"/>
      <c r="F47" s="154"/>
      <c r="G47" s="155"/>
      <c r="H47" s="155"/>
      <c r="I47" s="155"/>
      <c r="J47" s="154"/>
      <c r="K47" s="154"/>
      <c r="L47" s="154"/>
    </row>
    <row r="48" spans="1:12" s="145" customFormat="1" ht="27.75" customHeight="1" thickBot="1">
      <c r="A48" s="58"/>
      <c r="B48" s="50"/>
      <c r="C48" s="1435" t="s">
        <v>10</v>
      </c>
      <c r="D48" s="1370" t="s">
        <v>11</v>
      </c>
      <c r="E48" s="1370" t="s">
        <v>12</v>
      </c>
      <c r="F48" s="1371" t="s">
        <v>13</v>
      </c>
      <c r="G48" s="1372" t="s">
        <v>14</v>
      </c>
      <c r="H48" s="1374" t="s">
        <v>109</v>
      </c>
      <c r="I48" s="1381" t="s">
        <v>110</v>
      </c>
      <c r="J48" s="1376" t="s">
        <v>111</v>
      </c>
      <c r="K48" s="1377"/>
      <c r="L48" s="1378"/>
    </row>
    <row r="49" spans="1:12" s="145" customFormat="1" ht="29.25" customHeight="1" thickBot="1">
      <c r="A49" s="59"/>
      <c r="B49" s="51" t="s">
        <v>91</v>
      </c>
      <c r="C49" s="1436"/>
      <c r="D49" s="253" t="s">
        <v>16</v>
      </c>
      <c r="E49" s="254" t="s">
        <v>17</v>
      </c>
      <c r="F49" s="412" t="s">
        <v>18</v>
      </c>
      <c r="G49" s="1388"/>
      <c r="H49" s="1437"/>
      <c r="I49" s="1438"/>
      <c r="J49" s="111" t="s">
        <v>16</v>
      </c>
      <c r="K49" s="111" t="s">
        <v>17</v>
      </c>
      <c r="L49" s="415" t="s">
        <v>18</v>
      </c>
    </row>
    <row r="50" spans="1:12" s="145" customFormat="1" ht="12.95" customHeight="1" thickBot="1">
      <c r="A50" s="1020"/>
      <c r="B50" s="481" t="s">
        <v>92</v>
      </c>
      <c r="C50" s="983"/>
      <c r="D50" s="984"/>
      <c r="E50" s="984"/>
      <c r="F50" s="985"/>
      <c r="G50" s="124"/>
      <c r="H50" s="1021"/>
      <c r="I50" s="98"/>
      <c r="J50" s="984"/>
      <c r="K50" s="984"/>
      <c r="L50" s="984"/>
    </row>
    <row r="51" spans="1:12" s="145" customFormat="1" ht="12.95" customHeight="1">
      <c r="A51" s="1022" t="s">
        <v>20</v>
      </c>
      <c r="B51" s="482" t="s">
        <v>93</v>
      </c>
      <c r="C51" s="987"/>
      <c r="D51" s="988"/>
      <c r="E51" s="988"/>
      <c r="F51" s="989"/>
      <c r="G51" s="102">
        <v>419</v>
      </c>
      <c r="H51" s="1023">
        <v>420</v>
      </c>
      <c r="I51" s="343">
        <f>H51/G51*100</f>
        <v>100.23866348448686</v>
      </c>
      <c r="J51" s="1024">
        <v>420</v>
      </c>
      <c r="K51" s="988"/>
      <c r="L51" s="988"/>
    </row>
    <row r="52" spans="1:12" s="145" customFormat="1" ht="12.95" customHeight="1">
      <c r="A52" s="1025" t="s">
        <v>22</v>
      </c>
      <c r="B52" s="246" t="s">
        <v>94</v>
      </c>
      <c r="C52" s="992"/>
      <c r="D52" s="993"/>
      <c r="E52" s="993"/>
      <c r="F52" s="994"/>
      <c r="G52" s="103">
        <v>112</v>
      </c>
      <c r="H52" s="1026">
        <v>112</v>
      </c>
      <c r="I52" s="343">
        <f>H52/G52*100</f>
        <v>100</v>
      </c>
      <c r="J52" s="1027">
        <v>112</v>
      </c>
      <c r="K52" s="993"/>
      <c r="L52" s="993"/>
    </row>
    <row r="53" spans="1:12" s="145" customFormat="1" ht="12.95" customHeight="1">
      <c r="A53" s="1025" t="s">
        <v>24</v>
      </c>
      <c r="B53" s="246" t="s">
        <v>95</v>
      </c>
      <c r="C53" s="992"/>
      <c r="D53" s="993"/>
      <c r="E53" s="993"/>
      <c r="F53" s="994"/>
      <c r="G53" s="103">
        <v>712</v>
      </c>
      <c r="H53" s="1026">
        <v>681</v>
      </c>
      <c r="I53" s="343">
        <f>H53/G53*100</f>
        <v>95.646067415730343</v>
      </c>
      <c r="J53" s="1027">
        <v>681</v>
      </c>
      <c r="K53" s="993"/>
      <c r="L53" s="993"/>
    </row>
    <row r="54" spans="1:12" s="145" customFormat="1" ht="12.95" customHeight="1">
      <c r="A54" s="1025" t="s">
        <v>26</v>
      </c>
      <c r="B54" s="246" t="s">
        <v>96</v>
      </c>
      <c r="C54" s="992"/>
      <c r="D54" s="993"/>
      <c r="E54" s="993"/>
      <c r="F54" s="994"/>
      <c r="G54" s="103"/>
      <c r="H54" s="1026"/>
      <c r="I54" s="96"/>
      <c r="J54" s="1027"/>
      <c r="K54" s="993"/>
      <c r="L54" s="993"/>
    </row>
    <row r="55" spans="1:12" s="145" customFormat="1" ht="12.95" customHeight="1" thickBot="1">
      <c r="A55" s="1025" t="s">
        <v>28</v>
      </c>
      <c r="B55" s="246" t="s">
        <v>97</v>
      </c>
      <c r="C55" s="992"/>
      <c r="D55" s="993"/>
      <c r="E55" s="993"/>
      <c r="F55" s="994"/>
      <c r="G55" s="125"/>
      <c r="H55" s="1026"/>
      <c r="I55" s="97"/>
      <c r="J55" s="1027"/>
      <c r="K55" s="993"/>
      <c r="L55" s="993"/>
    </row>
    <row r="56" spans="1:12" s="145" customFormat="1" ht="12.95" customHeight="1" thickBot="1">
      <c r="A56" s="998" t="s">
        <v>42</v>
      </c>
      <c r="B56" s="483" t="s">
        <v>98</v>
      </c>
      <c r="C56" s="407">
        <f>SUM(C51:C55)</f>
        <v>0</v>
      </c>
      <c r="D56" s="408">
        <f>SUM(D51:D55)</f>
        <v>0</v>
      </c>
      <c r="E56" s="408"/>
      <c r="F56" s="999"/>
      <c r="G56" s="21">
        <v>1243</v>
      </c>
      <c r="H56" s="1039">
        <v>1213</v>
      </c>
      <c r="I56" s="332">
        <f>H56/G56*100</f>
        <v>97.586484312148031</v>
      </c>
      <c r="J56" s="1066">
        <f>SUM(J51:J55)</f>
        <v>1213</v>
      </c>
      <c r="K56" s="408"/>
      <c r="L56" s="408"/>
    </row>
    <row r="57" spans="1:12" s="145" customFormat="1" ht="12.95" customHeight="1" thickBot="1">
      <c r="A57" s="1020"/>
      <c r="B57" s="481" t="s">
        <v>99</v>
      </c>
      <c r="C57" s="983"/>
      <c r="D57" s="984"/>
      <c r="E57" s="984"/>
      <c r="F57" s="985"/>
      <c r="G57" s="124"/>
      <c r="H57" s="1021"/>
      <c r="I57" s="98"/>
      <c r="J57" s="1000"/>
      <c r="K57" s="984"/>
      <c r="L57" s="984"/>
    </row>
    <row r="58" spans="1:12" s="145" customFormat="1" ht="12.95" customHeight="1">
      <c r="A58" s="1022" t="s">
        <v>45</v>
      </c>
      <c r="B58" s="482" t="s">
        <v>100</v>
      </c>
      <c r="C58" s="987"/>
      <c r="D58" s="988"/>
      <c r="E58" s="988"/>
      <c r="F58" s="989"/>
      <c r="G58" s="102"/>
      <c r="H58" s="1023"/>
      <c r="I58" s="99"/>
      <c r="J58" s="1024"/>
      <c r="K58" s="988"/>
      <c r="L58" s="988"/>
    </row>
    <row r="59" spans="1:12" s="145" customFormat="1" ht="12.95" customHeight="1">
      <c r="A59" s="1025" t="s">
        <v>47</v>
      </c>
      <c r="B59" s="246" t="s">
        <v>101</v>
      </c>
      <c r="C59" s="992"/>
      <c r="D59" s="993"/>
      <c r="E59" s="993"/>
      <c r="F59" s="994"/>
      <c r="G59" s="103"/>
      <c r="H59" s="1026"/>
      <c r="I59" s="96"/>
      <c r="J59" s="1027"/>
      <c r="K59" s="993"/>
      <c r="L59" s="993"/>
    </row>
    <row r="60" spans="1:12" s="145" customFormat="1" ht="12.95" customHeight="1">
      <c r="A60" s="1025" t="s">
        <v>49</v>
      </c>
      <c r="B60" s="246" t="s">
        <v>102</v>
      </c>
      <c r="C60" s="992"/>
      <c r="D60" s="993"/>
      <c r="E60" s="993"/>
      <c r="F60" s="994"/>
      <c r="G60" s="103"/>
      <c r="H60" s="1026"/>
      <c r="I60" s="96"/>
      <c r="J60" s="1027"/>
      <c r="K60" s="993"/>
      <c r="L60" s="993"/>
    </row>
    <row r="61" spans="1:12" s="145" customFormat="1" ht="12.95" customHeight="1" thickBot="1">
      <c r="A61" s="1025" t="s">
        <v>51</v>
      </c>
      <c r="B61" s="246" t="s">
        <v>103</v>
      </c>
      <c r="C61" s="992"/>
      <c r="D61" s="993"/>
      <c r="E61" s="993"/>
      <c r="F61" s="994"/>
      <c r="G61" s="125"/>
      <c r="H61" s="1026"/>
      <c r="I61" s="97"/>
      <c r="J61" s="1027"/>
      <c r="K61" s="993"/>
      <c r="L61" s="993"/>
    </row>
    <row r="62" spans="1:12" s="145" customFormat="1" ht="12.95" customHeight="1" thickBot="1">
      <c r="A62" s="957" t="s">
        <v>53</v>
      </c>
      <c r="B62" s="481" t="s">
        <v>104</v>
      </c>
      <c r="C62" s="1001">
        <f>SUM(C58:C60)</f>
        <v>0</v>
      </c>
      <c r="D62" s="1002">
        <f>SUM(D58:D60)</f>
        <v>0</v>
      </c>
      <c r="E62" s="1002"/>
      <c r="F62" s="1003"/>
      <c r="G62" s="124"/>
      <c r="H62" s="1053"/>
      <c r="I62" s="98"/>
      <c r="J62" s="1040">
        <f>SUM(J58:J60)</f>
        <v>0</v>
      </c>
      <c r="K62" s="1002"/>
      <c r="L62" s="1002"/>
    </row>
    <row r="63" spans="1:12" s="145" customFormat="1" ht="12.95" customHeight="1" thickBot="1">
      <c r="A63" s="957" t="s">
        <v>55</v>
      </c>
      <c r="B63" s="481" t="s">
        <v>105</v>
      </c>
      <c r="C63" s="1006"/>
      <c r="D63" s="1007"/>
      <c r="E63" s="1007"/>
      <c r="F63" s="1008"/>
      <c r="G63" s="124"/>
      <c r="H63" s="1054"/>
      <c r="I63" s="98"/>
      <c r="J63" s="1046"/>
      <c r="K63" s="1007"/>
      <c r="L63" s="1007"/>
    </row>
    <row r="64" spans="1:12" s="145" customFormat="1" ht="12.95" customHeight="1" thickBot="1">
      <c r="A64" s="957" t="s">
        <v>63</v>
      </c>
      <c r="B64" s="484" t="s">
        <v>106</v>
      </c>
      <c r="C64" s="1001">
        <f>+C56+C62+C63</f>
        <v>0</v>
      </c>
      <c r="D64" s="1002">
        <f>+D56+D62+D63</f>
        <v>0</v>
      </c>
      <c r="E64" s="1002"/>
      <c r="F64" s="1003"/>
      <c r="G64" s="20">
        <v>1243</v>
      </c>
      <c r="H64" s="1053">
        <v>1213</v>
      </c>
      <c r="I64" s="332">
        <f>H64/G64*100</f>
        <v>97.586484312148031</v>
      </c>
      <c r="J64" s="1040">
        <f>+J56+J62+J63</f>
        <v>1213</v>
      </c>
      <c r="K64" s="1002"/>
      <c r="L64" s="1002"/>
    </row>
    <row r="65" spans="1:12" s="145" customFormat="1" ht="12.95" customHeight="1" thickBot="1">
      <c r="A65" s="1012"/>
      <c r="B65" s="485"/>
      <c r="C65" s="1013"/>
      <c r="D65" s="1013"/>
      <c r="E65" s="1013"/>
      <c r="F65" s="1013"/>
      <c r="G65" s="1014"/>
      <c r="H65" s="1014"/>
      <c r="I65" s="1014"/>
      <c r="J65" s="1013"/>
      <c r="K65" s="1013"/>
      <c r="L65" s="1013"/>
    </row>
    <row r="66" spans="1:12" s="145" customFormat="1" ht="12.95" customHeight="1" thickBot="1">
      <c r="A66" s="120" t="s">
        <v>107</v>
      </c>
      <c r="B66" s="486"/>
      <c r="C66" s="1015"/>
      <c r="D66" s="1016"/>
      <c r="E66" s="1016"/>
      <c r="F66" s="1017"/>
      <c r="G66" s="68">
        <v>1</v>
      </c>
      <c r="H66" s="1069">
        <v>1</v>
      </c>
      <c r="I66" s="172"/>
      <c r="J66" s="1070">
        <v>1</v>
      </c>
      <c r="K66" s="1016"/>
      <c r="L66" s="1016"/>
    </row>
    <row r="67" spans="1:12" s="145" customFormat="1" ht="12.95" customHeight="1" thickBot="1">
      <c r="A67" s="120" t="s">
        <v>108</v>
      </c>
      <c r="B67" s="486"/>
      <c r="C67" s="1015"/>
      <c r="D67" s="1016"/>
      <c r="E67" s="1016"/>
      <c r="F67" s="1017"/>
      <c r="G67" s="68"/>
      <c r="H67" s="1069"/>
      <c r="I67" s="172"/>
      <c r="J67" s="1070"/>
      <c r="K67" s="1016"/>
      <c r="L67" s="1016"/>
    </row>
  </sheetData>
  <mergeCells count="17">
    <mergeCell ref="A1:F1"/>
    <mergeCell ref="B2:F2"/>
    <mergeCell ref="A4:G4"/>
    <mergeCell ref="B5:F5"/>
    <mergeCell ref="B3:F3"/>
    <mergeCell ref="C48:C49"/>
    <mergeCell ref="D48:F48"/>
    <mergeCell ref="G48:G49"/>
    <mergeCell ref="H48:H49"/>
    <mergeCell ref="J48:L48"/>
    <mergeCell ref="I48:I49"/>
    <mergeCell ref="C6:C7"/>
    <mergeCell ref="D6:F6"/>
    <mergeCell ref="G6:G7"/>
    <mergeCell ref="H6:H7"/>
    <mergeCell ref="J6:L6"/>
    <mergeCell ref="I6:I7"/>
  </mergeCells>
  <pageMargins left="0.19685039370078741" right="7.874015748031496E-2" top="0.43307086614173229" bottom="0.47244094488188981" header="0.51181102362204722" footer="0.51181102362204722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67"/>
  <sheetViews>
    <sheetView workbookViewId="0">
      <selection activeCell="O48" sqref="O48"/>
    </sheetView>
  </sheetViews>
  <sheetFormatPr defaultRowHeight="15"/>
  <cols>
    <col min="1" max="1" width="12.7109375" customWidth="1"/>
    <col min="2" max="2" width="63.5703125" customWidth="1"/>
    <col min="3" max="3" width="11.42578125" customWidth="1"/>
    <col min="7" max="7" width="10.7109375" customWidth="1"/>
    <col min="8" max="8" width="10.28515625" customWidth="1"/>
    <col min="9" max="9" width="10.140625" customWidth="1"/>
    <col min="12" max="12" width="11.42578125" customWidth="1"/>
  </cols>
  <sheetData>
    <row r="1" spans="1:12" ht="16.5" thickBot="1">
      <c r="A1" s="1487" t="str">
        <f>+CONCATENATE("9.3.4. melléklet a .../2016. (…..) önkormányzati rendelethez")</f>
        <v>9.3.4. melléklet a .../2016. (…..) önkormányzati rendelethez</v>
      </c>
      <c r="B1" s="1487"/>
      <c r="C1" s="1487"/>
      <c r="D1" s="1487"/>
      <c r="E1" s="1487"/>
      <c r="F1" s="1487"/>
      <c r="G1" s="26"/>
      <c r="H1" s="26"/>
      <c r="I1" s="26"/>
      <c r="J1" s="25"/>
      <c r="K1" s="25"/>
      <c r="L1" s="25"/>
    </row>
    <row r="2" spans="1:12" ht="39" thickBot="1">
      <c r="A2" s="368" t="s">
        <v>1</v>
      </c>
      <c r="B2" s="1428" t="s">
        <v>142</v>
      </c>
      <c r="C2" s="1429"/>
      <c r="D2" s="1429"/>
      <c r="E2" s="1429"/>
      <c r="F2" s="1430"/>
      <c r="G2" s="29"/>
      <c r="H2" s="29"/>
      <c r="I2" s="29"/>
      <c r="J2" s="28"/>
      <c r="K2" s="28"/>
      <c r="L2" s="28"/>
    </row>
    <row r="3" spans="1:12" ht="26.25" thickBot="1">
      <c r="A3" s="1071" t="s">
        <v>3</v>
      </c>
      <c r="B3" s="1473" t="s">
        <v>4</v>
      </c>
      <c r="C3" s="1474"/>
      <c r="D3" s="1474"/>
      <c r="E3" s="1474"/>
      <c r="F3" s="1475"/>
      <c r="G3" s="29"/>
      <c r="H3" s="29"/>
      <c r="I3" s="29"/>
      <c r="J3" s="28"/>
      <c r="K3" s="28"/>
      <c r="L3" s="28"/>
    </row>
    <row r="4" spans="1:12" ht="15.75" thickBot="1">
      <c r="A4" s="1445" t="s">
        <v>5</v>
      </c>
      <c r="B4" s="1446"/>
      <c r="C4" s="1446"/>
      <c r="D4" s="1446"/>
      <c r="E4" s="1446"/>
      <c r="F4" s="1446"/>
      <c r="G4" s="1447"/>
      <c r="H4" s="32"/>
      <c r="I4" s="32"/>
      <c r="J4" s="31"/>
      <c r="K4" s="31"/>
      <c r="L4" s="31"/>
    </row>
    <row r="5" spans="1:12" s="145" customFormat="1" ht="12.95" customHeight="1" thickBot="1">
      <c r="A5" s="104" t="s">
        <v>6</v>
      </c>
      <c r="B5" s="1484" t="s">
        <v>7</v>
      </c>
      <c r="C5" s="1485"/>
      <c r="D5" s="1485"/>
      <c r="E5" s="1485"/>
      <c r="F5" s="1486"/>
      <c r="G5" s="106"/>
      <c r="H5" s="106"/>
      <c r="I5" s="106"/>
      <c r="J5" s="50"/>
      <c r="K5" s="50"/>
      <c r="L5" s="50"/>
    </row>
    <row r="6" spans="1:12" s="145" customFormat="1" ht="27" customHeight="1" thickBot="1">
      <c r="A6" s="55" t="s">
        <v>8</v>
      </c>
      <c r="B6" s="183" t="s">
        <v>9</v>
      </c>
      <c r="C6" s="1456" t="s">
        <v>10</v>
      </c>
      <c r="D6" s="1457" t="s">
        <v>11</v>
      </c>
      <c r="E6" s="1457" t="s">
        <v>12</v>
      </c>
      <c r="F6" s="1458" t="s">
        <v>13</v>
      </c>
      <c r="G6" s="1372" t="s">
        <v>14</v>
      </c>
      <c r="H6" s="1374" t="s">
        <v>109</v>
      </c>
      <c r="I6" s="1381" t="s">
        <v>110</v>
      </c>
      <c r="J6" s="1376" t="s">
        <v>111</v>
      </c>
      <c r="K6" s="1377"/>
      <c r="L6" s="1378"/>
    </row>
    <row r="7" spans="1:12" s="145" customFormat="1" ht="30" customHeight="1" thickBot="1">
      <c r="A7" s="109"/>
      <c r="B7" s="110" t="s">
        <v>15</v>
      </c>
      <c r="C7" s="1436"/>
      <c r="D7" s="253" t="s">
        <v>16</v>
      </c>
      <c r="E7" s="254" t="s">
        <v>17</v>
      </c>
      <c r="F7" s="412" t="s">
        <v>18</v>
      </c>
      <c r="G7" s="1373"/>
      <c r="H7" s="1437"/>
      <c r="I7" s="1438"/>
      <c r="J7" s="111" t="s">
        <v>16</v>
      </c>
      <c r="K7" s="111" t="s">
        <v>17</v>
      </c>
      <c r="L7" s="415" t="s">
        <v>18</v>
      </c>
    </row>
    <row r="8" spans="1:12" s="145" customFormat="1" ht="12.95" customHeight="1" thickBot="1">
      <c r="A8" s="1020"/>
      <c r="B8" s="484" t="s">
        <v>19</v>
      </c>
      <c r="C8" s="983"/>
      <c r="D8" s="984"/>
      <c r="E8" s="984"/>
      <c r="F8" s="985"/>
      <c r="G8" s="124"/>
      <c r="H8" s="1021"/>
      <c r="I8" s="98"/>
      <c r="J8" s="984"/>
      <c r="K8" s="984"/>
      <c r="L8" s="984"/>
    </row>
    <row r="9" spans="1:12" s="145" customFormat="1" ht="12.95" customHeight="1">
      <c r="A9" s="1022" t="s">
        <v>20</v>
      </c>
      <c r="B9" s="482" t="s">
        <v>21</v>
      </c>
      <c r="C9" s="987"/>
      <c r="D9" s="988"/>
      <c r="E9" s="988"/>
      <c r="F9" s="989"/>
      <c r="G9" s="102"/>
      <c r="H9" s="1023"/>
      <c r="I9" s="99"/>
      <c r="J9" s="1088"/>
      <c r="K9" s="988"/>
      <c r="L9" s="988"/>
    </row>
    <row r="10" spans="1:12" s="145" customFormat="1" ht="12.95" customHeight="1">
      <c r="A10" s="1025" t="s">
        <v>22</v>
      </c>
      <c r="B10" s="246" t="s">
        <v>23</v>
      </c>
      <c r="C10" s="992">
        <v>250</v>
      </c>
      <c r="D10" s="993">
        <v>250</v>
      </c>
      <c r="E10" s="993"/>
      <c r="F10" s="994"/>
      <c r="G10" s="103">
        <v>72</v>
      </c>
      <c r="H10" s="1026"/>
      <c r="I10" s="96"/>
      <c r="J10" s="1027"/>
      <c r="K10" s="993"/>
      <c r="L10" s="993"/>
    </row>
    <row r="11" spans="1:12" s="145" customFormat="1" ht="12.95" customHeight="1">
      <c r="A11" s="1025" t="s">
        <v>24</v>
      </c>
      <c r="B11" s="246" t="s">
        <v>25</v>
      </c>
      <c r="C11" s="992"/>
      <c r="D11" s="993"/>
      <c r="E11" s="993"/>
      <c r="F11" s="994"/>
      <c r="G11" s="103">
        <v>155</v>
      </c>
      <c r="H11" s="1026">
        <v>319</v>
      </c>
      <c r="I11" s="343">
        <f>H11/G11*100</f>
        <v>205.80645161290323</v>
      </c>
      <c r="J11" s="1027">
        <v>319</v>
      </c>
      <c r="K11" s="993"/>
      <c r="L11" s="993"/>
    </row>
    <row r="12" spans="1:12" s="145" customFormat="1" ht="12.95" customHeight="1">
      <c r="A12" s="1025" t="s">
        <v>26</v>
      </c>
      <c r="B12" s="246" t="s">
        <v>27</v>
      </c>
      <c r="C12" s="992"/>
      <c r="D12" s="993"/>
      <c r="E12" s="993"/>
      <c r="F12" s="994"/>
      <c r="G12" s="103"/>
      <c r="H12" s="1026"/>
      <c r="I12" s="96"/>
      <c r="J12" s="1027"/>
      <c r="K12" s="993"/>
      <c r="L12" s="993"/>
    </row>
    <row r="13" spans="1:12" s="145" customFormat="1" ht="12.95" customHeight="1">
      <c r="A13" s="1025" t="s">
        <v>28</v>
      </c>
      <c r="B13" s="246" t="s">
        <v>29</v>
      </c>
      <c r="C13" s="992"/>
      <c r="D13" s="993"/>
      <c r="E13" s="993"/>
      <c r="F13" s="994"/>
      <c r="G13" s="103"/>
      <c r="H13" s="1026"/>
      <c r="I13" s="96"/>
      <c r="J13" s="1027"/>
      <c r="K13" s="993"/>
      <c r="L13" s="993"/>
    </row>
    <row r="14" spans="1:12" s="145" customFormat="1" ht="12.95" customHeight="1">
      <c r="A14" s="1025" t="s">
        <v>30</v>
      </c>
      <c r="B14" s="246" t="s">
        <v>31</v>
      </c>
      <c r="C14" s="992"/>
      <c r="D14" s="993"/>
      <c r="E14" s="993"/>
      <c r="F14" s="994"/>
      <c r="G14" s="103">
        <v>23</v>
      </c>
      <c r="H14" s="1026">
        <v>32</v>
      </c>
      <c r="I14" s="343">
        <f>H14/G14*100</f>
        <v>139.13043478260869</v>
      </c>
      <c r="J14" s="1027">
        <v>32</v>
      </c>
      <c r="K14" s="993"/>
      <c r="L14" s="993"/>
    </row>
    <row r="15" spans="1:12" s="145" customFormat="1" ht="12.95" customHeight="1">
      <c r="A15" s="1025" t="s">
        <v>32</v>
      </c>
      <c r="B15" s="1028" t="s">
        <v>33</v>
      </c>
      <c r="C15" s="992"/>
      <c r="D15" s="993"/>
      <c r="E15" s="993"/>
      <c r="F15" s="994"/>
      <c r="G15" s="103">
        <v>8</v>
      </c>
      <c r="H15" s="1026">
        <v>25</v>
      </c>
      <c r="I15" s="343">
        <f>H15/G15*100</f>
        <v>312.5</v>
      </c>
      <c r="J15" s="1027">
        <v>25</v>
      </c>
      <c r="K15" s="993"/>
      <c r="L15" s="993"/>
    </row>
    <row r="16" spans="1:12" s="145" customFormat="1" ht="12.95" customHeight="1">
      <c r="A16" s="1025" t="s">
        <v>34</v>
      </c>
      <c r="B16" s="246" t="s">
        <v>35</v>
      </c>
      <c r="C16" s="1029"/>
      <c r="D16" s="1030"/>
      <c r="E16" s="1030"/>
      <c r="F16" s="1031"/>
      <c r="G16" s="103"/>
      <c r="H16" s="1032">
        <v>1</v>
      </c>
      <c r="I16" s="96"/>
      <c r="J16" s="1033">
        <v>1</v>
      </c>
      <c r="K16" s="1030"/>
      <c r="L16" s="1030"/>
    </row>
    <row r="17" spans="1:12" s="145" customFormat="1" ht="12.95" customHeight="1">
      <c r="A17" s="1025" t="s">
        <v>36</v>
      </c>
      <c r="B17" s="246" t="s">
        <v>37</v>
      </c>
      <c r="C17" s="992"/>
      <c r="D17" s="993"/>
      <c r="E17" s="993"/>
      <c r="F17" s="994"/>
      <c r="G17" s="103"/>
      <c r="H17" s="1026"/>
      <c r="I17" s="96"/>
      <c r="J17" s="1027"/>
      <c r="K17" s="993"/>
      <c r="L17" s="993"/>
    </row>
    <row r="18" spans="1:12" s="145" customFormat="1" ht="12.95" customHeight="1">
      <c r="A18" s="1025" t="s">
        <v>38</v>
      </c>
      <c r="B18" s="246" t="s">
        <v>39</v>
      </c>
      <c r="C18" s="1034"/>
      <c r="D18" s="1035"/>
      <c r="E18" s="1035"/>
      <c r="F18" s="1036"/>
      <c r="G18" s="103"/>
      <c r="H18" s="1037"/>
      <c r="I18" s="96"/>
      <c r="J18" s="1038"/>
      <c r="K18" s="1035"/>
      <c r="L18" s="1035"/>
    </row>
    <row r="19" spans="1:12" s="145" customFormat="1" ht="12.95" customHeight="1" thickBot="1">
      <c r="A19" s="1025" t="s">
        <v>40</v>
      </c>
      <c r="B19" s="1028" t="s">
        <v>41</v>
      </c>
      <c r="C19" s="1034"/>
      <c r="D19" s="1035"/>
      <c r="E19" s="1035"/>
      <c r="F19" s="1036"/>
      <c r="G19" s="125"/>
      <c r="H19" s="1037"/>
      <c r="I19" s="97"/>
      <c r="J19" s="1038"/>
      <c r="K19" s="1035"/>
      <c r="L19" s="1035"/>
    </row>
    <row r="20" spans="1:12" s="145" customFormat="1" ht="12.95" customHeight="1" thickBot="1">
      <c r="A20" s="957" t="s">
        <v>42</v>
      </c>
      <c r="B20" s="484" t="s">
        <v>43</v>
      </c>
      <c r="C20" s="1001">
        <f>SUM(C9:C19)</f>
        <v>250</v>
      </c>
      <c r="D20" s="1002">
        <f>SUM(D9:D19)</f>
        <v>250</v>
      </c>
      <c r="E20" s="1002"/>
      <c r="F20" s="1003"/>
      <c r="G20" s="68">
        <f>SUM(G9:G19)</f>
        <v>258</v>
      </c>
      <c r="H20" s="1053">
        <v>377</v>
      </c>
      <c r="I20" s="332">
        <f>H20/G20*100</f>
        <v>146.12403100775194</v>
      </c>
      <c r="J20" s="1040">
        <f>SUM(J9:J19)</f>
        <v>377</v>
      </c>
      <c r="K20" s="1002"/>
      <c r="L20" s="1002"/>
    </row>
    <row r="21" spans="1:12" s="145" customFormat="1" ht="12.95" customHeight="1" thickBot="1">
      <c r="A21" s="1020"/>
      <c r="B21" s="484" t="s">
        <v>44</v>
      </c>
      <c r="C21" s="983"/>
      <c r="D21" s="984"/>
      <c r="E21" s="984"/>
      <c r="F21" s="985"/>
      <c r="G21" s="124"/>
      <c r="H21" s="1021"/>
      <c r="I21" s="98"/>
      <c r="J21" s="1000"/>
      <c r="K21" s="984"/>
      <c r="L21" s="984"/>
    </row>
    <row r="22" spans="1:12" s="145" customFormat="1" ht="12.95" customHeight="1">
      <c r="A22" s="1022" t="s">
        <v>45</v>
      </c>
      <c r="B22" s="482" t="s">
        <v>46</v>
      </c>
      <c r="C22" s="987"/>
      <c r="D22" s="988"/>
      <c r="E22" s="988"/>
      <c r="F22" s="989"/>
      <c r="G22" s="102"/>
      <c r="H22" s="1023"/>
      <c r="I22" s="99"/>
      <c r="J22" s="1024"/>
      <c r="K22" s="988"/>
      <c r="L22" s="988"/>
    </row>
    <row r="23" spans="1:12" s="145" customFormat="1" ht="12.95" customHeight="1">
      <c r="A23" s="1025" t="s">
        <v>47</v>
      </c>
      <c r="B23" s="246" t="s">
        <v>48</v>
      </c>
      <c r="C23" s="992"/>
      <c r="D23" s="993"/>
      <c r="E23" s="993"/>
      <c r="F23" s="994"/>
      <c r="G23" s="103"/>
      <c r="H23" s="1026"/>
      <c r="I23" s="96"/>
      <c r="J23" s="1027"/>
      <c r="K23" s="993"/>
      <c r="L23" s="993"/>
    </row>
    <row r="24" spans="1:12" s="145" customFormat="1" ht="12.95" customHeight="1">
      <c r="A24" s="1025" t="s">
        <v>49</v>
      </c>
      <c r="B24" s="246" t="s">
        <v>50</v>
      </c>
      <c r="C24" s="992">
        <v>16440</v>
      </c>
      <c r="D24" s="993">
        <v>16440</v>
      </c>
      <c r="E24" s="993"/>
      <c r="F24" s="994"/>
      <c r="G24" s="19">
        <v>16665</v>
      </c>
      <c r="H24" s="1026">
        <v>16665</v>
      </c>
      <c r="I24" s="343">
        <f>H24/G24*100</f>
        <v>100</v>
      </c>
      <c r="J24" s="1027">
        <v>16665</v>
      </c>
      <c r="K24" s="993"/>
      <c r="L24" s="993"/>
    </row>
    <row r="25" spans="1:12" s="145" customFormat="1" ht="12.95" customHeight="1" thickBot="1">
      <c r="A25" s="1025" t="s">
        <v>51</v>
      </c>
      <c r="B25" s="246" t="s">
        <v>52</v>
      </c>
      <c r="C25" s="992"/>
      <c r="D25" s="993"/>
      <c r="E25" s="993"/>
      <c r="F25" s="994"/>
      <c r="G25" s="125"/>
      <c r="H25" s="1026"/>
      <c r="I25" s="97"/>
      <c r="J25" s="1027"/>
      <c r="K25" s="993"/>
      <c r="L25" s="993"/>
    </row>
    <row r="26" spans="1:12" s="145" customFormat="1" ht="12.95" customHeight="1" thickBot="1">
      <c r="A26" s="957" t="s">
        <v>53</v>
      </c>
      <c r="B26" s="484" t="s">
        <v>54</v>
      </c>
      <c r="C26" s="1001">
        <f>SUM(C22:C24)</f>
        <v>16440</v>
      </c>
      <c r="D26" s="1002">
        <f>SUM(D22:D24)</f>
        <v>16440</v>
      </c>
      <c r="E26" s="1002"/>
      <c r="F26" s="1003"/>
      <c r="G26" s="21">
        <v>16665</v>
      </c>
      <c r="H26" s="1053">
        <v>16665</v>
      </c>
      <c r="I26" s="332">
        <f>H26/G26*100</f>
        <v>100</v>
      </c>
      <c r="J26" s="1040">
        <f>SUM(J22:J24)</f>
        <v>16665</v>
      </c>
      <c r="K26" s="1002"/>
      <c r="L26" s="1002"/>
    </row>
    <row r="27" spans="1:12" s="145" customFormat="1" ht="12.95" customHeight="1" thickBot="1">
      <c r="A27" s="957" t="s">
        <v>55</v>
      </c>
      <c r="B27" s="481" t="s">
        <v>56</v>
      </c>
      <c r="C27" s="1006"/>
      <c r="D27" s="1007"/>
      <c r="E27" s="1007"/>
      <c r="F27" s="1008"/>
      <c r="G27" s="124"/>
      <c r="H27" s="1054"/>
      <c r="I27" s="98"/>
      <c r="J27" s="1046"/>
      <c r="K27" s="1007"/>
      <c r="L27" s="1007"/>
    </row>
    <row r="28" spans="1:12" s="145" customFormat="1" ht="12.95" customHeight="1" thickBot="1">
      <c r="A28" s="1020"/>
      <c r="B28" s="481" t="s">
        <v>57</v>
      </c>
      <c r="C28" s="983"/>
      <c r="D28" s="984"/>
      <c r="E28" s="984"/>
      <c r="F28" s="985"/>
      <c r="G28" s="124"/>
      <c r="H28" s="1021"/>
      <c r="I28" s="98"/>
      <c r="J28" s="1000"/>
      <c r="K28" s="984"/>
      <c r="L28" s="984"/>
    </row>
    <row r="29" spans="1:12" s="145" customFormat="1" ht="12.95" customHeight="1">
      <c r="A29" s="1022" t="s">
        <v>58</v>
      </c>
      <c r="B29" s="482" t="s">
        <v>48</v>
      </c>
      <c r="C29" s="987"/>
      <c r="D29" s="988"/>
      <c r="E29" s="988"/>
      <c r="F29" s="989"/>
      <c r="G29" s="102"/>
      <c r="H29" s="1023"/>
      <c r="I29" s="99"/>
      <c r="J29" s="1024"/>
      <c r="K29" s="988"/>
      <c r="L29" s="988"/>
    </row>
    <row r="30" spans="1:12" s="145" customFormat="1" ht="12.95" customHeight="1">
      <c r="A30" s="1022" t="s">
        <v>59</v>
      </c>
      <c r="B30" s="246" t="s">
        <v>60</v>
      </c>
      <c r="C30" s="1029"/>
      <c r="D30" s="1030"/>
      <c r="E30" s="1030"/>
      <c r="F30" s="1031"/>
      <c r="G30" s="103"/>
      <c r="H30" s="1032"/>
      <c r="I30" s="96"/>
      <c r="J30" s="1033"/>
      <c r="K30" s="1030"/>
      <c r="L30" s="1030"/>
    </row>
    <row r="31" spans="1:12" s="145" customFormat="1" ht="12.95" customHeight="1" thickBot="1">
      <c r="A31" s="1025" t="s">
        <v>61</v>
      </c>
      <c r="B31" s="1047" t="s">
        <v>62</v>
      </c>
      <c r="C31" s="1048"/>
      <c r="D31" s="1049"/>
      <c r="E31" s="1049"/>
      <c r="F31" s="1050"/>
      <c r="G31" s="125"/>
      <c r="H31" s="1051"/>
      <c r="I31" s="97"/>
      <c r="J31" s="1052"/>
      <c r="K31" s="1049"/>
      <c r="L31" s="1049"/>
    </row>
    <row r="32" spans="1:12" s="145" customFormat="1" ht="12.95" customHeight="1" thickBot="1">
      <c r="A32" s="957" t="s">
        <v>63</v>
      </c>
      <c r="B32" s="481" t="s">
        <v>64</v>
      </c>
      <c r="C32" s="1001">
        <f>+C29+C30</f>
        <v>0</v>
      </c>
      <c r="D32" s="1002">
        <f>+D29+D30</f>
        <v>0</v>
      </c>
      <c r="E32" s="1002"/>
      <c r="F32" s="1003"/>
      <c r="G32" s="124"/>
      <c r="H32" s="1053"/>
      <c r="I32" s="98"/>
      <c r="J32" s="1040">
        <f>+J29+J30</f>
        <v>0</v>
      </c>
      <c r="K32" s="1002"/>
      <c r="L32" s="1002"/>
    </row>
    <row r="33" spans="1:12" s="145" customFormat="1" ht="12.95" customHeight="1" thickBot="1">
      <c r="A33" s="1020"/>
      <c r="B33" s="481" t="s">
        <v>118</v>
      </c>
      <c r="C33" s="983"/>
      <c r="D33" s="984"/>
      <c r="E33" s="984"/>
      <c r="F33" s="985"/>
      <c r="G33" s="124"/>
      <c r="H33" s="1021"/>
      <c r="I33" s="98"/>
      <c r="J33" s="1000"/>
      <c r="K33" s="984"/>
      <c r="L33" s="984"/>
    </row>
    <row r="34" spans="1:12" s="145" customFormat="1" ht="12.95" customHeight="1">
      <c r="A34" s="1022" t="s">
        <v>66</v>
      </c>
      <c r="B34" s="482" t="s">
        <v>67</v>
      </c>
      <c r="C34" s="987"/>
      <c r="D34" s="988"/>
      <c r="E34" s="988"/>
      <c r="F34" s="989"/>
      <c r="G34" s="102"/>
      <c r="H34" s="1023"/>
      <c r="I34" s="99"/>
      <c r="J34" s="1024"/>
      <c r="K34" s="988"/>
      <c r="L34" s="988"/>
    </row>
    <row r="35" spans="1:12" s="145" customFormat="1" ht="12.95" customHeight="1">
      <c r="A35" s="1022" t="s">
        <v>68</v>
      </c>
      <c r="B35" s="246" t="s">
        <v>69</v>
      </c>
      <c r="C35" s="1029"/>
      <c r="D35" s="1030"/>
      <c r="E35" s="1030"/>
      <c r="F35" s="1031"/>
      <c r="G35" s="103"/>
      <c r="H35" s="1032"/>
      <c r="I35" s="96"/>
      <c r="J35" s="1033"/>
      <c r="K35" s="1030"/>
      <c r="L35" s="1030"/>
    </row>
    <row r="36" spans="1:12" s="145" customFormat="1" ht="12.95" customHeight="1" thickBot="1">
      <c r="A36" s="1025" t="s">
        <v>70</v>
      </c>
      <c r="B36" s="1047" t="s">
        <v>71</v>
      </c>
      <c r="C36" s="1048"/>
      <c r="D36" s="1049"/>
      <c r="E36" s="1049"/>
      <c r="F36" s="1050"/>
      <c r="G36" s="125"/>
      <c r="H36" s="1051"/>
      <c r="I36" s="97"/>
      <c r="J36" s="1052"/>
      <c r="K36" s="1049"/>
      <c r="L36" s="1049"/>
    </row>
    <row r="37" spans="1:12" s="145" customFormat="1" ht="12.95" customHeight="1" thickBot="1">
      <c r="A37" s="957" t="s">
        <v>72</v>
      </c>
      <c r="B37" s="481" t="s">
        <v>73</v>
      </c>
      <c r="C37" s="1001">
        <f>+C34+C35+C36</f>
        <v>0</v>
      </c>
      <c r="D37" s="1002">
        <f>+D34+D35+D36</f>
        <v>0</v>
      </c>
      <c r="E37" s="1002"/>
      <c r="F37" s="1003"/>
      <c r="G37" s="124"/>
      <c r="H37" s="1053"/>
      <c r="I37" s="98"/>
      <c r="J37" s="1040">
        <f>+J34+J35+J36</f>
        <v>0</v>
      </c>
      <c r="K37" s="1002"/>
      <c r="L37" s="1002"/>
    </row>
    <row r="38" spans="1:12" s="145" customFormat="1" ht="12.95" customHeight="1" thickBot="1">
      <c r="A38" s="957" t="s">
        <v>74</v>
      </c>
      <c r="B38" s="481" t="s">
        <v>75</v>
      </c>
      <c r="C38" s="1006"/>
      <c r="D38" s="1007"/>
      <c r="E38" s="1007"/>
      <c r="F38" s="1008"/>
      <c r="G38" s="124"/>
      <c r="H38" s="1054"/>
      <c r="I38" s="98"/>
      <c r="J38" s="1046"/>
      <c r="K38" s="1007"/>
      <c r="L38" s="1007"/>
    </row>
    <row r="39" spans="1:12" s="145" customFormat="1" ht="12.95" customHeight="1" thickBot="1">
      <c r="A39" s="957" t="s">
        <v>76</v>
      </c>
      <c r="B39" s="481" t="s">
        <v>77</v>
      </c>
      <c r="C39" s="1009"/>
      <c r="D39" s="1055"/>
      <c r="E39" s="1055"/>
      <c r="F39" s="1056"/>
      <c r="G39" s="124"/>
      <c r="H39" s="1054"/>
      <c r="I39" s="98"/>
      <c r="J39" s="1046"/>
      <c r="K39" s="1055"/>
      <c r="L39" s="1055"/>
    </row>
    <row r="40" spans="1:12" s="145" customFormat="1" ht="12.95" customHeight="1" thickBot="1">
      <c r="A40" s="957" t="s">
        <v>78</v>
      </c>
      <c r="B40" s="481" t="s">
        <v>79</v>
      </c>
      <c r="C40" s="1004">
        <f>+C20+C26+C27+C32+C37+C38+C39</f>
        <v>16690</v>
      </c>
      <c r="D40" s="1057">
        <f>+D20+D26+D27+D32+D37+D38+D39</f>
        <v>16690</v>
      </c>
      <c r="E40" s="1057"/>
      <c r="F40" s="1058"/>
      <c r="G40" s="21">
        <v>16923</v>
      </c>
      <c r="H40" s="1053">
        <v>17042</v>
      </c>
      <c r="I40" s="332">
        <f>H40/G40*100</f>
        <v>100.70318501447734</v>
      </c>
      <c r="J40" s="1040">
        <f>+J20+J26+J27+J32+J37+J38+J39</f>
        <v>17042</v>
      </c>
      <c r="K40" s="1057"/>
      <c r="L40" s="1057"/>
    </row>
    <row r="41" spans="1:12" s="145" customFormat="1" ht="12.95" customHeight="1" thickBot="1">
      <c r="A41" s="1020"/>
      <c r="B41" s="481" t="s">
        <v>115</v>
      </c>
      <c r="C41" s="983"/>
      <c r="D41" s="984"/>
      <c r="E41" s="984"/>
      <c r="F41" s="985"/>
      <c r="G41" s="124"/>
      <c r="H41" s="1021"/>
      <c r="I41" s="98"/>
      <c r="J41" s="1000"/>
      <c r="K41" s="984"/>
      <c r="L41" s="984"/>
    </row>
    <row r="42" spans="1:12" s="145" customFormat="1" ht="12.95" customHeight="1">
      <c r="A42" s="1022" t="s">
        <v>81</v>
      </c>
      <c r="B42" s="482" t="s">
        <v>82</v>
      </c>
      <c r="C42" s="987"/>
      <c r="D42" s="988"/>
      <c r="E42" s="988"/>
      <c r="F42" s="989"/>
      <c r="G42" s="102"/>
      <c r="H42" s="1023"/>
      <c r="I42" s="99"/>
      <c r="J42" s="1024"/>
      <c r="K42" s="988"/>
      <c r="L42" s="988"/>
    </row>
    <row r="43" spans="1:12" s="145" customFormat="1" ht="12.95" customHeight="1">
      <c r="A43" s="1022" t="s">
        <v>83</v>
      </c>
      <c r="B43" s="246" t="s">
        <v>84</v>
      </c>
      <c r="C43" s="1029"/>
      <c r="D43" s="1030"/>
      <c r="E43" s="1030"/>
      <c r="F43" s="1031"/>
      <c r="G43" s="103"/>
      <c r="H43" s="1032"/>
      <c r="I43" s="96"/>
      <c r="J43" s="1033"/>
      <c r="K43" s="1030"/>
      <c r="L43" s="1030"/>
    </row>
    <row r="44" spans="1:12" s="145" customFormat="1" ht="15" customHeight="1" thickBot="1">
      <c r="A44" s="1025" t="s">
        <v>85</v>
      </c>
      <c r="B44" s="1047" t="s">
        <v>86</v>
      </c>
      <c r="C44" s="1048">
        <v>1463</v>
      </c>
      <c r="D44" s="1049">
        <v>1463</v>
      </c>
      <c r="E44" s="1049"/>
      <c r="F44" s="1050"/>
      <c r="G44" s="126">
        <v>1640</v>
      </c>
      <c r="H44" s="1051">
        <v>-1314</v>
      </c>
      <c r="I44" s="343"/>
      <c r="J44" s="1052">
        <v>-1314</v>
      </c>
      <c r="K44" s="1049"/>
      <c r="L44" s="1049"/>
    </row>
    <row r="45" spans="1:12" s="145" customFormat="1" ht="12.95" customHeight="1" thickBot="1">
      <c r="A45" s="981" t="s">
        <v>87</v>
      </c>
      <c r="B45" s="481" t="s">
        <v>88</v>
      </c>
      <c r="C45" s="1004">
        <f>+C42+C43+C44</f>
        <v>1463</v>
      </c>
      <c r="D45" s="1057">
        <f>+D42+D43+D44</f>
        <v>1463</v>
      </c>
      <c r="E45" s="1057"/>
      <c r="F45" s="1058"/>
      <c r="G45" s="21">
        <v>1640</v>
      </c>
      <c r="H45" s="1053">
        <v>-1314</v>
      </c>
      <c r="I45" s="332"/>
      <c r="J45" s="1040">
        <v>-1314</v>
      </c>
      <c r="K45" s="1057"/>
      <c r="L45" s="1057"/>
    </row>
    <row r="46" spans="1:12" s="145" customFormat="1" ht="12.95" customHeight="1" thickBot="1">
      <c r="A46" s="981" t="s">
        <v>89</v>
      </c>
      <c r="B46" s="1065" t="s">
        <v>90</v>
      </c>
      <c r="C46" s="1004">
        <f>+C40+C45</f>
        <v>18153</v>
      </c>
      <c r="D46" s="1057">
        <f>+D40+D45</f>
        <v>18153</v>
      </c>
      <c r="E46" s="1057"/>
      <c r="F46" s="1058"/>
      <c r="G46" s="21">
        <v>18563</v>
      </c>
      <c r="H46" s="1053">
        <v>15728</v>
      </c>
      <c r="I46" s="332">
        <f>H46/G46*100</f>
        <v>84.727684102785105</v>
      </c>
      <c r="J46" s="1040">
        <v>15728</v>
      </c>
      <c r="K46" s="1057"/>
      <c r="L46" s="1057"/>
    </row>
    <row r="47" spans="1:12" s="145" customFormat="1" ht="25.5" customHeight="1" thickBot="1">
      <c r="A47" s="57"/>
      <c r="B47" s="153"/>
      <c r="C47" s="154"/>
      <c r="D47" s="154"/>
      <c r="E47" s="154"/>
      <c r="F47" s="154"/>
      <c r="G47" s="155"/>
      <c r="H47" s="155"/>
      <c r="I47" s="155"/>
      <c r="J47" s="154"/>
      <c r="K47" s="154"/>
      <c r="L47" s="154"/>
    </row>
    <row r="48" spans="1:12" s="145" customFormat="1" ht="28.5" customHeight="1" thickBot="1">
      <c r="A48" s="58"/>
      <c r="B48" s="50"/>
      <c r="C48" s="1435" t="s">
        <v>10</v>
      </c>
      <c r="D48" s="1370" t="s">
        <v>11</v>
      </c>
      <c r="E48" s="1370" t="s">
        <v>12</v>
      </c>
      <c r="F48" s="1371" t="s">
        <v>13</v>
      </c>
      <c r="G48" s="1432" t="s">
        <v>14</v>
      </c>
      <c r="H48" s="1374" t="s">
        <v>109</v>
      </c>
      <c r="I48" s="1381" t="s">
        <v>110</v>
      </c>
      <c r="J48" s="1376" t="s">
        <v>111</v>
      </c>
      <c r="K48" s="1377"/>
      <c r="L48" s="1378"/>
    </row>
    <row r="49" spans="1:12" s="145" customFormat="1" ht="27.75" customHeight="1" thickBot="1">
      <c r="A49" s="59"/>
      <c r="B49" s="51" t="s">
        <v>91</v>
      </c>
      <c r="C49" s="1436"/>
      <c r="D49" s="253" t="s">
        <v>16</v>
      </c>
      <c r="E49" s="254" t="s">
        <v>17</v>
      </c>
      <c r="F49" s="412" t="s">
        <v>18</v>
      </c>
      <c r="G49" s="1433"/>
      <c r="H49" s="1437"/>
      <c r="I49" s="1438"/>
      <c r="J49" s="111" t="s">
        <v>16</v>
      </c>
      <c r="K49" s="111" t="s">
        <v>17</v>
      </c>
      <c r="L49" s="415" t="s">
        <v>18</v>
      </c>
    </row>
    <row r="50" spans="1:12" s="145" customFormat="1" ht="12.95" customHeight="1" thickBot="1">
      <c r="A50" s="1020"/>
      <c r="B50" s="481" t="s">
        <v>137</v>
      </c>
      <c r="C50" s="983"/>
      <c r="D50" s="984"/>
      <c r="E50" s="984"/>
      <c r="F50" s="985"/>
      <c r="G50" s="124"/>
      <c r="H50" s="1021"/>
      <c r="I50" s="98"/>
      <c r="J50" s="984"/>
      <c r="K50" s="984"/>
      <c r="L50" s="984"/>
    </row>
    <row r="51" spans="1:12" s="145" customFormat="1" ht="12.95" customHeight="1">
      <c r="A51" s="1022" t="s">
        <v>20</v>
      </c>
      <c r="B51" s="482" t="s">
        <v>93</v>
      </c>
      <c r="C51" s="987">
        <v>13425</v>
      </c>
      <c r="D51" s="988">
        <v>13425</v>
      </c>
      <c r="E51" s="988"/>
      <c r="F51" s="989"/>
      <c r="G51" s="100">
        <v>12934</v>
      </c>
      <c r="H51" s="1023">
        <v>12192</v>
      </c>
      <c r="I51" s="343">
        <f>H51/G51*100</f>
        <v>94.263182310190203</v>
      </c>
      <c r="J51" s="1024">
        <v>12192</v>
      </c>
      <c r="K51" s="988"/>
      <c r="L51" s="988"/>
    </row>
    <row r="52" spans="1:12" s="145" customFormat="1" ht="12.95" customHeight="1">
      <c r="A52" s="1025" t="s">
        <v>22</v>
      </c>
      <c r="B52" s="246" t="s">
        <v>94</v>
      </c>
      <c r="C52" s="992">
        <v>3532</v>
      </c>
      <c r="D52" s="993">
        <v>3532</v>
      </c>
      <c r="E52" s="993"/>
      <c r="F52" s="994"/>
      <c r="G52" s="19">
        <v>3425</v>
      </c>
      <c r="H52" s="1026">
        <v>3244</v>
      </c>
      <c r="I52" s="343">
        <f>H52/G52*100</f>
        <v>94.715328467153284</v>
      </c>
      <c r="J52" s="1027">
        <v>3244</v>
      </c>
      <c r="K52" s="993"/>
      <c r="L52" s="993"/>
    </row>
    <row r="53" spans="1:12" s="145" customFormat="1" ht="12.95" customHeight="1">
      <c r="A53" s="1025" t="s">
        <v>24</v>
      </c>
      <c r="B53" s="246" t="s">
        <v>95</v>
      </c>
      <c r="C53" s="992">
        <v>1196</v>
      </c>
      <c r="D53" s="993">
        <v>1196</v>
      </c>
      <c r="E53" s="993"/>
      <c r="F53" s="994"/>
      <c r="G53" s="19">
        <v>2204</v>
      </c>
      <c r="H53" s="1026">
        <v>1535</v>
      </c>
      <c r="I53" s="343">
        <f>H53/G53*100</f>
        <v>69.64609800362976</v>
      </c>
      <c r="J53" s="1027">
        <v>1535</v>
      </c>
      <c r="K53" s="993"/>
      <c r="L53" s="993"/>
    </row>
    <row r="54" spans="1:12" s="145" customFormat="1" ht="12.95" customHeight="1">
      <c r="A54" s="1025" t="s">
        <v>26</v>
      </c>
      <c r="B54" s="246" t="s">
        <v>96</v>
      </c>
      <c r="C54" s="992"/>
      <c r="D54" s="993"/>
      <c r="E54" s="993"/>
      <c r="F54" s="994"/>
      <c r="G54" s="103"/>
      <c r="H54" s="1026"/>
      <c r="I54" s="96"/>
      <c r="J54" s="1027"/>
      <c r="K54" s="993"/>
      <c r="L54" s="993"/>
    </row>
    <row r="55" spans="1:12" s="145" customFormat="1" ht="12.95" customHeight="1" thickBot="1">
      <c r="A55" s="1025" t="s">
        <v>28</v>
      </c>
      <c r="B55" s="246" t="s">
        <v>97</v>
      </c>
      <c r="C55" s="992"/>
      <c r="D55" s="993"/>
      <c r="E55" s="993"/>
      <c r="F55" s="994"/>
      <c r="G55" s="125"/>
      <c r="H55" s="1026"/>
      <c r="I55" s="97"/>
      <c r="J55" s="1027"/>
      <c r="K55" s="993"/>
      <c r="L55" s="993"/>
    </row>
    <row r="56" spans="1:12" s="145" customFormat="1" ht="12.95" customHeight="1" thickBot="1">
      <c r="A56" s="998" t="s">
        <v>42</v>
      </c>
      <c r="B56" s="483" t="s">
        <v>98</v>
      </c>
      <c r="C56" s="407">
        <f>SUM(C51:C55)</f>
        <v>18153</v>
      </c>
      <c r="D56" s="408">
        <f>SUM(D51:D55)</f>
        <v>18153</v>
      </c>
      <c r="E56" s="408"/>
      <c r="F56" s="999"/>
      <c r="G56" s="21">
        <v>18563</v>
      </c>
      <c r="H56" s="1039">
        <v>16971</v>
      </c>
      <c r="I56" s="332">
        <f>H56/G56*100</f>
        <v>91.423800032322362</v>
      </c>
      <c r="J56" s="1066">
        <f>SUM(J51:J55)</f>
        <v>16971</v>
      </c>
      <c r="K56" s="408"/>
      <c r="L56" s="408"/>
    </row>
    <row r="57" spans="1:12" s="145" customFormat="1" ht="12.95" customHeight="1" thickBot="1">
      <c r="A57" s="1020"/>
      <c r="B57" s="481" t="s">
        <v>120</v>
      </c>
      <c r="C57" s="983"/>
      <c r="D57" s="984"/>
      <c r="E57" s="984"/>
      <c r="F57" s="985"/>
      <c r="G57" s="124"/>
      <c r="H57" s="1021"/>
      <c r="I57" s="98"/>
      <c r="J57" s="1000"/>
      <c r="K57" s="984"/>
      <c r="L57" s="984"/>
    </row>
    <row r="58" spans="1:12" s="145" customFormat="1" ht="12.95" customHeight="1">
      <c r="A58" s="1022" t="s">
        <v>45</v>
      </c>
      <c r="B58" s="482" t="s">
        <v>100</v>
      </c>
      <c r="C58" s="987"/>
      <c r="D58" s="988"/>
      <c r="E58" s="988"/>
      <c r="F58" s="989"/>
      <c r="G58" s="102"/>
      <c r="H58" s="1023"/>
      <c r="I58" s="99"/>
      <c r="J58" s="1024"/>
      <c r="K58" s="988"/>
      <c r="L58" s="988"/>
    </row>
    <row r="59" spans="1:12" s="145" customFormat="1" ht="12.95" customHeight="1">
      <c r="A59" s="1025" t="s">
        <v>47</v>
      </c>
      <c r="B59" s="246" t="s">
        <v>101</v>
      </c>
      <c r="C59" s="992"/>
      <c r="D59" s="993"/>
      <c r="E59" s="993"/>
      <c r="F59" s="994"/>
      <c r="G59" s="103"/>
      <c r="H59" s="1026"/>
      <c r="I59" s="96"/>
      <c r="J59" s="1027"/>
      <c r="K59" s="993"/>
      <c r="L59" s="993"/>
    </row>
    <row r="60" spans="1:12" s="145" customFormat="1" ht="12.95" customHeight="1">
      <c r="A60" s="1025" t="s">
        <v>49</v>
      </c>
      <c r="B60" s="246" t="s">
        <v>102</v>
      </c>
      <c r="C60" s="992"/>
      <c r="D60" s="993"/>
      <c r="E60" s="993"/>
      <c r="F60" s="994"/>
      <c r="G60" s="103"/>
      <c r="H60" s="1026"/>
      <c r="I60" s="96"/>
      <c r="J60" s="1027"/>
      <c r="K60" s="993"/>
      <c r="L60" s="993"/>
    </row>
    <row r="61" spans="1:12" s="145" customFormat="1" ht="12.95" customHeight="1" thickBot="1">
      <c r="A61" s="1025" t="s">
        <v>51</v>
      </c>
      <c r="B61" s="246" t="s">
        <v>103</v>
      </c>
      <c r="C61" s="992"/>
      <c r="D61" s="993"/>
      <c r="E61" s="993"/>
      <c r="F61" s="994"/>
      <c r="G61" s="125"/>
      <c r="H61" s="1026"/>
      <c r="I61" s="97"/>
      <c r="J61" s="1027"/>
      <c r="K61" s="993"/>
      <c r="L61" s="993"/>
    </row>
    <row r="62" spans="1:12" s="145" customFormat="1" ht="12.95" customHeight="1" thickBot="1">
      <c r="A62" s="957" t="s">
        <v>53</v>
      </c>
      <c r="B62" s="481" t="s">
        <v>104</v>
      </c>
      <c r="C62" s="1001">
        <f>SUM(C58:C60)</f>
        <v>0</v>
      </c>
      <c r="D62" s="1002">
        <f>SUM(D58:D60)</f>
        <v>0</v>
      </c>
      <c r="E62" s="1002"/>
      <c r="F62" s="1003"/>
      <c r="G62" s="124"/>
      <c r="H62" s="1053"/>
      <c r="I62" s="98"/>
      <c r="J62" s="1040">
        <f>SUM(J58:J60)</f>
        <v>0</v>
      </c>
      <c r="K62" s="1002"/>
      <c r="L62" s="1002"/>
    </row>
    <row r="63" spans="1:12" s="145" customFormat="1" ht="12.95" customHeight="1" thickBot="1">
      <c r="A63" s="957" t="s">
        <v>55</v>
      </c>
      <c r="B63" s="481" t="s">
        <v>105</v>
      </c>
      <c r="C63" s="1006"/>
      <c r="D63" s="1007"/>
      <c r="E63" s="1007"/>
      <c r="F63" s="1008"/>
      <c r="G63" s="124"/>
      <c r="H63" s="1054"/>
      <c r="I63" s="98"/>
      <c r="J63" s="1046"/>
      <c r="K63" s="1007"/>
      <c r="L63" s="1007"/>
    </row>
    <row r="64" spans="1:12" s="145" customFormat="1" ht="12.95" customHeight="1" thickBot="1">
      <c r="A64" s="957" t="s">
        <v>63</v>
      </c>
      <c r="B64" s="484" t="s">
        <v>106</v>
      </c>
      <c r="C64" s="1001">
        <f>+C56+C62+C63</f>
        <v>18153</v>
      </c>
      <c r="D64" s="1002">
        <f>+D56+D62+D63</f>
        <v>18153</v>
      </c>
      <c r="E64" s="1002"/>
      <c r="F64" s="1003"/>
      <c r="G64" s="21">
        <v>18563</v>
      </c>
      <c r="H64" s="1053">
        <v>16971</v>
      </c>
      <c r="I64" s="332">
        <f>H64/G64*100</f>
        <v>91.423800032322362</v>
      </c>
      <c r="J64" s="1040">
        <f>+J56+J62+J63</f>
        <v>16971</v>
      </c>
      <c r="K64" s="1002"/>
      <c r="L64" s="1002"/>
    </row>
    <row r="65" spans="1:12" s="145" customFormat="1" ht="12.95" customHeight="1" thickBot="1">
      <c r="A65" s="1012"/>
      <c r="B65" s="485"/>
      <c r="C65" s="1013"/>
      <c r="D65" s="1013"/>
      <c r="E65" s="1013"/>
      <c r="F65" s="1013"/>
      <c r="G65" s="1014"/>
      <c r="H65" s="1014"/>
      <c r="I65" s="1014"/>
      <c r="J65" s="1013"/>
      <c r="K65" s="1013"/>
      <c r="L65" s="1013"/>
    </row>
    <row r="66" spans="1:12" s="145" customFormat="1" ht="12.95" customHeight="1" thickBot="1">
      <c r="A66" s="120" t="s">
        <v>107</v>
      </c>
      <c r="B66" s="486"/>
      <c r="C66" s="1015">
        <v>6</v>
      </c>
      <c r="D66" s="1016">
        <v>6</v>
      </c>
      <c r="E66" s="1016"/>
      <c r="F66" s="1017"/>
      <c r="G66" s="68">
        <v>6</v>
      </c>
      <c r="H66" s="1069">
        <v>6</v>
      </c>
      <c r="I66" s="172"/>
      <c r="J66" s="1019">
        <v>6</v>
      </c>
      <c r="K66" s="1016"/>
      <c r="L66" s="1016"/>
    </row>
    <row r="67" spans="1:12" s="145" customFormat="1" ht="12.95" customHeight="1" thickBot="1">
      <c r="A67" s="120" t="s">
        <v>108</v>
      </c>
      <c r="B67" s="486"/>
      <c r="C67" s="1015"/>
      <c r="D67" s="1016"/>
      <c r="E67" s="1016"/>
      <c r="F67" s="1017"/>
      <c r="G67" s="68"/>
      <c r="H67" s="1069"/>
      <c r="I67" s="172"/>
      <c r="J67" s="1070"/>
      <c r="K67" s="1016"/>
      <c r="L67" s="1016"/>
    </row>
  </sheetData>
  <mergeCells count="17">
    <mergeCell ref="A1:F1"/>
    <mergeCell ref="B2:F2"/>
    <mergeCell ref="B3:F3"/>
    <mergeCell ref="A4:G4"/>
    <mergeCell ref="B5:F5"/>
    <mergeCell ref="J48:L48"/>
    <mergeCell ref="I48:I49"/>
    <mergeCell ref="C6:C7"/>
    <mergeCell ref="D6:F6"/>
    <mergeCell ref="G6:G7"/>
    <mergeCell ref="H6:H7"/>
    <mergeCell ref="J6:L6"/>
    <mergeCell ref="I6:I7"/>
    <mergeCell ref="C48:C49"/>
    <mergeCell ref="D48:F48"/>
    <mergeCell ref="G48:G49"/>
    <mergeCell ref="H48:H49"/>
  </mergeCells>
  <pageMargins left="0.19685039370078741" right="7.874015748031496E-2" top="0.43307086614173229" bottom="0.35433070866141736" header="0.51181102362204722" footer="0.51181102362204722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L181"/>
  <sheetViews>
    <sheetView topLeftCell="A121" zoomScaleNormal="100" workbookViewId="0">
      <selection activeCell="D143" sqref="D143"/>
    </sheetView>
  </sheetViews>
  <sheetFormatPr defaultRowHeight="15"/>
  <cols>
    <col min="1" max="1" width="12.5703125" customWidth="1"/>
    <col min="2" max="2" width="68.28515625" customWidth="1"/>
    <col min="3" max="3" width="10.7109375" customWidth="1"/>
    <col min="5" max="5" width="10.28515625" customWidth="1"/>
    <col min="6" max="6" width="12.5703125" customWidth="1"/>
    <col min="7" max="7" width="10.140625" customWidth="1"/>
    <col min="8" max="8" width="12.5703125" customWidth="1"/>
    <col min="9" max="9" width="10.42578125" customWidth="1"/>
    <col min="10" max="10" width="12.7109375" customWidth="1"/>
    <col min="11" max="11" width="11.140625" customWidth="1"/>
    <col min="12" max="12" width="13.28515625" customWidth="1"/>
  </cols>
  <sheetData>
    <row r="1" spans="1:12" ht="16.5" thickBot="1">
      <c r="A1" s="1488" t="str">
        <f>+CONCATENATE("9.1. melléklet a .../2016. (……) önkormányzati rendelethez")</f>
        <v>9.1. melléklet a .../2016. (……) önkormányzati rendelethez</v>
      </c>
      <c r="B1" s="1488"/>
      <c r="C1" s="1488"/>
      <c r="D1" s="1488"/>
      <c r="E1" s="1488"/>
      <c r="F1" s="1488"/>
      <c r="G1" s="235"/>
      <c r="H1" s="235"/>
      <c r="I1" s="235"/>
      <c r="J1" s="235"/>
      <c r="K1" s="234"/>
      <c r="L1" s="234"/>
    </row>
    <row r="2" spans="1:12" ht="25.5" customHeight="1" thickBot="1">
      <c r="A2" s="368" t="s">
        <v>143</v>
      </c>
      <c r="B2" s="1428" t="s">
        <v>144</v>
      </c>
      <c r="C2" s="1429"/>
      <c r="D2" s="1429"/>
      <c r="E2" s="1429"/>
      <c r="F2" s="1430"/>
      <c r="G2" s="237"/>
      <c r="H2" s="237"/>
      <c r="I2" s="237"/>
      <c r="J2" s="237"/>
      <c r="K2" s="236"/>
      <c r="L2" s="236"/>
    </row>
    <row r="3" spans="1:12" ht="26.25" thickBot="1">
      <c r="A3" s="1125" t="s">
        <v>3</v>
      </c>
      <c r="B3" s="1473" t="s">
        <v>4</v>
      </c>
      <c r="C3" s="1474"/>
      <c r="D3" s="1474"/>
      <c r="E3" s="1474"/>
      <c r="F3" s="1475"/>
      <c r="G3" s="237"/>
      <c r="H3" s="237"/>
      <c r="I3" s="237"/>
      <c r="J3" s="237"/>
      <c r="K3" s="236"/>
      <c r="L3" s="236"/>
    </row>
    <row r="4" spans="1:12" ht="15.75" thickBot="1">
      <c r="A4" s="1445" t="s">
        <v>5</v>
      </c>
      <c r="B4" s="1446"/>
      <c r="C4" s="1446"/>
      <c r="D4" s="1446"/>
      <c r="E4" s="1446"/>
      <c r="F4" s="1446"/>
      <c r="G4" s="1447"/>
      <c r="H4" s="239"/>
      <c r="I4" s="239"/>
      <c r="J4" s="239"/>
      <c r="K4" s="238"/>
      <c r="L4" s="238"/>
    </row>
    <row r="5" spans="1:12" s="145" customFormat="1" ht="27.75" customHeight="1" thickBot="1">
      <c r="A5" s="104" t="s">
        <v>6</v>
      </c>
      <c r="B5" s="105" t="s">
        <v>7</v>
      </c>
      <c r="C5" s="1478" t="s">
        <v>10</v>
      </c>
      <c r="D5" s="1493" t="s">
        <v>11</v>
      </c>
      <c r="E5" s="1390"/>
      <c r="F5" s="1390"/>
      <c r="G5" s="1372" t="s">
        <v>14</v>
      </c>
      <c r="H5" s="1389" t="s">
        <v>109</v>
      </c>
      <c r="I5" s="1372" t="s">
        <v>110</v>
      </c>
      <c r="J5" s="1377" t="s">
        <v>111</v>
      </c>
      <c r="K5" s="1377"/>
      <c r="L5" s="1378"/>
    </row>
    <row r="6" spans="1:12" s="145" customFormat="1" ht="24.75" customHeight="1" thickBot="1">
      <c r="A6" s="60" t="s">
        <v>8</v>
      </c>
      <c r="B6" s="169" t="s">
        <v>9</v>
      </c>
      <c r="C6" s="1479"/>
      <c r="D6" s="1327" t="s">
        <v>16</v>
      </c>
      <c r="E6" s="1328" t="s">
        <v>17</v>
      </c>
      <c r="F6" s="412" t="s">
        <v>18</v>
      </c>
      <c r="G6" s="1373"/>
      <c r="H6" s="1390"/>
      <c r="I6" s="1373"/>
      <c r="J6" s="1274" t="s">
        <v>16</v>
      </c>
      <c r="K6" s="111" t="s">
        <v>17</v>
      </c>
      <c r="L6" s="254" t="s">
        <v>18</v>
      </c>
    </row>
    <row r="7" spans="1:12" s="145" customFormat="1" ht="12.95" customHeight="1" thickBot="1">
      <c r="A7" s="240"/>
      <c r="B7" s="241" t="s">
        <v>15</v>
      </c>
      <c r="C7" s="242"/>
      <c r="D7" s="242"/>
      <c r="E7" s="242"/>
      <c r="F7" s="242"/>
      <c r="G7" s="243"/>
      <c r="H7" s="244"/>
      <c r="I7" s="243"/>
      <c r="J7" s="244"/>
      <c r="K7" s="242"/>
      <c r="L7" s="245"/>
    </row>
    <row r="8" spans="1:12" s="145" customFormat="1" ht="12.95" customHeight="1" thickBot="1">
      <c r="A8" s="1195"/>
      <c r="B8" s="1196" t="s">
        <v>145</v>
      </c>
      <c r="C8" s="1197"/>
      <c r="D8" s="1198"/>
      <c r="E8" s="1199"/>
      <c r="F8" s="1200"/>
      <c r="G8" s="124"/>
      <c r="H8" s="1201"/>
      <c r="I8" s="98"/>
      <c r="J8" s="1198"/>
      <c r="K8" s="1199"/>
      <c r="L8" s="1199"/>
    </row>
    <row r="9" spans="1:12" s="145" customFormat="1" ht="12.95" customHeight="1">
      <c r="A9" s="1134" t="s">
        <v>20</v>
      </c>
      <c r="B9" s="1202" t="s">
        <v>146</v>
      </c>
      <c r="C9" s="1135">
        <v>139604</v>
      </c>
      <c r="D9" s="1136">
        <v>139604</v>
      </c>
      <c r="E9" s="1137"/>
      <c r="F9" s="1138"/>
      <c r="G9" s="100">
        <v>140567</v>
      </c>
      <c r="H9" s="1139">
        <v>140567</v>
      </c>
      <c r="I9" s="343">
        <f>H9/G9*100</f>
        <v>100</v>
      </c>
      <c r="J9" s="1148">
        <v>140567</v>
      </c>
      <c r="K9" s="1137"/>
      <c r="L9" s="1137"/>
    </row>
    <row r="10" spans="1:12" s="145" customFormat="1" ht="12.95" customHeight="1">
      <c r="A10" s="1142" t="s">
        <v>22</v>
      </c>
      <c r="B10" s="1173" t="s">
        <v>147</v>
      </c>
      <c r="C10" s="1143">
        <v>125317</v>
      </c>
      <c r="D10" s="1144">
        <v>125317</v>
      </c>
      <c r="E10" s="1145"/>
      <c r="F10" s="1146"/>
      <c r="G10" s="19">
        <v>136102</v>
      </c>
      <c r="H10" s="1147">
        <v>136102</v>
      </c>
      <c r="I10" s="343">
        <f>H10/G10*100</f>
        <v>100</v>
      </c>
      <c r="J10" s="1159">
        <v>136102</v>
      </c>
      <c r="K10" s="1145"/>
      <c r="L10" s="1145"/>
    </row>
    <row r="11" spans="1:12" s="145" customFormat="1" ht="12.95" customHeight="1">
      <c r="A11" s="1142" t="s">
        <v>24</v>
      </c>
      <c r="B11" s="1173" t="s">
        <v>148</v>
      </c>
      <c r="C11" s="1143">
        <v>189301</v>
      </c>
      <c r="D11" s="1144">
        <v>189301</v>
      </c>
      <c r="E11" s="1145"/>
      <c r="F11" s="1146"/>
      <c r="G11" s="19">
        <v>221155</v>
      </c>
      <c r="H11" s="1147">
        <v>221155</v>
      </c>
      <c r="I11" s="343">
        <f>H11/G11*100</f>
        <v>100</v>
      </c>
      <c r="J11" s="1159">
        <v>221155</v>
      </c>
      <c r="K11" s="1145"/>
      <c r="L11" s="1145"/>
    </row>
    <row r="12" spans="1:12" s="145" customFormat="1" ht="12.95" customHeight="1">
      <c r="A12" s="1142" t="s">
        <v>26</v>
      </c>
      <c r="B12" s="1173" t="s">
        <v>149</v>
      </c>
      <c r="C12" s="1143">
        <v>29170</v>
      </c>
      <c r="D12" s="1144">
        <v>29170</v>
      </c>
      <c r="E12" s="1145"/>
      <c r="F12" s="1146"/>
      <c r="G12" s="19">
        <v>29574</v>
      </c>
      <c r="H12" s="1147">
        <v>29574</v>
      </c>
      <c r="I12" s="343">
        <f>H12/G12*100</f>
        <v>100</v>
      </c>
      <c r="J12" s="1159">
        <v>29574</v>
      </c>
      <c r="K12" s="1145"/>
      <c r="L12" s="1145"/>
    </row>
    <row r="13" spans="1:12" s="145" customFormat="1" ht="12.95" customHeight="1">
      <c r="A13" s="1142" t="s">
        <v>28</v>
      </c>
      <c r="B13" s="1173" t="s">
        <v>150</v>
      </c>
      <c r="C13" s="1143">
        <v>22963</v>
      </c>
      <c r="D13" s="1144">
        <v>22963</v>
      </c>
      <c r="E13" s="1145"/>
      <c r="F13" s="1146"/>
      <c r="G13" s="19">
        <v>88548</v>
      </c>
      <c r="H13" s="1147">
        <v>88548</v>
      </c>
      <c r="I13" s="343">
        <f>H13/G13*100</f>
        <v>100</v>
      </c>
      <c r="J13" s="1159">
        <v>88548</v>
      </c>
      <c r="K13" s="1145"/>
      <c r="L13" s="1145"/>
    </row>
    <row r="14" spans="1:12" s="145" customFormat="1" ht="12.95" customHeight="1" thickBot="1">
      <c r="A14" s="1161" t="s">
        <v>30</v>
      </c>
      <c r="B14" s="1172" t="s">
        <v>151</v>
      </c>
      <c r="C14" s="1143">
        <v>963</v>
      </c>
      <c r="D14" s="1144">
        <v>963</v>
      </c>
      <c r="E14" s="1145"/>
      <c r="F14" s="1146"/>
      <c r="G14" s="126"/>
      <c r="H14" s="1147"/>
      <c r="I14" s="97"/>
      <c r="J14" s="1159"/>
      <c r="K14" s="1145"/>
      <c r="L14" s="1145"/>
    </row>
    <row r="15" spans="1:12" s="145" customFormat="1" ht="12.95" customHeight="1" thickBot="1">
      <c r="A15" s="1162" t="s">
        <v>42</v>
      </c>
      <c r="B15" s="481" t="s">
        <v>152</v>
      </c>
      <c r="C15" s="1163">
        <f>+C9+C10+C11+C12+C13</f>
        <v>506355</v>
      </c>
      <c r="D15" s="1164">
        <f t="shared" ref="D15:L15" si="0">+D9+D10+D11+D12+D13</f>
        <v>506355</v>
      </c>
      <c r="E15" s="1164">
        <f t="shared" si="0"/>
        <v>0</v>
      </c>
      <c r="F15" s="1203">
        <f t="shared" si="0"/>
        <v>0</v>
      </c>
      <c r="G15" s="21">
        <v>615946</v>
      </c>
      <c r="H15" s="1167">
        <v>615946</v>
      </c>
      <c r="I15" s="332">
        <f>H15/G15*100</f>
        <v>100</v>
      </c>
      <c r="J15" s="1168">
        <f>+J9+J10+J11+J12+J13</f>
        <v>615946</v>
      </c>
      <c r="K15" s="1164">
        <f t="shared" si="0"/>
        <v>0</v>
      </c>
      <c r="L15" s="1164">
        <f t="shared" si="0"/>
        <v>0</v>
      </c>
    </row>
    <row r="16" spans="1:12" s="145" customFormat="1" ht="12.95" customHeight="1" thickBot="1">
      <c r="A16" s="1020"/>
      <c r="B16" s="1204" t="s">
        <v>125</v>
      </c>
      <c r="C16" s="983"/>
      <c r="D16" s="1000"/>
      <c r="E16" s="984"/>
      <c r="F16" s="985"/>
      <c r="G16" s="124"/>
      <c r="H16" s="1021"/>
      <c r="I16" s="98"/>
      <c r="J16" s="1000"/>
      <c r="K16" s="984"/>
      <c r="L16" s="984"/>
    </row>
    <row r="17" spans="1:12" s="145" customFormat="1" ht="12.95" customHeight="1">
      <c r="A17" s="1134" t="s">
        <v>45</v>
      </c>
      <c r="B17" s="1202" t="s">
        <v>46</v>
      </c>
      <c r="C17" s="1135"/>
      <c r="D17" s="1136"/>
      <c r="E17" s="1137"/>
      <c r="F17" s="1138"/>
      <c r="G17" s="102"/>
      <c r="H17" s="1139"/>
      <c r="I17" s="99"/>
      <c r="J17" s="1148"/>
      <c r="K17" s="1137"/>
      <c r="L17" s="1137"/>
    </row>
    <row r="18" spans="1:12" s="145" customFormat="1" ht="12.95" customHeight="1">
      <c r="A18" s="1142" t="s">
        <v>47</v>
      </c>
      <c r="B18" s="1173" t="s">
        <v>153</v>
      </c>
      <c r="C18" s="1143"/>
      <c r="D18" s="1144"/>
      <c r="E18" s="1145"/>
      <c r="F18" s="1146"/>
      <c r="G18" s="103"/>
      <c r="H18" s="1147"/>
      <c r="I18" s="96"/>
      <c r="J18" s="1159"/>
      <c r="K18" s="1145"/>
      <c r="L18" s="1145"/>
    </row>
    <row r="19" spans="1:12" s="145" customFormat="1" ht="12.95" customHeight="1">
      <c r="A19" s="1142" t="s">
        <v>49</v>
      </c>
      <c r="B19" s="1173" t="s">
        <v>154</v>
      </c>
      <c r="C19" s="1143"/>
      <c r="D19" s="1144"/>
      <c r="E19" s="1145"/>
      <c r="F19" s="1146"/>
      <c r="G19" s="103"/>
      <c r="H19" s="1147"/>
      <c r="I19" s="96"/>
      <c r="J19" s="1159"/>
      <c r="K19" s="1145"/>
      <c r="L19" s="1145"/>
    </row>
    <row r="20" spans="1:12" s="145" customFormat="1" ht="12.95" customHeight="1">
      <c r="A20" s="1142" t="s">
        <v>51</v>
      </c>
      <c r="B20" s="1173" t="s">
        <v>155</v>
      </c>
      <c r="C20" s="1143"/>
      <c r="D20" s="1144"/>
      <c r="E20" s="1145"/>
      <c r="F20" s="1146"/>
      <c r="G20" s="103"/>
      <c r="H20" s="1147"/>
      <c r="I20" s="96"/>
      <c r="J20" s="1159"/>
      <c r="K20" s="1145"/>
      <c r="L20" s="1145"/>
    </row>
    <row r="21" spans="1:12" s="145" customFormat="1" ht="12.95" customHeight="1">
      <c r="A21" s="1142" t="s">
        <v>156</v>
      </c>
      <c r="B21" s="1173" t="s">
        <v>157</v>
      </c>
      <c r="C21" s="1143">
        <v>164025</v>
      </c>
      <c r="D21" s="1144">
        <v>106766</v>
      </c>
      <c r="E21" s="1145">
        <v>57259</v>
      </c>
      <c r="F21" s="1146"/>
      <c r="G21" s="19">
        <v>118831</v>
      </c>
      <c r="H21" s="1147">
        <v>56032</v>
      </c>
      <c r="I21" s="343">
        <f>H21/G21*100</f>
        <v>47.152679014735213</v>
      </c>
      <c r="J21" s="1159">
        <v>56032</v>
      </c>
      <c r="K21" s="1145"/>
      <c r="L21" s="1145"/>
    </row>
    <row r="22" spans="1:12" s="145" customFormat="1" ht="12.95" customHeight="1" thickBot="1">
      <c r="A22" s="1161" t="s">
        <v>158</v>
      </c>
      <c r="B22" s="1172" t="s">
        <v>159</v>
      </c>
      <c r="C22" s="1149"/>
      <c r="D22" s="1150"/>
      <c r="E22" s="1151"/>
      <c r="F22" s="1152"/>
      <c r="G22" s="125"/>
      <c r="H22" s="1153"/>
      <c r="I22" s="97"/>
      <c r="J22" s="1154"/>
      <c r="K22" s="1151"/>
      <c r="L22" s="1151"/>
    </row>
    <row r="23" spans="1:12" s="145" customFormat="1" ht="12.95" customHeight="1" thickBot="1">
      <c r="A23" s="1162" t="s">
        <v>53</v>
      </c>
      <c r="B23" s="1204" t="s">
        <v>160</v>
      </c>
      <c r="C23" s="1163">
        <f>+C17+C18+C19+C20+C21</f>
        <v>164025</v>
      </c>
      <c r="D23" s="1164">
        <f>+D17+D18+D19+D20+D21</f>
        <v>106766</v>
      </c>
      <c r="E23" s="1165">
        <f>+E17+E18+E19+E20+E21</f>
        <v>57259</v>
      </c>
      <c r="F23" s="1165">
        <f t="shared" ref="F23:G23" si="1">+F17+F18+F19+F20+F21</f>
        <v>0</v>
      </c>
      <c r="G23" s="1302">
        <f t="shared" si="1"/>
        <v>118831</v>
      </c>
      <c r="H23" s="1167">
        <v>56032</v>
      </c>
      <c r="I23" s="332">
        <f>H23/G23*100</f>
        <v>47.152679014735213</v>
      </c>
      <c r="J23" s="1168">
        <f t="shared" ref="J23:L23" si="2">+J17+J18+J19+J20+J21</f>
        <v>56032</v>
      </c>
      <c r="K23" s="1165">
        <f t="shared" si="2"/>
        <v>0</v>
      </c>
      <c r="L23" s="1165">
        <f t="shared" si="2"/>
        <v>0</v>
      </c>
    </row>
    <row r="24" spans="1:12" s="145" customFormat="1" ht="12.95" customHeight="1" thickBot="1">
      <c r="A24" s="1020"/>
      <c r="B24" s="481" t="s">
        <v>117</v>
      </c>
      <c r="C24" s="983"/>
      <c r="D24" s="1000"/>
      <c r="E24" s="984"/>
      <c r="F24" s="985"/>
      <c r="G24" s="124"/>
      <c r="H24" s="1021"/>
      <c r="I24" s="98"/>
      <c r="J24" s="1000"/>
      <c r="K24" s="984"/>
      <c r="L24" s="984"/>
    </row>
    <row r="25" spans="1:12" s="145" customFormat="1" ht="12.95" customHeight="1">
      <c r="A25" s="1134" t="s">
        <v>161</v>
      </c>
      <c r="B25" s="1202" t="s">
        <v>132</v>
      </c>
      <c r="C25" s="1135">
        <v>96185</v>
      </c>
      <c r="D25" s="1136"/>
      <c r="E25" s="1137">
        <v>96185</v>
      </c>
      <c r="F25" s="1138"/>
      <c r="G25" s="100">
        <v>91365</v>
      </c>
      <c r="H25" s="1139">
        <v>91365</v>
      </c>
      <c r="I25" s="343">
        <f>H25/G25*100</f>
        <v>100</v>
      </c>
      <c r="J25" s="1148"/>
      <c r="K25" s="1137">
        <v>91365</v>
      </c>
      <c r="L25" s="1137"/>
    </row>
    <row r="26" spans="1:12" s="145" customFormat="1" ht="12.95" customHeight="1">
      <c r="A26" s="1142" t="s">
        <v>162</v>
      </c>
      <c r="B26" s="1173" t="s">
        <v>163</v>
      </c>
      <c r="C26" s="1143"/>
      <c r="D26" s="1144"/>
      <c r="E26" s="1145"/>
      <c r="F26" s="1146"/>
      <c r="G26" s="103"/>
      <c r="H26" s="1147"/>
      <c r="I26" s="96"/>
      <c r="J26" s="1159"/>
      <c r="K26" s="1145"/>
      <c r="L26" s="1145"/>
    </row>
    <row r="27" spans="1:12" s="145" customFormat="1" ht="12.95" customHeight="1">
      <c r="A27" s="1142" t="s">
        <v>164</v>
      </c>
      <c r="B27" s="1173" t="s">
        <v>165</v>
      </c>
      <c r="C27" s="1143"/>
      <c r="D27" s="1144"/>
      <c r="E27" s="1145"/>
      <c r="F27" s="1146"/>
      <c r="G27" s="103"/>
      <c r="H27" s="1147"/>
      <c r="I27" s="96"/>
      <c r="J27" s="1159"/>
      <c r="K27" s="1145"/>
      <c r="L27" s="1145"/>
    </row>
    <row r="28" spans="1:12" s="145" customFormat="1" ht="12.95" customHeight="1">
      <c r="A28" s="1142" t="s">
        <v>166</v>
      </c>
      <c r="B28" s="1173" t="s">
        <v>167</v>
      </c>
      <c r="C28" s="1143"/>
      <c r="D28" s="1144"/>
      <c r="E28" s="1145"/>
      <c r="F28" s="1146"/>
      <c r="G28" s="103"/>
      <c r="H28" s="1147"/>
      <c r="I28" s="96"/>
      <c r="J28" s="1159"/>
      <c r="K28" s="1145"/>
      <c r="L28" s="1145"/>
    </row>
    <row r="29" spans="1:12" s="145" customFormat="1" ht="12.95" customHeight="1">
      <c r="A29" s="1142" t="s">
        <v>168</v>
      </c>
      <c r="B29" s="1173" t="s">
        <v>169</v>
      </c>
      <c r="C29" s="1143"/>
      <c r="D29" s="1144"/>
      <c r="E29" s="1145"/>
      <c r="F29" s="1146"/>
      <c r="G29" s="19">
        <v>39849</v>
      </c>
      <c r="H29" s="1147">
        <v>39849</v>
      </c>
      <c r="I29" s="343">
        <f>H29/G29*100</f>
        <v>100</v>
      </c>
      <c r="J29" s="1159"/>
      <c r="K29" s="1145">
        <v>39849</v>
      </c>
      <c r="L29" s="1145"/>
    </row>
    <row r="30" spans="1:12" s="145" customFormat="1" ht="12.95" customHeight="1" thickBot="1">
      <c r="A30" s="1161" t="s">
        <v>170</v>
      </c>
      <c r="B30" s="1172" t="s">
        <v>171</v>
      </c>
      <c r="C30" s="1149"/>
      <c r="D30" s="1150"/>
      <c r="E30" s="1151"/>
      <c r="F30" s="1152"/>
      <c r="G30" s="126">
        <v>39849</v>
      </c>
      <c r="H30" s="1153">
        <v>39849</v>
      </c>
      <c r="I30" s="343">
        <f>H30/G30*100</f>
        <v>100</v>
      </c>
      <c r="J30" s="1154"/>
      <c r="K30" s="1151">
        <v>39849</v>
      </c>
      <c r="L30" s="1151"/>
    </row>
    <row r="31" spans="1:12" s="145" customFormat="1" ht="12.95" customHeight="1" thickBot="1">
      <c r="A31" s="1162" t="s">
        <v>55</v>
      </c>
      <c r="B31" s="481" t="s">
        <v>172</v>
      </c>
      <c r="C31" s="1163">
        <f>+C25+C26+C27+C28+C29</f>
        <v>96185</v>
      </c>
      <c r="D31" s="1164">
        <f>+D25+D26+D27+D28+D29</f>
        <v>0</v>
      </c>
      <c r="E31" s="1165">
        <f>+E25+E26+E27+E28+E29</f>
        <v>96185</v>
      </c>
      <c r="F31" s="1166">
        <f t="shared" ref="F31:L31" si="3">+F25+F26+F27+F28+F29</f>
        <v>0</v>
      </c>
      <c r="G31" s="21">
        <v>131214</v>
      </c>
      <c r="H31" s="1167">
        <v>131214</v>
      </c>
      <c r="I31" s="332">
        <f>H31/G31*100</f>
        <v>100</v>
      </c>
      <c r="J31" s="1168">
        <f t="shared" si="3"/>
        <v>0</v>
      </c>
      <c r="K31" s="1165">
        <f t="shared" si="3"/>
        <v>131214</v>
      </c>
      <c r="L31" s="1165">
        <f t="shared" si="3"/>
        <v>0</v>
      </c>
    </row>
    <row r="32" spans="1:12" s="145" customFormat="1" ht="12.95" customHeight="1" thickBot="1">
      <c r="A32" s="1020"/>
      <c r="B32" s="481" t="s">
        <v>173</v>
      </c>
      <c r="C32" s="983"/>
      <c r="D32" s="1000"/>
      <c r="E32" s="984"/>
      <c r="F32" s="985"/>
      <c r="G32" s="124"/>
      <c r="H32" s="1021"/>
      <c r="I32" s="98"/>
      <c r="J32" s="1000"/>
      <c r="K32" s="984"/>
      <c r="L32" s="984"/>
    </row>
    <row r="33" spans="1:12" s="145" customFormat="1" ht="12.95" customHeight="1">
      <c r="A33" s="1134" t="s">
        <v>58</v>
      </c>
      <c r="B33" s="1202" t="s">
        <v>174</v>
      </c>
      <c r="C33" s="1205">
        <v>316000</v>
      </c>
      <c r="D33" s="1206">
        <v>102813</v>
      </c>
      <c r="E33" s="1207">
        <f>+E34+E35+E36</f>
        <v>213187</v>
      </c>
      <c r="F33" s="1208"/>
      <c r="G33" s="100">
        <v>321600</v>
      </c>
      <c r="H33" s="1209">
        <v>363707</v>
      </c>
      <c r="I33" s="343">
        <f>H33/G33*100</f>
        <v>113.09297263681593</v>
      </c>
      <c r="J33" s="1210">
        <v>126001</v>
      </c>
      <c r="K33" s="1207">
        <v>237706</v>
      </c>
      <c r="L33" s="1207"/>
    </row>
    <row r="34" spans="1:12" s="145" customFormat="1" ht="12.95" customHeight="1">
      <c r="A34" s="1142" t="s">
        <v>175</v>
      </c>
      <c r="B34" s="1173" t="s">
        <v>176</v>
      </c>
      <c r="C34" s="1143">
        <v>36000</v>
      </c>
      <c r="D34" s="1144">
        <v>36000</v>
      </c>
      <c r="E34" s="1145"/>
      <c r="F34" s="1146"/>
      <c r="G34" s="19">
        <v>36600</v>
      </c>
      <c r="H34" s="1147">
        <v>37056</v>
      </c>
      <c r="I34" s="343">
        <f>H34/G34*100</f>
        <v>101.24590163934425</v>
      </c>
      <c r="J34" s="1159">
        <v>37056</v>
      </c>
      <c r="K34" s="1145"/>
      <c r="L34" s="1145"/>
    </row>
    <row r="35" spans="1:12" s="145" customFormat="1" ht="12.95" customHeight="1">
      <c r="A35" s="1142" t="s">
        <v>177</v>
      </c>
      <c r="B35" s="1173" t="s">
        <v>178</v>
      </c>
      <c r="C35" s="1143"/>
      <c r="D35" s="1144"/>
      <c r="E35" s="1145"/>
      <c r="F35" s="1146"/>
      <c r="G35" s="103"/>
      <c r="H35" s="1147"/>
      <c r="I35" s="96"/>
      <c r="J35" s="1159"/>
      <c r="K35" s="1145"/>
      <c r="L35" s="1145"/>
    </row>
    <row r="36" spans="1:12" s="145" customFormat="1" ht="12.95" customHeight="1">
      <c r="A36" s="1142" t="s">
        <v>179</v>
      </c>
      <c r="B36" s="1173" t="s">
        <v>180</v>
      </c>
      <c r="C36" s="1143">
        <v>280000</v>
      </c>
      <c r="D36" s="1144">
        <v>66813</v>
      </c>
      <c r="E36" s="1145">
        <v>213187</v>
      </c>
      <c r="F36" s="1146"/>
      <c r="G36" s="19">
        <v>285000</v>
      </c>
      <c r="H36" s="1147">
        <v>326651</v>
      </c>
      <c r="I36" s="343">
        <f>H36/G36*100</f>
        <v>114.61438596491229</v>
      </c>
      <c r="J36" s="1159">
        <v>88945</v>
      </c>
      <c r="K36" s="1145">
        <v>237706</v>
      </c>
      <c r="L36" s="1145"/>
    </row>
    <row r="37" spans="1:12" s="145" customFormat="1" ht="12.95" customHeight="1">
      <c r="A37" s="1142" t="s">
        <v>59</v>
      </c>
      <c r="B37" s="1173" t="s">
        <v>181</v>
      </c>
      <c r="C37" s="1143">
        <v>25000</v>
      </c>
      <c r="D37" s="1144">
        <v>25000</v>
      </c>
      <c r="E37" s="1145"/>
      <c r="F37" s="1146"/>
      <c r="G37" s="19">
        <v>26000</v>
      </c>
      <c r="H37" s="1147">
        <v>26589</v>
      </c>
      <c r="I37" s="343">
        <f>H37/G37*100</f>
        <v>102.26538461538462</v>
      </c>
      <c r="J37" s="1159">
        <v>26589</v>
      </c>
      <c r="K37" s="1145"/>
      <c r="L37" s="1145"/>
    </row>
    <row r="38" spans="1:12" s="145" customFormat="1" ht="12.95" customHeight="1">
      <c r="A38" s="1142" t="s">
        <v>61</v>
      </c>
      <c r="B38" s="1173" t="s">
        <v>182</v>
      </c>
      <c r="C38" s="1143">
        <v>2500</v>
      </c>
      <c r="D38" s="1144">
        <v>2500</v>
      </c>
      <c r="E38" s="1145"/>
      <c r="F38" s="1146"/>
      <c r="G38" s="19">
        <v>2600</v>
      </c>
      <c r="H38" s="1147">
        <v>2874</v>
      </c>
      <c r="I38" s="343">
        <f>H38/G38*100</f>
        <v>110.53846153846155</v>
      </c>
      <c r="J38" s="1159">
        <v>2874</v>
      </c>
      <c r="K38" s="1145"/>
      <c r="L38" s="1145"/>
    </row>
    <row r="39" spans="1:12" s="145" customFormat="1" ht="12.95" customHeight="1" thickBot="1">
      <c r="A39" s="1161" t="s">
        <v>133</v>
      </c>
      <c r="B39" s="1172" t="s">
        <v>183</v>
      </c>
      <c r="C39" s="1149">
        <v>2050</v>
      </c>
      <c r="D39" s="1150">
        <v>2050</v>
      </c>
      <c r="E39" s="1151"/>
      <c r="F39" s="1152"/>
      <c r="G39" s="126">
        <v>2350</v>
      </c>
      <c r="H39" s="1153">
        <v>2712</v>
      </c>
      <c r="I39" s="345">
        <f>H39/G39*100</f>
        <v>115.40425531914893</v>
      </c>
      <c r="J39" s="1154">
        <v>2712</v>
      </c>
      <c r="K39" s="1151"/>
      <c r="L39" s="1151"/>
    </row>
    <row r="40" spans="1:12" s="145" customFormat="1" ht="12.95" customHeight="1" thickBot="1">
      <c r="A40" s="1331" t="s">
        <v>184</v>
      </c>
      <c r="B40" s="1332" t="s">
        <v>185</v>
      </c>
      <c r="C40" s="1333">
        <f>+C33+C37+C38+C39</f>
        <v>345550</v>
      </c>
      <c r="D40" s="1334">
        <f>+D33+D37+D38+D39</f>
        <v>132363</v>
      </c>
      <c r="E40" s="1339">
        <f>+E33+E37+E38+E39</f>
        <v>213187</v>
      </c>
      <c r="F40" s="1341">
        <f t="shared" ref="F40:L40" si="4">+F33+F37+F38+F39</f>
        <v>0</v>
      </c>
      <c r="G40" s="20">
        <v>352550</v>
      </c>
      <c r="H40" s="1342">
        <v>395882</v>
      </c>
      <c r="I40" s="332">
        <f>H40/G40*100</f>
        <v>112.2910225499929</v>
      </c>
      <c r="J40" s="1343">
        <f t="shared" si="4"/>
        <v>158176</v>
      </c>
      <c r="K40" s="1341">
        <f t="shared" si="4"/>
        <v>237706</v>
      </c>
      <c r="L40" s="1340">
        <f t="shared" si="4"/>
        <v>0</v>
      </c>
    </row>
    <row r="41" spans="1:12" s="145" customFormat="1" ht="12.95" customHeight="1" thickBot="1">
      <c r="A41" s="1195"/>
      <c r="B41" s="1196" t="s">
        <v>124</v>
      </c>
      <c r="C41" s="1197"/>
      <c r="D41" s="1198"/>
      <c r="E41" s="1199"/>
      <c r="F41" s="1200"/>
      <c r="G41" s="1295"/>
      <c r="H41" s="1201"/>
      <c r="I41" s="1330"/>
      <c r="J41" s="1198"/>
      <c r="K41" s="1199"/>
      <c r="L41" s="1199"/>
    </row>
    <row r="42" spans="1:12" s="145" customFormat="1" ht="12.95" customHeight="1">
      <c r="A42" s="1134" t="s">
        <v>66</v>
      </c>
      <c r="B42" s="1202" t="s">
        <v>21</v>
      </c>
      <c r="C42" s="1135"/>
      <c r="D42" s="1136"/>
      <c r="E42" s="1137"/>
      <c r="F42" s="1138"/>
      <c r="G42" s="102"/>
      <c r="H42" s="1139"/>
      <c r="I42" s="99"/>
      <c r="J42" s="1148"/>
      <c r="K42" s="1137"/>
      <c r="L42" s="1137"/>
    </row>
    <row r="43" spans="1:12" s="145" customFormat="1" ht="12.95" customHeight="1">
      <c r="A43" s="1142" t="s">
        <v>68</v>
      </c>
      <c r="B43" s="1173" t="s">
        <v>23</v>
      </c>
      <c r="C43" s="1143">
        <v>2771</v>
      </c>
      <c r="D43" s="1144"/>
      <c r="E43" s="1145">
        <v>2771</v>
      </c>
      <c r="F43" s="1146"/>
      <c r="G43" s="19">
        <v>7771</v>
      </c>
      <c r="H43" s="1147">
        <v>7431</v>
      </c>
      <c r="I43" s="343">
        <f>H43/G43*100</f>
        <v>95.624758718311682</v>
      </c>
      <c r="J43" s="1159"/>
      <c r="K43" s="1145">
        <v>7431</v>
      </c>
      <c r="L43" s="1145"/>
    </row>
    <row r="44" spans="1:12" s="145" customFormat="1" ht="12.95" customHeight="1">
      <c r="A44" s="1142" t="s">
        <v>70</v>
      </c>
      <c r="B44" s="1173" t="s">
        <v>25</v>
      </c>
      <c r="C44" s="1143"/>
      <c r="D44" s="1144"/>
      <c r="E44" s="1145"/>
      <c r="F44" s="1146"/>
      <c r="G44" s="103"/>
      <c r="H44" s="1147"/>
      <c r="I44" s="96"/>
      <c r="J44" s="1159"/>
      <c r="K44" s="1145"/>
      <c r="L44" s="1145"/>
    </row>
    <row r="45" spans="1:12" s="145" customFormat="1" ht="12.95" customHeight="1">
      <c r="A45" s="1142" t="s">
        <v>186</v>
      </c>
      <c r="B45" s="1173" t="s">
        <v>27</v>
      </c>
      <c r="C45" s="1143">
        <v>28964</v>
      </c>
      <c r="D45" s="1144">
        <v>28964</v>
      </c>
      <c r="E45" s="1145"/>
      <c r="F45" s="1146"/>
      <c r="G45" s="19">
        <v>27564</v>
      </c>
      <c r="H45" s="1147">
        <v>23632</v>
      </c>
      <c r="I45" s="343">
        <f>H45/G45*100</f>
        <v>85.735016688434186</v>
      </c>
      <c r="J45" s="1159">
        <v>23632</v>
      </c>
      <c r="K45" s="1145"/>
      <c r="L45" s="1145"/>
    </row>
    <row r="46" spans="1:12" s="145" customFormat="1" ht="12.95" customHeight="1">
      <c r="A46" s="1142" t="s">
        <v>187</v>
      </c>
      <c r="B46" s="1173" t="s">
        <v>29</v>
      </c>
      <c r="C46" s="1143"/>
      <c r="D46" s="1144"/>
      <c r="E46" s="1145"/>
      <c r="F46" s="1146"/>
      <c r="G46" s="103"/>
      <c r="H46" s="1147">
        <v>39</v>
      </c>
      <c r="I46" s="343"/>
      <c r="J46" s="1159">
        <v>39</v>
      </c>
      <c r="K46" s="1145"/>
      <c r="L46" s="1145"/>
    </row>
    <row r="47" spans="1:12" s="145" customFormat="1" ht="12.95" customHeight="1">
      <c r="A47" s="1142" t="s">
        <v>188</v>
      </c>
      <c r="B47" s="1173" t="s">
        <v>189</v>
      </c>
      <c r="C47" s="1143">
        <v>5930</v>
      </c>
      <c r="D47" s="1144">
        <v>5930</v>
      </c>
      <c r="E47" s="1145"/>
      <c r="F47" s="1146"/>
      <c r="G47" s="19">
        <v>5930</v>
      </c>
      <c r="H47" s="1147">
        <v>3931</v>
      </c>
      <c r="I47" s="343">
        <f>H47/G47*100</f>
        <v>66.290050590219224</v>
      </c>
      <c r="J47" s="1159">
        <v>3931</v>
      </c>
      <c r="K47" s="1145"/>
      <c r="L47" s="1145"/>
    </row>
    <row r="48" spans="1:12" s="145" customFormat="1" ht="12.95" customHeight="1">
      <c r="A48" s="1142" t="s">
        <v>190</v>
      </c>
      <c r="B48" s="1173" t="s">
        <v>191</v>
      </c>
      <c r="C48" s="1143"/>
      <c r="D48" s="1144"/>
      <c r="E48" s="1145"/>
      <c r="F48" s="1146"/>
      <c r="G48" s="103"/>
      <c r="H48" s="1147"/>
      <c r="I48" s="96"/>
      <c r="J48" s="1159"/>
      <c r="K48" s="1145"/>
      <c r="L48" s="1145"/>
    </row>
    <row r="49" spans="1:12" s="145" customFormat="1" ht="12.95" customHeight="1">
      <c r="A49" s="1142" t="s">
        <v>192</v>
      </c>
      <c r="B49" s="1173" t="s">
        <v>35</v>
      </c>
      <c r="C49" s="1143"/>
      <c r="D49" s="1144"/>
      <c r="E49" s="1145"/>
      <c r="F49" s="1146"/>
      <c r="G49" s="103"/>
      <c r="H49" s="1147">
        <v>53</v>
      </c>
      <c r="I49" s="343"/>
      <c r="J49" s="1159">
        <v>53</v>
      </c>
      <c r="K49" s="1145"/>
      <c r="L49" s="1145"/>
    </row>
    <row r="50" spans="1:12" s="145" customFormat="1" ht="12.95" customHeight="1">
      <c r="A50" s="1142" t="s">
        <v>193</v>
      </c>
      <c r="B50" s="1173" t="s">
        <v>37</v>
      </c>
      <c r="C50" s="1143"/>
      <c r="D50" s="1144"/>
      <c r="E50" s="1145"/>
      <c r="F50" s="1146"/>
      <c r="G50" s="103"/>
      <c r="H50" s="1147">
        <v>52</v>
      </c>
      <c r="I50" s="343"/>
      <c r="J50" s="1159">
        <v>52</v>
      </c>
      <c r="K50" s="1145"/>
      <c r="L50" s="1145"/>
    </row>
    <row r="51" spans="1:12" s="145" customFormat="1" ht="12.95" customHeight="1">
      <c r="A51" s="1161" t="s">
        <v>194</v>
      </c>
      <c r="B51" s="1172" t="s">
        <v>39</v>
      </c>
      <c r="C51" s="1149"/>
      <c r="D51" s="1150"/>
      <c r="E51" s="1151"/>
      <c r="F51" s="1152"/>
      <c r="G51" s="103"/>
      <c r="H51" s="1153">
        <v>257</v>
      </c>
      <c r="I51" s="343"/>
      <c r="J51" s="1154">
        <v>257</v>
      </c>
      <c r="K51" s="1151"/>
      <c r="L51" s="1151"/>
    </row>
    <row r="52" spans="1:12" s="145" customFormat="1" ht="12.95" customHeight="1" thickBot="1">
      <c r="A52" s="1161" t="s">
        <v>195</v>
      </c>
      <c r="B52" s="1172" t="s">
        <v>41</v>
      </c>
      <c r="C52" s="1149">
        <v>6308</v>
      </c>
      <c r="D52" s="1150">
        <v>5308</v>
      </c>
      <c r="E52" s="1151">
        <v>1000</v>
      </c>
      <c r="F52" s="1152"/>
      <c r="G52" s="126">
        <v>2708</v>
      </c>
      <c r="H52" s="1153">
        <v>2808</v>
      </c>
      <c r="I52" s="343">
        <f>H52/G52*100</f>
        <v>103.6927621861152</v>
      </c>
      <c r="J52" s="1154">
        <v>1808</v>
      </c>
      <c r="K52" s="1151">
        <v>1000</v>
      </c>
      <c r="L52" s="1151"/>
    </row>
    <row r="53" spans="1:12" s="145" customFormat="1" ht="12.95" customHeight="1" thickBot="1">
      <c r="A53" s="1162" t="s">
        <v>72</v>
      </c>
      <c r="B53" s="481" t="s">
        <v>196</v>
      </c>
      <c r="C53" s="1163">
        <f>SUM(C42:C52)</f>
        <v>43973</v>
      </c>
      <c r="D53" s="1164">
        <f>SUM(D42:D52)</f>
        <v>40202</v>
      </c>
      <c r="E53" s="1165">
        <f>SUM(E42:E52)</f>
        <v>3771</v>
      </c>
      <c r="F53" s="1166">
        <f t="shared" ref="F53:L53" si="5">SUM(F42:F52)</f>
        <v>0</v>
      </c>
      <c r="G53" s="21">
        <v>43973</v>
      </c>
      <c r="H53" s="1167">
        <v>38203</v>
      </c>
      <c r="I53" s="332">
        <f>H53/G53*100</f>
        <v>86.878311691265097</v>
      </c>
      <c r="J53" s="1168">
        <v>29772</v>
      </c>
      <c r="K53" s="1165">
        <f t="shared" si="5"/>
        <v>8431</v>
      </c>
      <c r="L53" s="1165">
        <f t="shared" si="5"/>
        <v>0</v>
      </c>
    </row>
    <row r="54" spans="1:12" s="145" customFormat="1" ht="12.95" customHeight="1" thickBot="1">
      <c r="A54" s="1020"/>
      <c r="B54" s="481" t="s">
        <v>118</v>
      </c>
      <c r="C54" s="983"/>
      <c r="D54" s="1000"/>
      <c r="E54" s="984"/>
      <c r="F54" s="985"/>
      <c r="G54" s="124"/>
      <c r="H54" s="1021"/>
      <c r="I54" s="98"/>
      <c r="J54" s="1000"/>
      <c r="K54" s="984"/>
      <c r="L54" s="984"/>
    </row>
    <row r="55" spans="1:12" s="145" customFormat="1" ht="12.95" customHeight="1">
      <c r="A55" s="1134" t="s">
        <v>197</v>
      </c>
      <c r="B55" s="1202" t="s">
        <v>67</v>
      </c>
      <c r="C55" s="1135"/>
      <c r="D55" s="1136"/>
      <c r="E55" s="1137"/>
      <c r="F55" s="1138"/>
      <c r="G55" s="102"/>
      <c r="H55" s="1139"/>
      <c r="I55" s="99"/>
      <c r="J55" s="1148"/>
      <c r="K55" s="1137"/>
      <c r="L55" s="1137"/>
    </row>
    <row r="56" spans="1:12" s="145" customFormat="1" ht="12.95" customHeight="1">
      <c r="A56" s="1142" t="s">
        <v>198</v>
      </c>
      <c r="B56" s="1173" t="s">
        <v>69</v>
      </c>
      <c r="C56" s="1143">
        <v>16000</v>
      </c>
      <c r="D56" s="1144"/>
      <c r="E56" s="1145">
        <v>16000</v>
      </c>
      <c r="F56" s="1146"/>
      <c r="G56" s="19">
        <v>22675</v>
      </c>
      <c r="H56" s="1147">
        <v>7080</v>
      </c>
      <c r="I56" s="343">
        <f>H56/G56*100</f>
        <v>31.223814773980152</v>
      </c>
      <c r="J56" s="1159">
        <v>7080</v>
      </c>
      <c r="K56" s="1145"/>
      <c r="L56" s="1145"/>
    </row>
    <row r="57" spans="1:12" s="145" customFormat="1" ht="12.95" customHeight="1">
      <c r="A57" s="1142" t="s">
        <v>199</v>
      </c>
      <c r="B57" s="1173" t="s">
        <v>71</v>
      </c>
      <c r="C57" s="1143"/>
      <c r="D57" s="1144"/>
      <c r="E57" s="1145"/>
      <c r="F57" s="1146"/>
      <c r="G57" s="103"/>
      <c r="H57" s="1147"/>
      <c r="I57" s="96"/>
      <c r="J57" s="1159"/>
      <c r="K57" s="1145"/>
      <c r="L57" s="1145"/>
    </row>
    <row r="58" spans="1:12" s="145" customFormat="1" ht="12.95" customHeight="1">
      <c r="A58" s="1142" t="s">
        <v>200</v>
      </c>
      <c r="B58" s="1173" t="s">
        <v>201</v>
      </c>
      <c r="C58" s="1143"/>
      <c r="D58" s="1144"/>
      <c r="E58" s="1145"/>
      <c r="F58" s="1146"/>
      <c r="G58" s="103"/>
      <c r="H58" s="1147"/>
      <c r="I58" s="96"/>
      <c r="J58" s="1159"/>
      <c r="K58" s="1145"/>
      <c r="L58" s="1145"/>
    </row>
    <row r="59" spans="1:12" s="145" customFormat="1" ht="12.95" customHeight="1" thickBot="1">
      <c r="A59" s="1161" t="s">
        <v>202</v>
      </c>
      <c r="B59" s="1172" t="s">
        <v>203</v>
      </c>
      <c r="C59" s="1149"/>
      <c r="D59" s="1150"/>
      <c r="E59" s="1151"/>
      <c r="F59" s="1152"/>
      <c r="G59" s="125"/>
      <c r="H59" s="1153"/>
      <c r="I59" s="97"/>
      <c r="J59" s="1154"/>
      <c r="K59" s="1151"/>
      <c r="L59" s="1151"/>
    </row>
    <row r="60" spans="1:12" s="145" customFormat="1" ht="12.95" customHeight="1" thickBot="1">
      <c r="A60" s="1162" t="s">
        <v>74</v>
      </c>
      <c r="B60" s="481" t="s">
        <v>204</v>
      </c>
      <c r="C60" s="1163">
        <f>SUM(C55:C59)</f>
        <v>16000</v>
      </c>
      <c r="D60" s="1164">
        <f>SUM(D55:D59)</f>
        <v>0</v>
      </c>
      <c r="E60" s="1165">
        <f>SUM(E55:E59)</f>
        <v>16000</v>
      </c>
      <c r="F60" s="1166">
        <f t="shared" ref="F60:L60" si="6">SUM(F55:F59)</f>
        <v>0</v>
      </c>
      <c r="G60" s="21">
        <v>22675</v>
      </c>
      <c r="H60" s="1167">
        <v>7080</v>
      </c>
      <c r="I60" s="332">
        <f>H60/G60*100</f>
        <v>31.223814773980152</v>
      </c>
      <c r="J60" s="1168">
        <f t="shared" si="6"/>
        <v>7080</v>
      </c>
      <c r="K60" s="1165">
        <f t="shared" si="6"/>
        <v>0</v>
      </c>
      <c r="L60" s="1165">
        <f t="shared" si="6"/>
        <v>0</v>
      </c>
    </row>
    <row r="61" spans="1:12" s="145" customFormat="1" ht="12.95" customHeight="1" thickBot="1">
      <c r="A61" s="1020"/>
      <c r="B61" s="481" t="s">
        <v>205</v>
      </c>
      <c r="C61" s="983"/>
      <c r="D61" s="1000"/>
      <c r="E61" s="984"/>
      <c r="F61" s="985"/>
      <c r="G61" s="124"/>
      <c r="H61" s="1021"/>
      <c r="I61" s="98"/>
      <c r="J61" s="1000"/>
      <c r="K61" s="984"/>
      <c r="L61" s="984"/>
    </row>
    <row r="62" spans="1:12" s="145" customFormat="1" ht="12.95" customHeight="1">
      <c r="A62" s="1134" t="s">
        <v>206</v>
      </c>
      <c r="B62" s="1202" t="s">
        <v>207</v>
      </c>
      <c r="C62" s="1135"/>
      <c r="D62" s="1136"/>
      <c r="E62" s="1137"/>
      <c r="F62" s="1138"/>
      <c r="G62" s="102"/>
      <c r="H62" s="1139"/>
      <c r="I62" s="99"/>
      <c r="J62" s="1148"/>
      <c r="K62" s="1137"/>
      <c r="L62" s="1137"/>
    </row>
    <row r="63" spans="1:12" s="145" customFormat="1" ht="12.95" customHeight="1">
      <c r="A63" s="1142" t="s">
        <v>208</v>
      </c>
      <c r="B63" s="1173" t="s">
        <v>209</v>
      </c>
      <c r="C63" s="1143">
        <v>10920</v>
      </c>
      <c r="D63" s="1144"/>
      <c r="E63" s="1145">
        <v>10920</v>
      </c>
      <c r="F63" s="1146"/>
      <c r="G63" s="19">
        <v>3720</v>
      </c>
      <c r="H63" s="1147">
        <v>1905</v>
      </c>
      <c r="I63" s="343">
        <f>H63/G63*100</f>
        <v>51.20967741935484</v>
      </c>
      <c r="J63" s="1159"/>
      <c r="K63" s="1145">
        <v>1905</v>
      </c>
      <c r="L63" s="1145"/>
    </row>
    <row r="64" spans="1:12" s="145" customFormat="1" ht="12.95" customHeight="1">
      <c r="A64" s="1142" t="s">
        <v>210</v>
      </c>
      <c r="B64" s="1173" t="s">
        <v>211</v>
      </c>
      <c r="C64" s="1143"/>
      <c r="D64" s="1144"/>
      <c r="E64" s="1145"/>
      <c r="F64" s="1146"/>
      <c r="G64" s="103"/>
      <c r="H64" s="1147">
        <v>1809</v>
      </c>
      <c r="I64" s="96"/>
      <c r="J64" s="1159"/>
      <c r="K64" s="1145">
        <v>1809</v>
      </c>
      <c r="L64" s="1145"/>
    </row>
    <row r="65" spans="1:12" s="145" customFormat="1" ht="12.95" customHeight="1" thickBot="1">
      <c r="A65" s="1161" t="s">
        <v>212</v>
      </c>
      <c r="B65" s="1172" t="s">
        <v>213</v>
      </c>
      <c r="C65" s="1149"/>
      <c r="D65" s="1150"/>
      <c r="E65" s="1151"/>
      <c r="F65" s="1152"/>
      <c r="G65" s="125"/>
      <c r="H65" s="1153"/>
      <c r="I65" s="97"/>
      <c r="J65" s="1154"/>
      <c r="K65" s="1151"/>
      <c r="L65" s="1151"/>
    </row>
    <row r="66" spans="1:12" s="145" customFormat="1" ht="12.95" customHeight="1" thickBot="1">
      <c r="A66" s="1162" t="s">
        <v>214</v>
      </c>
      <c r="B66" s="481" t="s">
        <v>215</v>
      </c>
      <c r="C66" s="1163">
        <f t="shared" ref="C66:L66" si="7">SUM(C62:C64)</f>
        <v>10920</v>
      </c>
      <c r="D66" s="1164">
        <f t="shared" si="7"/>
        <v>0</v>
      </c>
      <c r="E66" s="1165">
        <f t="shared" si="7"/>
        <v>10920</v>
      </c>
      <c r="F66" s="1166">
        <f t="shared" si="7"/>
        <v>0</v>
      </c>
      <c r="G66" s="21">
        <v>3720</v>
      </c>
      <c r="H66" s="1167">
        <v>3714</v>
      </c>
      <c r="I66" s="332">
        <f>H66/G66*100</f>
        <v>99.838709677419359</v>
      </c>
      <c r="J66" s="1168">
        <f t="shared" si="7"/>
        <v>0</v>
      </c>
      <c r="K66" s="1165">
        <f t="shared" si="7"/>
        <v>3714</v>
      </c>
      <c r="L66" s="1165">
        <f t="shared" si="7"/>
        <v>0</v>
      </c>
    </row>
    <row r="67" spans="1:12" s="145" customFormat="1" ht="12.95" customHeight="1" thickBot="1">
      <c r="A67" s="1020"/>
      <c r="B67" s="1204" t="s">
        <v>216</v>
      </c>
      <c r="C67" s="983"/>
      <c r="D67" s="1000"/>
      <c r="E67" s="984"/>
      <c r="F67" s="985"/>
      <c r="G67" s="124"/>
      <c r="H67" s="1021"/>
      <c r="I67" s="98"/>
      <c r="J67" s="1000"/>
      <c r="K67" s="984"/>
      <c r="L67" s="984"/>
    </row>
    <row r="68" spans="1:12" s="145" customFormat="1" ht="12.95" customHeight="1">
      <c r="A68" s="1134" t="s">
        <v>217</v>
      </c>
      <c r="B68" s="1202" t="s">
        <v>218</v>
      </c>
      <c r="C68" s="1143"/>
      <c r="D68" s="1144"/>
      <c r="E68" s="1145"/>
      <c r="F68" s="1146"/>
      <c r="G68" s="102"/>
      <c r="H68" s="1147"/>
      <c r="I68" s="99"/>
      <c r="J68" s="1159"/>
      <c r="K68" s="1145"/>
      <c r="L68" s="1145"/>
    </row>
    <row r="69" spans="1:12" s="145" customFormat="1" ht="12.95" customHeight="1">
      <c r="A69" s="1142" t="s">
        <v>219</v>
      </c>
      <c r="B69" s="1173" t="s">
        <v>220</v>
      </c>
      <c r="C69" s="1143">
        <v>1500</v>
      </c>
      <c r="D69" s="1144"/>
      <c r="E69" s="1145">
        <v>1500</v>
      </c>
      <c r="F69" s="1146"/>
      <c r="G69" s="19">
        <v>5300</v>
      </c>
      <c r="H69" s="1147">
        <v>5301</v>
      </c>
      <c r="I69" s="343">
        <f>H69/G69*100</f>
        <v>100.01886792452829</v>
      </c>
      <c r="J69" s="1159"/>
      <c r="K69" s="1145">
        <v>5301</v>
      </c>
      <c r="L69" s="1145"/>
    </row>
    <row r="70" spans="1:12" s="145" customFormat="1" ht="12.95" customHeight="1">
      <c r="A70" s="1142" t="s">
        <v>221</v>
      </c>
      <c r="B70" s="1173" t="s">
        <v>222</v>
      </c>
      <c r="C70" s="1143">
        <v>43852</v>
      </c>
      <c r="D70" s="1144"/>
      <c r="E70" s="1145">
        <v>43852</v>
      </c>
      <c r="F70" s="1146"/>
      <c r="G70" s="19">
        <v>4003</v>
      </c>
      <c r="H70" s="1147"/>
      <c r="I70" s="96"/>
      <c r="J70" s="1159"/>
      <c r="K70" s="1145"/>
      <c r="L70" s="1145"/>
    </row>
    <row r="71" spans="1:12" s="145" customFormat="1" ht="12.95" customHeight="1" thickBot="1">
      <c r="A71" s="1161" t="s">
        <v>223</v>
      </c>
      <c r="B71" s="1172" t="s">
        <v>224</v>
      </c>
      <c r="C71" s="1143"/>
      <c r="D71" s="1144"/>
      <c r="E71" s="1145"/>
      <c r="F71" s="1146"/>
      <c r="G71" s="125"/>
      <c r="H71" s="1147"/>
      <c r="I71" s="97"/>
      <c r="J71" s="1159"/>
      <c r="K71" s="1145"/>
      <c r="L71" s="1145"/>
    </row>
    <row r="72" spans="1:12" s="145" customFormat="1" ht="12.95" customHeight="1" thickBot="1">
      <c r="A72" s="1162" t="s">
        <v>78</v>
      </c>
      <c r="B72" s="1204" t="s">
        <v>225</v>
      </c>
      <c r="C72" s="1163">
        <f>SUM(C68:C70)</f>
        <v>45352</v>
      </c>
      <c r="D72" s="1164">
        <f>SUM(D68:D70)</f>
        <v>0</v>
      </c>
      <c r="E72" s="1165">
        <f>SUM(E68:E70)</f>
        <v>45352</v>
      </c>
      <c r="F72" s="1166">
        <f t="shared" ref="F72:L72" si="8">SUM(F68:F70)</f>
        <v>0</v>
      </c>
      <c r="G72" s="21">
        <v>9303</v>
      </c>
      <c r="H72" s="1167">
        <v>5301</v>
      </c>
      <c r="I72" s="332">
        <f>H72/G72*100</f>
        <v>56.981618832634631</v>
      </c>
      <c r="J72" s="1168">
        <f t="shared" si="8"/>
        <v>0</v>
      </c>
      <c r="K72" s="1165">
        <f t="shared" si="8"/>
        <v>5301</v>
      </c>
      <c r="L72" s="1165">
        <f t="shared" si="8"/>
        <v>0</v>
      </c>
    </row>
    <row r="73" spans="1:12" s="145" customFormat="1" ht="12.95" customHeight="1" thickBot="1">
      <c r="A73" s="1162" t="s">
        <v>87</v>
      </c>
      <c r="B73" s="481" t="s">
        <v>226</v>
      </c>
      <c r="C73" s="1163">
        <f>+C15+C23+C31+C40+C53+C60+C66+C72</f>
        <v>1228360</v>
      </c>
      <c r="D73" s="1164">
        <f>+D15+D23+D31+D40+D53+D60+D66+D72</f>
        <v>785686</v>
      </c>
      <c r="E73" s="1165">
        <f>+E15+E23+E31+E40+E53+E60+E66+E72</f>
        <v>442674</v>
      </c>
      <c r="F73" s="1166">
        <f t="shared" ref="F73:L73" si="9">+F15+F23+F31+F40+F53+F60+F66+F72</f>
        <v>0</v>
      </c>
      <c r="G73" s="21">
        <v>1298212</v>
      </c>
      <c r="H73" s="1167">
        <v>1253372</v>
      </c>
      <c r="I73" s="332">
        <f>H73/G73*100</f>
        <v>96.546018677997125</v>
      </c>
      <c r="J73" s="1168">
        <f t="shared" si="9"/>
        <v>867006</v>
      </c>
      <c r="K73" s="1165">
        <f t="shared" si="9"/>
        <v>386366</v>
      </c>
      <c r="L73" s="1165">
        <f t="shared" si="9"/>
        <v>0</v>
      </c>
    </row>
    <row r="74" spans="1:12" s="145" customFormat="1" ht="12.95" customHeight="1" thickBot="1">
      <c r="A74" s="1020"/>
      <c r="B74" s="1204" t="s">
        <v>227</v>
      </c>
      <c r="C74" s="983"/>
      <c r="D74" s="1000"/>
      <c r="E74" s="984"/>
      <c r="F74" s="985"/>
      <c r="G74" s="124"/>
      <c r="H74" s="1021"/>
      <c r="I74" s="99"/>
      <c r="J74" s="1000"/>
      <c r="K74" s="984"/>
      <c r="L74" s="984"/>
    </row>
    <row r="75" spans="1:12" s="145" customFormat="1" ht="12.95" customHeight="1">
      <c r="A75" s="1134" t="s">
        <v>228</v>
      </c>
      <c r="B75" s="1202" t="s">
        <v>229</v>
      </c>
      <c r="C75" s="1143">
        <v>12326</v>
      </c>
      <c r="D75" s="1144"/>
      <c r="E75" s="1145">
        <v>12326</v>
      </c>
      <c r="F75" s="1146"/>
      <c r="G75" s="100">
        <v>12400</v>
      </c>
      <c r="H75" s="1147">
        <v>11590</v>
      </c>
      <c r="I75" s="343">
        <f>H75/G75*100</f>
        <v>93.467741935483872</v>
      </c>
      <c r="J75" s="1159"/>
      <c r="K75" s="1145">
        <v>11590</v>
      </c>
      <c r="L75" s="1145"/>
    </row>
    <row r="76" spans="1:12" s="145" customFormat="1" ht="12.95" customHeight="1">
      <c r="A76" s="1142" t="s">
        <v>230</v>
      </c>
      <c r="B76" s="1173" t="s">
        <v>231</v>
      </c>
      <c r="C76" s="1143"/>
      <c r="D76" s="1144"/>
      <c r="E76" s="1145"/>
      <c r="F76" s="1146"/>
      <c r="G76" s="19">
        <v>70000</v>
      </c>
      <c r="H76" s="1147">
        <v>70000</v>
      </c>
      <c r="I76" s="343">
        <f>H76/G76*100</f>
        <v>100</v>
      </c>
      <c r="J76" s="1159">
        <v>70000</v>
      </c>
      <c r="K76" s="1145"/>
      <c r="L76" s="1145"/>
    </row>
    <row r="77" spans="1:12" s="145" customFormat="1" ht="12.95" customHeight="1" thickBot="1">
      <c r="A77" s="1161" t="s">
        <v>232</v>
      </c>
      <c r="B77" s="1211" t="s">
        <v>233</v>
      </c>
      <c r="C77" s="1143"/>
      <c r="D77" s="1144"/>
      <c r="E77" s="1145"/>
      <c r="F77" s="1146"/>
      <c r="G77" s="125"/>
      <c r="H77" s="1147"/>
      <c r="I77" s="97"/>
      <c r="J77" s="1159"/>
      <c r="K77" s="1145"/>
      <c r="L77" s="1145"/>
    </row>
    <row r="78" spans="1:12" s="145" customFormat="1" ht="12.95" customHeight="1" thickBot="1">
      <c r="A78" s="981" t="s">
        <v>234</v>
      </c>
      <c r="B78" s="1204" t="s">
        <v>235</v>
      </c>
      <c r="C78" s="1163">
        <f>SUM(C75:C77)</f>
        <v>12326</v>
      </c>
      <c r="D78" s="1164">
        <f>SUM(D75:D77)</f>
        <v>0</v>
      </c>
      <c r="E78" s="1165">
        <f>SUM(E75:E77)</f>
        <v>12326</v>
      </c>
      <c r="F78" s="1166">
        <f t="shared" ref="F78:L78" si="10">SUM(F75:F77)</f>
        <v>0</v>
      </c>
      <c r="G78" s="21">
        <v>82400</v>
      </c>
      <c r="H78" s="1167">
        <v>81590</v>
      </c>
      <c r="I78" s="332">
        <f>H78/G78*100</f>
        <v>99.016990291262147</v>
      </c>
      <c r="J78" s="1168">
        <f t="shared" si="10"/>
        <v>70000</v>
      </c>
      <c r="K78" s="1165">
        <f t="shared" si="10"/>
        <v>11590</v>
      </c>
      <c r="L78" s="1165">
        <f t="shared" si="10"/>
        <v>0</v>
      </c>
    </row>
    <row r="79" spans="1:12" s="145" customFormat="1" ht="12.95" customHeight="1" thickBot="1">
      <c r="A79" s="1020"/>
      <c r="B79" s="1204" t="s">
        <v>236</v>
      </c>
      <c r="C79" s="983"/>
      <c r="D79" s="1000"/>
      <c r="E79" s="984"/>
      <c r="F79" s="985"/>
      <c r="G79" s="124"/>
      <c r="H79" s="1021"/>
      <c r="I79" s="98"/>
      <c r="J79" s="1000"/>
      <c r="K79" s="984"/>
      <c r="L79" s="984"/>
    </row>
    <row r="80" spans="1:12" s="145" customFormat="1" ht="12.95" customHeight="1">
      <c r="A80" s="1134" t="s">
        <v>237</v>
      </c>
      <c r="B80" s="1202" t="s">
        <v>238</v>
      </c>
      <c r="C80" s="1143"/>
      <c r="D80" s="1144"/>
      <c r="E80" s="1145"/>
      <c r="F80" s="1146"/>
      <c r="G80" s="102"/>
      <c r="H80" s="1147"/>
      <c r="I80" s="99"/>
      <c r="J80" s="1159"/>
      <c r="K80" s="1145"/>
      <c r="L80" s="1145"/>
    </row>
    <row r="81" spans="1:12" s="145" customFormat="1" ht="12.95" customHeight="1">
      <c r="A81" s="1142" t="s">
        <v>239</v>
      </c>
      <c r="B81" s="1173" t="s">
        <v>240</v>
      </c>
      <c r="C81" s="1143"/>
      <c r="D81" s="1144"/>
      <c r="E81" s="1145"/>
      <c r="F81" s="1146"/>
      <c r="G81" s="103"/>
      <c r="H81" s="1147"/>
      <c r="I81" s="96"/>
      <c r="J81" s="1159"/>
      <c r="K81" s="1145"/>
      <c r="L81" s="1145"/>
    </row>
    <row r="82" spans="1:12" s="145" customFormat="1" ht="12.95" customHeight="1">
      <c r="A82" s="1142" t="s">
        <v>241</v>
      </c>
      <c r="B82" s="1173" t="s">
        <v>242</v>
      </c>
      <c r="C82" s="1143"/>
      <c r="D82" s="1144"/>
      <c r="E82" s="1145"/>
      <c r="F82" s="1146"/>
      <c r="G82" s="103"/>
      <c r="H82" s="1147"/>
      <c r="I82" s="96"/>
      <c r="J82" s="1159"/>
      <c r="K82" s="1145"/>
      <c r="L82" s="1145"/>
    </row>
    <row r="83" spans="1:12" s="145" customFormat="1" ht="12.95" customHeight="1" thickBot="1">
      <c r="A83" s="1161" t="s">
        <v>243</v>
      </c>
      <c r="B83" s="1172" t="s">
        <v>244</v>
      </c>
      <c r="C83" s="1143"/>
      <c r="D83" s="1144"/>
      <c r="E83" s="1145"/>
      <c r="F83" s="1146"/>
      <c r="G83" s="125"/>
      <c r="H83" s="1147"/>
      <c r="I83" s="97"/>
      <c r="J83" s="1159"/>
      <c r="K83" s="1145"/>
      <c r="L83" s="1145"/>
    </row>
    <row r="84" spans="1:12" s="145" customFormat="1" ht="12.95" customHeight="1" thickBot="1">
      <c r="A84" s="981" t="s">
        <v>245</v>
      </c>
      <c r="B84" s="1204" t="s">
        <v>246</v>
      </c>
      <c r="C84" s="1163">
        <f>SUM(C80:C83)</f>
        <v>0</v>
      </c>
      <c r="D84" s="1164">
        <f t="shared" ref="D84:L84" si="11">SUM(D80:D83)</f>
        <v>0</v>
      </c>
      <c r="E84" s="1165">
        <f t="shared" si="11"/>
        <v>0</v>
      </c>
      <c r="F84" s="1166">
        <f t="shared" si="11"/>
        <v>0</v>
      </c>
      <c r="G84" s="124"/>
      <c r="H84" s="1167"/>
      <c r="I84" s="98"/>
      <c r="J84" s="1168">
        <f t="shared" si="11"/>
        <v>0</v>
      </c>
      <c r="K84" s="1165">
        <f t="shared" si="11"/>
        <v>0</v>
      </c>
      <c r="L84" s="1165">
        <f t="shared" si="11"/>
        <v>0</v>
      </c>
    </row>
    <row r="85" spans="1:12" s="145" customFormat="1" ht="12.95" customHeight="1" thickBot="1">
      <c r="A85" s="1020"/>
      <c r="B85" s="1204" t="s">
        <v>247</v>
      </c>
      <c r="C85" s="983"/>
      <c r="D85" s="1000"/>
      <c r="E85" s="984"/>
      <c r="F85" s="985"/>
      <c r="G85" s="124"/>
      <c r="H85" s="1021"/>
      <c r="I85" s="98"/>
      <c r="J85" s="1000"/>
      <c r="K85" s="984"/>
      <c r="L85" s="984"/>
    </row>
    <row r="86" spans="1:12" s="145" customFormat="1" ht="12.95" customHeight="1">
      <c r="A86" s="1134" t="s">
        <v>248</v>
      </c>
      <c r="B86" s="1202" t="s">
        <v>249</v>
      </c>
      <c r="C86" s="1143">
        <v>140000</v>
      </c>
      <c r="D86" s="1144">
        <v>140000</v>
      </c>
      <c r="E86" s="1145"/>
      <c r="F86" s="1146"/>
      <c r="G86" s="100">
        <v>55018</v>
      </c>
      <c r="H86" s="1147">
        <v>55018</v>
      </c>
      <c r="I86" s="343">
        <f>H86/G86*100</f>
        <v>100</v>
      </c>
      <c r="J86" s="1159"/>
      <c r="K86" s="1145">
        <v>55018</v>
      </c>
      <c r="L86" s="1145"/>
    </row>
    <row r="87" spans="1:12" s="145" customFormat="1" ht="12.95" customHeight="1" thickBot="1">
      <c r="A87" s="1161" t="s">
        <v>250</v>
      </c>
      <c r="B87" s="1172" t="s">
        <v>251</v>
      </c>
      <c r="C87" s="1143"/>
      <c r="D87" s="1144"/>
      <c r="E87" s="1145"/>
      <c r="F87" s="1146"/>
      <c r="G87" s="125"/>
      <c r="H87" s="1147"/>
      <c r="I87" s="97"/>
      <c r="J87" s="1159"/>
      <c r="K87" s="1145"/>
      <c r="L87" s="1145"/>
    </row>
    <row r="88" spans="1:12" s="145" customFormat="1" ht="12.95" customHeight="1" thickBot="1">
      <c r="A88" s="981" t="s">
        <v>252</v>
      </c>
      <c r="B88" s="1204" t="s">
        <v>253</v>
      </c>
      <c r="C88" s="1163">
        <f>SUM(C86:C87)</f>
        <v>140000</v>
      </c>
      <c r="D88" s="1164">
        <f>SUM(D86:D87)</f>
        <v>140000</v>
      </c>
      <c r="E88" s="1165">
        <f t="shared" ref="E88:L88" si="12">SUM(E86:E87)</f>
        <v>0</v>
      </c>
      <c r="F88" s="1166">
        <f t="shared" si="12"/>
        <v>0</v>
      </c>
      <c r="G88" s="21">
        <v>55018</v>
      </c>
      <c r="H88" s="1167">
        <v>55018</v>
      </c>
      <c r="I88" s="332">
        <f>H88/G88*100</f>
        <v>100</v>
      </c>
      <c r="J88" s="1168">
        <f t="shared" si="12"/>
        <v>0</v>
      </c>
      <c r="K88" s="1165">
        <f t="shared" si="12"/>
        <v>55018</v>
      </c>
      <c r="L88" s="1165">
        <f t="shared" si="12"/>
        <v>0</v>
      </c>
    </row>
    <row r="89" spans="1:12" s="145" customFormat="1" ht="12.95" customHeight="1" thickBot="1">
      <c r="A89" s="1020"/>
      <c r="B89" s="1204" t="s">
        <v>254</v>
      </c>
      <c r="C89" s="983"/>
      <c r="D89" s="1000"/>
      <c r="E89" s="984"/>
      <c r="F89" s="985"/>
      <c r="G89" s="124"/>
      <c r="H89" s="1021"/>
      <c r="I89" s="99"/>
      <c r="J89" s="1000"/>
      <c r="K89" s="984"/>
      <c r="L89" s="984"/>
    </row>
    <row r="90" spans="1:12" s="145" customFormat="1" ht="12.95" customHeight="1">
      <c r="A90" s="1134" t="s">
        <v>255</v>
      </c>
      <c r="B90" s="1202" t="s">
        <v>256</v>
      </c>
      <c r="C90" s="1143"/>
      <c r="D90" s="1144"/>
      <c r="E90" s="1145"/>
      <c r="F90" s="1146"/>
      <c r="G90" s="100">
        <v>17664</v>
      </c>
      <c r="H90" s="1147">
        <v>17664</v>
      </c>
      <c r="I90" s="343">
        <f>H90/G90*100</f>
        <v>100</v>
      </c>
      <c r="J90" s="1159">
        <v>17664</v>
      </c>
      <c r="K90" s="1145"/>
      <c r="L90" s="1145"/>
    </row>
    <row r="91" spans="1:12" s="145" customFormat="1" ht="12.95" customHeight="1">
      <c r="A91" s="1142" t="s">
        <v>257</v>
      </c>
      <c r="B91" s="1173" t="s">
        <v>258</v>
      </c>
      <c r="C91" s="1143"/>
      <c r="D91" s="1144"/>
      <c r="E91" s="1145"/>
      <c r="F91" s="1146"/>
      <c r="G91" s="103"/>
      <c r="H91" s="1147"/>
      <c r="I91" s="96"/>
      <c r="J91" s="1159"/>
      <c r="K91" s="1145"/>
      <c r="L91" s="1145"/>
    </row>
    <row r="92" spans="1:12" s="145" customFormat="1" ht="12.95" customHeight="1" thickBot="1">
      <c r="A92" s="1161" t="s">
        <v>259</v>
      </c>
      <c r="B92" s="1172" t="s">
        <v>260</v>
      </c>
      <c r="C92" s="1143"/>
      <c r="D92" s="1144"/>
      <c r="E92" s="1145"/>
      <c r="F92" s="1146"/>
      <c r="G92" s="125"/>
      <c r="H92" s="1147"/>
      <c r="I92" s="97"/>
      <c r="J92" s="1159"/>
      <c r="K92" s="1145"/>
      <c r="L92" s="1145"/>
    </row>
    <row r="93" spans="1:12" s="145" customFormat="1" ht="12.95" customHeight="1" thickBot="1">
      <c r="A93" s="981" t="s">
        <v>261</v>
      </c>
      <c r="B93" s="1204" t="s">
        <v>262</v>
      </c>
      <c r="C93" s="1163">
        <f>SUM(C90:C92)</f>
        <v>0</v>
      </c>
      <c r="D93" s="1164">
        <f>SUM(D90:D92)</f>
        <v>0</v>
      </c>
      <c r="E93" s="1165">
        <f>SUM(E90:E92)</f>
        <v>0</v>
      </c>
      <c r="F93" s="1166"/>
      <c r="G93" s="21">
        <v>17664</v>
      </c>
      <c r="H93" s="1167">
        <v>17664</v>
      </c>
      <c r="I93" s="332">
        <f>H93/G93*100</f>
        <v>100</v>
      </c>
      <c r="J93" s="1168">
        <v>17664</v>
      </c>
      <c r="K93" s="1165"/>
      <c r="L93" s="1165"/>
    </row>
    <row r="94" spans="1:12" s="145" customFormat="1" ht="12.95" customHeight="1" thickBot="1">
      <c r="A94" s="1020"/>
      <c r="B94" s="1204" t="s">
        <v>263</v>
      </c>
      <c r="C94" s="983"/>
      <c r="D94" s="1000"/>
      <c r="E94" s="984"/>
      <c r="F94" s="985"/>
      <c r="G94" s="124"/>
      <c r="H94" s="1021"/>
      <c r="I94" s="99"/>
      <c r="J94" s="1000"/>
      <c r="K94" s="984"/>
      <c r="L94" s="984"/>
    </row>
    <row r="95" spans="1:12" s="145" customFormat="1" ht="12.95" customHeight="1">
      <c r="A95" s="1212" t="s">
        <v>264</v>
      </c>
      <c r="B95" s="1202" t="s">
        <v>265</v>
      </c>
      <c r="C95" s="1143"/>
      <c r="D95" s="1144"/>
      <c r="E95" s="1145"/>
      <c r="F95" s="1146"/>
      <c r="G95" s="102"/>
      <c r="H95" s="1147"/>
      <c r="I95" s="96"/>
      <c r="J95" s="1159"/>
      <c r="K95" s="1145"/>
      <c r="L95" s="1145"/>
    </row>
    <row r="96" spans="1:12" s="145" customFormat="1" ht="12.95" customHeight="1">
      <c r="A96" s="1213" t="s">
        <v>266</v>
      </c>
      <c r="B96" s="1173" t="s">
        <v>267</v>
      </c>
      <c r="C96" s="1143"/>
      <c r="D96" s="1144"/>
      <c r="E96" s="1145"/>
      <c r="F96" s="1146"/>
      <c r="G96" s="103"/>
      <c r="H96" s="1147"/>
      <c r="I96" s="96"/>
      <c r="J96" s="1159"/>
      <c r="K96" s="1145"/>
      <c r="L96" s="1145"/>
    </row>
    <row r="97" spans="1:12" s="145" customFormat="1" ht="12.95" customHeight="1">
      <c r="A97" s="1213" t="s">
        <v>268</v>
      </c>
      <c r="B97" s="1173" t="s">
        <v>269</v>
      </c>
      <c r="C97" s="1143"/>
      <c r="D97" s="1144"/>
      <c r="E97" s="1145"/>
      <c r="F97" s="1146"/>
      <c r="G97" s="103"/>
      <c r="H97" s="1147"/>
      <c r="I97" s="96"/>
      <c r="J97" s="1159"/>
      <c r="K97" s="1145"/>
      <c r="L97" s="1145"/>
    </row>
    <row r="98" spans="1:12" s="145" customFormat="1" ht="12.95" customHeight="1" thickBot="1">
      <c r="A98" s="1214" t="s">
        <v>270</v>
      </c>
      <c r="B98" s="1172" t="s">
        <v>271</v>
      </c>
      <c r="C98" s="1143"/>
      <c r="D98" s="1144"/>
      <c r="E98" s="1145"/>
      <c r="F98" s="1146"/>
      <c r="G98" s="125"/>
      <c r="H98" s="1147"/>
      <c r="I98" s="97"/>
      <c r="J98" s="1159"/>
      <c r="K98" s="1145"/>
      <c r="L98" s="1145"/>
    </row>
    <row r="99" spans="1:12" s="145" customFormat="1" ht="12.95" customHeight="1" thickBot="1">
      <c r="A99" s="981" t="s">
        <v>272</v>
      </c>
      <c r="B99" s="1204" t="s">
        <v>273</v>
      </c>
      <c r="C99" s="1163">
        <f>SUM(C95:C98)</f>
        <v>0</v>
      </c>
      <c r="D99" s="1164">
        <f>SUM(D95:D98)</f>
        <v>0</v>
      </c>
      <c r="E99" s="1165">
        <f>SUM(E95:E98)</f>
        <v>0</v>
      </c>
      <c r="F99" s="1166"/>
      <c r="G99" s="124"/>
      <c r="H99" s="1167"/>
      <c r="I99" s="98"/>
      <c r="J99" s="1168"/>
      <c r="K99" s="1165"/>
      <c r="L99" s="1165"/>
    </row>
    <row r="100" spans="1:12" s="145" customFormat="1" ht="12.95" customHeight="1" thickBot="1">
      <c r="A100" s="981" t="s">
        <v>274</v>
      </c>
      <c r="B100" s="1204" t="s">
        <v>275</v>
      </c>
      <c r="C100" s="1215"/>
      <c r="D100" s="1216"/>
      <c r="E100" s="1217"/>
      <c r="F100" s="1218"/>
      <c r="G100" s="124"/>
      <c r="H100" s="1219"/>
      <c r="I100" s="98"/>
      <c r="J100" s="1220"/>
      <c r="K100" s="1217"/>
      <c r="L100" s="1217"/>
    </row>
    <row r="101" spans="1:12" s="145" customFormat="1" ht="12.95" customHeight="1" thickBot="1">
      <c r="A101" s="981" t="s">
        <v>276</v>
      </c>
      <c r="B101" s="1204" t="s">
        <v>277</v>
      </c>
      <c r="C101" s="1215"/>
      <c r="D101" s="1216"/>
      <c r="E101" s="1217"/>
      <c r="F101" s="1218"/>
      <c r="G101" s="124"/>
      <c r="H101" s="1219"/>
      <c r="I101" s="98"/>
      <c r="J101" s="1220"/>
      <c r="K101" s="1217"/>
      <c r="L101" s="1217"/>
    </row>
    <row r="102" spans="1:12" s="145" customFormat="1" ht="12.95" customHeight="1" thickBot="1">
      <c r="A102" s="1221" t="s">
        <v>278</v>
      </c>
      <c r="B102" s="1222" t="s">
        <v>279</v>
      </c>
      <c r="C102" s="1178">
        <f>+C78+C84+C88+C93+C99+C101+C100</f>
        <v>152326</v>
      </c>
      <c r="D102" s="1179">
        <f>+D78+D84+D88+D93+D99+D101+D100</f>
        <v>140000</v>
      </c>
      <c r="E102" s="1180">
        <f>+E78+E84+E88+E93+E99+E101+E100</f>
        <v>12326</v>
      </c>
      <c r="F102" s="1181">
        <f t="shared" ref="F102:L102" si="13">+F78+F84+F88+F93+F99+F101+F100</f>
        <v>0</v>
      </c>
      <c r="G102" s="21">
        <v>155082</v>
      </c>
      <c r="H102" s="1182">
        <v>154272</v>
      </c>
      <c r="I102" s="332">
        <f>H102/G102*100</f>
        <v>99.477695670677448</v>
      </c>
      <c r="J102" s="1183">
        <f t="shared" si="13"/>
        <v>87664</v>
      </c>
      <c r="K102" s="1180">
        <f t="shared" si="13"/>
        <v>66608</v>
      </c>
      <c r="L102" s="1180">
        <f t="shared" si="13"/>
        <v>0</v>
      </c>
    </row>
    <row r="103" spans="1:12" s="145" customFormat="1" ht="12.95" customHeight="1" thickBot="1">
      <c r="A103" s="1223" t="s">
        <v>280</v>
      </c>
      <c r="B103" s="1224" t="s">
        <v>281</v>
      </c>
      <c r="C103" s="1225">
        <f>+C73+C102</f>
        <v>1380686</v>
      </c>
      <c r="D103" s="1226">
        <f>+D73+D102</f>
        <v>925686</v>
      </c>
      <c r="E103" s="1227">
        <f>+E73+E102</f>
        <v>455000</v>
      </c>
      <c r="F103" s="1228">
        <f t="shared" ref="F103:L103" si="14">+F73+F102</f>
        <v>0</v>
      </c>
      <c r="G103" s="21">
        <v>1453294</v>
      </c>
      <c r="H103" s="1229">
        <v>1407644</v>
      </c>
      <c r="I103" s="332">
        <f>H103/G103*100</f>
        <v>96.858859941622271</v>
      </c>
      <c r="J103" s="1230">
        <f t="shared" si="14"/>
        <v>954670</v>
      </c>
      <c r="K103" s="1227">
        <f t="shared" si="14"/>
        <v>452974</v>
      </c>
      <c r="L103" s="1231">
        <f t="shared" si="14"/>
        <v>0</v>
      </c>
    </row>
    <row r="104" spans="1:12" s="1280" customFormat="1" ht="12.95" customHeight="1">
      <c r="A104" s="1276"/>
      <c r="B104" s="1277"/>
      <c r="C104" s="1232"/>
      <c r="D104" s="1232"/>
      <c r="E104" s="1232"/>
      <c r="F104" s="1232"/>
      <c r="G104" s="1278"/>
      <c r="H104" s="1232"/>
      <c r="I104" s="1279"/>
      <c r="J104" s="1232"/>
      <c r="K104" s="1232"/>
      <c r="L104" s="1232"/>
    </row>
    <row r="105" spans="1:12" ht="16.5" thickBot="1">
      <c r="A105" s="1488" t="str">
        <f>+CONCATENATE("9.1. melléklet a .../2016. (……) önkormányzati rendelethez")</f>
        <v>9.1. melléklet a .../2016. (……) önkormányzati rendelethez</v>
      </c>
      <c r="B105" s="1488"/>
      <c r="C105" s="1488"/>
      <c r="D105" s="1488"/>
      <c r="E105" s="1488"/>
      <c r="F105" s="1488"/>
      <c r="G105" s="235"/>
      <c r="H105" s="235"/>
      <c r="I105" s="235"/>
      <c r="J105" s="235"/>
      <c r="K105" s="234"/>
      <c r="L105" s="234"/>
    </row>
    <row r="106" spans="1:12" ht="25.5" customHeight="1" thickBot="1">
      <c r="A106" s="1234" t="s">
        <v>143</v>
      </c>
      <c r="B106" s="1428" t="s">
        <v>144</v>
      </c>
      <c r="C106" s="1429"/>
      <c r="D106" s="1429"/>
      <c r="E106" s="1429"/>
      <c r="F106" s="1430"/>
      <c r="G106" s="237"/>
      <c r="H106" s="237"/>
      <c r="I106" s="237"/>
      <c r="J106" s="237"/>
      <c r="K106" s="236"/>
      <c r="L106" s="236"/>
    </row>
    <row r="107" spans="1:12" ht="26.25" thickBot="1">
      <c r="A107" s="1125" t="s">
        <v>3</v>
      </c>
      <c r="B107" s="1473" t="s">
        <v>4</v>
      </c>
      <c r="C107" s="1474"/>
      <c r="D107" s="1474"/>
      <c r="E107" s="1474"/>
      <c r="F107" s="1475"/>
      <c r="G107" s="237"/>
      <c r="H107" s="237"/>
      <c r="I107" s="237"/>
      <c r="J107" s="237"/>
      <c r="K107" s="236"/>
      <c r="L107" s="236"/>
    </row>
    <row r="108" spans="1:12" s="145" customFormat="1" ht="28.5" customHeight="1" thickBot="1">
      <c r="A108" s="1489"/>
      <c r="B108" s="1489" t="s">
        <v>91</v>
      </c>
      <c r="C108" s="1491" t="s">
        <v>10</v>
      </c>
      <c r="D108" s="1494" t="s">
        <v>11</v>
      </c>
      <c r="E108" s="1495"/>
      <c r="F108" s="1496"/>
      <c r="G108" s="1372" t="s">
        <v>14</v>
      </c>
      <c r="H108" s="1491" t="s">
        <v>109</v>
      </c>
      <c r="I108" s="1381" t="s">
        <v>110</v>
      </c>
      <c r="J108" s="1376" t="s">
        <v>111</v>
      </c>
      <c r="K108" s="1377"/>
      <c r="L108" s="1378"/>
    </row>
    <row r="109" spans="1:12" s="145" customFormat="1" ht="26.25" customHeight="1" thickBot="1">
      <c r="A109" s="1490"/>
      <c r="B109" s="1490"/>
      <c r="C109" s="1492"/>
      <c r="D109" s="1327" t="s">
        <v>16</v>
      </c>
      <c r="E109" s="1328" t="s">
        <v>17</v>
      </c>
      <c r="F109" s="1313" t="s">
        <v>18</v>
      </c>
      <c r="G109" s="1373"/>
      <c r="H109" s="1492"/>
      <c r="I109" s="1382"/>
      <c r="J109" s="111" t="s">
        <v>16</v>
      </c>
      <c r="K109" s="111" t="s">
        <v>17</v>
      </c>
      <c r="L109" s="1329" t="s">
        <v>18</v>
      </c>
    </row>
    <row r="110" spans="1:12" s="145" customFormat="1" ht="12.95" customHeight="1" thickBot="1">
      <c r="A110" s="1233"/>
      <c r="B110" s="1127" t="s">
        <v>92</v>
      </c>
      <c r="C110" s="1128"/>
      <c r="D110" s="1129"/>
      <c r="E110" s="1129"/>
      <c r="F110" s="1130"/>
      <c r="G110" s="124"/>
      <c r="H110" s="1131"/>
      <c r="I110" s="172"/>
      <c r="J110" s="1132"/>
      <c r="K110" s="1133"/>
      <c r="L110" s="1129"/>
    </row>
    <row r="111" spans="1:12" s="145" customFormat="1" ht="12.95" customHeight="1">
      <c r="A111" s="1134" t="s">
        <v>20</v>
      </c>
      <c r="B111" s="482" t="s">
        <v>93</v>
      </c>
      <c r="C111" s="1135">
        <v>83516</v>
      </c>
      <c r="D111" s="1136">
        <v>18370</v>
      </c>
      <c r="E111" s="1137">
        <v>65146</v>
      </c>
      <c r="F111" s="1138"/>
      <c r="G111" s="100">
        <v>104709</v>
      </c>
      <c r="H111" s="1139">
        <v>103180</v>
      </c>
      <c r="I111" s="343">
        <f t="shared" ref="I111:I116" si="15">H111/G111*100</f>
        <v>98.539762580102945</v>
      </c>
      <c r="J111" s="1140">
        <v>38985</v>
      </c>
      <c r="K111" s="1141">
        <v>64195</v>
      </c>
      <c r="L111" s="1141"/>
    </row>
    <row r="112" spans="1:12" s="145" customFormat="1" ht="12.95" customHeight="1">
      <c r="A112" s="1142" t="s">
        <v>22</v>
      </c>
      <c r="B112" s="246" t="s">
        <v>94</v>
      </c>
      <c r="C112" s="1143">
        <v>22346</v>
      </c>
      <c r="D112" s="1144">
        <v>4748</v>
      </c>
      <c r="E112" s="1145">
        <v>17598</v>
      </c>
      <c r="F112" s="1146"/>
      <c r="G112" s="19">
        <v>19440</v>
      </c>
      <c r="H112" s="1147">
        <v>18033</v>
      </c>
      <c r="I112" s="343">
        <f t="shared" si="15"/>
        <v>92.762345679012341</v>
      </c>
      <c r="J112" s="1148">
        <v>4492</v>
      </c>
      <c r="K112" s="1137">
        <v>13541</v>
      </c>
      <c r="L112" s="1137"/>
    </row>
    <row r="113" spans="1:12" s="145" customFormat="1" ht="12.95" customHeight="1">
      <c r="A113" s="1142" t="s">
        <v>24</v>
      </c>
      <c r="B113" s="246" t="s">
        <v>95</v>
      </c>
      <c r="C113" s="1149">
        <v>266497</v>
      </c>
      <c r="D113" s="1150">
        <v>240797</v>
      </c>
      <c r="E113" s="1151">
        <v>25700</v>
      </c>
      <c r="F113" s="1152"/>
      <c r="G113" s="19">
        <v>126826</v>
      </c>
      <c r="H113" s="1153">
        <v>121661</v>
      </c>
      <c r="I113" s="343">
        <f t="shared" si="15"/>
        <v>95.927491208427298</v>
      </c>
      <c r="J113" s="1154">
        <v>109928</v>
      </c>
      <c r="K113" s="1151">
        <v>11733</v>
      </c>
      <c r="L113" s="1151"/>
    </row>
    <row r="114" spans="1:12" s="145" customFormat="1" ht="12.95" customHeight="1">
      <c r="A114" s="1142" t="s">
        <v>26</v>
      </c>
      <c r="B114" s="1155" t="s">
        <v>96</v>
      </c>
      <c r="C114" s="1149">
        <v>30250</v>
      </c>
      <c r="D114" s="1150">
        <v>30250</v>
      </c>
      <c r="E114" s="1151"/>
      <c r="F114" s="1152"/>
      <c r="G114" s="19">
        <v>18782</v>
      </c>
      <c r="H114" s="1153">
        <v>18399</v>
      </c>
      <c r="I114" s="343">
        <f t="shared" si="15"/>
        <v>97.960813544883393</v>
      </c>
      <c r="J114" s="1154">
        <v>18399</v>
      </c>
      <c r="K114" s="1151"/>
      <c r="L114" s="1151"/>
    </row>
    <row r="115" spans="1:12" s="145" customFormat="1" ht="12.95" customHeight="1">
      <c r="A115" s="1142" t="s">
        <v>282</v>
      </c>
      <c r="B115" s="1156" t="s">
        <v>97</v>
      </c>
      <c r="C115" s="1149">
        <v>74302</v>
      </c>
      <c r="D115" s="1150">
        <v>43837</v>
      </c>
      <c r="E115" s="1151">
        <v>30465</v>
      </c>
      <c r="F115" s="1152"/>
      <c r="G115" s="19">
        <v>203077</v>
      </c>
      <c r="H115" s="1153">
        <v>202637</v>
      </c>
      <c r="I115" s="343">
        <f t="shared" si="15"/>
        <v>99.783333415404002</v>
      </c>
      <c r="J115" s="1154">
        <v>147301</v>
      </c>
      <c r="K115" s="1151">
        <v>55336</v>
      </c>
      <c r="L115" s="1151"/>
    </row>
    <row r="116" spans="1:12" s="145" customFormat="1" ht="12.95" customHeight="1">
      <c r="A116" s="1142" t="s">
        <v>30</v>
      </c>
      <c r="B116" s="246" t="s">
        <v>283</v>
      </c>
      <c r="C116" s="1149"/>
      <c r="D116" s="1150"/>
      <c r="E116" s="1151"/>
      <c r="F116" s="1152"/>
      <c r="G116" s="19">
        <v>8537</v>
      </c>
      <c r="H116" s="1153">
        <v>8527</v>
      </c>
      <c r="I116" s="343">
        <f t="shared" si="15"/>
        <v>99.882862832376716</v>
      </c>
      <c r="J116" s="1154">
        <v>8527</v>
      </c>
      <c r="K116" s="1151"/>
      <c r="L116" s="1151"/>
    </row>
    <row r="117" spans="1:12" s="145" customFormat="1" ht="12.95" customHeight="1">
      <c r="A117" s="1142" t="s">
        <v>32</v>
      </c>
      <c r="B117" s="246" t="s">
        <v>284</v>
      </c>
      <c r="C117" s="1149"/>
      <c r="D117" s="1150"/>
      <c r="E117" s="1151"/>
      <c r="F117" s="1152"/>
      <c r="G117" s="103"/>
      <c r="H117" s="1153"/>
      <c r="I117" s="174"/>
      <c r="J117" s="1154"/>
      <c r="K117" s="1151"/>
      <c r="L117" s="1151"/>
    </row>
    <row r="118" spans="1:12" s="145" customFormat="1" ht="12.95" customHeight="1">
      <c r="A118" s="1142" t="s">
        <v>34</v>
      </c>
      <c r="B118" s="246" t="s">
        <v>285</v>
      </c>
      <c r="C118" s="1149"/>
      <c r="D118" s="1150"/>
      <c r="E118" s="1151"/>
      <c r="F118" s="1152"/>
      <c r="G118" s="19">
        <v>96976</v>
      </c>
      <c r="H118" s="1153">
        <v>96976</v>
      </c>
      <c r="I118" s="343">
        <f>H118/G118*100</f>
        <v>100</v>
      </c>
      <c r="J118" s="1154">
        <v>96976</v>
      </c>
      <c r="K118" s="1151"/>
      <c r="L118" s="1151"/>
    </row>
    <row r="119" spans="1:12" s="145" customFormat="1" ht="12.95" customHeight="1">
      <c r="A119" s="1142" t="s">
        <v>36</v>
      </c>
      <c r="B119" s="246" t="s">
        <v>286</v>
      </c>
      <c r="C119" s="1149"/>
      <c r="D119" s="1150"/>
      <c r="E119" s="1151"/>
      <c r="F119" s="1152"/>
      <c r="G119" s="103"/>
      <c r="H119" s="1153"/>
      <c r="I119" s="174"/>
      <c r="J119" s="1154"/>
      <c r="K119" s="1151"/>
      <c r="L119" s="1151"/>
    </row>
    <row r="120" spans="1:12" s="145" customFormat="1" ht="12.95" customHeight="1">
      <c r="A120" s="1142" t="s">
        <v>38</v>
      </c>
      <c r="B120" s="246" t="s">
        <v>287</v>
      </c>
      <c r="C120" s="1149"/>
      <c r="D120" s="1150"/>
      <c r="E120" s="1151"/>
      <c r="F120" s="1152"/>
      <c r="G120" s="103"/>
      <c r="H120" s="1153"/>
      <c r="I120" s="174"/>
      <c r="J120" s="1154"/>
      <c r="K120" s="1151"/>
      <c r="L120" s="1151"/>
    </row>
    <row r="121" spans="1:12" s="145" customFormat="1" ht="12.95" customHeight="1">
      <c r="A121" s="1142" t="s">
        <v>40</v>
      </c>
      <c r="B121" s="246" t="s">
        <v>288</v>
      </c>
      <c r="C121" s="1149"/>
      <c r="D121" s="1150"/>
      <c r="E121" s="1151"/>
      <c r="F121" s="1152"/>
      <c r="G121" s="103"/>
      <c r="H121" s="1153"/>
      <c r="I121" s="174"/>
      <c r="J121" s="1154"/>
      <c r="K121" s="1151"/>
      <c r="L121" s="1151"/>
    </row>
    <row r="122" spans="1:12" s="145" customFormat="1" ht="12.95" customHeight="1">
      <c r="A122" s="1142" t="s">
        <v>289</v>
      </c>
      <c r="B122" s="246" t="s">
        <v>290</v>
      </c>
      <c r="C122" s="1149"/>
      <c r="D122" s="1150"/>
      <c r="E122" s="1151"/>
      <c r="F122" s="1152"/>
      <c r="G122" s="19">
        <v>1580</v>
      </c>
      <c r="H122" s="1153">
        <v>1555</v>
      </c>
      <c r="I122" s="343">
        <f>H122/G122*100</f>
        <v>98.417721518987349</v>
      </c>
      <c r="J122" s="1154">
        <v>1555</v>
      </c>
      <c r="K122" s="1151"/>
      <c r="L122" s="1151"/>
    </row>
    <row r="123" spans="1:12" s="145" customFormat="1" ht="12.95" customHeight="1">
      <c r="A123" s="1142" t="s">
        <v>291</v>
      </c>
      <c r="B123" s="246" t="s">
        <v>292</v>
      </c>
      <c r="C123" s="1149"/>
      <c r="D123" s="1150"/>
      <c r="E123" s="1151"/>
      <c r="F123" s="1152"/>
      <c r="G123" s="103"/>
      <c r="H123" s="1153"/>
      <c r="I123" s="174"/>
      <c r="J123" s="1154"/>
      <c r="K123" s="1151"/>
      <c r="L123" s="1151"/>
    </row>
    <row r="124" spans="1:12" s="145" customFormat="1" ht="12.95" customHeight="1">
      <c r="A124" s="1142" t="s">
        <v>293</v>
      </c>
      <c r="B124" s="246" t="s">
        <v>294</v>
      </c>
      <c r="C124" s="1149"/>
      <c r="D124" s="1150"/>
      <c r="E124" s="1151"/>
      <c r="F124" s="1152"/>
      <c r="G124" s="19">
        <v>7500</v>
      </c>
      <c r="H124" s="1153">
        <v>7500</v>
      </c>
      <c r="I124" s="343">
        <f>H124/G124*100</f>
        <v>100</v>
      </c>
      <c r="J124" s="1154"/>
      <c r="K124" s="1151">
        <v>7500</v>
      </c>
      <c r="L124" s="1151"/>
    </row>
    <row r="125" spans="1:12" s="145" customFormat="1" ht="12.95" customHeight="1">
      <c r="A125" s="1157" t="s">
        <v>295</v>
      </c>
      <c r="B125" s="1158" t="s">
        <v>296</v>
      </c>
      <c r="C125" s="1149"/>
      <c r="D125" s="1150"/>
      <c r="E125" s="1151"/>
      <c r="F125" s="1152"/>
      <c r="G125" s="103"/>
      <c r="H125" s="1153"/>
      <c r="I125" s="174"/>
      <c r="J125" s="1154"/>
      <c r="K125" s="1151"/>
      <c r="L125" s="1151"/>
    </row>
    <row r="126" spans="1:12" s="145" customFormat="1" ht="12.95" customHeight="1">
      <c r="A126" s="1142" t="s">
        <v>297</v>
      </c>
      <c r="B126" s="1158" t="s">
        <v>298</v>
      </c>
      <c r="C126" s="1149"/>
      <c r="D126" s="1150"/>
      <c r="E126" s="1151"/>
      <c r="F126" s="1152"/>
      <c r="G126" s="103"/>
      <c r="H126" s="1153"/>
      <c r="I126" s="174"/>
      <c r="J126" s="1154"/>
      <c r="K126" s="1151"/>
      <c r="L126" s="1151"/>
    </row>
    <row r="127" spans="1:12" s="145" customFormat="1" ht="12.95" customHeight="1">
      <c r="A127" s="1142" t="s">
        <v>299</v>
      </c>
      <c r="B127" s="246" t="s">
        <v>300</v>
      </c>
      <c r="C127" s="1143">
        <v>74302</v>
      </c>
      <c r="D127" s="1144">
        <v>43837</v>
      </c>
      <c r="E127" s="1145">
        <v>30465</v>
      </c>
      <c r="F127" s="1146"/>
      <c r="G127" s="19">
        <v>88484</v>
      </c>
      <c r="H127" s="1147">
        <v>88079</v>
      </c>
      <c r="I127" s="343">
        <f>H127/G127*100</f>
        <v>99.542290131549208</v>
      </c>
      <c r="J127" s="1159">
        <v>40243</v>
      </c>
      <c r="K127" s="1145">
        <v>47836</v>
      </c>
      <c r="L127" s="1145"/>
    </row>
    <row r="128" spans="1:12" s="145" customFormat="1" ht="12.95" customHeight="1">
      <c r="A128" s="1142" t="s">
        <v>301</v>
      </c>
      <c r="B128" s="1155" t="s">
        <v>302</v>
      </c>
      <c r="C128" s="1143">
        <v>3000</v>
      </c>
      <c r="D128" s="1144"/>
      <c r="E128" s="1145">
        <v>3000</v>
      </c>
      <c r="F128" s="1146"/>
      <c r="G128" s="19">
        <v>2000</v>
      </c>
      <c r="H128" s="1160">
        <v>0</v>
      </c>
      <c r="I128" s="174"/>
      <c r="J128" s="1159"/>
      <c r="K128" s="1145"/>
      <c r="L128" s="1145"/>
    </row>
    <row r="129" spans="1:12" s="145" customFormat="1" ht="12.95" customHeight="1">
      <c r="A129" s="1161" t="s">
        <v>303</v>
      </c>
      <c r="B129" s="246" t="s">
        <v>304</v>
      </c>
      <c r="C129" s="1149"/>
      <c r="D129" s="1150"/>
      <c r="E129" s="1151"/>
      <c r="F129" s="1152"/>
      <c r="G129" s="103"/>
      <c r="H129" s="1153"/>
      <c r="I129" s="174"/>
      <c r="J129" s="1154"/>
      <c r="K129" s="1151"/>
      <c r="L129" s="1151"/>
    </row>
    <row r="130" spans="1:12" s="145" customFormat="1" ht="12.95" customHeight="1" thickBot="1">
      <c r="A130" s="1161" t="s">
        <v>305</v>
      </c>
      <c r="B130" s="1158" t="s">
        <v>306</v>
      </c>
      <c r="C130" s="1149"/>
      <c r="D130" s="1150"/>
      <c r="E130" s="1151"/>
      <c r="F130" s="1152"/>
      <c r="G130" s="125"/>
      <c r="H130" s="1153"/>
      <c r="I130" s="175"/>
      <c r="J130" s="1154"/>
      <c r="K130" s="1151"/>
      <c r="L130" s="1151"/>
    </row>
    <row r="131" spans="1:12" s="145" customFormat="1" ht="12.95" customHeight="1" thickBot="1">
      <c r="A131" s="1162" t="s">
        <v>42</v>
      </c>
      <c r="B131" s="554" t="s">
        <v>307</v>
      </c>
      <c r="C131" s="1163">
        <f>+C111+C112+C113+C114+C115+C128</f>
        <v>479911</v>
      </c>
      <c r="D131" s="1164">
        <f>+D111+D112+D113+D114+D115+D128</f>
        <v>338002</v>
      </c>
      <c r="E131" s="1165">
        <f>+E111+E112+E113+E114+E115+E128</f>
        <v>141909</v>
      </c>
      <c r="F131" s="1166">
        <f t="shared" ref="F131:L131" si="16">+F111+F112+F113+F114+F115+F128</f>
        <v>0</v>
      </c>
      <c r="G131" s="21">
        <v>474834</v>
      </c>
      <c r="H131" s="1167">
        <v>463910</v>
      </c>
      <c r="I131" s="332">
        <f>H131/G131*100</f>
        <v>97.699406529439756</v>
      </c>
      <c r="J131" s="1168">
        <f t="shared" si="16"/>
        <v>319105</v>
      </c>
      <c r="K131" s="1165">
        <f t="shared" si="16"/>
        <v>144805</v>
      </c>
      <c r="L131" s="1165">
        <f t="shared" si="16"/>
        <v>0</v>
      </c>
    </row>
    <row r="132" spans="1:12" s="145" customFormat="1" ht="12.95" customHeight="1" thickBot="1">
      <c r="A132" s="1020"/>
      <c r="B132" s="554" t="s">
        <v>308</v>
      </c>
      <c r="C132" s="983"/>
      <c r="D132" s="1000"/>
      <c r="E132" s="984"/>
      <c r="F132" s="985"/>
      <c r="G132" s="124"/>
      <c r="H132" s="1021"/>
      <c r="I132" s="172"/>
      <c r="J132" s="1000"/>
      <c r="K132" s="984"/>
      <c r="L132" s="984"/>
    </row>
    <row r="133" spans="1:12" s="145" customFormat="1" ht="12.95" customHeight="1">
      <c r="A133" s="1134" t="s">
        <v>45</v>
      </c>
      <c r="B133" s="482" t="s">
        <v>100</v>
      </c>
      <c r="C133" s="1135">
        <v>172844</v>
      </c>
      <c r="D133" s="1136"/>
      <c r="E133" s="1137">
        <v>172844</v>
      </c>
      <c r="F133" s="1138"/>
      <c r="G133" s="100">
        <v>152817</v>
      </c>
      <c r="H133" s="1139">
        <v>152817</v>
      </c>
      <c r="I133" s="343">
        <f>H133/G133*100</f>
        <v>100</v>
      </c>
      <c r="J133" s="1148"/>
      <c r="K133" s="1137">
        <v>152817</v>
      </c>
      <c r="L133" s="1137"/>
    </row>
    <row r="134" spans="1:12" s="145" customFormat="1" ht="12.95" customHeight="1">
      <c r="A134" s="1134" t="s">
        <v>47</v>
      </c>
      <c r="B134" s="1158" t="s">
        <v>309</v>
      </c>
      <c r="C134" s="1135"/>
      <c r="D134" s="1136"/>
      <c r="E134" s="1137"/>
      <c r="F134" s="1138"/>
      <c r="G134" s="103"/>
      <c r="H134" s="1139"/>
      <c r="I134" s="174"/>
      <c r="J134" s="1148"/>
      <c r="K134" s="1137"/>
      <c r="L134" s="1137"/>
    </row>
    <row r="135" spans="1:12" s="145" customFormat="1" ht="12.95" customHeight="1">
      <c r="A135" s="1134" t="s">
        <v>49</v>
      </c>
      <c r="B135" s="1158" t="s">
        <v>101</v>
      </c>
      <c r="C135" s="1143">
        <v>3317</v>
      </c>
      <c r="D135" s="1144"/>
      <c r="E135" s="1145">
        <v>3317</v>
      </c>
      <c r="F135" s="1146"/>
      <c r="G135" s="19">
        <v>27861</v>
      </c>
      <c r="H135" s="1147">
        <v>27717</v>
      </c>
      <c r="I135" s="343">
        <f>H135/G135*100</f>
        <v>99.483148487132553</v>
      </c>
      <c r="J135" s="1159"/>
      <c r="K135" s="1145">
        <v>27717</v>
      </c>
      <c r="L135" s="1145"/>
    </row>
    <row r="136" spans="1:12" s="145" customFormat="1" ht="12.95" customHeight="1">
      <c r="A136" s="1134" t="s">
        <v>51</v>
      </c>
      <c r="B136" s="1158" t="s">
        <v>310</v>
      </c>
      <c r="C136" s="1169"/>
      <c r="D136" s="1159"/>
      <c r="E136" s="1170"/>
      <c r="F136" s="1171"/>
      <c r="G136" s="103"/>
      <c r="H136" s="1147"/>
      <c r="I136" s="174"/>
      <c r="J136" s="1159"/>
      <c r="K136" s="1170"/>
      <c r="L136" s="1170"/>
    </row>
    <row r="137" spans="1:12" s="145" customFormat="1" ht="12.95" customHeight="1">
      <c r="A137" s="1134" t="s">
        <v>156</v>
      </c>
      <c r="B137" s="1172" t="s">
        <v>311</v>
      </c>
      <c r="C137" s="1169">
        <v>45000</v>
      </c>
      <c r="D137" s="1159"/>
      <c r="E137" s="1170">
        <v>45000</v>
      </c>
      <c r="F137" s="1171"/>
      <c r="G137" s="19">
        <v>18301</v>
      </c>
      <c r="H137" s="1147">
        <v>12451</v>
      </c>
      <c r="I137" s="343">
        <f>H137/G137*100</f>
        <v>68.034533632041956</v>
      </c>
      <c r="J137" s="1159"/>
      <c r="K137" s="1170">
        <v>12451</v>
      </c>
      <c r="L137" s="1170"/>
    </row>
    <row r="138" spans="1:12" s="145" customFormat="1" ht="12.95" customHeight="1">
      <c r="A138" s="1134" t="s">
        <v>158</v>
      </c>
      <c r="B138" s="1173" t="s">
        <v>312</v>
      </c>
      <c r="C138" s="1169"/>
      <c r="D138" s="1159"/>
      <c r="E138" s="1170"/>
      <c r="F138" s="1171"/>
      <c r="G138" s="103"/>
      <c r="H138" s="1147"/>
      <c r="I138" s="174"/>
      <c r="J138" s="1159"/>
      <c r="K138" s="1170"/>
      <c r="L138" s="1170"/>
    </row>
    <row r="139" spans="1:12" s="145" customFormat="1" ht="12.95" customHeight="1">
      <c r="A139" s="1134" t="s">
        <v>313</v>
      </c>
      <c r="B139" s="482" t="s">
        <v>314</v>
      </c>
      <c r="C139" s="1169"/>
      <c r="D139" s="1159"/>
      <c r="E139" s="1170"/>
      <c r="F139" s="1171"/>
      <c r="G139" s="103"/>
      <c r="H139" s="1147"/>
      <c r="I139" s="174"/>
      <c r="J139" s="1159"/>
      <c r="K139" s="1170"/>
      <c r="L139" s="1170"/>
    </row>
    <row r="140" spans="1:12" s="145" customFormat="1" ht="12.95" customHeight="1">
      <c r="A140" s="1134" t="s">
        <v>315</v>
      </c>
      <c r="B140" s="246" t="s">
        <v>288</v>
      </c>
      <c r="C140" s="1169"/>
      <c r="D140" s="1159"/>
      <c r="E140" s="1170"/>
      <c r="F140" s="1171"/>
      <c r="G140" s="103"/>
      <c r="H140" s="1147"/>
      <c r="I140" s="174"/>
      <c r="J140" s="1159"/>
      <c r="K140" s="1170"/>
      <c r="L140" s="1170"/>
    </row>
    <row r="141" spans="1:12" s="145" customFormat="1" ht="12.95" customHeight="1">
      <c r="A141" s="1134" t="s">
        <v>316</v>
      </c>
      <c r="B141" s="246" t="s">
        <v>317</v>
      </c>
      <c r="C141" s="1169"/>
      <c r="D141" s="1159"/>
      <c r="E141" s="1170"/>
      <c r="F141" s="1171"/>
      <c r="G141" s="103"/>
      <c r="H141" s="1147"/>
      <c r="I141" s="174"/>
      <c r="J141" s="1159"/>
      <c r="K141" s="1170"/>
      <c r="L141" s="1170"/>
    </row>
    <row r="142" spans="1:12" s="145" customFormat="1" ht="12.95" customHeight="1">
      <c r="A142" s="1134" t="s">
        <v>318</v>
      </c>
      <c r="B142" s="246" t="s">
        <v>319</v>
      </c>
      <c r="C142" s="1169"/>
      <c r="D142" s="1159"/>
      <c r="E142" s="1170"/>
      <c r="F142" s="1171"/>
      <c r="G142" s="103"/>
      <c r="H142" s="1147"/>
      <c r="I142" s="174"/>
      <c r="J142" s="1159"/>
      <c r="K142" s="1170"/>
      <c r="L142" s="1170"/>
    </row>
    <row r="143" spans="1:12" s="145" customFormat="1" ht="12.95" customHeight="1">
      <c r="A143" s="1134" t="s">
        <v>320</v>
      </c>
      <c r="B143" s="246" t="s">
        <v>294</v>
      </c>
      <c r="C143" s="1169">
        <v>15000</v>
      </c>
      <c r="D143" s="1159"/>
      <c r="E143" s="1170">
        <v>15000</v>
      </c>
      <c r="F143" s="1171"/>
      <c r="G143" s="19">
        <v>15000</v>
      </c>
      <c r="H143" s="1147">
        <v>9150</v>
      </c>
      <c r="I143" s="343">
        <f>H143/G143*100</f>
        <v>61</v>
      </c>
      <c r="J143" s="1159"/>
      <c r="K143" s="1170">
        <v>9150</v>
      </c>
      <c r="L143" s="1170"/>
    </row>
    <row r="144" spans="1:12" s="145" customFormat="1" ht="12.95" customHeight="1">
      <c r="A144" s="1134" t="s">
        <v>321</v>
      </c>
      <c r="B144" s="246" t="s">
        <v>322</v>
      </c>
      <c r="C144" s="1169"/>
      <c r="D144" s="1159"/>
      <c r="E144" s="1170"/>
      <c r="F144" s="1171"/>
      <c r="G144" s="103"/>
      <c r="H144" s="1147"/>
      <c r="I144" s="174"/>
      <c r="J144" s="1159"/>
      <c r="K144" s="1170"/>
      <c r="L144" s="1170"/>
    </row>
    <row r="145" spans="1:12" s="145" customFormat="1" ht="12.95" customHeight="1" thickBot="1">
      <c r="A145" s="1157" t="s">
        <v>323</v>
      </c>
      <c r="B145" s="246" t="s">
        <v>324</v>
      </c>
      <c r="C145" s="1174">
        <v>19000</v>
      </c>
      <c r="D145" s="1154"/>
      <c r="E145" s="1175">
        <v>19000</v>
      </c>
      <c r="F145" s="1176"/>
      <c r="G145" s="126">
        <v>3301</v>
      </c>
      <c r="H145" s="1153">
        <v>3301</v>
      </c>
      <c r="I145" s="343">
        <f>H145/G145*100</f>
        <v>100</v>
      </c>
      <c r="J145" s="1154"/>
      <c r="K145" s="1175">
        <v>3301</v>
      </c>
      <c r="L145" s="1175"/>
    </row>
    <row r="146" spans="1:12" s="145" customFormat="1" ht="15.75" customHeight="1" thickBot="1">
      <c r="A146" s="1162" t="s">
        <v>53</v>
      </c>
      <c r="B146" s="554" t="s">
        <v>359</v>
      </c>
      <c r="C146" s="1163">
        <f>+C133+C135+C137</f>
        <v>221161</v>
      </c>
      <c r="D146" s="1164">
        <f>+D133+D135+D137</f>
        <v>0</v>
      </c>
      <c r="E146" s="1165">
        <f>+E133+E135+E137</f>
        <v>221161</v>
      </c>
      <c r="F146" s="1166">
        <f t="shared" ref="F146:L146" si="17">+F133+F135+F137</f>
        <v>0</v>
      </c>
      <c r="G146" s="21">
        <v>198979</v>
      </c>
      <c r="H146" s="1167">
        <v>192985</v>
      </c>
      <c r="I146" s="332">
        <f>H146/G146*100</f>
        <v>96.987621809336673</v>
      </c>
      <c r="J146" s="1168">
        <f t="shared" si="17"/>
        <v>0</v>
      </c>
      <c r="K146" s="1165">
        <f t="shared" si="17"/>
        <v>192985</v>
      </c>
      <c r="L146" s="1165">
        <f t="shared" si="17"/>
        <v>0</v>
      </c>
    </row>
    <row r="147" spans="1:12" s="145" customFormat="1" ht="12.95" customHeight="1" thickBot="1">
      <c r="A147" s="1177" t="s">
        <v>55</v>
      </c>
      <c r="B147" s="483" t="s">
        <v>325</v>
      </c>
      <c r="C147" s="1178">
        <f>+C131+C146</f>
        <v>701072</v>
      </c>
      <c r="D147" s="1179">
        <f>+D131+D146</f>
        <v>338002</v>
      </c>
      <c r="E147" s="1180">
        <f>+E131+E146</f>
        <v>363070</v>
      </c>
      <c r="F147" s="1181">
        <f t="shared" ref="F147:L147" si="18">+F131+F146</f>
        <v>0</v>
      </c>
      <c r="G147" s="1126">
        <v>673813</v>
      </c>
      <c r="H147" s="1182">
        <v>656895</v>
      </c>
      <c r="I147" s="339">
        <f>H147/G147*100</f>
        <v>97.489214366597267</v>
      </c>
      <c r="J147" s="1183">
        <f t="shared" si="18"/>
        <v>319105</v>
      </c>
      <c r="K147" s="1180">
        <f t="shared" si="18"/>
        <v>337790</v>
      </c>
      <c r="L147" s="1180">
        <f t="shared" si="18"/>
        <v>0</v>
      </c>
    </row>
    <row r="148" spans="1:12" s="145" customFormat="1" ht="12.95" customHeight="1" thickBot="1">
      <c r="A148" s="1020"/>
      <c r="B148" s="481" t="s">
        <v>326</v>
      </c>
      <c r="C148" s="983"/>
      <c r="D148" s="1000"/>
      <c r="E148" s="985"/>
      <c r="F148" s="1184"/>
      <c r="G148" s="124"/>
      <c r="H148" s="1096"/>
      <c r="I148" s="172"/>
      <c r="J148" s="1000"/>
      <c r="K148" s="984"/>
      <c r="L148" s="984"/>
    </row>
    <row r="149" spans="1:12" s="145" customFormat="1" ht="12.95" customHeight="1">
      <c r="A149" s="1134" t="s">
        <v>58</v>
      </c>
      <c r="B149" s="482" t="s">
        <v>327</v>
      </c>
      <c r="C149" s="1185">
        <v>9000</v>
      </c>
      <c r="D149" s="1148"/>
      <c r="E149" s="1186">
        <v>9000</v>
      </c>
      <c r="F149" s="1187"/>
      <c r="G149" s="102"/>
      <c r="H149" s="1188">
        <v>0</v>
      </c>
      <c r="I149" s="173"/>
      <c r="J149" s="1148"/>
      <c r="K149" s="1186"/>
      <c r="L149" s="1186"/>
    </row>
    <row r="150" spans="1:12" s="145" customFormat="1" ht="12.95" customHeight="1">
      <c r="A150" s="1134" t="s">
        <v>59</v>
      </c>
      <c r="B150" s="482" t="s">
        <v>328</v>
      </c>
      <c r="C150" s="1169"/>
      <c r="D150" s="1159"/>
      <c r="E150" s="1170"/>
      <c r="F150" s="1171"/>
      <c r="G150" s="19">
        <v>70000</v>
      </c>
      <c r="H150" s="1147">
        <v>70000</v>
      </c>
      <c r="I150" s="343">
        <f>H150/G150*100</f>
        <v>100</v>
      </c>
      <c r="J150" s="1159">
        <v>70000</v>
      </c>
      <c r="K150" s="1170"/>
      <c r="L150" s="1170"/>
    </row>
    <row r="151" spans="1:12" s="145" customFormat="1" ht="12.95" customHeight="1" thickBot="1">
      <c r="A151" s="1157" t="s">
        <v>61</v>
      </c>
      <c r="B151" s="1028" t="s">
        <v>329</v>
      </c>
      <c r="C151" s="1174"/>
      <c r="D151" s="1154"/>
      <c r="E151" s="1175"/>
      <c r="F151" s="1176"/>
      <c r="G151" s="125"/>
      <c r="H151" s="1153"/>
      <c r="I151" s="175"/>
      <c r="J151" s="1154"/>
      <c r="K151" s="1175"/>
      <c r="L151" s="1175"/>
    </row>
    <row r="152" spans="1:12" s="145" customFormat="1" ht="12.95" customHeight="1" thickBot="1">
      <c r="A152" s="1346" t="s">
        <v>63</v>
      </c>
      <c r="B152" s="1347" t="s">
        <v>330</v>
      </c>
      <c r="C152" s="1336">
        <f>+C149+C150+C151</f>
        <v>9000</v>
      </c>
      <c r="D152" s="1334">
        <f>+D149+D150+D151</f>
        <v>0</v>
      </c>
      <c r="E152" s="1335">
        <f>+E149+E150+E151</f>
        <v>9000</v>
      </c>
      <c r="F152" s="1335">
        <f t="shared" ref="F152:L152" si="19">+F149+F150+F151</f>
        <v>0</v>
      </c>
      <c r="G152" s="1348">
        <v>70000</v>
      </c>
      <c r="H152" s="1336">
        <v>70000</v>
      </c>
      <c r="I152" s="1337">
        <f>H152/G152*100</f>
        <v>100</v>
      </c>
      <c r="J152" s="1334">
        <f t="shared" si="19"/>
        <v>70000</v>
      </c>
      <c r="K152" s="1335">
        <f t="shared" si="19"/>
        <v>0</v>
      </c>
      <c r="L152" s="1338">
        <f t="shared" si="19"/>
        <v>0</v>
      </c>
    </row>
    <row r="153" spans="1:12" s="145" customFormat="1" ht="12.95" customHeight="1" thickBot="1">
      <c r="A153" s="1344"/>
      <c r="B153" s="526" t="s">
        <v>331</v>
      </c>
      <c r="C153" s="1093"/>
      <c r="D153" s="1345"/>
      <c r="E153" s="1094"/>
      <c r="F153" s="1095"/>
      <c r="G153" s="124"/>
      <c r="H153" s="1096"/>
      <c r="I153" s="172"/>
      <c r="J153" s="1345"/>
      <c r="K153" s="1094"/>
      <c r="L153" s="1097"/>
    </row>
    <row r="154" spans="1:12" s="145" customFormat="1" ht="12.95" customHeight="1">
      <c r="A154" s="1134" t="s">
        <v>66</v>
      </c>
      <c r="B154" s="482" t="s">
        <v>332</v>
      </c>
      <c r="C154" s="1185"/>
      <c r="D154" s="1148"/>
      <c r="E154" s="1186"/>
      <c r="F154" s="1187"/>
      <c r="G154" s="102"/>
      <c r="H154" s="1139"/>
      <c r="I154" s="173"/>
      <c r="J154" s="1148"/>
      <c r="K154" s="1186"/>
      <c r="L154" s="1186"/>
    </row>
    <row r="155" spans="1:12" s="145" customFormat="1" ht="12.95" customHeight="1">
      <c r="A155" s="1134" t="s">
        <v>68</v>
      </c>
      <c r="B155" s="482" t="s">
        <v>333</v>
      </c>
      <c r="C155" s="1169"/>
      <c r="D155" s="1159"/>
      <c r="E155" s="1170"/>
      <c r="F155" s="1171"/>
      <c r="G155" s="103"/>
      <c r="H155" s="1147"/>
      <c r="I155" s="174"/>
      <c r="J155" s="1159"/>
      <c r="K155" s="1170"/>
      <c r="L155" s="1170"/>
    </row>
    <row r="156" spans="1:12" s="145" customFormat="1" ht="12.95" customHeight="1">
      <c r="A156" s="1134" t="s">
        <v>70</v>
      </c>
      <c r="B156" s="482" t="s">
        <v>334</v>
      </c>
      <c r="C156" s="1169"/>
      <c r="D156" s="1159"/>
      <c r="E156" s="1170"/>
      <c r="F156" s="1171"/>
      <c r="G156" s="103"/>
      <c r="H156" s="1147"/>
      <c r="I156" s="174"/>
      <c r="J156" s="1159"/>
      <c r="K156" s="1170"/>
      <c r="L156" s="1170"/>
    </row>
    <row r="157" spans="1:12" s="145" customFormat="1" ht="12.95" customHeight="1">
      <c r="A157" s="1134" t="s">
        <v>186</v>
      </c>
      <c r="B157" s="482" t="s">
        <v>335</v>
      </c>
      <c r="C157" s="1169"/>
      <c r="D157" s="1159"/>
      <c r="E157" s="1170"/>
      <c r="F157" s="1171"/>
      <c r="G157" s="103"/>
      <c r="H157" s="1147"/>
      <c r="I157" s="174"/>
      <c r="J157" s="1159"/>
      <c r="K157" s="1170"/>
      <c r="L157" s="1170"/>
    </row>
    <row r="158" spans="1:12" s="145" customFormat="1" ht="12.95" customHeight="1">
      <c r="A158" s="1134" t="s">
        <v>187</v>
      </c>
      <c r="B158" s="482" t="s">
        <v>336</v>
      </c>
      <c r="C158" s="1169"/>
      <c r="D158" s="1159"/>
      <c r="E158" s="1170"/>
      <c r="F158" s="1171"/>
      <c r="G158" s="103"/>
      <c r="H158" s="1147"/>
      <c r="I158" s="174"/>
      <c r="J158" s="1159"/>
      <c r="K158" s="1170"/>
      <c r="L158" s="1170"/>
    </row>
    <row r="159" spans="1:12" s="145" customFormat="1" ht="12.95" customHeight="1" thickBot="1">
      <c r="A159" s="1157" t="s">
        <v>188</v>
      </c>
      <c r="B159" s="1028" t="s">
        <v>337</v>
      </c>
      <c r="C159" s="1169"/>
      <c r="D159" s="1159"/>
      <c r="E159" s="1170"/>
      <c r="F159" s="1171"/>
      <c r="G159" s="125"/>
      <c r="H159" s="1147"/>
      <c r="I159" s="175"/>
      <c r="J159" s="1159"/>
      <c r="K159" s="1170"/>
      <c r="L159" s="1170"/>
    </row>
    <row r="160" spans="1:12" s="145" customFormat="1" ht="12.95" customHeight="1" thickBot="1">
      <c r="A160" s="1177" t="s">
        <v>72</v>
      </c>
      <c r="B160" s="483" t="s">
        <v>338</v>
      </c>
      <c r="C160" s="1178">
        <f>+C154+C155+C156+C157+C158+C159</f>
        <v>0</v>
      </c>
      <c r="D160" s="1179">
        <f>+D154+D155+D156+D157+D158+D159</f>
        <v>0</v>
      </c>
      <c r="E160" s="1180">
        <f>+E154+E155+E156+E157+E158+E159</f>
        <v>0</v>
      </c>
      <c r="F160" s="1181"/>
      <c r="G160" s="124"/>
      <c r="H160" s="1182"/>
      <c r="I160" s="172"/>
      <c r="J160" s="1183"/>
      <c r="K160" s="1180"/>
      <c r="L160" s="1180"/>
    </row>
    <row r="161" spans="1:12" s="145" customFormat="1" ht="12.95" customHeight="1" thickBot="1">
      <c r="A161" s="1020"/>
      <c r="B161" s="481" t="s">
        <v>339</v>
      </c>
      <c r="C161" s="983"/>
      <c r="D161" s="1000"/>
      <c r="E161" s="984"/>
      <c r="F161" s="985"/>
      <c r="G161" s="124"/>
      <c r="H161" s="1021"/>
      <c r="I161" s="172"/>
      <c r="J161" s="1000"/>
      <c r="K161" s="984"/>
      <c r="L161" s="984"/>
    </row>
    <row r="162" spans="1:12" s="145" customFormat="1" ht="12.95" customHeight="1">
      <c r="A162" s="1134" t="s">
        <v>197</v>
      </c>
      <c r="B162" s="482" t="s">
        <v>340</v>
      </c>
      <c r="C162" s="1185"/>
      <c r="D162" s="1148"/>
      <c r="E162" s="1186"/>
      <c r="F162" s="1187"/>
      <c r="G162" s="102"/>
      <c r="H162" s="1139"/>
      <c r="I162" s="173"/>
      <c r="J162" s="1148"/>
      <c r="K162" s="1186"/>
      <c r="L162" s="1186"/>
    </row>
    <row r="163" spans="1:12" s="145" customFormat="1" ht="12.95" customHeight="1">
      <c r="A163" s="1134" t="s">
        <v>198</v>
      </c>
      <c r="B163" s="482" t="s">
        <v>341</v>
      </c>
      <c r="C163" s="1169"/>
      <c r="D163" s="1159"/>
      <c r="E163" s="1170"/>
      <c r="F163" s="1171"/>
      <c r="G163" s="19">
        <v>4581</v>
      </c>
      <c r="H163" s="1147">
        <v>4581</v>
      </c>
      <c r="I163" s="343">
        <f>H163/G163*100</f>
        <v>100</v>
      </c>
      <c r="J163" s="1159">
        <v>4581</v>
      </c>
      <c r="K163" s="1170"/>
      <c r="L163" s="1170"/>
    </row>
    <row r="164" spans="1:12" s="145" customFormat="1" ht="12.95" customHeight="1">
      <c r="A164" s="1134" t="s">
        <v>199</v>
      </c>
      <c r="B164" s="482" t="s">
        <v>342</v>
      </c>
      <c r="C164" s="1169">
        <v>670614</v>
      </c>
      <c r="D164" s="1159">
        <v>587684</v>
      </c>
      <c r="E164" s="1170">
        <v>82930</v>
      </c>
      <c r="F164" s="1171"/>
      <c r="G164" s="19">
        <v>704900</v>
      </c>
      <c r="H164" s="1147">
        <v>660280</v>
      </c>
      <c r="I164" s="343">
        <f>H164/G164*100</f>
        <v>93.670024116896016</v>
      </c>
      <c r="J164" s="1159">
        <v>564919</v>
      </c>
      <c r="K164" s="1170">
        <v>95361</v>
      </c>
      <c r="L164" s="1170"/>
    </row>
    <row r="165" spans="1:12" s="145" customFormat="1" ht="12.95" customHeight="1">
      <c r="A165" s="1134" t="s">
        <v>200</v>
      </c>
      <c r="B165" s="482" t="s">
        <v>343</v>
      </c>
      <c r="C165" s="1169"/>
      <c r="D165" s="1159"/>
      <c r="E165" s="1170"/>
      <c r="F165" s="1171"/>
      <c r="G165" s="103"/>
      <c r="H165" s="1147"/>
      <c r="I165" s="174"/>
      <c r="J165" s="1159"/>
      <c r="K165" s="1170"/>
      <c r="L165" s="1170"/>
    </row>
    <row r="166" spans="1:12" s="145" customFormat="1" ht="12.95" customHeight="1" thickBot="1">
      <c r="A166" s="1157" t="s">
        <v>202</v>
      </c>
      <c r="B166" s="1028" t="s">
        <v>344</v>
      </c>
      <c r="C166" s="1169"/>
      <c r="D166" s="1159"/>
      <c r="E166" s="1170"/>
      <c r="F166" s="1171"/>
      <c r="G166" s="125"/>
      <c r="H166" s="1147"/>
      <c r="I166" s="175"/>
      <c r="J166" s="1159"/>
      <c r="K166" s="1170"/>
      <c r="L166" s="1170"/>
    </row>
    <row r="167" spans="1:12" s="145" customFormat="1" ht="12.95" customHeight="1" thickBot="1">
      <c r="A167" s="1177" t="s">
        <v>74</v>
      </c>
      <c r="B167" s="483" t="s">
        <v>345</v>
      </c>
      <c r="C167" s="1178">
        <f>+C162+C163+C165+C166+C164</f>
        <v>670614</v>
      </c>
      <c r="D167" s="1179">
        <f>+D162+D163+D165+D166+D164</f>
        <v>587684</v>
      </c>
      <c r="E167" s="1180">
        <f>+E162+E163+E165+E166+E164</f>
        <v>82930</v>
      </c>
      <c r="F167" s="1181">
        <f t="shared" ref="F167:L167" si="20">+F162+F163+F165+F166+F164</f>
        <v>0</v>
      </c>
      <c r="G167" s="21">
        <v>709481</v>
      </c>
      <c r="H167" s="1182">
        <v>664861</v>
      </c>
      <c r="I167" s="332">
        <f>H167/G167*100</f>
        <v>93.710895711090217</v>
      </c>
      <c r="J167" s="1183">
        <f t="shared" si="20"/>
        <v>569500</v>
      </c>
      <c r="K167" s="1180">
        <f t="shared" si="20"/>
        <v>95361</v>
      </c>
      <c r="L167" s="1180">
        <f t="shared" si="20"/>
        <v>0</v>
      </c>
    </row>
    <row r="168" spans="1:12" s="145" customFormat="1" ht="12.95" customHeight="1" thickBot="1">
      <c r="A168" s="1020"/>
      <c r="B168" s="481" t="s">
        <v>346</v>
      </c>
      <c r="C168" s="983"/>
      <c r="D168" s="1000"/>
      <c r="E168" s="984"/>
      <c r="F168" s="985"/>
      <c r="G168" s="124"/>
      <c r="H168" s="1021"/>
      <c r="I168" s="172"/>
      <c r="J168" s="1000"/>
      <c r="K168" s="984"/>
      <c r="L168" s="984"/>
    </row>
    <row r="169" spans="1:12" s="145" customFormat="1" ht="12.95" customHeight="1">
      <c r="A169" s="1134" t="s">
        <v>206</v>
      </c>
      <c r="B169" s="482" t="s">
        <v>347</v>
      </c>
      <c r="C169" s="1185"/>
      <c r="D169" s="1148"/>
      <c r="E169" s="1186"/>
      <c r="F169" s="1187"/>
      <c r="G169" s="102"/>
      <c r="H169" s="1139"/>
      <c r="I169" s="173"/>
      <c r="J169" s="1148"/>
      <c r="K169" s="1186"/>
      <c r="L169" s="1186"/>
    </row>
    <row r="170" spans="1:12" s="145" customFormat="1" ht="12.95" customHeight="1">
      <c r="A170" s="1134" t="s">
        <v>208</v>
      </c>
      <c r="B170" s="482" t="s">
        <v>348</v>
      </c>
      <c r="C170" s="1169"/>
      <c r="D170" s="1159"/>
      <c r="E170" s="1170"/>
      <c r="F170" s="1171"/>
      <c r="G170" s="103"/>
      <c r="H170" s="1147"/>
      <c r="I170" s="174"/>
      <c r="J170" s="1159"/>
      <c r="K170" s="1170"/>
      <c r="L170" s="1170"/>
    </row>
    <row r="171" spans="1:12" s="145" customFormat="1" ht="12.95" customHeight="1">
      <c r="A171" s="1134" t="s">
        <v>210</v>
      </c>
      <c r="B171" s="482" t="s">
        <v>349</v>
      </c>
      <c r="C171" s="1169"/>
      <c r="D171" s="1159"/>
      <c r="E171" s="1170"/>
      <c r="F171" s="1171"/>
      <c r="G171" s="103"/>
      <c r="H171" s="1147"/>
      <c r="I171" s="174"/>
      <c r="J171" s="1159"/>
      <c r="K171" s="1170"/>
      <c r="L171" s="1170"/>
    </row>
    <row r="172" spans="1:12" s="145" customFormat="1" ht="12.95" customHeight="1">
      <c r="A172" s="1134" t="s">
        <v>212</v>
      </c>
      <c r="B172" s="482" t="s">
        <v>350</v>
      </c>
      <c r="C172" s="1169"/>
      <c r="D172" s="1159"/>
      <c r="E172" s="1170"/>
      <c r="F172" s="1171"/>
      <c r="G172" s="103"/>
      <c r="H172" s="1147"/>
      <c r="I172" s="174"/>
      <c r="J172" s="1159"/>
      <c r="K172" s="1170"/>
      <c r="L172" s="1170"/>
    </row>
    <row r="173" spans="1:12" s="145" customFormat="1" ht="12.95" customHeight="1" thickBot="1">
      <c r="A173" s="1157" t="s">
        <v>351</v>
      </c>
      <c r="B173" s="1028" t="s">
        <v>352</v>
      </c>
      <c r="C173" s="1174"/>
      <c r="D173" s="1154"/>
      <c r="E173" s="1175"/>
      <c r="F173" s="1176"/>
      <c r="G173" s="125"/>
      <c r="H173" s="1153"/>
      <c r="I173" s="175"/>
      <c r="J173" s="1154"/>
      <c r="K173" s="1175"/>
      <c r="L173" s="1175"/>
    </row>
    <row r="174" spans="1:12" s="145" customFormat="1" ht="12.95" customHeight="1" thickBot="1">
      <c r="A174" s="1162" t="s">
        <v>76</v>
      </c>
      <c r="B174" s="481" t="s">
        <v>353</v>
      </c>
      <c r="C174" s="1001">
        <f>+C169+C170+C171+C172+C173</f>
        <v>0</v>
      </c>
      <c r="D174" s="1005">
        <f>+D169+D170+D171+D172+D173</f>
        <v>0</v>
      </c>
      <c r="E174" s="1189">
        <f>+E169+E170+E171+E172+E173</f>
        <v>0</v>
      </c>
      <c r="F174" s="1190"/>
      <c r="G174" s="124"/>
      <c r="H174" s="1053"/>
      <c r="I174" s="172"/>
      <c r="J174" s="1040"/>
      <c r="K174" s="1189"/>
      <c r="L174" s="1189"/>
    </row>
    <row r="175" spans="1:12" s="145" customFormat="1" ht="12.95" customHeight="1" thickBot="1">
      <c r="A175" s="1191" t="s">
        <v>78</v>
      </c>
      <c r="B175" s="481" t="s">
        <v>354</v>
      </c>
      <c r="C175" s="1001"/>
      <c r="D175" s="1005"/>
      <c r="E175" s="1189"/>
      <c r="F175" s="1190"/>
      <c r="G175" s="124"/>
      <c r="H175" s="1053"/>
      <c r="I175" s="172"/>
      <c r="J175" s="1040"/>
      <c r="K175" s="1189"/>
      <c r="L175" s="1189"/>
    </row>
    <row r="176" spans="1:12" s="145" customFormat="1" ht="12.95" customHeight="1" thickBot="1">
      <c r="A176" s="1191" t="s">
        <v>87</v>
      </c>
      <c r="B176" s="481" t="s">
        <v>355</v>
      </c>
      <c r="C176" s="1001"/>
      <c r="D176" s="1005"/>
      <c r="E176" s="1189"/>
      <c r="F176" s="1190"/>
      <c r="G176" s="124"/>
      <c r="H176" s="1053"/>
      <c r="I176" s="172"/>
      <c r="J176" s="1040"/>
      <c r="K176" s="1189"/>
      <c r="L176" s="1189"/>
    </row>
    <row r="177" spans="1:12" s="145" customFormat="1" ht="12.95" customHeight="1" thickBot="1">
      <c r="A177" s="1162" t="s">
        <v>89</v>
      </c>
      <c r="B177" s="481" t="s">
        <v>356</v>
      </c>
      <c r="C177" s="1001">
        <f>+C152+C160+C167+C174+C175+C176</f>
        <v>679614</v>
      </c>
      <c r="D177" s="1005">
        <f>+D152+D160+D167+D174+D175+D176</f>
        <v>587684</v>
      </c>
      <c r="E177" s="1189">
        <f>+E152+E160+E167+E174+E175+E176</f>
        <v>91930</v>
      </c>
      <c r="F177" s="1190">
        <f>+F152+F160+F167+F174+F175+F176</f>
        <v>0</v>
      </c>
      <c r="G177" s="21">
        <v>779481</v>
      </c>
      <c r="H177" s="1053">
        <v>734861</v>
      </c>
      <c r="I177" s="332">
        <f>H177/G177*100</f>
        <v>94.275678303897081</v>
      </c>
      <c r="J177" s="1040">
        <v>639500</v>
      </c>
      <c r="K177" s="1189">
        <f>+K152+K160+K167+K174+K175+K176</f>
        <v>95361</v>
      </c>
      <c r="L177" s="1189">
        <f>+L152+L160+L167+L174+L175+L176</f>
        <v>0</v>
      </c>
    </row>
    <row r="178" spans="1:12" s="145" customFormat="1" ht="12.95" customHeight="1" thickBot="1">
      <c r="A178" s="1192" t="s">
        <v>357</v>
      </c>
      <c r="B178" s="1193" t="s">
        <v>358</v>
      </c>
      <c r="C178" s="1001">
        <f>+C147+C177</f>
        <v>1380686</v>
      </c>
      <c r="D178" s="1005">
        <f>+D147+D177</f>
        <v>925686</v>
      </c>
      <c r="E178" s="1189">
        <f>+E147+E177</f>
        <v>455000</v>
      </c>
      <c r="F178" s="1190">
        <f t="shared" ref="F178:L178" si="21">+F147+F177</f>
        <v>0</v>
      </c>
      <c r="G178" s="21">
        <v>1453294</v>
      </c>
      <c r="H178" s="1053">
        <v>1391756</v>
      </c>
      <c r="I178" s="332">
        <f>H178/G178*100</f>
        <v>95.76561934474374</v>
      </c>
      <c r="J178" s="1040">
        <f t="shared" si="21"/>
        <v>958605</v>
      </c>
      <c r="K178" s="1189">
        <f t="shared" si="21"/>
        <v>433151</v>
      </c>
      <c r="L178" s="1189">
        <f t="shared" si="21"/>
        <v>0</v>
      </c>
    </row>
    <row r="179" spans="1:12" s="145" customFormat="1" ht="12.95" customHeight="1" thickBot="1">
      <c r="A179" s="1012"/>
      <c r="B179" s="485"/>
      <c r="C179" s="485"/>
      <c r="D179" s="1194"/>
      <c r="E179" s="485"/>
      <c r="F179" s="485"/>
      <c r="G179" s="1194"/>
      <c r="H179" s="1194"/>
      <c r="I179" s="1194"/>
      <c r="J179" s="1194"/>
      <c r="K179" s="485"/>
      <c r="L179" s="485"/>
    </row>
    <row r="180" spans="1:12" s="145" customFormat="1" ht="12.95" customHeight="1" thickBot="1">
      <c r="A180" s="120" t="s">
        <v>107</v>
      </c>
      <c r="B180" s="486"/>
      <c r="C180" s="1015">
        <v>3</v>
      </c>
      <c r="D180" s="1118">
        <v>3</v>
      </c>
      <c r="E180" s="1016"/>
      <c r="F180" s="1017"/>
      <c r="G180" s="64">
        <v>3</v>
      </c>
      <c r="H180" s="1069">
        <v>3</v>
      </c>
      <c r="I180" s="172"/>
      <c r="J180" s="1019">
        <v>3</v>
      </c>
      <c r="K180" s="1016"/>
      <c r="L180" s="1016"/>
    </row>
    <row r="181" spans="1:12" s="145" customFormat="1" ht="12.95" customHeight="1" thickBot="1">
      <c r="A181" s="120" t="s">
        <v>108</v>
      </c>
      <c r="B181" s="486"/>
      <c r="C181" s="1015">
        <v>273</v>
      </c>
      <c r="D181" s="1118"/>
      <c r="E181" s="1016">
        <v>273</v>
      </c>
      <c r="F181" s="1017"/>
      <c r="G181" s="101">
        <v>18</v>
      </c>
      <c r="H181" s="1069">
        <v>18</v>
      </c>
      <c r="I181" s="172"/>
      <c r="J181" s="1019"/>
      <c r="K181" s="1016">
        <v>18</v>
      </c>
      <c r="L181" s="1016"/>
    </row>
  </sheetData>
  <mergeCells count="21">
    <mergeCell ref="A105:F105"/>
    <mergeCell ref="B106:F106"/>
    <mergeCell ref="B107:F107"/>
    <mergeCell ref="I108:I109"/>
    <mergeCell ref="H108:H109"/>
    <mergeCell ref="J108:L108"/>
    <mergeCell ref="J5:L5"/>
    <mergeCell ref="A1:F1"/>
    <mergeCell ref="B2:F2"/>
    <mergeCell ref="B3:F3"/>
    <mergeCell ref="A4:G4"/>
    <mergeCell ref="C5:C6"/>
    <mergeCell ref="A108:A109"/>
    <mergeCell ref="B108:B109"/>
    <mergeCell ref="C108:C109"/>
    <mergeCell ref="I5:I6"/>
    <mergeCell ref="D5:F5"/>
    <mergeCell ref="G5:G6"/>
    <mergeCell ref="H5:H6"/>
    <mergeCell ref="D108:F108"/>
    <mergeCell ref="G108:G109"/>
  </mergeCells>
  <pageMargins left="0.19685039370078741" right="7.874015748031496E-2" top="0.43307086614173229" bottom="0.39370078740157483" header="0.51181102362204722" footer="0.51181102362204722"/>
  <pageSetup paperSize="9" scale="74" orientation="landscape" r:id="rId1"/>
  <rowBreaks count="3" manualBreakCount="3">
    <brk id="53" max="16383" man="1"/>
    <brk id="104" max="16383" man="1"/>
    <brk id="1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N65"/>
  <sheetViews>
    <sheetView topLeftCell="A40" zoomScaleNormal="100" workbookViewId="0">
      <selection activeCell="L42" sqref="L42"/>
    </sheetView>
  </sheetViews>
  <sheetFormatPr defaultRowHeight="15"/>
  <cols>
    <col min="1" max="1" width="7" customWidth="1"/>
    <col min="2" max="2" width="53.5703125" customWidth="1"/>
    <col min="3" max="3" width="11.85546875" customWidth="1"/>
    <col min="4" max="4" width="11.140625" customWidth="1"/>
    <col min="7" max="7" width="10.5703125" customWidth="1"/>
    <col min="8" max="8" width="12.140625" customWidth="1"/>
    <col min="9" max="9" width="12.28515625" customWidth="1"/>
    <col min="10" max="10" width="12.5703125" customWidth="1"/>
  </cols>
  <sheetData>
    <row r="1" spans="1:14" ht="29.25" customHeight="1">
      <c r="A1" s="24"/>
      <c r="B1" s="1364" t="s">
        <v>360</v>
      </c>
      <c r="C1" s="1364"/>
      <c r="D1" s="1364"/>
      <c r="E1" s="1364"/>
      <c r="F1" s="1364"/>
      <c r="G1" s="1364"/>
      <c r="H1" s="1364"/>
      <c r="I1" s="1364"/>
      <c r="J1" s="1364"/>
      <c r="K1" s="1364"/>
      <c r="L1" s="1364"/>
      <c r="M1" s="1364"/>
      <c r="N1" s="1364"/>
    </row>
    <row r="2" spans="1:14" ht="26.25" customHeight="1" thickBot="1">
      <c r="A2" s="24"/>
      <c r="B2" s="1379" t="s">
        <v>361</v>
      </c>
      <c r="C2" s="1379"/>
      <c r="D2" s="1380"/>
      <c r="E2" s="1380"/>
      <c r="F2" s="1380"/>
      <c r="G2" s="247"/>
      <c r="H2" s="247"/>
      <c r="I2" s="247"/>
      <c r="J2" s="24"/>
      <c r="K2" s="24"/>
      <c r="L2" s="248" t="s">
        <v>362</v>
      </c>
      <c r="M2" s="24"/>
      <c r="N2" s="248"/>
    </row>
    <row r="3" spans="1:14" ht="20.25" customHeight="1" thickBot="1">
      <c r="A3" s="1365" t="s">
        <v>363</v>
      </c>
      <c r="B3" s="1367" t="s">
        <v>15</v>
      </c>
      <c r="C3" s="1368"/>
      <c r="D3" s="1364"/>
      <c r="E3" s="1364"/>
      <c r="F3" s="1364"/>
      <c r="G3" s="1364"/>
      <c r="H3" s="1364"/>
      <c r="I3" s="1364"/>
      <c r="J3" s="1364"/>
      <c r="K3" s="1364"/>
      <c r="L3" s="1364"/>
      <c r="M3" s="24"/>
      <c r="N3" s="24"/>
    </row>
    <row r="4" spans="1:14" s="145" customFormat="1" ht="28.5" customHeight="1" thickBot="1">
      <c r="A4" s="1366"/>
      <c r="B4" s="363" t="s">
        <v>143</v>
      </c>
      <c r="C4" s="266" t="str">
        <f>+'[2]1.1.sz.mell. összesen'!C3</f>
        <v>2015. évi előirányzat</v>
      </c>
      <c r="D4" s="1369" t="s">
        <v>11</v>
      </c>
      <c r="E4" s="1370" t="s">
        <v>12</v>
      </c>
      <c r="F4" s="1371" t="s">
        <v>13</v>
      </c>
      <c r="G4" s="1372" t="s">
        <v>14</v>
      </c>
      <c r="H4" s="1374" t="s">
        <v>109</v>
      </c>
      <c r="I4" s="1381" t="s">
        <v>110</v>
      </c>
      <c r="J4" s="1376" t="s">
        <v>111</v>
      </c>
      <c r="K4" s="1377"/>
      <c r="L4" s="1378"/>
      <c r="M4" s="251"/>
      <c r="N4" s="251"/>
    </row>
    <row r="5" spans="1:14" s="145" customFormat="1" ht="28.5" customHeight="1" thickBot="1">
      <c r="A5" s="325" t="s">
        <v>8</v>
      </c>
      <c r="B5" s="273" t="s">
        <v>9</v>
      </c>
      <c r="C5" s="364"/>
      <c r="D5" s="253" t="s">
        <v>16</v>
      </c>
      <c r="E5" s="254" t="s">
        <v>17</v>
      </c>
      <c r="F5" s="412" t="s">
        <v>18</v>
      </c>
      <c r="G5" s="1373"/>
      <c r="H5" s="1375"/>
      <c r="I5" s="1382"/>
      <c r="J5" s="1275" t="s">
        <v>16</v>
      </c>
      <c r="K5" s="1275" t="s">
        <v>17</v>
      </c>
      <c r="L5" s="415" t="s">
        <v>18</v>
      </c>
      <c r="M5" s="255"/>
      <c r="N5" s="255"/>
    </row>
    <row r="6" spans="1:14" s="145" customFormat="1" ht="15" customHeight="1">
      <c r="A6" s="595" t="s">
        <v>42</v>
      </c>
      <c r="B6" s="596" t="s">
        <v>364</v>
      </c>
      <c r="C6" s="597">
        <v>506355</v>
      </c>
      <c r="D6" s="598">
        <v>506355</v>
      </c>
      <c r="E6" s="598"/>
      <c r="F6" s="599"/>
      <c r="G6" s="369">
        <v>615946</v>
      </c>
      <c r="H6" s="600">
        <v>615946</v>
      </c>
      <c r="I6" s="370">
        <f>H6/G6*100</f>
        <v>100</v>
      </c>
      <c r="J6" s="598">
        <v>615946</v>
      </c>
      <c r="K6" s="598"/>
      <c r="L6" s="601"/>
      <c r="M6" s="602"/>
      <c r="N6" s="602"/>
    </row>
    <row r="7" spans="1:14" s="145" customFormat="1" ht="15" customHeight="1">
      <c r="A7" s="603" t="s">
        <v>53</v>
      </c>
      <c r="B7" s="604" t="s">
        <v>44</v>
      </c>
      <c r="C7" s="605">
        <v>218181</v>
      </c>
      <c r="D7" s="606">
        <v>158896</v>
      </c>
      <c r="E7" s="606">
        <v>59285</v>
      </c>
      <c r="F7" s="607"/>
      <c r="G7" s="371">
        <v>187728</v>
      </c>
      <c r="H7" s="608">
        <v>124919</v>
      </c>
      <c r="I7" s="372">
        <f>H7/G7*100</f>
        <v>66.542550924742187</v>
      </c>
      <c r="J7" s="606">
        <v>116668</v>
      </c>
      <c r="K7" s="606">
        <v>8251</v>
      </c>
      <c r="L7" s="609"/>
      <c r="M7" s="602"/>
      <c r="N7" s="602"/>
    </row>
    <row r="8" spans="1:14" s="145" customFormat="1" ht="15" customHeight="1">
      <c r="A8" s="603" t="s">
        <v>55</v>
      </c>
      <c r="B8" s="604" t="s">
        <v>365</v>
      </c>
      <c r="C8" s="605"/>
      <c r="D8" s="606"/>
      <c r="E8" s="606"/>
      <c r="F8" s="607"/>
      <c r="G8" s="371">
        <v>2657</v>
      </c>
      <c r="H8" s="608">
        <v>2657</v>
      </c>
      <c r="I8" s="372">
        <f t="shared" ref="I8:I11" si="0">H8/G8*100</f>
        <v>100</v>
      </c>
      <c r="J8" s="606"/>
      <c r="K8" s="606">
        <v>2657</v>
      </c>
      <c r="L8" s="609"/>
      <c r="M8" s="602"/>
      <c r="N8" s="602"/>
    </row>
    <row r="9" spans="1:14" s="145" customFormat="1" ht="15" customHeight="1">
      <c r="A9" s="603" t="s">
        <v>63</v>
      </c>
      <c r="B9" s="604" t="s">
        <v>56</v>
      </c>
      <c r="C9" s="605">
        <v>345550</v>
      </c>
      <c r="D9" s="606">
        <v>140186</v>
      </c>
      <c r="E9" s="606">
        <v>205364</v>
      </c>
      <c r="F9" s="607">
        <v>54900</v>
      </c>
      <c r="G9" s="371">
        <v>352550</v>
      </c>
      <c r="H9" s="608">
        <v>395885</v>
      </c>
      <c r="I9" s="372">
        <f t="shared" si="0"/>
        <v>112.29187349312156</v>
      </c>
      <c r="J9" s="606">
        <v>158179</v>
      </c>
      <c r="K9" s="606">
        <v>237706</v>
      </c>
      <c r="L9" s="609">
        <v>54900</v>
      </c>
      <c r="M9" s="602"/>
      <c r="N9" s="602"/>
    </row>
    <row r="10" spans="1:14" s="145" customFormat="1" ht="15" customHeight="1">
      <c r="A10" s="603" t="s">
        <v>72</v>
      </c>
      <c r="B10" s="610" t="s">
        <v>19</v>
      </c>
      <c r="C10" s="611">
        <v>179736</v>
      </c>
      <c r="D10" s="612">
        <v>119365</v>
      </c>
      <c r="E10" s="612">
        <v>60371</v>
      </c>
      <c r="F10" s="613">
        <v>300</v>
      </c>
      <c r="G10" s="371">
        <v>184685</v>
      </c>
      <c r="H10" s="614">
        <v>172658</v>
      </c>
      <c r="I10" s="372">
        <f t="shared" si="0"/>
        <v>93.487830630533068</v>
      </c>
      <c r="J10" s="612">
        <v>108020</v>
      </c>
      <c r="K10" s="612">
        <v>64638</v>
      </c>
      <c r="L10" s="609">
        <v>300</v>
      </c>
      <c r="M10" s="602"/>
      <c r="N10" s="602"/>
    </row>
    <row r="11" spans="1:14" s="145" customFormat="1" ht="15" customHeight="1">
      <c r="A11" s="603" t="s">
        <v>74</v>
      </c>
      <c r="B11" s="615" t="s">
        <v>75</v>
      </c>
      <c r="C11" s="616">
        <v>10920</v>
      </c>
      <c r="D11" s="617"/>
      <c r="E11" s="617">
        <v>10920</v>
      </c>
      <c r="F11" s="618"/>
      <c r="G11" s="371">
        <v>3870</v>
      </c>
      <c r="H11" s="619">
        <v>3864</v>
      </c>
      <c r="I11" s="372">
        <f t="shared" si="0"/>
        <v>99.844961240310084</v>
      </c>
      <c r="J11" s="620">
        <v>150</v>
      </c>
      <c r="K11" s="617">
        <v>3714</v>
      </c>
      <c r="L11" s="609"/>
      <c r="M11" s="602"/>
      <c r="N11" s="602"/>
    </row>
    <row r="12" spans="1:14" s="145" customFormat="1" ht="15" customHeight="1">
      <c r="A12" s="603" t="s">
        <v>76</v>
      </c>
      <c r="B12" s="604" t="s">
        <v>366</v>
      </c>
      <c r="C12" s="597"/>
      <c r="D12" s="598"/>
      <c r="E12" s="598"/>
      <c r="F12" s="599"/>
      <c r="G12" s="371"/>
      <c r="H12" s="600"/>
      <c r="I12" s="372"/>
      <c r="J12" s="598"/>
      <c r="K12" s="598"/>
      <c r="L12" s="609"/>
      <c r="M12" s="602"/>
      <c r="N12" s="602"/>
    </row>
    <row r="13" spans="1:14" s="145" customFormat="1" ht="15" customHeight="1">
      <c r="A13" s="603" t="s">
        <v>78</v>
      </c>
      <c r="B13" s="621"/>
      <c r="C13" s="605"/>
      <c r="D13" s="606"/>
      <c r="E13" s="606"/>
      <c r="F13" s="607"/>
      <c r="G13" s="371"/>
      <c r="H13" s="608"/>
      <c r="I13" s="372"/>
      <c r="J13" s="606"/>
      <c r="K13" s="606"/>
      <c r="L13" s="609"/>
      <c r="M13" s="602"/>
      <c r="N13" s="602"/>
    </row>
    <row r="14" spans="1:14" s="145" customFormat="1" ht="15" customHeight="1">
      <c r="A14" s="603" t="s">
        <v>87</v>
      </c>
      <c r="B14" s="622"/>
      <c r="C14" s="605"/>
      <c r="D14" s="606"/>
      <c r="E14" s="606"/>
      <c r="F14" s="607"/>
      <c r="G14" s="371"/>
      <c r="H14" s="608"/>
      <c r="I14" s="372"/>
      <c r="J14" s="606"/>
      <c r="K14" s="606"/>
      <c r="L14" s="609"/>
      <c r="M14" s="602"/>
      <c r="N14" s="602"/>
    </row>
    <row r="15" spans="1:14" s="145" customFormat="1" ht="15" customHeight="1">
      <c r="A15" s="603" t="s">
        <v>89</v>
      </c>
      <c r="B15" s="621"/>
      <c r="C15" s="605"/>
      <c r="D15" s="606"/>
      <c r="E15" s="606"/>
      <c r="F15" s="607"/>
      <c r="G15" s="371"/>
      <c r="H15" s="608"/>
      <c r="I15" s="372"/>
      <c r="J15" s="606"/>
      <c r="K15" s="606"/>
      <c r="L15" s="609"/>
      <c r="M15" s="602"/>
      <c r="N15" s="602"/>
    </row>
    <row r="16" spans="1:14" s="145" customFormat="1" ht="15" customHeight="1">
      <c r="A16" s="603" t="s">
        <v>357</v>
      </c>
      <c r="B16" s="621"/>
      <c r="C16" s="605"/>
      <c r="D16" s="606"/>
      <c r="E16" s="606"/>
      <c r="F16" s="607"/>
      <c r="G16" s="371"/>
      <c r="H16" s="608"/>
      <c r="I16" s="372"/>
      <c r="J16" s="606"/>
      <c r="K16" s="606"/>
      <c r="L16" s="609"/>
      <c r="M16" s="602"/>
      <c r="N16" s="602"/>
    </row>
    <row r="17" spans="1:14" s="145" customFormat="1" ht="15" customHeight="1" thickBot="1">
      <c r="A17" s="623" t="s">
        <v>367</v>
      </c>
      <c r="B17" s="624"/>
      <c r="C17" s="611"/>
      <c r="D17" s="612"/>
      <c r="E17" s="612"/>
      <c r="F17" s="613"/>
      <c r="G17" s="373"/>
      <c r="H17" s="614"/>
      <c r="I17" s="374"/>
      <c r="J17" s="612"/>
      <c r="K17" s="612"/>
      <c r="L17" s="625"/>
      <c r="M17" s="602"/>
      <c r="N17" s="602"/>
    </row>
    <row r="18" spans="1:14" s="145" customFormat="1" ht="30.75" customHeight="1" thickBot="1">
      <c r="A18" s="626" t="s">
        <v>368</v>
      </c>
      <c r="B18" s="1306" t="s">
        <v>369</v>
      </c>
      <c r="C18" s="628">
        <f>SUM(C6:C17)</f>
        <v>1260742</v>
      </c>
      <c r="D18" s="629">
        <f>SUM(D6:D17)</f>
        <v>924802</v>
      </c>
      <c r="E18" s="629">
        <f>SUM(E6:E17)</f>
        <v>335940</v>
      </c>
      <c r="F18" s="630">
        <f>SUM(F6:F17)</f>
        <v>55200</v>
      </c>
      <c r="G18" s="375">
        <v>1344779</v>
      </c>
      <c r="H18" s="631">
        <v>1313272</v>
      </c>
      <c r="I18" s="376">
        <f>H18/G18*100</f>
        <v>97.657087149635728</v>
      </c>
      <c r="J18" s="632">
        <f>J6+J7+J9+J10+J11+J12+J13+J14+J15+J16+J17</f>
        <v>998963</v>
      </c>
      <c r="K18" s="629">
        <f>K6+K7+K9+K10+K11+K12+K13+K14+K15+K16+K17</f>
        <v>314309</v>
      </c>
      <c r="L18" s="629">
        <f>L6+L7+L9+L10+L11+L12+L13+L14+L15+L16+L17</f>
        <v>55200</v>
      </c>
      <c r="M18" s="602"/>
      <c r="N18" s="602"/>
    </row>
    <row r="19" spans="1:14" s="145" customFormat="1" ht="15" customHeight="1">
      <c r="A19" s="634" t="s">
        <v>370</v>
      </c>
      <c r="B19" s="635" t="s">
        <v>371</v>
      </c>
      <c r="C19" s="636">
        <f>C20+C21+C22+C23</f>
        <v>76448</v>
      </c>
      <c r="D19" s="637">
        <f>D20+D21+D22+D23</f>
        <v>76448</v>
      </c>
      <c r="E19" s="637"/>
      <c r="F19" s="638"/>
      <c r="G19" s="369">
        <v>70014</v>
      </c>
      <c r="H19" s="639">
        <v>52572</v>
      </c>
      <c r="I19" s="372">
        <f t="shared" ref="I19:I20" si="1">H19/G19*100</f>
        <v>75.087839574942151</v>
      </c>
      <c r="J19" s="640">
        <v>43713</v>
      </c>
      <c r="K19" s="637">
        <v>8859</v>
      </c>
      <c r="L19" s="641"/>
      <c r="M19" s="602"/>
      <c r="N19" s="602"/>
    </row>
    <row r="20" spans="1:14" s="145" customFormat="1" ht="15" customHeight="1">
      <c r="A20" s="603" t="s">
        <v>372</v>
      </c>
      <c r="B20" s="604" t="s">
        <v>373</v>
      </c>
      <c r="C20" s="605">
        <v>76448</v>
      </c>
      <c r="D20" s="606">
        <v>76448</v>
      </c>
      <c r="E20" s="606"/>
      <c r="F20" s="607"/>
      <c r="G20" s="371">
        <v>52350</v>
      </c>
      <c r="H20" s="608">
        <v>34908</v>
      </c>
      <c r="I20" s="372">
        <f t="shared" si="1"/>
        <v>66.681948424068764</v>
      </c>
      <c r="J20" s="606">
        <v>26049</v>
      </c>
      <c r="K20" s="606">
        <v>8859</v>
      </c>
      <c r="L20" s="609"/>
      <c r="M20" s="602"/>
      <c r="N20" s="602"/>
    </row>
    <row r="21" spans="1:14" s="145" customFormat="1" ht="15" customHeight="1">
      <c r="A21" s="603" t="s">
        <v>374</v>
      </c>
      <c r="B21" s="604" t="s">
        <v>375</v>
      </c>
      <c r="C21" s="605"/>
      <c r="D21" s="606"/>
      <c r="E21" s="606"/>
      <c r="F21" s="607"/>
      <c r="G21" s="371"/>
      <c r="H21" s="608"/>
      <c r="I21" s="372"/>
      <c r="J21" s="606"/>
      <c r="K21" s="606"/>
      <c r="L21" s="609"/>
      <c r="M21" s="602"/>
      <c r="N21" s="602"/>
    </row>
    <row r="22" spans="1:14" s="145" customFormat="1" ht="15" customHeight="1">
      <c r="A22" s="603" t="s">
        <v>376</v>
      </c>
      <c r="B22" s="604" t="s">
        <v>377</v>
      </c>
      <c r="C22" s="605"/>
      <c r="D22" s="606"/>
      <c r="E22" s="606"/>
      <c r="F22" s="607"/>
      <c r="G22" s="371"/>
      <c r="H22" s="608"/>
      <c r="I22" s="372"/>
      <c r="J22" s="606"/>
      <c r="K22" s="606"/>
      <c r="L22" s="609"/>
      <c r="M22" s="602"/>
      <c r="N22" s="602"/>
    </row>
    <row r="23" spans="1:14" s="145" customFormat="1" ht="15" customHeight="1">
      <c r="A23" s="603" t="s">
        <v>378</v>
      </c>
      <c r="B23" s="604" t="s">
        <v>379</v>
      </c>
      <c r="C23" s="605"/>
      <c r="D23" s="642"/>
      <c r="E23" s="642"/>
      <c r="F23" s="643"/>
      <c r="G23" s="371">
        <v>17664</v>
      </c>
      <c r="H23" s="644">
        <v>17664</v>
      </c>
      <c r="I23" s="372">
        <f t="shared" ref="I23" si="2">H23/G23*100</f>
        <v>100</v>
      </c>
      <c r="J23" s="642">
        <v>17664</v>
      </c>
      <c r="K23" s="642"/>
      <c r="L23" s="645"/>
      <c r="M23" s="602"/>
      <c r="N23" s="602"/>
    </row>
    <row r="24" spans="1:14" s="145" customFormat="1" ht="15" customHeight="1">
      <c r="A24" s="603" t="s">
        <v>380</v>
      </c>
      <c r="B24" s="604" t="s">
        <v>381</v>
      </c>
      <c r="C24" s="646"/>
      <c r="D24" s="647"/>
      <c r="E24" s="647"/>
      <c r="F24" s="648"/>
      <c r="G24" s="371"/>
      <c r="H24" s="649"/>
      <c r="I24" s="372"/>
      <c r="J24" s="647"/>
      <c r="K24" s="647"/>
      <c r="L24" s="650"/>
      <c r="M24" s="602"/>
      <c r="N24" s="602"/>
    </row>
    <row r="25" spans="1:14" s="145" customFormat="1" ht="15" customHeight="1">
      <c r="A25" s="634" t="s">
        <v>382</v>
      </c>
      <c r="B25" s="635" t="s">
        <v>383</v>
      </c>
      <c r="C25" s="651"/>
      <c r="D25" s="642"/>
      <c r="E25" s="642"/>
      <c r="F25" s="643"/>
      <c r="G25" s="371">
        <v>70000</v>
      </c>
      <c r="H25" s="644">
        <v>70000</v>
      </c>
      <c r="I25" s="372">
        <f t="shared" ref="I25" si="3">H25/G25*100</f>
        <v>100</v>
      </c>
      <c r="J25" s="642">
        <v>70000</v>
      </c>
      <c r="K25" s="642"/>
      <c r="L25" s="645"/>
      <c r="M25" s="602"/>
      <c r="N25" s="602"/>
    </row>
    <row r="26" spans="1:14" s="145" customFormat="1" ht="15" customHeight="1">
      <c r="A26" s="603" t="s">
        <v>384</v>
      </c>
      <c r="B26" s="604" t="s">
        <v>385</v>
      </c>
      <c r="C26" s="605"/>
      <c r="D26" s="606"/>
      <c r="E26" s="606"/>
      <c r="F26" s="607"/>
      <c r="G26" s="371"/>
      <c r="H26" s="608"/>
      <c r="I26" s="372"/>
      <c r="J26" s="606"/>
      <c r="K26" s="606"/>
      <c r="L26" s="609"/>
      <c r="M26" s="602"/>
      <c r="N26" s="602"/>
    </row>
    <row r="27" spans="1:14" s="145" customFormat="1" ht="15" customHeight="1">
      <c r="A27" s="603" t="s">
        <v>386</v>
      </c>
      <c r="B27" s="604" t="s">
        <v>275</v>
      </c>
      <c r="C27" s="605"/>
      <c r="D27" s="606"/>
      <c r="E27" s="606"/>
      <c r="F27" s="607"/>
      <c r="G27" s="371"/>
      <c r="H27" s="608"/>
      <c r="I27" s="372"/>
      <c r="J27" s="606"/>
      <c r="K27" s="606"/>
      <c r="L27" s="609"/>
      <c r="M27" s="602"/>
      <c r="N27" s="602"/>
    </row>
    <row r="28" spans="1:14" s="145" customFormat="1" ht="15" customHeight="1" thickBot="1">
      <c r="A28" s="634" t="s">
        <v>387</v>
      </c>
      <c r="B28" s="635" t="s">
        <v>277</v>
      </c>
      <c r="C28" s="651"/>
      <c r="D28" s="642"/>
      <c r="E28" s="642"/>
      <c r="F28" s="643"/>
      <c r="G28" s="373"/>
      <c r="H28" s="644"/>
      <c r="I28" s="374"/>
      <c r="J28" s="642"/>
      <c r="K28" s="642"/>
      <c r="L28" s="645"/>
      <c r="M28" s="602"/>
      <c r="N28" s="602"/>
    </row>
    <row r="29" spans="1:14" s="145" customFormat="1" ht="31.5" customHeight="1" thickBot="1">
      <c r="A29" s="652" t="s">
        <v>388</v>
      </c>
      <c r="B29" s="1307" t="s">
        <v>389</v>
      </c>
      <c r="C29" s="653">
        <f>+C19+C24+C27+C28</f>
        <v>76448</v>
      </c>
      <c r="D29" s="654">
        <f t="shared" ref="D29:K29" si="4">+D19+D24+D27+D28</f>
        <v>76448</v>
      </c>
      <c r="E29" s="654"/>
      <c r="F29" s="655"/>
      <c r="G29" s="375">
        <v>140014</v>
      </c>
      <c r="H29" s="656">
        <v>122572</v>
      </c>
      <c r="I29" s="376">
        <f t="shared" ref="I29:I30" si="5">H29/G29*100</f>
        <v>87.542674303998169</v>
      </c>
      <c r="J29" s="657">
        <v>113713</v>
      </c>
      <c r="K29" s="654">
        <f t="shared" si="4"/>
        <v>8859</v>
      </c>
      <c r="L29" s="654">
        <f t="shared" ref="L29" si="6">+L19+L24+L27+L28</f>
        <v>0</v>
      </c>
      <c r="M29" s="602"/>
      <c r="N29" s="602"/>
    </row>
    <row r="30" spans="1:14" s="145" customFormat="1" ht="14.25" customHeight="1" thickBot="1">
      <c r="A30" s="626" t="s">
        <v>390</v>
      </c>
      <c r="B30" s="627" t="s">
        <v>391</v>
      </c>
      <c r="C30" s="631">
        <f>+C18+C29</f>
        <v>1337190</v>
      </c>
      <c r="D30" s="658">
        <f t="shared" ref="D30:K30" si="7">+D18+D29</f>
        <v>1001250</v>
      </c>
      <c r="E30" s="658">
        <f t="shared" si="7"/>
        <v>335940</v>
      </c>
      <c r="F30" s="659">
        <f t="shared" si="7"/>
        <v>55200</v>
      </c>
      <c r="G30" s="375">
        <v>1484793</v>
      </c>
      <c r="H30" s="631">
        <v>1435844</v>
      </c>
      <c r="I30" s="376">
        <f t="shared" si="5"/>
        <v>96.703311505374828</v>
      </c>
      <c r="J30" s="660">
        <f t="shared" si="7"/>
        <v>1112676</v>
      </c>
      <c r="K30" s="658">
        <f t="shared" si="7"/>
        <v>323168</v>
      </c>
      <c r="L30" s="658">
        <f t="shared" ref="L30" si="8">+L18+L29</f>
        <v>55200</v>
      </c>
      <c r="M30" s="602"/>
      <c r="N30" s="602"/>
    </row>
    <row r="31" spans="1:14" s="145" customFormat="1" ht="12.95" customHeight="1" thickBot="1">
      <c r="A31" s="661" t="s">
        <v>392</v>
      </c>
      <c r="B31" s="662" t="s">
        <v>393</v>
      </c>
      <c r="C31" s="663"/>
      <c r="D31" s="664"/>
      <c r="E31" s="665"/>
      <c r="F31" s="666"/>
      <c r="G31" s="377"/>
      <c r="H31" s="667"/>
      <c r="I31" s="378"/>
      <c r="J31" s="664"/>
      <c r="K31" s="665"/>
      <c r="L31" s="668"/>
      <c r="M31" s="602"/>
      <c r="N31" s="602"/>
    </row>
    <row r="32" spans="1:14" s="145" customFormat="1" ht="12.95" customHeight="1" thickBot="1">
      <c r="A32" s="626" t="s">
        <v>394</v>
      </c>
      <c r="B32" s="669" t="s">
        <v>395</v>
      </c>
      <c r="C32" s="670" t="str">
        <f>IF(C18+C29-C63&lt;0,C63-(C18+C29),"-")</f>
        <v>-</v>
      </c>
      <c r="D32" s="671"/>
      <c r="E32" s="672"/>
      <c r="F32" s="673"/>
      <c r="G32" s="377"/>
      <c r="H32" s="631"/>
      <c r="I32" s="674"/>
      <c r="J32" s="671"/>
      <c r="K32" s="672"/>
      <c r="L32" s="675"/>
      <c r="M32" s="676"/>
      <c r="N32" s="602"/>
    </row>
    <row r="33" spans="1:14" s="145" customFormat="1" ht="12.95" customHeight="1">
      <c r="A33" s="264"/>
      <c r="B33" s="264"/>
      <c r="C33"/>
      <c r="D33" s="265"/>
      <c r="E33" s="265"/>
      <c r="F33" s="265"/>
      <c r="G33"/>
      <c r="H33"/>
      <c r="I33" s="224"/>
      <c r="J33" s="265"/>
      <c r="K33" s="265"/>
      <c r="L33" s="265"/>
      <c r="M33" s="257"/>
      <c r="N33" s="256"/>
    </row>
    <row r="34" spans="1:14" s="145" customFormat="1" ht="12.95" customHeight="1">
      <c r="A34" s="264"/>
      <c r="B34" s="264"/>
      <c r="C34"/>
      <c r="D34" s="265"/>
      <c r="E34" s="265"/>
      <c r="F34" s="265"/>
      <c r="G34"/>
      <c r="H34"/>
      <c r="I34" s="224"/>
      <c r="J34" s="265"/>
      <c r="K34" s="265"/>
      <c r="L34" s="265"/>
      <c r="M34" s="257"/>
      <c r="N34" s="256"/>
    </row>
    <row r="35" spans="1:14" s="145" customFormat="1" ht="12.95" customHeight="1" thickBot="1">
      <c r="A35" s="256"/>
      <c r="B35" s="1383"/>
      <c r="C35" s="1383"/>
      <c r="D35" s="1383"/>
      <c r="E35" s="1383"/>
      <c r="F35" s="1383"/>
      <c r="G35" s="1383"/>
      <c r="H35" s="1383"/>
      <c r="I35" s="1383"/>
      <c r="J35" s="1383"/>
      <c r="K35" s="1383"/>
      <c r="L35" s="1383"/>
      <c r="M35" s="1383"/>
      <c r="N35" s="256"/>
    </row>
    <row r="36" spans="1:14" s="145" customFormat="1" ht="18.75" customHeight="1" thickBot="1">
      <c r="A36" s="1384" t="s">
        <v>363</v>
      </c>
      <c r="B36" s="1386" t="s">
        <v>91</v>
      </c>
      <c r="C36" s="1387"/>
      <c r="D36" s="258"/>
      <c r="E36" s="258"/>
      <c r="F36" s="258"/>
      <c r="G36" s="259"/>
      <c r="H36" s="259"/>
      <c r="I36" s="259"/>
      <c r="J36" s="258"/>
      <c r="K36" s="258"/>
      <c r="L36" s="258"/>
      <c r="M36" s="256"/>
      <c r="N36" s="256"/>
    </row>
    <row r="37" spans="1:14" s="145" customFormat="1" ht="30.75" customHeight="1" thickBot="1">
      <c r="A37" s="1385"/>
      <c r="B37" s="260" t="s">
        <v>143</v>
      </c>
      <c r="C37" s="261" t="str">
        <f>+C4</f>
        <v>2015. évi előirányzat</v>
      </c>
      <c r="D37" s="1370" t="s">
        <v>11</v>
      </c>
      <c r="E37" s="1370" t="s">
        <v>12</v>
      </c>
      <c r="F37" s="1371" t="s">
        <v>13</v>
      </c>
      <c r="G37" s="1372" t="s">
        <v>14</v>
      </c>
      <c r="H37" s="1389" t="s">
        <v>109</v>
      </c>
      <c r="I37" s="1372" t="s">
        <v>110</v>
      </c>
      <c r="J37" s="1377" t="s">
        <v>111</v>
      </c>
      <c r="K37" s="1377"/>
      <c r="L37" s="1378"/>
      <c r="M37" s="256"/>
      <c r="N37" s="256"/>
    </row>
    <row r="38" spans="1:14" s="145" customFormat="1" ht="26.25" customHeight="1" thickBot="1">
      <c r="A38" s="252" t="s">
        <v>8</v>
      </c>
      <c r="B38" s="262" t="s">
        <v>396</v>
      </c>
      <c r="C38" s="263" t="s">
        <v>397</v>
      </c>
      <c r="D38" s="253" t="s">
        <v>16</v>
      </c>
      <c r="E38" s="254" t="s">
        <v>17</v>
      </c>
      <c r="F38" s="412" t="s">
        <v>18</v>
      </c>
      <c r="G38" s="1388"/>
      <c r="H38" s="1390"/>
      <c r="I38" s="1373"/>
      <c r="J38" s="1274" t="s">
        <v>16</v>
      </c>
      <c r="K38" s="111" t="s">
        <v>17</v>
      </c>
      <c r="L38" s="254" t="s">
        <v>18</v>
      </c>
      <c r="M38" s="256"/>
      <c r="N38" s="256"/>
    </row>
    <row r="39" spans="1:14" s="145" customFormat="1" ht="15" customHeight="1">
      <c r="A39" s="677" t="s">
        <v>42</v>
      </c>
      <c r="B39" s="596" t="s">
        <v>398</v>
      </c>
      <c r="C39" s="678">
        <v>528981</v>
      </c>
      <c r="D39" s="598">
        <v>396125</v>
      </c>
      <c r="E39" s="598">
        <v>132856</v>
      </c>
      <c r="F39" s="599">
        <v>38110</v>
      </c>
      <c r="G39" s="379">
        <v>587676</v>
      </c>
      <c r="H39" s="600">
        <v>567231</v>
      </c>
      <c r="I39" s="380">
        <f t="shared" ref="I39:I43" si="9">H39/G39*100</f>
        <v>96.521042206930346</v>
      </c>
      <c r="J39" s="598">
        <v>421932</v>
      </c>
      <c r="K39" s="598">
        <v>145299</v>
      </c>
      <c r="L39" s="601">
        <v>38110</v>
      </c>
      <c r="M39" s="602"/>
      <c r="N39" s="602"/>
    </row>
    <row r="40" spans="1:14" s="145" customFormat="1" ht="15" customHeight="1">
      <c r="A40" s="679" t="s">
        <v>53</v>
      </c>
      <c r="B40" s="604" t="s">
        <v>94</v>
      </c>
      <c r="C40" s="680">
        <v>140881</v>
      </c>
      <c r="D40" s="606">
        <v>105287</v>
      </c>
      <c r="E40" s="606">
        <v>35594</v>
      </c>
      <c r="F40" s="607">
        <v>10290</v>
      </c>
      <c r="G40" s="371">
        <v>152763</v>
      </c>
      <c r="H40" s="608">
        <v>147536</v>
      </c>
      <c r="I40" s="372">
        <f t="shared" si="9"/>
        <v>96.578359943179962</v>
      </c>
      <c r="J40" s="606">
        <v>112465</v>
      </c>
      <c r="K40" s="606">
        <v>35071</v>
      </c>
      <c r="L40" s="609">
        <v>10290</v>
      </c>
      <c r="M40" s="602"/>
      <c r="N40" s="602"/>
    </row>
    <row r="41" spans="1:14" s="145" customFormat="1" ht="15" customHeight="1">
      <c r="A41" s="679" t="s">
        <v>55</v>
      </c>
      <c r="B41" s="604" t="s">
        <v>399</v>
      </c>
      <c r="C41" s="680">
        <v>557906</v>
      </c>
      <c r="D41" s="606">
        <v>484433</v>
      </c>
      <c r="E41" s="606">
        <v>73473</v>
      </c>
      <c r="F41" s="607">
        <v>6800</v>
      </c>
      <c r="G41" s="371">
        <v>421734</v>
      </c>
      <c r="H41" s="608">
        <v>373920</v>
      </c>
      <c r="I41" s="372">
        <f t="shared" si="9"/>
        <v>88.66252187397744</v>
      </c>
      <c r="J41" s="606">
        <v>313987</v>
      </c>
      <c r="K41" s="606">
        <v>59933</v>
      </c>
      <c r="L41" s="609">
        <v>6800</v>
      </c>
      <c r="M41" s="602"/>
      <c r="N41" s="602"/>
    </row>
    <row r="42" spans="1:14" s="145" customFormat="1" ht="15" customHeight="1">
      <c r="A42" s="679" t="s">
        <v>63</v>
      </c>
      <c r="B42" s="604" t="s">
        <v>96</v>
      </c>
      <c r="C42" s="680">
        <v>32120</v>
      </c>
      <c r="D42" s="606">
        <v>32120</v>
      </c>
      <c r="E42" s="606"/>
      <c r="F42" s="607"/>
      <c r="G42" s="371">
        <v>42689</v>
      </c>
      <c r="H42" s="608">
        <v>42217</v>
      </c>
      <c r="I42" s="372">
        <f t="shared" si="9"/>
        <v>98.894328749795022</v>
      </c>
      <c r="J42" s="606">
        <v>42217</v>
      </c>
      <c r="K42" s="606"/>
      <c r="L42" s="609"/>
      <c r="M42" s="602"/>
      <c r="N42" s="602"/>
    </row>
    <row r="43" spans="1:14" s="145" customFormat="1" ht="15" customHeight="1">
      <c r="A43" s="679" t="s">
        <v>72</v>
      </c>
      <c r="B43" s="604" t="s">
        <v>97</v>
      </c>
      <c r="C43" s="680">
        <v>74302</v>
      </c>
      <c r="D43" s="612">
        <v>43837</v>
      </c>
      <c r="E43" s="612">
        <v>30465</v>
      </c>
      <c r="F43" s="613"/>
      <c r="G43" s="371">
        <v>203350</v>
      </c>
      <c r="H43" s="614">
        <v>202910</v>
      </c>
      <c r="I43" s="372">
        <f t="shared" si="9"/>
        <v>99.783624293090739</v>
      </c>
      <c r="J43" s="612">
        <v>147487</v>
      </c>
      <c r="K43" s="612">
        <v>55423</v>
      </c>
      <c r="L43" s="609"/>
      <c r="M43" s="602"/>
      <c r="N43" s="602"/>
    </row>
    <row r="44" spans="1:14" s="145" customFormat="1" ht="15" customHeight="1">
      <c r="A44" s="679" t="s">
        <v>74</v>
      </c>
      <c r="B44" s="604" t="s">
        <v>302</v>
      </c>
      <c r="C44" s="680">
        <v>3000</v>
      </c>
      <c r="D44" s="617"/>
      <c r="E44" s="617">
        <v>3000</v>
      </c>
      <c r="F44" s="618"/>
      <c r="G44" s="371">
        <v>2000</v>
      </c>
      <c r="H44" s="619"/>
      <c r="I44" s="372"/>
      <c r="J44" s="620"/>
      <c r="K44" s="617"/>
      <c r="L44" s="609"/>
      <c r="M44" s="602"/>
      <c r="N44" s="602"/>
    </row>
    <row r="45" spans="1:14" s="145" customFormat="1" ht="15" customHeight="1">
      <c r="A45" s="679" t="s">
        <v>76</v>
      </c>
      <c r="B45" s="621"/>
      <c r="C45" s="680"/>
      <c r="D45" s="598"/>
      <c r="E45" s="598"/>
      <c r="F45" s="599"/>
      <c r="G45" s="371"/>
      <c r="H45" s="600"/>
      <c r="I45" s="372"/>
      <c r="J45" s="598"/>
      <c r="K45" s="598"/>
      <c r="L45" s="609"/>
      <c r="M45" s="602"/>
      <c r="N45" s="602"/>
    </row>
    <row r="46" spans="1:14" s="145" customFormat="1" ht="15" customHeight="1">
      <c r="A46" s="679" t="s">
        <v>78</v>
      </c>
      <c r="B46" s="621"/>
      <c r="C46" s="680"/>
      <c r="D46" s="606"/>
      <c r="E46" s="606"/>
      <c r="F46" s="607"/>
      <c r="G46" s="371"/>
      <c r="H46" s="608"/>
      <c r="I46" s="372"/>
      <c r="J46" s="606"/>
      <c r="K46" s="606"/>
      <c r="L46" s="609"/>
      <c r="M46" s="602"/>
      <c r="N46" s="602"/>
    </row>
    <row r="47" spans="1:14" s="145" customFormat="1" ht="15" customHeight="1">
      <c r="A47" s="679" t="s">
        <v>87</v>
      </c>
      <c r="B47" s="621"/>
      <c r="C47" s="680"/>
      <c r="D47" s="606"/>
      <c r="E47" s="606"/>
      <c r="F47" s="607"/>
      <c r="G47" s="371"/>
      <c r="H47" s="608"/>
      <c r="I47" s="372"/>
      <c r="J47" s="606"/>
      <c r="K47" s="606"/>
      <c r="L47" s="609"/>
      <c r="M47" s="602"/>
      <c r="N47" s="602"/>
    </row>
    <row r="48" spans="1:14" s="145" customFormat="1" ht="15" customHeight="1">
      <c r="A48" s="679" t="s">
        <v>89</v>
      </c>
      <c r="B48" s="621"/>
      <c r="C48" s="680"/>
      <c r="D48" s="606"/>
      <c r="E48" s="606"/>
      <c r="F48" s="607"/>
      <c r="G48" s="371"/>
      <c r="H48" s="608"/>
      <c r="I48" s="372"/>
      <c r="J48" s="606"/>
      <c r="K48" s="606"/>
      <c r="L48" s="609"/>
      <c r="M48" s="602"/>
      <c r="N48" s="602"/>
    </row>
    <row r="49" spans="1:14" s="145" customFormat="1" ht="15" customHeight="1">
      <c r="A49" s="679" t="s">
        <v>357</v>
      </c>
      <c r="B49" s="621"/>
      <c r="C49" s="680"/>
      <c r="D49" s="606"/>
      <c r="E49" s="606"/>
      <c r="F49" s="607"/>
      <c r="G49" s="371"/>
      <c r="H49" s="608"/>
      <c r="I49" s="372"/>
      <c r="J49" s="606"/>
      <c r="K49" s="606"/>
      <c r="L49" s="609"/>
      <c r="M49" s="602"/>
      <c r="N49" s="602"/>
    </row>
    <row r="50" spans="1:14" s="145" customFormat="1" ht="15" customHeight="1" thickBot="1">
      <c r="A50" s="681" t="s">
        <v>367</v>
      </c>
      <c r="B50" s="624"/>
      <c r="C50" s="682"/>
      <c r="D50" s="612"/>
      <c r="E50" s="612"/>
      <c r="F50" s="613"/>
      <c r="G50" s="373"/>
      <c r="H50" s="614"/>
      <c r="I50" s="374"/>
      <c r="J50" s="612"/>
      <c r="K50" s="612"/>
      <c r="L50" s="625"/>
      <c r="M50" s="602"/>
      <c r="N50" s="602"/>
    </row>
    <row r="51" spans="1:14" s="145" customFormat="1" ht="16.5" customHeight="1" thickBot="1">
      <c r="A51" s="683" t="s">
        <v>368</v>
      </c>
      <c r="B51" s="627" t="s">
        <v>400</v>
      </c>
      <c r="C51" s="684">
        <f>SUM(C39:C50)</f>
        <v>1337190</v>
      </c>
      <c r="D51" s="658">
        <f t="shared" ref="D51:L51" si="10">SUM(D39:D50)</f>
        <v>1061802</v>
      </c>
      <c r="E51" s="658">
        <f t="shared" si="10"/>
        <v>275388</v>
      </c>
      <c r="F51" s="659">
        <f t="shared" si="10"/>
        <v>55200</v>
      </c>
      <c r="G51" s="375">
        <v>1410212</v>
      </c>
      <c r="H51" s="631">
        <v>1333814</v>
      </c>
      <c r="I51" s="376">
        <f>H51/G51*100</f>
        <v>94.582516671252264</v>
      </c>
      <c r="J51" s="660">
        <f t="shared" si="10"/>
        <v>1038088</v>
      </c>
      <c r="K51" s="658">
        <f t="shared" si="10"/>
        <v>295726</v>
      </c>
      <c r="L51" s="658">
        <f t="shared" si="10"/>
        <v>55200</v>
      </c>
      <c r="M51" s="602"/>
      <c r="N51" s="602"/>
    </row>
    <row r="52" spans="1:14" s="145" customFormat="1" ht="15" customHeight="1">
      <c r="A52" s="686" t="s">
        <v>370</v>
      </c>
      <c r="B52" s="596" t="s">
        <v>401</v>
      </c>
      <c r="C52" s="687"/>
      <c r="D52" s="688"/>
      <c r="E52" s="688"/>
      <c r="F52" s="689"/>
      <c r="G52" s="369"/>
      <c r="H52" s="639"/>
      <c r="I52" s="380"/>
      <c r="J52" s="688"/>
      <c r="K52" s="688"/>
      <c r="L52" s="690"/>
      <c r="M52" s="602"/>
      <c r="N52" s="602"/>
    </row>
    <row r="53" spans="1:14" s="145" customFormat="1" ht="15" customHeight="1">
      <c r="A53" s="679" t="s">
        <v>372</v>
      </c>
      <c r="B53" s="604" t="s">
        <v>402</v>
      </c>
      <c r="C53" s="680"/>
      <c r="D53" s="606"/>
      <c r="E53" s="606"/>
      <c r="F53" s="607"/>
      <c r="G53" s="371">
        <v>70000</v>
      </c>
      <c r="H53" s="608">
        <v>70000</v>
      </c>
      <c r="I53" s="372">
        <f t="shared" ref="I53" si="11">H53/G53*100</f>
        <v>100</v>
      </c>
      <c r="J53" s="606">
        <v>70000</v>
      </c>
      <c r="K53" s="606"/>
      <c r="L53" s="609"/>
      <c r="M53" s="602"/>
      <c r="N53" s="602"/>
    </row>
    <row r="54" spans="1:14" s="145" customFormat="1" ht="15" customHeight="1">
      <c r="A54" s="679" t="s">
        <v>374</v>
      </c>
      <c r="B54" s="604" t="s">
        <v>403</v>
      </c>
      <c r="C54" s="680"/>
      <c r="D54" s="606"/>
      <c r="E54" s="606"/>
      <c r="F54" s="607"/>
      <c r="G54" s="371"/>
      <c r="H54" s="608"/>
      <c r="I54" s="372"/>
      <c r="J54" s="606"/>
      <c r="K54" s="606"/>
      <c r="L54" s="609"/>
      <c r="M54" s="602"/>
      <c r="N54" s="602"/>
    </row>
    <row r="55" spans="1:14" s="145" customFormat="1" ht="15" customHeight="1">
      <c r="A55" s="679" t="s">
        <v>376</v>
      </c>
      <c r="B55" s="604" t="s">
        <v>404</v>
      </c>
      <c r="C55" s="680"/>
      <c r="D55" s="606"/>
      <c r="E55" s="606"/>
      <c r="F55" s="607"/>
      <c r="G55" s="371"/>
      <c r="H55" s="608"/>
      <c r="I55" s="372"/>
      <c r="J55" s="606"/>
      <c r="K55" s="606"/>
      <c r="L55" s="609"/>
      <c r="M55" s="602"/>
      <c r="N55" s="602"/>
    </row>
    <row r="56" spans="1:14" s="145" customFormat="1" ht="15" customHeight="1">
      <c r="A56" s="679" t="s">
        <v>378</v>
      </c>
      <c r="B56" s="635" t="s">
        <v>405</v>
      </c>
      <c r="C56" s="680"/>
      <c r="D56" s="642"/>
      <c r="E56" s="642"/>
      <c r="F56" s="643"/>
      <c r="G56" s="371"/>
      <c r="H56" s="644"/>
      <c r="I56" s="372"/>
      <c r="J56" s="642"/>
      <c r="K56" s="642"/>
      <c r="L56" s="645"/>
      <c r="M56" s="602"/>
      <c r="N56" s="602"/>
    </row>
    <row r="57" spans="1:14" s="145" customFormat="1" ht="15" customHeight="1">
      <c r="A57" s="679" t="s">
        <v>380</v>
      </c>
      <c r="B57" s="604" t="s">
        <v>406</v>
      </c>
      <c r="C57" s="680"/>
      <c r="D57" s="647"/>
      <c r="E57" s="647"/>
      <c r="F57" s="648"/>
      <c r="G57" s="371"/>
      <c r="H57" s="649"/>
      <c r="I57" s="372"/>
      <c r="J57" s="647"/>
      <c r="K57" s="647"/>
      <c r="L57" s="650"/>
      <c r="M57" s="602"/>
      <c r="N57" s="602"/>
    </row>
    <row r="58" spans="1:14" s="145" customFormat="1" ht="15" customHeight="1">
      <c r="A58" s="686" t="s">
        <v>382</v>
      </c>
      <c r="B58" s="596" t="s">
        <v>343</v>
      </c>
      <c r="C58" s="687"/>
      <c r="D58" s="642"/>
      <c r="E58" s="642"/>
      <c r="F58" s="643"/>
      <c r="G58" s="371"/>
      <c r="H58" s="644"/>
      <c r="I58" s="372"/>
      <c r="J58" s="642"/>
      <c r="K58" s="642"/>
      <c r="L58" s="645"/>
      <c r="M58" s="602"/>
      <c r="N58" s="602"/>
    </row>
    <row r="59" spans="1:14" s="145" customFormat="1" ht="15" customHeight="1">
      <c r="A59" s="679" t="s">
        <v>384</v>
      </c>
      <c r="B59" s="604" t="s">
        <v>354</v>
      </c>
      <c r="C59" s="680"/>
      <c r="D59" s="606"/>
      <c r="E59" s="606"/>
      <c r="F59" s="607"/>
      <c r="G59" s="371"/>
      <c r="H59" s="608"/>
      <c r="I59" s="372"/>
      <c r="J59" s="606"/>
      <c r="K59" s="606"/>
      <c r="L59" s="609"/>
      <c r="M59" s="602"/>
      <c r="N59" s="602"/>
    </row>
    <row r="60" spans="1:14" s="145" customFormat="1" ht="15" customHeight="1">
      <c r="A60" s="679" t="s">
        <v>386</v>
      </c>
      <c r="B60" s="604" t="s">
        <v>355</v>
      </c>
      <c r="C60" s="680"/>
      <c r="D60" s="606"/>
      <c r="E60" s="606"/>
      <c r="F60" s="607"/>
      <c r="G60" s="371"/>
      <c r="H60" s="608"/>
      <c r="I60" s="372"/>
      <c r="J60" s="606"/>
      <c r="K60" s="606"/>
      <c r="L60" s="609"/>
      <c r="M60" s="602"/>
      <c r="N60" s="602"/>
    </row>
    <row r="61" spans="1:14" s="145" customFormat="1" ht="15" customHeight="1" thickBot="1">
      <c r="A61" s="686" t="s">
        <v>387</v>
      </c>
      <c r="B61" s="691" t="s">
        <v>519</v>
      </c>
      <c r="C61" s="687"/>
      <c r="D61" s="642"/>
      <c r="E61" s="642"/>
      <c r="F61" s="643"/>
      <c r="G61" s="373">
        <v>4581</v>
      </c>
      <c r="H61" s="644">
        <v>4581</v>
      </c>
      <c r="I61" s="374"/>
      <c r="J61" s="642">
        <v>4581</v>
      </c>
      <c r="K61" s="642"/>
      <c r="L61" s="645"/>
      <c r="M61" s="602"/>
      <c r="N61" s="602"/>
    </row>
    <row r="62" spans="1:14" s="145" customFormat="1" ht="33" customHeight="1" thickBot="1">
      <c r="A62" s="683" t="s">
        <v>388</v>
      </c>
      <c r="B62" s="1308" t="s">
        <v>407</v>
      </c>
      <c r="C62" s="670"/>
      <c r="D62" s="658"/>
      <c r="E62" s="658"/>
      <c r="F62" s="659"/>
      <c r="G62" s="375">
        <v>74581</v>
      </c>
      <c r="H62" s="631">
        <v>74581</v>
      </c>
      <c r="I62" s="376">
        <f t="shared" ref="I62:I63" si="12">H62/G62*100</f>
        <v>100</v>
      </c>
      <c r="J62" s="660">
        <f t="shared" ref="J62" si="13">SUM(J52:J61)</f>
        <v>74581</v>
      </c>
      <c r="K62" s="658"/>
      <c r="L62" s="685"/>
      <c r="M62" s="602"/>
      <c r="N62" s="602"/>
    </row>
    <row r="63" spans="1:14" s="145" customFormat="1" ht="14.25" customHeight="1" thickBot="1">
      <c r="A63" s="683" t="s">
        <v>390</v>
      </c>
      <c r="B63" s="669" t="s">
        <v>408</v>
      </c>
      <c r="C63" s="670">
        <f>+C51+C62</f>
        <v>1337190</v>
      </c>
      <c r="D63" s="658">
        <f t="shared" ref="D63:L63" si="14">+D51+D62</f>
        <v>1061802</v>
      </c>
      <c r="E63" s="658">
        <f t="shared" si="14"/>
        <v>275388</v>
      </c>
      <c r="F63" s="659">
        <f t="shared" si="14"/>
        <v>55200</v>
      </c>
      <c r="G63" s="375">
        <v>1484793</v>
      </c>
      <c r="H63" s="631">
        <v>1408395</v>
      </c>
      <c r="I63" s="376">
        <f t="shared" si="12"/>
        <v>94.854636302838173</v>
      </c>
      <c r="J63" s="660">
        <f t="shared" si="14"/>
        <v>1112669</v>
      </c>
      <c r="K63" s="658">
        <f t="shared" si="14"/>
        <v>295726</v>
      </c>
      <c r="L63" s="658">
        <f t="shared" si="14"/>
        <v>55200</v>
      </c>
      <c r="M63" s="602"/>
      <c r="N63" s="602"/>
    </row>
    <row r="64" spans="1:14" s="145" customFormat="1" ht="15" customHeight="1" thickBot="1">
      <c r="A64" s="692" t="s">
        <v>392</v>
      </c>
      <c r="B64" s="693" t="s">
        <v>409</v>
      </c>
      <c r="C64" s="694" t="str">
        <f>IF(C18-C51&gt;0,C18-C51,"-")</f>
        <v>-</v>
      </c>
      <c r="D64" s="695"/>
      <c r="E64" s="695"/>
      <c r="F64" s="696"/>
      <c r="G64" s="377"/>
      <c r="H64" s="694"/>
      <c r="I64" s="378"/>
      <c r="J64" s="697"/>
      <c r="K64" s="695"/>
      <c r="L64" s="698"/>
      <c r="M64" s="602"/>
      <c r="N64" s="602"/>
    </row>
    <row r="65" spans="1:14" s="145" customFormat="1" ht="15.75" customHeight="1" thickBot="1">
      <c r="A65" s="683" t="s">
        <v>394</v>
      </c>
      <c r="B65" s="627" t="s">
        <v>410</v>
      </c>
      <c r="C65" s="631" t="str">
        <f>IF(C18+C29-C63&gt;0,C18+C29-C63,"-")</f>
        <v>-</v>
      </c>
      <c r="D65" s="672"/>
      <c r="E65" s="672"/>
      <c r="F65" s="673"/>
      <c r="G65" s="377"/>
      <c r="H65" s="631"/>
      <c r="I65" s="378"/>
      <c r="J65" s="671"/>
      <c r="K65" s="672"/>
      <c r="L65" s="675"/>
      <c r="M65" s="602"/>
      <c r="N65" s="602"/>
    </row>
  </sheetData>
  <mergeCells count="18">
    <mergeCell ref="I37:I38"/>
    <mergeCell ref="B35:M35"/>
    <mergeCell ref="A36:A37"/>
    <mergeCell ref="B36:C36"/>
    <mergeCell ref="D37:F37"/>
    <mergeCell ref="G37:G38"/>
    <mergeCell ref="H37:H38"/>
    <mergeCell ref="J37:L37"/>
    <mergeCell ref="B1:N1"/>
    <mergeCell ref="A3:A4"/>
    <mergeCell ref="B3:C3"/>
    <mergeCell ref="D4:F4"/>
    <mergeCell ref="G4:G5"/>
    <mergeCell ref="H4:H5"/>
    <mergeCell ref="J4:L4"/>
    <mergeCell ref="B2:F2"/>
    <mergeCell ref="I4:I5"/>
    <mergeCell ref="D3:L3"/>
  </mergeCells>
  <pageMargins left="0.19685039370078741" right="7.874015748031496E-2" top="0.19685039370078741" bottom="0.47244094488188981" header="0.51181102362204722" footer="0.51181102362204722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66"/>
  <sheetViews>
    <sheetView topLeftCell="A31" zoomScaleNormal="100" workbookViewId="0">
      <selection activeCell="O70" sqref="O70"/>
    </sheetView>
  </sheetViews>
  <sheetFormatPr defaultRowHeight="15"/>
  <cols>
    <col min="2" max="2" width="51.28515625" customWidth="1"/>
    <col min="3" max="3" width="10.5703125" customWidth="1"/>
  </cols>
  <sheetData>
    <row r="1" spans="1:14" ht="25.5" customHeight="1">
      <c r="A1" s="24"/>
      <c r="B1" s="1364" t="s">
        <v>411</v>
      </c>
      <c r="C1" s="1364"/>
      <c r="D1" s="1364"/>
      <c r="E1" s="1364"/>
      <c r="F1" s="1364"/>
      <c r="G1" s="1364"/>
      <c r="H1" s="1364"/>
      <c r="I1" s="1364"/>
      <c r="J1" s="1364"/>
      <c r="K1" s="1364"/>
      <c r="L1" s="1364"/>
      <c r="M1" s="1364"/>
      <c r="N1" s="1364"/>
    </row>
    <row r="2" spans="1:14" ht="27" customHeight="1" thickBot="1">
      <c r="A2" s="24"/>
      <c r="B2" s="1379" t="s">
        <v>412</v>
      </c>
      <c r="C2" s="1379"/>
      <c r="D2" s="1379"/>
      <c r="E2" s="1379"/>
      <c r="F2" s="1379"/>
      <c r="G2" s="247"/>
      <c r="H2" s="247"/>
      <c r="I2" s="247"/>
      <c r="J2" s="24"/>
      <c r="K2" s="24"/>
      <c r="L2" s="248" t="s">
        <v>362</v>
      </c>
      <c r="M2" s="24"/>
      <c r="N2" s="24"/>
    </row>
    <row r="3" spans="1:14" ht="21" customHeight="1" thickBot="1">
      <c r="A3" s="1391" t="s">
        <v>363</v>
      </c>
      <c r="B3" s="1393" t="s">
        <v>15</v>
      </c>
      <c r="C3" s="1394"/>
      <c r="D3" s="267"/>
      <c r="E3" s="267"/>
      <c r="F3" s="267"/>
      <c r="G3" s="268"/>
      <c r="H3" s="268"/>
      <c r="I3" s="268"/>
      <c r="J3" s="267"/>
      <c r="K3" s="267"/>
      <c r="L3" s="269"/>
      <c r="M3" s="24"/>
      <c r="N3" s="24"/>
    </row>
    <row r="4" spans="1:14" s="145" customFormat="1" ht="36" customHeight="1" thickBot="1">
      <c r="A4" s="1392"/>
      <c r="B4" s="270" t="s">
        <v>143</v>
      </c>
      <c r="C4" s="271" t="str">
        <f>+'[2]2.1.sz.mell  '!C4</f>
        <v>2015. évi előirányzat</v>
      </c>
      <c r="D4" s="1370" t="s">
        <v>11</v>
      </c>
      <c r="E4" s="1370" t="s">
        <v>12</v>
      </c>
      <c r="F4" s="1371" t="s">
        <v>13</v>
      </c>
      <c r="G4" s="1372" t="s">
        <v>14</v>
      </c>
      <c r="H4" s="1389" t="s">
        <v>109</v>
      </c>
      <c r="I4" s="1372" t="s">
        <v>110</v>
      </c>
      <c r="J4" s="1377" t="s">
        <v>111</v>
      </c>
      <c r="K4" s="1377"/>
      <c r="L4" s="1378"/>
      <c r="M4" s="251"/>
      <c r="N4" s="251"/>
    </row>
    <row r="5" spans="1:14" s="145" customFormat="1" ht="28.5" customHeight="1" thickBot="1">
      <c r="A5" s="272" t="s">
        <v>8</v>
      </c>
      <c r="B5" s="273" t="s">
        <v>9</v>
      </c>
      <c r="C5" s="274" t="s">
        <v>413</v>
      </c>
      <c r="D5" s="253" t="s">
        <v>16</v>
      </c>
      <c r="E5" s="254" t="s">
        <v>17</v>
      </c>
      <c r="F5" s="412" t="s">
        <v>18</v>
      </c>
      <c r="G5" s="1388"/>
      <c r="H5" s="1390"/>
      <c r="I5" s="1388"/>
      <c r="J5" s="1274" t="s">
        <v>16</v>
      </c>
      <c r="K5" s="111" t="s">
        <v>17</v>
      </c>
      <c r="L5" s="254" t="s">
        <v>18</v>
      </c>
      <c r="M5" s="251"/>
      <c r="N5" s="251"/>
    </row>
    <row r="6" spans="1:14" s="145" customFormat="1" ht="15" customHeight="1">
      <c r="A6" s="677" t="s">
        <v>42</v>
      </c>
      <c r="B6" s="699" t="s">
        <v>57</v>
      </c>
      <c r="C6" s="597">
        <v>96185</v>
      </c>
      <c r="D6" s="598"/>
      <c r="E6" s="598">
        <v>96185</v>
      </c>
      <c r="F6" s="599"/>
      <c r="G6" s="379">
        <v>131214</v>
      </c>
      <c r="H6" s="600">
        <v>131214</v>
      </c>
      <c r="I6" s="700">
        <f t="shared" ref="I6:I9" si="0">H6/G6*100</f>
        <v>100</v>
      </c>
      <c r="J6" s="598"/>
      <c r="K6" s="598">
        <v>131214</v>
      </c>
      <c r="L6" s="601"/>
      <c r="M6" s="602"/>
      <c r="N6" s="602"/>
    </row>
    <row r="7" spans="1:14" s="145" customFormat="1" ht="15" customHeight="1">
      <c r="A7" s="679" t="s">
        <v>53</v>
      </c>
      <c r="B7" s="701" t="s">
        <v>414</v>
      </c>
      <c r="C7" s="605"/>
      <c r="D7" s="606"/>
      <c r="E7" s="606"/>
      <c r="F7" s="607"/>
      <c r="G7" s="371"/>
      <c r="H7" s="608">
        <v>39849</v>
      </c>
      <c r="I7" s="700"/>
      <c r="J7" s="606"/>
      <c r="K7" s="606">
        <v>39849</v>
      </c>
      <c r="L7" s="609"/>
      <c r="M7" s="602"/>
      <c r="N7" s="602"/>
    </row>
    <row r="8" spans="1:14" s="145" customFormat="1" ht="15" customHeight="1">
      <c r="A8" s="679" t="s">
        <v>55</v>
      </c>
      <c r="B8" s="701" t="s">
        <v>65</v>
      </c>
      <c r="C8" s="605">
        <v>16000</v>
      </c>
      <c r="D8" s="606"/>
      <c r="E8" s="606">
        <v>16000</v>
      </c>
      <c r="F8" s="607"/>
      <c r="G8" s="371">
        <v>22675</v>
      </c>
      <c r="H8" s="608">
        <v>7094</v>
      </c>
      <c r="I8" s="700">
        <f t="shared" si="0"/>
        <v>31.285556780595371</v>
      </c>
      <c r="J8" s="606">
        <v>7094</v>
      </c>
      <c r="K8" s="606"/>
      <c r="L8" s="609"/>
      <c r="M8" s="602"/>
      <c r="N8" s="602"/>
    </row>
    <row r="9" spans="1:14" s="145" customFormat="1" ht="15" customHeight="1">
      <c r="A9" s="679" t="s">
        <v>63</v>
      </c>
      <c r="B9" s="701" t="s">
        <v>415</v>
      </c>
      <c r="C9" s="605">
        <v>45352</v>
      </c>
      <c r="D9" s="606"/>
      <c r="E9" s="606">
        <v>45352</v>
      </c>
      <c r="F9" s="607"/>
      <c r="G9" s="371">
        <v>9303</v>
      </c>
      <c r="H9" s="608">
        <v>5301</v>
      </c>
      <c r="I9" s="700">
        <f t="shared" si="0"/>
        <v>56.981618832634631</v>
      </c>
      <c r="J9" s="606">
        <v>5301</v>
      </c>
      <c r="K9" s="606"/>
      <c r="L9" s="609"/>
      <c r="M9" s="602"/>
      <c r="N9" s="602"/>
    </row>
    <row r="10" spans="1:14" s="145" customFormat="1" ht="15" customHeight="1">
      <c r="A10" s="679" t="s">
        <v>72</v>
      </c>
      <c r="B10" s="701" t="s">
        <v>416</v>
      </c>
      <c r="C10" s="605"/>
      <c r="D10" s="612"/>
      <c r="E10" s="612"/>
      <c r="F10" s="613"/>
      <c r="G10" s="371"/>
      <c r="H10" s="614"/>
      <c r="I10" s="702"/>
      <c r="J10" s="612"/>
      <c r="K10" s="612"/>
      <c r="L10" s="609"/>
      <c r="M10" s="602"/>
      <c r="N10" s="602"/>
    </row>
    <row r="11" spans="1:14" s="145" customFormat="1" ht="15" customHeight="1">
      <c r="A11" s="679" t="s">
        <v>74</v>
      </c>
      <c r="B11" s="701" t="s">
        <v>417</v>
      </c>
      <c r="C11" s="703"/>
      <c r="D11" s="617"/>
      <c r="E11" s="617"/>
      <c r="F11" s="618"/>
      <c r="G11" s="371"/>
      <c r="H11" s="619"/>
      <c r="I11" s="702"/>
      <c r="J11" s="620"/>
      <c r="K11" s="617"/>
      <c r="L11" s="609"/>
      <c r="M11" s="602"/>
      <c r="N11" s="602"/>
    </row>
    <row r="12" spans="1:14" s="145" customFormat="1" ht="15" customHeight="1">
      <c r="A12" s="679" t="s">
        <v>76</v>
      </c>
      <c r="B12" s="704"/>
      <c r="C12" s="611"/>
      <c r="D12" s="642"/>
      <c r="E12" s="598"/>
      <c r="F12" s="599"/>
      <c r="G12" s="371"/>
      <c r="H12" s="600"/>
      <c r="I12" s="702"/>
      <c r="J12" s="598"/>
      <c r="K12" s="598"/>
      <c r="L12" s="609"/>
      <c r="M12" s="602"/>
      <c r="N12" s="602"/>
    </row>
    <row r="13" spans="1:14" s="145" customFormat="1" ht="15" customHeight="1">
      <c r="A13" s="679" t="s">
        <v>78</v>
      </c>
      <c r="B13" s="705"/>
      <c r="C13" s="616"/>
      <c r="D13" s="617"/>
      <c r="E13" s="606"/>
      <c r="F13" s="607"/>
      <c r="G13" s="371"/>
      <c r="H13" s="608"/>
      <c r="I13" s="702"/>
      <c r="J13" s="606"/>
      <c r="K13" s="606"/>
      <c r="L13" s="609"/>
      <c r="M13" s="602"/>
      <c r="N13" s="602"/>
    </row>
    <row r="14" spans="1:14" s="145" customFormat="1" ht="15" customHeight="1">
      <c r="A14" s="679" t="s">
        <v>87</v>
      </c>
      <c r="B14" s="705"/>
      <c r="C14" s="616"/>
      <c r="D14" s="617"/>
      <c r="E14" s="606"/>
      <c r="F14" s="607"/>
      <c r="G14" s="371"/>
      <c r="H14" s="608"/>
      <c r="I14" s="702"/>
      <c r="J14" s="606"/>
      <c r="K14" s="606"/>
      <c r="L14" s="609"/>
      <c r="M14" s="602"/>
      <c r="N14" s="602"/>
    </row>
    <row r="15" spans="1:14" s="145" customFormat="1" ht="15" customHeight="1">
      <c r="A15" s="679" t="s">
        <v>89</v>
      </c>
      <c r="B15" s="705"/>
      <c r="C15" s="616"/>
      <c r="D15" s="617"/>
      <c r="E15" s="606"/>
      <c r="F15" s="607"/>
      <c r="G15" s="371"/>
      <c r="H15" s="608"/>
      <c r="I15" s="702"/>
      <c r="J15" s="606"/>
      <c r="K15" s="606"/>
      <c r="L15" s="609"/>
      <c r="M15" s="602"/>
      <c r="N15" s="602"/>
    </row>
    <row r="16" spans="1:14" s="145" customFormat="1" ht="15" customHeight="1" thickBot="1">
      <c r="A16" s="686" t="s">
        <v>357</v>
      </c>
      <c r="B16" s="706"/>
      <c r="C16" s="707"/>
      <c r="D16" s="708"/>
      <c r="E16" s="612"/>
      <c r="F16" s="613"/>
      <c r="G16" s="373"/>
      <c r="H16" s="614"/>
      <c r="I16" s="709"/>
      <c r="J16" s="612"/>
      <c r="K16" s="612"/>
      <c r="L16" s="625"/>
      <c r="M16" s="602"/>
      <c r="N16" s="602"/>
    </row>
    <row r="17" spans="1:14" s="145" customFormat="1" ht="30" customHeight="1" thickBot="1">
      <c r="A17" s="683" t="s">
        <v>367</v>
      </c>
      <c r="B17" s="1309" t="s">
        <v>418</v>
      </c>
      <c r="C17" s="628">
        <f>+C6+C8+C9+C11+C12+C13+C14+C15+C16</f>
        <v>157537</v>
      </c>
      <c r="D17" s="629"/>
      <c r="E17" s="629">
        <f t="shared" ref="E17" si="1">+E6+E8+E9+E11+E12+E13+E14+E15+E16</f>
        <v>157537</v>
      </c>
      <c r="F17" s="630"/>
      <c r="G17" s="375">
        <v>163192</v>
      </c>
      <c r="H17" s="631">
        <v>143609</v>
      </c>
      <c r="I17" s="711">
        <f>H17/G17*100</f>
        <v>88.000024511005435</v>
      </c>
      <c r="J17" s="632">
        <v>7094</v>
      </c>
      <c r="K17" s="629">
        <v>136515</v>
      </c>
      <c r="L17" s="633"/>
      <c r="M17" s="602"/>
      <c r="N17" s="602"/>
    </row>
    <row r="18" spans="1:14" s="145" customFormat="1" ht="15" customHeight="1" thickBot="1">
      <c r="A18" s="712" t="s">
        <v>368</v>
      </c>
      <c r="B18" s="713" t="s">
        <v>419</v>
      </c>
      <c r="C18" s="714">
        <f>C19+C20+C21+C22+C23</f>
        <v>63552</v>
      </c>
      <c r="D18" s="715">
        <f>D19+D20+D21+D22+D23</f>
        <v>63552</v>
      </c>
      <c r="E18" s="715"/>
      <c r="F18" s="716"/>
      <c r="G18" s="377">
        <v>29891</v>
      </c>
      <c r="H18" s="717">
        <v>47333</v>
      </c>
      <c r="I18" s="674">
        <f>H18/G18*100</f>
        <v>158.35201231139808</v>
      </c>
      <c r="J18" s="718"/>
      <c r="K18" s="715"/>
      <c r="L18" s="719"/>
      <c r="M18" s="602"/>
      <c r="N18" s="602"/>
    </row>
    <row r="19" spans="1:14" s="145" customFormat="1" ht="15" customHeight="1">
      <c r="A19" s="720" t="s">
        <v>370</v>
      </c>
      <c r="B19" s="721" t="s">
        <v>82</v>
      </c>
      <c r="C19" s="722">
        <v>63552</v>
      </c>
      <c r="D19" s="723">
        <v>63552</v>
      </c>
      <c r="E19" s="723"/>
      <c r="F19" s="724"/>
      <c r="G19" s="369">
        <v>29891</v>
      </c>
      <c r="H19" s="725">
        <v>47333</v>
      </c>
      <c r="I19" s="726">
        <f>H19/G19*100</f>
        <v>158.35201231139808</v>
      </c>
      <c r="J19" s="723"/>
      <c r="K19" s="723">
        <v>47333</v>
      </c>
      <c r="L19" s="727"/>
      <c r="M19" s="602"/>
      <c r="N19" s="602"/>
    </row>
    <row r="20" spans="1:14" s="145" customFormat="1" ht="15" customHeight="1">
      <c r="A20" s="677" t="s">
        <v>372</v>
      </c>
      <c r="B20" s="701" t="s">
        <v>420</v>
      </c>
      <c r="C20" s="605"/>
      <c r="D20" s="606"/>
      <c r="E20" s="606"/>
      <c r="F20" s="607"/>
      <c r="G20" s="371"/>
      <c r="H20" s="608"/>
      <c r="I20" s="702"/>
      <c r="J20" s="606"/>
      <c r="K20" s="606"/>
      <c r="L20" s="609"/>
      <c r="M20" s="602"/>
      <c r="N20" s="602"/>
    </row>
    <row r="21" spans="1:14" s="145" customFormat="1" ht="15" customHeight="1">
      <c r="A21" s="679" t="s">
        <v>374</v>
      </c>
      <c r="B21" s="701" t="s">
        <v>421</v>
      </c>
      <c r="C21" s="605"/>
      <c r="D21" s="606"/>
      <c r="E21" s="606"/>
      <c r="F21" s="607"/>
      <c r="G21" s="371"/>
      <c r="H21" s="608"/>
      <c r="I21" s="702"/>
      <c r="J21" s="606"/>
      <c r="K21" s="606"/>
      <c r="L21" s="609"/>
      <c r="M21" s="602"/>
      <c r="N21" s="602"/>
    </row>
    <row r="22" spans="1:14" s="145" customFormat="1" ht="15" customHeight="1">
      <c r="A22" s="677" t="s">
        <v>376</v>
      </c>
      <c r="B22" s="701" t="s">
        <v>422</v>
      </c>
      <c r="C22" s="605"/>
      <c r="D22" s="606"/>
      <c r="E22" s="606"/>
      <c r="F22" s="607"/>
      <c r="G22" s="371"/>
      <c r="H22" s="608"/>
      <c r="I22" s="702"/>
      <c r="J22" s="606"/>
      <c r="K22" s="606"/>
      <c r="L22" s="609"/>
      <c r="M22" s="602"/>
      <c r="N22" s="602"/>
    </row>
    <row r="23" spans="1:14" s="145" customFormat="1" ht="15" customHeight="1">
      <c r="A23" s="679" t="s">
        <v>378</v>
      </c>
      <c r="B23" s="728" t="s">
        <v>423</v>
      </c>
      <c r="C23" s="605"/>
      <c r="D23" s="642"/>
      <c r="E23" s="642"/>
      <c r="F23" s="643"/>
      <c r="G23" s="371"/>
      <c r="H23" s="644"/>
      <c r="I23" s="702"/>
      <c r="J23" s="642"/>
      <c r="K23" s="642"/>
      <c r="L23" s="645"/>
      <c r="M23" s="602"/>
      <c r="N23" s="602"/>
    </row>
    <row r="24" spans="1:14" s="145" customFormat="1" ht="15" customHeight="1">
      <c r="A24" s="677" t="s">
        <v>380</v>
      </c>
      <c r="B24" s="729" t="s">
        <v>424</v>
      </c>
      <c r="C24" s="730">
        <v>12326</v>
      </c>
      <c r="D24" s="731"/>
      <c r="E24" s="731">
        <v>12326</v>
      </c>
      <c r="F24" s="732"/>
      <c r="G24" s="371">
        <v>12400</v>
      </c>
      <c r="H24" s="733">
        <v>11590</v>
      </c>
      <c r="I24" s="700">
        <f t="shared" ref="I24:I25" si="2">H24/G24*100</f>
        <v>93.467741935483872</v>
      </c>
      <c r="J24" s="731"/>
      <c r="K24" s="731">
        <v>11590</v>
      </c>
      <c r="L24" s="650"/>
      <c r="M24" s="602"/>
      <c r="N24" s="602"/>
    </row>
    <row r="25" spans="1:14" s="145" customFormat="1" ht="15" customHeight="1">
      <c r="A25" s="679" t="s">
        <v>382</v>
      </c>
      <c r="B25" s="728" t="s">
        <v>425</v>
      </c>
      <c r="C25" s="605">
        <v>12326</v>
      </c>
      <c r="D25" s="642"/>
      <c r="E25" s="642">
        <v>12326</v>
      </c>
      <c r="F25" s="643"/>
      <c r="G25" s="371">
        <v>12400</v>
      </c>
      <c r="H25" s="644">
        <v>11590</v>
      </c>
      <c r="I25" s="700">
        <f t="shared" si="2"/>
        <v>93.467741935483872</v>
      </c>
      <c r="J25" s="642"/>
      <c r="K25" s="642">
        <v>11590</v>
      </c>
      <c r="L25" s="645"/>
      <c r="M25" s="602"/>
      <c r="N25" s="602"/>
    </row>
    <row r="26" spans="1:14" s="145" customFormat="1" ht="15" customHeight="1">
      <c r="A26" s="677" t="s">
        <v>384</v>
      </c>
      <c r="B26" s="728" t="s">
        <v>426</v>
      </c>
      <c r="C26" s="605"/>
      <c r="D26" s="606"/>
      <c r="E26" s="606"/>
      <c r="F26" s="607"/>
      <c r="G26" s="371"/>
      <c r="H26" s="608"/>
      <c r="I26" s="702"/>
      <c r="J26" s="606"/>
      <c r="K26" s="606"/>
      <c r="L26" s="609"/>
      <c r="M26" s="602"/>
      <c r="N26" s="602"/>
    </row>
    <row r="27" spans="1:14" s="145" customFormat="1" ht="15" customHeight="1">
      <c r="A27" s="679" t="s">
        <v>386</v>
      </c>
      <c r="B27" s="701" t="s">
        <v>427</v>
      </c>
      <c r="C27" s="611"/>
      <c r="D27" s="612"/>
      <c r="E27" s="612"/>
      <c r="F27" s="613"/>
      <c r="G27" s="371"/>
      <c r="H27" s="614"/>
      <c r="I27" s="702"/>
      <c r="J27" s="612"/>
      <c r="K27" s="612"/>
      <c r="L27" s="625"/>
      <c r="M27" s="602"/>
      <c r="N27" s="602"/>
    </row>
    <row r="28" spans="1:14" s="145" customFormat="1" ht="15" customHeight="1">
      <c r="A28" s="677" t="s">
        <v>387</v>
      </c>
      <c r="B28" s="734" t="s">
        <v>428</v>
      </c>
      <c r="C28" s="616"/>
      <c r="D28" s="617"/>
      <c r="E28" s="617"/>
      <c r="F28" s="618"/>
      <c r="G28" s="371"/>
      <c r="H28" s="619"/>
      <c r="I28" s="702"/>
      <c r="J28" s="620"/>
      <c r="K28" s="617"/>
      <c r="L28" s="735"/>
      <c r="M28" s="602"/>
      <c r="N28" s="602"/>
    </row>
    <row r="29" spans="1:14" s="145" customFormat="1" ht="15" customHeight="1" thickBot="1">
      <c r="A29" s="681" t="s">
        <v>388</v>
      </c>
      <c r="B29" s="736" t="s">
        <v>429</v>
      </c>
      <c r="C29" s="737"/>
      <c r="D29" s="738"/>
      <c r="E29" s="738"/>
      <c r="F29" s="739"/>
      <c r="G29" s="373"/>
      <c r="H29" s="694"/>
      <c r="I29" s="709"/>
      <c r="J29" s="738"/>
      <c r="K29" s="738"/>
      <c r="L29" s="740"/>
      <c r="M29" s="602"/>
      <c r="N29" s="602"/>
    </row>
    <row r="30" spans="1:14" s="145" customFormat="1" ht="33" customHeight="1" thickBot="1">
      <c r="A30" s="683" t="s">
        <v>390</v>
      </c>
      <c r="B30" s="1310" t="s">
        <v>430</v>
      </c>
      <c r="C30" s="670">
        <f>+C18+C24</f>
        <v>75878</v>
      </c>
      <c r="D30" s="658">
        <f t="shared" ref="D30:E30" si="3">+D18+D24</f>
        <v>63552</v>
      </c>
      <c r="E30" s="658">
        <f t="shared" si="3"/>
        <v>12326</v>
      </c>
      <c r="F30" s="659"/>
      <c r="G30" s="375">
        <v>42291</v>
      </c>
      <c r="H30" s="631">
        <v>58923</v>
      </c>
      <c r="I30" s="711">
        <f t="shared" ref="I30:I31" si="4">H30/G30*100</f>
        <v>139.32751649287084</v>
      </c>
      <c r="J30" s="660"/>
      <c r="K30" s="658">
        <v>58923</v>
      </c>
      <c r="L30" s="685"/>
      <c r="M30" s="602"/>
      <c r="N30" s="602"/>
    </row>
    <row r="31" spans="1:14" s="145" customFormat="1" ht="15" customHeight="1" thickBot="1">
      <c r="A31" s="683" t="s">
        <v>392</v>
      </c>
      <c r="B31" s="741" t="s">
        <v>431</v>
      </c>
      <c r="C31" s="670">
        <f>+C17+C30</f>
        <v>233415</v>
      </c>
      <c r="D31" s="658">
        <f t="shared" ref="D31:K31" si="5">+D17+D30</f>
        <v>63552</v>
      </c>
      <c r="E31" s="658">
        <f t="shared" si="5"/>
        <v>169863</v>
      </c>
      <c r="F31" s="659"/>
      <c r="G31" s="375">
        <v>205483</v>
      </c>
      <c r="H31" s="631">
        <v>202532</v>
      </c>
      <c r="I31" s="711">
        <f t="shared" si="4"/>
        <v>98.563871463819396</v>
      </c>
      <c r="J31" s="660">
        <f t="shared" si="5"/>
        <v>7094</v>
      </c>
      <c r="K31" s="658">
        <f t="shared" si="5"/>
        <v>195438</v>
      </c>
      <c r="L31" s="685"/>
      <c r="M31" s="602"/>
      <c r="N31" s="602"/>
    </row>
    <row r="32" spans="1:14" s="145" customFormat="1" ht="15" customHeight="1" thickBot="1">
      <c r="A32" s="742" t="s">
        <v>394</v>
      </c>
      <c r="B32" s="743" t="s">
        <v>393</v>
      </c>
      <c r="C32" s="744"/>
      <c r="D32" s="695"/>
      <c r="E32" s="695"/>
      <c r="F32" s="696"/>
      <c r="G32" s="377"/>
      <c r="H32" s="694"/>
      <c r="I32" s="745"/>
      <c r="J32" s="697"/>
      <c r="K32" s="695"/>
      <c r="L32" s="698"/>
      <c r="M32" s="602"/>
      <c r="N32" s="602"/>
    </row>
    <row r="33" spans="1:14" s="145" customFormat="1" ht="15" customHeight="1" thickBot="1">
      <c r="A33" s="683" t="s">
        <v>432</v>
      </c>
      <c r="B33" s="741" t="s">
        <v>395</v>
      </c>
      <c r="C33" s="670"/>
      <c r="D33" s="672"/>
      <c r="E33" s="672"/>
      <c r="F33" s="673"/>
      <c r="G33" s="377"/>
      <c r="H33" s="631"/>
      <c r="I33" s="745"/>
      <c r="J33" s="671"/>
      <c r="K33" s="672"/>
      <c r="L33" s="675"/>
      <c r="M33" s="602"/>
      <c r="N33" s="602"/>
    </row>
    <row r="34" spans="1:14" s="145" customFormat="1" ht="12.95" customHeight="1">
      <c r="A34" s="275"/>
      <c r="B34" s="275"/>
      <c r="C34" s="256"/>
      <c r="D34" s="256"/>
      <c r="E34" s="256"/>
      <c r="F34" s="256"/>
      <c r="G34" s="276"/>
      <c r="H34" s="276"/>
      <c r="I34" s="276"/>
      <c r="J34" s="256"/>
      <c r="K34" s="256"/>
      <c r="L34" s="256"/>
      <c r="M34" s="256"/>
      <c r="N34" s="256"/>
    </row>
    <row r="35" spans="1:14" s="145" customFormat="1" ht="12.95" customHeight="1" thickBot="1">
      <c r="A35" s="275"/>
      <c r="B35" s="275"/>
      <c r="C35" s="256"/>
      <c r="D35" s="256"/>
      <c r="E35" s="256"/>
      <c r="F35" s="256"/>
      <c r="G35" s="276"/>
      <c r="H35" s="276"/>
      <c r="I35" s="276"/>
      <c r="J35" s="256"/>
      <c r="K35" s="256"/>
      <c r="L35" s="256"/>
      <c r="M35" s="256"/>
      <c r="N35" s="256"/>
    </row>
    <row r="36" spans="1:14" s="145" customFormat="1" ht="18.75" customHeight="1" thickBot="1">
      <c r="A36" s="1395" t="s">
        <v>363</v>
      </c>
      <c r="B36" s="1397" t="s">
        <v>91</v>
      </c>
      <c r="C36" s="1397"/>
      <c r="D36" s="277"/>
      <c r="E36" s="277"/>
      <c r="F36" s="277"/>
      <c r="G36" s="278"/>
      <c r="H36" s="278"/>
      <c r="I36" s="278"/>
      <c r="J36" s="277"/>
      <c r="K36" s="277"/>
      <c r="L36" s="279"/>
      <c r="M36" s="256"/>
      <c r="N36" s="256"/>
    </row>
    <row r="37" spans="1:14" s="145" customFormat="1" ht="31.5" customHeight="1" thickBot="1">
      <c r="A37" s="1396"/>
      <c r="B37" s="249" t="s">
        <v>143</v>
      </c>
      <c r="C37" s="250" t="str">
        <f>+'[2]2.1.sz.mell  '!C4</f>
        <v>2015. évi előirányzat</v>
      </c>
      <c r="D37" s="1370" t="s">
        <v>11</v>
      </c>
      <c r="E37" s="1370" t="s">
        <v>12</v>
      </c>
      <c r="F37" s="1371" t="s">
        <v>13</v>
      </c>
      <c r="G37" s="1372" t="s">
        <v>14</v>
      </c>
      <c r="H37" s="1389" t="s">
        <v>109</v>
      </c>
      <c r="I37" s="1372" t="s">
        <v>110</v>
      </c>
      <c r="J37" s="1377" t="s">
        <v>111</v>
      </c>
      <c r="K37" s="1377"/>
      <c r="L37" s="1378"/>
      <c r="M37" s="256"/>
      <c r="N37" s="256"/>
    </row>
    <row r="38" spans="1:14" s="145" customFormat="1" ht="28.5" customHeight="1" thickBot="1">
      <c r="A38" s="272" t="s">
        <v>8</v>
      </c>
      <c r="B38" s="249" t="s">
        <v>396</v>
      </c>
      <c r="C38" s="263" t="s">
        <v>397</v>
      </c>
      <c r="D38" s="253" t="s">
        <v>16</v>
      </c>
      <c r="E38" s="254" t="s">
        <v>17</v>
      </c>
      <c r="F38" s="412" t="s">
        <v>18</v>
      </c>
      <c r="G38" s="1388"/>
      <c r="H38" s="1390"/>
      <c r="I38" s="1388"/>
      <c r="J38" s="1274" t="s">
        <v>16</v>
      </c>
      <c r="K38" s="111" t="s">
        <v>17</v>
      </c>
      <c r="L38" s="254" t="s">
        <v>18</v>
      </c>
      <c r="M38" s="256"/>
      <c r="N38" s="256"/>
    </row>
    <row r="39" spans="1:14" s="145" customFormat="1" ht="15" customHeight="1">
      <c r="A39" s="677" t="s">
        <v>42</v>
      </c>
      <c r="B39" s="699" t="s">
        <v>100</v>
      </c>
      <c r="C39" s="746">
        <v>176098</v>
      </c>
      <c r="D39" s="747">
        <v>3000</v>
      </c>
      <c r="E39" s="747">
        <v>173098</v>
      </c>
      <c r="F39" s="748"/>
      <c r="G39" s="379">
        <v>159012</v>
      </c>
      <c r="H39" s="749">
        <v>157877</v>
      </c>
      <c r="I39" s="750">
        <f>H39/G39*100</f>
        <v>99.286217392398058</v>
      </c>
      <c r="J39" s="747">
        <v>4617</v>
      </c>
      <c r="K39" s="747">
        <v>153260</v>
      </c>
      <c r="L39" s="751"/>
      <c r="M39" s="602"/>
      <c r="N39" s="602"/>
    </row>
    <row r="40" spans="1:14" s="145" customFormat="1" ht="15" customHeight="1">
      <c r="A40" s="679" t="s">
        <v>53</v>
      </c>
      <c r="B40" s="701" t="s">
        <v>433</v>
      </c>
      <c r="C40" s="752"/>
      <c r="D40" s="753"/>
      <c r="E40" s="753"/>
      <c r="F40" s="754"/>
      <c r="G40" s="371"/>
      <c r="H40" s="755"/>
      <c r="I40" s="700"/>
      <c r="J40" s="753"/>
      <c r="K40" s="753"/>
      <c r="L40" s="756"/>
      <c r="M40" s="602"/>
      <c r="N40" s="602"/>
    </row>
    <row r="41" spans="1:14" s="145" customFormat="1" ht="15" customHeight="1">
      <c r="A41" s="679" t="s">
        <v>55</v>
      </c>
      <c r="B41" s="701" t="s">
        <v>101</v>
      </c>
      <c r="C41" s="752">
        <v>3317</v>
      </c>
      <c r="D41" s="753"/>
      <c r="E41" s="753">
        <v>3317</v>
      </c>
      <c r="F41" s="754"/>
      <c r="G41" s="371">
        <v>28170</v>
      </c>
      <c r="H41" s="755">
        <v>27966</v>
      </c>
      <c r="I41" s="700">
        <f>H41/G41*100</f>
        <v>99.275825346112896</v>
      </c>
      <c r="J41" s="753">
        <v>249</v>
      </c>
      <c r="K41" s="753">
        <v>27717</v>
      </c>
      <c r="L41" s="756"/>
      <c r="M41" s="602"/>
      <c r="N41" s="602"/>
    </row>
    <row r="42" spans="1:14" s="145" customFormat="1" ht="15" customHeight="1">
      <c r="A42" s="679" t="s">
        <v>63</v>
      </c>
      <c r="B42" s="701" t="s">
        <v>434</v>
      </c>
      <c r="C42" s="752"/>
      <c r="D42" s="753"/>
      <c r="E42" s="753"/>
      <c r="F42" s="754"/>
      <c r="G42" s="371"/>
      <c r="H42" s="755"/>
      <c r="I42" s="700"/>
      <c r="J42" s="753"/>
      <c r="K42" s="753"/>
      <c r="L42" s="756"/>
      <c r="M42" s="602"/>
      <c r="N42" s="602"/>
    </row>
    <row r="43" spans="1:14" s="145" customFormat="1" ht="15" customHeight="1">
      <c r="A43" s="679" t="s">
        <v>72</v>
      </c>
      <c r="B43" s="701" t="s">
        <v>311</v>
      </c>
      <c r="C43" s="752">
        <v>45000</v>
      </c>
      <c r="D43" s="757"/>
      <c r="E43" s="757">
        <v>45000</v>
      </c>
      <c r="F43" s="758"/>
      <c r="G43" s="371">
        <v>18301</v>
      </c>
      <c r="H43" s="759">
        <v>12451</v>
      </c>
      <c r="I43" s="700">
        <f>H43/G43*100</f>
        <v>68.034533632041956</v>
      </c>
      <c r="J43" s="757"/>
      <c r="K43" s="757">
        <v>12451</v>
      </c>
      <c r="L43" s="756"/>
      <c r="M43" s="602"/>
      <c r="N43" s="602"/>
    </row>
    <row r="44" spans="1:14" s="145" customFormat="1" ht="15" customHeight="1">
      <c r="A44" s="679" t="s">
        <v>74</v>
      </c>
      <c r="B44" s="704"/>
      <c r="C44" s="752"/>
      <c r="D44" s="760"/>
      <c r="E44" s="760"/>
      <c r="F44" s="761"/>
      <c r="G44" s="371"/>
      <c r="H44" s="762"/>
      <c r="I44" s="700"/>
      <c r="J44" s="763"/>
      <c r="K44" s="760"/>
      <c r="L44" s="756"/>
      <c r="M44" s="602"/>
      <c r="N44" s="602"/>
    </row>
    <row r="45" spans="1:14" s="145" customFormat="1" ht="15" customHeight="1">
      <c r="A45" s="679" t="s">
        <v>76</v>
      </c>
      <c r="B45" s="704"/>
      <c r="C45" s="752"/>
      <c r="D45" s="747"/>
      <c r="E45" s="747"/>
      <c r="F45" s="748"/>
      <c r="G45" s="371"/>
      <c r="H45" s="749"/>
      <c r="I45" s="700"/>
      <c r="J45" s="747"/>
      <c r="K45" s="747"/>
      <c r="L45" s="756"/>
      <c r="M45" s="602"/>
      <c r="N45" s="602"/>
    </row>
    <row r="46" spans="1:14" s="145" customFormat="1" ht="15" customHeight="1">
      <c r="A46" s="679" t="s">
        <v>78</v>
      </c>
      <c r="B46" s="704"/>
      <c r="C46" s="752"/>
      <c r="D46" s="753"/>
      <c r="E46" s="753"/>
      <c r="F46" s="754"/>
      <c r="G46" s="371"/>
      <c r="H46" s="755"/>
      <c r="I46" s="700"/>
      <c r="J46" s="753"/>
      <c r="K46" s="753"/>
      <c r="L46" s="756"/>
      <c r="M46" s="602"/>
      <c r="N46" s="602"/>
    </row>
    <row r="47" spans="1:14" s="145" customFormat="1" ht="15" customHeight="1">
      <c r="A47" s="679" t="s">
        <v>87</v>
      </c>
      <c r="B47" s="704"/>
      <c r="C47" s="752"/>
      <c r="D47" s="753"/>
      <c r="E47" s="753"/>
      <c r="F47" s="754"/>
      <c r="G47" s="371"/>
      <c r="H47" s="755"/>
      <c r="I47" s="700"/>
      <c r="J47" s="753"/>
      <c r="K47" s="753"/>
      <c r="L47" s="756"/>
      <c r="M47" s="602"/>
      <c r="N47" s="602"/>
    </row>
    <row r="48" spans="1:14" s="145" customFormat="1" ht="15" customHeight="1">
      <c r="A48" s="679" t="s">
        <v>89</v>
      </c>
      <c r="B48" s="704"/>
      <c r="C48" s="752"/>
      <c r="D48" s="753"/>
      <c r="E48" s="753"/>
      <c r="F48" s="754"/>
      <c r="G48" s="371"/>
      <c r="H48" s="755"/>
      <c r="I48" s="700"/>
      <c r="J48" s="753"/>
      <c r="K48" s="753"/>
      <c r="L48" s="756"/>
      <c r="M48" s="602"/>
      <c r="N48" s="602"/>
    </row>
    <row r="49" spans="1:14" s="145" customFormat="1" ht="15" customHeight="1" thickBot="1">
      <c r="A49" s="686" t="s">
        <v>357</v>
      </c>
      <c r="B49" s="764" t="s">
        <v>302</v>
      </c>
      <c r="C49" s="765"/>
      <c r="D49" s="757"/>
      <c r="E49" s="757"/>
      <c r="F49" s="758"/>
      <c r="G49" s="373"/>
      <c r="H49" s="759"/>
      <c r="I49" s="766"/>
      <c r="J49" s="757"/>
      <c r="K49" s="757"/>
      <c r="L49" s="767"/>
      <c r="M49" s="602"/>
      <c r="N49" s="602"/>
    </row>
    <row r="50" spans="1:14" s="145" customFormat="1" ht="15" customHeight="1" thickBot="1">
      <c r="A50" s="683" t="s">
        <v>367</v>
      </c>
      <c r="B50" s="710" t="s">
        <v>435</v>
      </c>
      <c r="C50" s="768">
        <f>+C39+C41+C43+C44+C45+C46+C47+C48+C49</f>
        <v>224415</v>
      </c>
      <c r="D50" s="769">
        <f t="shared" ref="D50:K50" si="6">+D39+D41+D43+D44+D45+D46+D47+D48+D49</f>
        <v>3000</v>
      </c>
      <c r="E50" s="769">
        <f t="shared" si="6"/>
        <v>221415</v>
      </c>
      <c r="F50" s="770"/>
      <c r="G50" s="375">
        <v>205483</v>
      </c>
      <c r="H50" s="771">
        <v>198294</v>
      </c>
      <c r="I50" s="711">
        <f>H50/G50*100</f>
        <v>96.501413742256048</v>
      </c>
      <c r="J50" s="772">
        <f t="shared" si="6"/>
        <v>4866</v>
      </c>
      <c r="K50" s="769">
        <f t="shared" si="6"/>
        <v>193428</v>
      </c>
      <c r="L50" s="773"/>
      <c r="M50" s="602"/>
      <c r="N50" s="602"/>
    </row>
    <row r="51" spans="1:14" s="145" customFormat="1" ht="15" customHeight="1">
      <c r="A51" s="720" t="s">
        <v>368</v>
      </c>
      <c r="B51" s="721" t="s">
        <v>401</v>
      </c>
      <c r="C51" s="774"/>
      <c r="D51" s="775"/>
      <c r="E51" s="775"/>
      <c r="F51" s="776"/>
      <c r="G51" s="369"/>
      <c r="H51" s="777"/>
      <c r="I51" s="726"/>
      <c r="J51" s="775"/>
      <c r="K51" s="775"/>
      <c r="L51" s="778"/>
      <c r="M51" s="602"/>
      <c r="N51" s="602"/>
    </row>
    <row r="52" spans="1:14" s="145" customFormat="1" ht="15" customHeight="1">
      <c r="A52" s="679" t="s">
        <v>370</v>
      </c>
      <c r="B52" s="701" t="s">
        <v>436</v>
      </c>
      <c r="C52" s="779"/>
      <c r="D52" s="780"/>
      <c r="E52" s="780"/>
      <c r="F52" s="781"/>
      <c r="G52" s="371"/>
      <c r="H52" s="782"/>
      <c r="I52" s="700"/>
      <c r="J52" s="783"/>
      <c r="K52" s="780"/>
      <c r="L52" s="784"/>
      <c r="M52" s="602"/>
      <c r="N52" s="602"/>
    </row>
    <row r="53" spans="1:14" s="145" customFormat="1" ht="15" customHeight="1">
      <c r="A53" s="677" t="s">
        <v>372</v>
      </c>
      <c r="B53" s="701" t="s">
        <v>403</v>
      </c>
      <c r="C53" s="752"/>
      <c r="D53" s="747"/>
      <c r="E53" s="747"/>
      <c r="F53" s="748"/>
      <c r="G53" s="371"/>
      <c r="H53" s="749"/>
      <c r="I53" s="700"/>
      <c r="J53" s="747"/>
      <c r="K53" s="747"/>
      <c r="L53" s="751"/>
      <c r="M53" s="602"/>
      <c r="N53" s="602"/>
    </row>
    <row r="54" spans="1:14" s="145" customFormat="1" ht="15" customHeight="1">
      <c r="A54" s="679" t="s">
        <v>374</v>
      </c>
      <c r="B54" s="701" t="s">
        <v>404</v>
      </c>
      <c r="C54" s="752">
        <v>9000</v>
      </c>
      <c r="D54" s="753"/>
      <c r="E54" s="753">
        <v>9000</v>
      </c>
      <c r="F54" s="754"/>
      <c r="G54" s="371"/>
      <c r="H54" s="755"/>
      <c r="I54" s="700"/>
      <c r="J54" s="753"/>
      <c r="K54" s="753"/>
      <c r="L54" s="756"/>
      <c r="M54" s="602"/>
      <c r="N54" s="602"/>
    </row>
    <row r="55" spans="1:14" s="145" customFormat="1" ht="15" customHeight="1">
      <c r="A55" s="677" t="s">
        <v>376</v>
      </c>
      <c r="B55" s="764" t="s">
        <v>405</v>
      </c>
      <c r="C55" s="752"/>
      <c r="D55" s="753"/>
      <c r="E55" s="753"/>
      <c r="F55" s="754"/>
      <c r="G55" s="371"/>
      <c r="H55" s="755"/>
      <c r="I55" s="700"/>
      <c r="J55" s="753"/>
      <c r="K55" s="753"/>
      <c r="L55" s="756"/>
      <c r="M55" s="602"/>
      <c r="N55" s="602"/>
    </row>
    <row r="56" spans="1:14" s="145" customFormat="1" ht="15" customHeight="1">
      <c r="A56" s="679" t="s">
        <v>378</v>
      </c>
      <c r="B56" s="701" t="s">
        <v>437</v>
      </c>
      <c r="C56" s="752"/>
      <c r="D56" s="785"/>
      <c r="E56" s="785"/>
      <c r="F56" s="786"/>
      <c r="G56" s="371"/>
      <c r="H56" s="787"/>
      <c r="I56" s="700"/>
      <c r="J56" s="785"/>
      <c r="K56" s="785"/>
      <c r="L56" s="788"/>
      <c r="M56" s="602"/>
      <c r="N56" s="602"/>
    </row>
    <row r="57" spans="1:14" s="145" customFormat="1" ht="15" customHeight="1">
      <c r="A57" s="677" t="s">
        <v>380</v>
      </c>
      <c r="B57" s="699" t="s">
        <v>438</v>
      </c>
      <c r="C57" s="752"/>
      <c r="D57" s="789"/>
      <c r="E57" s="789"/>
      <c r="F57" s="790"/>
      <c r="G57" s="371"/>
      <c r="H57" s="791"/>
      <c r="I57" s="700"/>
      <c r="J57" s="789"/>
      <c r="K57" s="789"/>
      <c r="L57" s="792"/>
      <c r="M57" s="602"/>
      <c r="N57" s="602"/>
    </row>
    <row r="58" spans="1:14" s="145" customFormat="1" ht="15" customHeight="1">
      <c r="A58" s="679" t="s">
        <v>382</v>
      </c>
      <c r="B58" s="699" t="s">
        <v>344</v>
      </c>
      <c r="C58" s="752"/>
      <c r="D58" s="785"/>
      <c r="E58" s="785"/>
      <c r="F58" s="786"/>
      <c r="G58" s="371"/>
      <c r="H58" s="787"/>
      <c r="I58" s="700"/>
      <c r="J58" s="785"/>
      <c r="K58" s="785"/>
      <c r="L58" s="788"/>
      <c r="M58" s="602"/>
      <c r="N58" s="602"/>
    </row>
    <row r="59" spans="1:14" s="145" customFormat="1" ht="15" customHeight="1">
      <c r="A59" s="677" t="s">
        <v>384</v>
      </c>
      <c r="B59" s="793"/>
      <c r="C59" s="752"/>
      <c r="D59" s="753"/>
      <c r="E59" s="753"/>
      <c r="F59" s="754"/>
      <c r="G59" s="371"/>
      <c r="H59" s="755"/>
      <c r="I59" s="700"/>
      <c r="J59" s="753"/>
      <c r="K59" s="753"/>
      <c r="L59" s="756"/>
      <c r="M59" s="602"/>
      <c r="N59" s="602"/>
    </row>
    <row r="60" spans="1:14" s="145" customFormat="1" ht="15" customHeight="1">
      <c r="A60" s="679" t="s">
        <v>386</v>
      </c>
      <c r="B60" s="793"/>
      <c r="C60" s="752"/>
      <c r="D60" s="753"/>
      <c r="E60" s="753"/>
      <c r="F60" s="754"/>
      <c r="G60" s="371"/>
      <c r="H60" s="755"/>
      <c r="I60" s="700"/>
      <c r="J60" s="753"/>
      <c r="K60" s="753"/>
      <c r="L60" s="756"/>
      <c r="M60" s="602"/>
      <c r="N60" s="602"/>
    </row>
    <row r="61" spans="1:14" s="145" customFormat="1" ht="15" customHeight="1" thickBot="1">
      <c r="A61" s="794" t="s">
        <v>387</v>
      </c>
      <c r="B61" s="795"/>
      <c r="C61" s="796"/>
      <c r="D61" s="797"/>
      <c r="E61" s="797"/>
      <c r="F61" s="798"/>
      <c r="G61" s="373"/>
      <c r="H61" s="799"/>
      <c r="I61" s="766"/>
      <c r="J61" s="797"/>
      <c r="K61" s="797"/>
      <c r="L61" s="800"/>
      <c r="M61" s="602"/>
      <c r="N61" s="602"/>
    </row>
    <row r="62" spans="1:14" s="145" customFormat="1" ht="15" customHeight="1" thickBot="1">
      <c r="A62" s="686" t="s">
        <v>388</v>
      </c>
      <c r="B62" s="801"/>
      <c r="C62" s="802"/>
      <c r="D62" s="803"/>
      <c r="E62" s="803"/>
      <c r="F62" s="804"/>
      <c r="G62" s="377"/>
      <c r="H62" s="805"/>
      <c r="I62" s="674"/>
      <c r="J62" s="803"/>
      <c r="K62" s="803"/>
      <c r="L62" s="806"/>
      <c r="M62" s="602"/>
      <c r="N62" s="602"/>
    </row>
    <row r="63" spans="1:14" s="145" customFormat="1" ht="35.25" customHeight="1" thickBot="1">
      <c r="A63" s="683" t="s">
        <v>390</v>
      </c>
      <c r="B63" s="1310" t="s">
        <v>439</v>
      </c>
      <c r="C63" s="807">
        <f>SUM(C51:C62)</f>
        <v>9000</v>
      </c>
      <c r="D63" s="808"/>
      <c r="E63" s="808">
        <f t="shared" ref="E63" si="7">SUM(E51:E62)</f>
        <v>9000</v>
      </c>
      <c r="F63" s="809"/>
      <c r="G63" s="375"/>
      <c r="H63" s="771"/>
      <c r="I63" s="674"/>
      <c r="J63" s="810"/>
      <c r="K63" s="808"/>
      <c r="L63" s="811"/>
      <c r="M63" s="602"/>
      <c r="N63" s="602"/>
    </row>
    <row r="64" spans="1:14" s="145" customFormat="1" ht="15" customHeight="1" thickBot="1">
      <c r="A64" s="683" t="s">
        <v>392</v>
      </c>
      <c r="B64" s="741" t="s">
        <v>440</v>
      </c>
      <c r="C64" s="807">
        <f>+C50+C63</f>
        <v>233415</v>
      </c>
      <c r="D64" s="808">
        <f t="shared" ref="D64:K64" si="8">+D50+D63</f>
        <v>3000</v>
      </c>
      <c r="E64" s="808">
        <f t="shared" si="8"/>
        <v>230415</v>
      </c>
      <c r="F64" s="809"/>
      <c r="G64" s="375">
        <v>205483</v>
      </c>
      <c r="H64" s="771">
        <v>198294</v>
      </c>
      <c r="I64" s="711">
        <f>H64/G64*100</f>
        <v>96.501413742256048</v>
      </c>
      <c r="J64" s="810">
        <f t="shared" si="8"/>
        <v>4866</v>
      </c>
      <c r="K64" s="808">
        <f t="shared" si="8"/>
        <v>193428</v>
      </c>
      <c r="L64" s="811"/>
      <c r="M64" s="602"/>
      <c r="N64" s="602"/>
    </row>
    <row r="65" spans="1:14" s="145" customFormat="1" ht="15" customHeight="1" thickBot="1">
      <c r="A65" s="683" t="s">
        <v>394</v>
      </c>
      <c r="B65" s="741" t="s">
        <v>409</v>
      </c>
      <c r="C65" s="807" t="str">
        <f>IF(C17-C50&gt;0,C17-C50,"-")</f>
        <v>-</v>
      </c>
      <c r="D65" s="812"/>
      <c r="E65" s="812"/>
      <c r="F65" s="813"/>
      <c r="G65" s="377"/>
      <c r="H65" s="771"/>
      <c r="I65" s="674"/>
      <c r="J65" s="814"/>
      <c r="K65" s="812"/>
      <c r="L65" s="815"/>
      <c r="M65" s="602"/>
      <c r="N65" s="602"/>
    </row>
    <row r="66" spans="1:14" s="145" customFormat="1" ht="15" customHeight="1" thickBot="1">
      <c r="A66" s="683" t="s">
        <v>432</v>
      </c>
      <c r="B66" s="741" t="s">
        <v>410</v>
      </c>
      <c r="C66" s="807"/>
      <c r="D66" s="812"/>
      <c r="E66" s="812"/>
      <c r="F66" s="813"/>
      <c r="G66" s="377"/>
      <c r="H66" s="771"/>
      <c r="I66" s="674"/>
      <c r="J66" s="814"/>
      <c r="K66" s="812"/>
      <c r="L66" s="815"/>
      <c r="M66" s="602"/>
      <c r="N66" s="602"/>
    </row>
  </sheetData>
  <mergeCells count="16">
    <mergeCell ref="J37:L37"/>
    <mergeCell ref="B2:F2"/>
    <mergeCell ref="I4:I5"/>
    <mergeCell ref="I37:I38"/>
    <mergeCell ref="A36:A37"/>
    <mergeCell ref="B36:C36"/>
    <mergeCell ref="D37:F37"/>
    <mergeCell ref="G37:G38"/>
    <mergeCell ref="H37:H38"/>
    <mergeCell ref="B1:N1"/>
    <mergeCell ref="A3:A4"/>
    <mergeCell ref="B3:C3"/>
    <mergeCell ref="D4:F4"/>
    <mergeCell ref="G4:G5"/>
    <mergeCell ref="H4:H5"/>
    <mergeCell ref="J4:L4"/>
  </mergeCells>
  <pageMargins left="0.19685039370078741" right="7.874015748031496E-2" top="0.43307086614173229" bottom="1.1023622047244095" header="0.51181102362204722" footer="0.51181102362204722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50"/>
  </sheetPr>
  <dimension ref="A1:H31"/>
  <sheetViews>
    <sheetView topLeftCell="A16" zoomScaleNormal="100" workbookViewId="0">
      <selection activeCell="A36" sqref="A36"/>
    </sheetView>
  </sheetViews>
  <sheetFormatPr defaultRowHeight="12.75"/>
  <cols>
    <col min="1" max="1" width="53.5703125" style="319" customWidth="1"/>
    <col min="2" max="2" width="14.28515625" style="313" customWidth="1"/>
    <col min="3" max="4" width="11.85546875" style="313" customWidth="1"/>
    <col min="5" max="5" width="13.28515625" style="314" customWidth="1"/>
    <col min="6" max="6" width="9.140625" style="313"/>
    <col min="7" max="7" width="9.140625" style="314"/>
    <col min="8" max="8" width="13.5703125" style="313" customWidth="1"/>
    <col min="9" max="256" width="9.140625" style="313"/>
    <col min="257" max="257" width="40.42578125" style="313" customWidth="1"/>
    <col min="258" max="258" width="14.28515625" style="313" customWidth="1"/>
    <col min="259" max="259" width="16.140625" style="313" customWidth="1"/>
    <col min="260" max="261" width="11.85546875" style="313" customWidth="1"/>
    <col min="262" max="263" width="9.140625" style="313"/>
    <col min="264" max="264" width="13.5703125" style="313" customWidth="1"/>
    <col min="265" max="512" width="9.140625" style="313"/>
    <col min="513" max="513" width="40.42578125" style="313" customWidth="1"/>
    <col min="514" max="514" width="14.28515625" style="313" customWidth="1"/>
    <col min="515" max="515" width="16.140625" style="313" customWidth="1"/>
    <col min="516" max="517" width="11.85546875" style="313" customWidth="1"/>
    <col min="518" max="519" width="9.140625" style="313"/>
    <col min="520" max="520" width="13.5703125" style="313" customWidth="1"/>
    <col min="521" max="768" width="9.140625" style="313"/>
    <col min="769" max="769" width="40.42578125" style="313" customWidth="1"/>
    <col min="770" max="770" width="14.28515625" style="313" customWidth="1"/>
    <col min="771" max="771" width="16.140625" style="313" customWidth="1"/>
    <col min="772" max="773" width="11.85546875" style="313" customWidth="1"/>
    <col min="774" max="775" width="9.140625" style="313"/>
    <col min="776" max="776" width="13.5703125" style="313" customWidth="1"/>
    <col min="777" max="1024" width="9.140625" style="313"/>
    <col min="1025" max="1025" width="40.42578125" style="313" customWidth="1"/>
    <col min="1026" max="1026" width="14.28515625" style="313" customWidth="1"/>
    <col min="1027" max="1027" width="16.140625" style="313" customWidth="1"/>
    <col min="1028" max="1029" width="11.85546875" style="313" customWidth="1"/>
    <col min="1030" max="1031" width="9.140625" style="313"/>
    <col min="1032" max="1032" width="13.5703125" style="313" customWidth="1"/>
    <col min="1033" max="1280" width="9.140625" style="313"/>
    <col min="1281" max="1281" width="40.42578125" style="313" customWidth="1"/>
    <col min="1282" max="1282" width="14.28515625" style="313" customWidth="1"/>
    <col min="1283" max="1283" width="16.140625" style="313" customWidth="1"/>
    <col min="1284" max="1285" width="11.85546875" style="313" customWidth="1"/>
    <col min="1286" max="1287" width="9.140625" style="313"/>
    <col min="1288" max="1288" width="13.5703125" style="313" customWidth="1"/>
    <col min="1289" max="1536" width="9.140625" style="313"/>
    <col min="1537" max="1537" width="40.42578125" style="313" customWidth="1"/>
    <col min="1538" max="1538" width="14.28515625" style="313" customWidth="1"/>
    <col min="1539" max="1539" width="16.140625" style="313" customWidth="1"/>
    <col min="1540" max="1541" width="11.85546875" style="313" customWidth="1"/>
    <col min="1542" max="1543" width="9.140625" style="313"/>
    <col min="1544" max="1544" width="13.5703125" style="313" customWidth="1"/>
    <col min="1545" max="1792" width="9.140625" style="313"/>
    <col min="1793" max="1793" width="40.42578125" style="313" customWidth="1"/>
    <col min="1794" max="1794" width="14.28515625" style="313" customWidth="1"/>
    <col min="1795" max="1795" width="16.140625" style="313" customWidth="1"/>
    <col min="1796" max="1797" width="11.85546875" style="313" customWidth="1"/>
    <col min="1798" max="1799" width="9.140625" style="313"/>
    <col min="1800" max="1800" width="13.5703125" style="313" customWidth="1"/>
    <col min="1801" max="2048" width="9.140625" style="313"/>
    <col min="2049" max="2049" width="40.42578125" style="313" customWidth="1"/>
    <col min="2050" max="2050" width="14.28515625" style="313" customWidth="1"/>
    <col min="2051" max="2051" width="16.140625" style="313" customWidth="1"/>
    <col min="2052" max="2053" width="11.85546875" style="313" customWidth="1"/>
    <col min="2054" max="2055" width="9.140625" style="313"/>
    <col min="2056" max="2056" width="13.5703125" style="313" customWidth="1"/>
    <col min="2057" max="2304" width="9.140625" style="313"/>
    <col min="2305" max="2305" width="40.42578125" style="313" customWidth="1"/>
    <col min="2306" max="2306" width="14.28515625" style="313" customWidth="1"/>
    <col min="2307" max="2307" width="16.140625" style="313" customWidth="1"/>
    <col min="2308" max="2309" width="11.85546875" style="313" customWidth="1"/>
    <col min="2310" max="2311" width="9.140625" style="313"/>
    <col min="2312" max="2312" width="13.5703125" style="313" customWidth="1"/>
    <col min="2313" max="2560" width="9.140625" style="313"/>
    <col min="2561" max="2561" width="40.42578125" style="313" customWidth="1"/>
    <col min="2562" max="2562" width="14.28515625" style="313" customWidth="1"/>
    <col min="2563" max="2563" width="16.140625" style="313" customWidth="1"/>
    <col min="2564" max="2565" width="11.85546875" style="313" customWidth="1"/>
    <col min="2566" max="2567" width="9.140625" style="313"/>
    <col min="2568" max="2568" width="13.5703125" style="313" customWidth="1"/>
    <col min="2569" max="2816" width="9.140625" style="313"/>
    <col min="2817" max="2817" width="40.42578125" style="313" customWidth="1"/>
    <col min="2818" max="2818" width="14.28515625" style="313" customWidth="1"/>
    <col min="2819" max="2819" width="16.140625" style="313" customWidth="1"/>
    <col min="2820" max="2821" width="11.85546875" style="313" customWidth="1"/>
    <col min="2822" max="2823" width="9.140625" style="313"/>
    <col min="2824" max="2824" width="13.5703125" style="313" customWidth="1"/>
    <col min="2825" max="3072" width="9.140625" style="313"/>
    <col min="3073" max="3073" width="40.42578125" style="313" customWidth="1"/>
    <col min="3074" max="3074" width="14.28515625" style="313" customWidth="1"/>
    <col min="3075" max="3075" width="16.140625" style="313" customWidth="1"/>
    <col min="3076" max="3077" width="11.85546875" style="313" customWidth="1"/>
    <col min="3078" max="3079" width="9.140625" style="313"/>
    <col min="3080" max="3080" width="13.5703125" style="313" customWidth="1"/>
    <col min="3081" max="3328" width="9.140625" style="313"/>
    <col min="3329" max="3329" width="40.42578125" style="313" customWidth="1"/>
    <col min="3330" max="3330" width="14.28515625" style="313" customWidth="1"/>
    <col min="3331" max="3331" width="16.140625" style="313" customWidth="1"/>
    <col min="3332" max="3333" width="11.85546875" style="313" customWidth="1"/>
    <col min="3334" max="3335" width="9.140625" style="313"/>
    <col min="3336" max="3336" width="13.5703125" style="313" customWidth="1"/>
    <col min="3337" max="3584" width="9.140625" style="313"/>
    <col min="3585" max="3585" width="40.42578125" style="313" customWidth="1"/>
    <col min="3586" max="3586" width="14.28515625" style="313" customWidth="1"/>
    <col min="3587" max="3587" width="16.140625" style="313" customWidth="1"/>
    <col min="3588" max="3589" width="11.85546875" style="313" customWidth="1"/>
    <col min="3590" max="3591" width="9.140625" style="313"/>
    <col min="3592" max="3592" width="13.5703125" style="313" customWidth="1"/>
    <col min="3593" max="3840" width="9.140625" style="313"/>
    <col min="3841" max="3841" width="40.42578125" style="313" customWidth="1"/>
    <col min="3842" max="3842" width="14.28515625" style="313" customWidth="1"/>
    <col min="3843" max="3843" width="16.140625" style="313" customWidth="1"/>
    <col min="3844" max="3845" width="11.85546875" style="313" customWidth="1"/>
    <col min="3846" max="3847" width="9.140625" style="313"/>
    <col min="3848" max="3848" width="13.5703125" style="313" customWidth="1"/>
    <col min="3849" max="4096" width="9.140625" style="313"/>
    <col min="4097" max="4097" width="40.42578125" style="313" customWidth="1"/>
    <col min="4098" max="4098" width="14.28515625" style="313" customWidth="1"/>
    <col min="4099" max="4099" width="16.140625" style="313" customWidth="1"/>
    <col min="4100" max="4101" width="11.85546875" style="313" customWidth="1"/>
    <col min="4102" max="4103" width="9.140625" style="313"/>
    <col min="4104" max="4104" width="13.5703125" style="313" customWidth="1"/>
    <col min="4105" max="4352" width="9.140625" style="313"/>
    <col min="4353" max="4353" width="40.42578125" style="313" customWidth="1"/>
    <col min="4354" max="4354" width="14.28515625" style="313" customWidth="1"/>
    <col min="4355" max="4355" width="16.140625" style="313" customWidth="1"/>
    <col min="4356" max="4357" width="11.85546875" style="313" customWidth="1"/>
    <col min="4358" max="4359" width="9.140625" style="313"/>
    <col min="4360" max="4360" width="13.5703125" style="313" customWidth="1"/>
    <col min="4361" max="4608" width="9.140625" style="313"/>
    <col min="4609" max="4609" width="40.42578125" style="313" customWidth="1"/>
    <col min="4610" max="4610" width="14.28515625" style="313" customWidth="1"/>
    <col min="4611" max="4611" width="16.140625" style="313" customWidth="1"/>
    <col min="4612" max="4613" width="11.85546875" style="313" customWidth="1"/>
    <col min="4614" max="4615" width="9.140625" style="313"/>
    <col min="4616" max="4616" width="13.5703125" style="313" customWidth="1"/>
    <col min="4617" max="4864" width="9.140625" style="313"/>
    <col min="4865" max="4865" width="40.42578125" style="313" customWidth="1"/>
    <col min="4866" max="4866" width="14.28515625" style="313" customWidth="1"/>
    <col min="4867" max="4867" width="16.140625" style="313" customWidth="1"/>
    <col min="4868" max="4869" width="11.85546875" style="313" customWidth="1"/>
    <col min="4870" max="4871" width="9.140625" style="313"/>
    <col min="4872" max="4872" width="13.5703125" style="313" customWidth="1"/>
    <col min="4873" max="5120" width="9.140625" style="313"/>
    <col min="5121" max="5121" width="40.42578125" style="313" customWidth="1"/>
    <col min="5122" max="5122" width="14.28515625" style="313" customWidth="1"/>
    <col min="5123" max="5123" width="16.140625" style="313" customWidth="1"/>
    <col min="5124" max="5125" width="11.85546875" style="313" customWidth="1"/>
    <col min="5126" max="5127" width="9.140625" style="313"/>
    <col min="5128" max="5128" width="13.5703125" style="313" customWidth="1"/>
    <col min="5129" max="5376" width="9.140625" style="313"/>
    <col min="5377" max="5377" width="40.42578125" style="313" customWidth="1"/>
    <col min="5378" max="5378" width="14.28515625" style="313" customWidth="1"/>
    <col min="5379" max="5379" width="16.140625" style="313" customWidth="1"/>
    <col min="5380" max="5381" width="11.85546875" style="313" customWidth="1"/>
    <col min="5382" max="5383" width="9.140625" style="313"/>
    <col min="5384" max="5384" width="13.5703125" style="313" customWidth="1"/>
    <col min="5385" max="5632" width="9.140625" style="313"/>
    <col min="5633" max="5633" width="40.42578125" style="313" customWidth="1"/>
    <col min="5634" max="5634" width="14.28515625" style="313" customWidth="1"/>
    <col min="5635" max="5635" width="16.140625" style="313" customWidth="1"/>
    <col min="5636" max="5637" width="11.85546875" style="313" customWidth="1"/>
    <col min="5638" max="5639" width="9.140625" style="313"/>
    <col min="5640" max="5640" width="13.5703125" style="313" customWidth="1"/>
    <col min="5641" max="5888" width="9.140625" style="313"/>
    <col min="5889" max="5889" width="40.42578125" style="313" customWidth="1"/>
    <col min="5890" max="5890" width="14.28515625" style="313" customWidth="1"/>
    <col min="5891" max="5891" width="16.140625" style="313" customWidth="1"/>
    <col min="5892" max="5893" width="11.85546875" style="313" customWidth="1"/>
    <col min="5894" max="5895" width="9.140625" style="313"/>
    <col min="5896" max="5896" width="13.5703125" style="313" customWidth="1"/>
    <col min="5897" max="6144" width="9.140625" style="313"/>
    <col min="6145" max="6145" width="40.42578125" style="313" customWidth="1"/>
    <col min="6146" max="6146" width="14.28515625" style="313" customWidth="1"/>
    <col min="6147" max="6147" width="16.140625" style="313" customWidth="1"/>
    <col min="6148" max="6149" width="11.85546875" style="313" customWidth="1"/>
    <col min="6150" max="6151" width="9.140625" style="313"/>
    <col min="6152" max="6152" width="13.5703125" style="313" customWidth="1"/>
    <col min="6153" max="6400" width="9.140625" style="313"/>
    <col min="6401" max="6401" width="40.42578125" style="313" customWidth="1"/>
    <col min="6402" max="6402" width="14.28515625" style="313" customWidth="1"/>
    <col min="6403" max="6403" width="16.140625" style="313" customWidth="1"/>
    <col min="6404" max="6405" width="11.85546875" style="313" customWidth="1"/>
    <col min="6406" max="6407" width="9.140625" style="313"/>
    <col min="6408" max="6408" width="13.5703125" style="313" customWidth="1"/>
    <col min="6409" max="6656" width="9.140625" style="313"/>
    <col min="6657" max="6657" width="40.42578125" style="313" customWidth="1"/>
    <col min="6658" max="6658" width="14.28515625" style="313" customWidth="1"/>
    <col min="6659" max="6659" width="16.140625" style="313" customWidth="1"/>
    <col min="6660" max="6661" width="11.85546875" style="313" customWidth="1"/>
    <col min="6662" max="6663" width="9.140625" style="313"/>
    <col min="6664" max="6664" width="13.5703125" style="313" customWidth="1"/>
    <col min="6665" max="6912" width="9.140625" style="313"/>
    <col min="6913" max="6913" width="40.42578125" style="313" customWidth="1"/>
    <col min="6914" max="6914" width="14.28515625" style="313" customWidth="1"/>
    <col min="6915" max="6915" width="16.140625" style="313" customWidth="1"/>
    <col min="6916" max="6917" width="11.85546875" style="313" customWidth="1"/>
    <col min="6918" max="6919" width="9.140625" style="313"/>
    <col min="6920" max="6920" width="13.5703125" style="313" customWidth="1"/>
    <col min="6921" max="7168" width="9.140625" style="313"/>
    <col min="7169" max="7169" width="40.42578125" style="313" customWidth="1"/>
    <col min="7170" max="7170" width="14.28515625" style="313" customWidth="1"/>
    <col min="7171" max="7171" width="16.140625" style="313" customWidth="1"/>
    <col min="7172" max="7173" width="11.85546875" style="313" customWidth="1"/>
    <col min="7174" max="7175" width="9.140625" style="313"/>
    <col min="7176" max="7176" width="13.5703125" style="313" customWidth="1"/>
    <col min="7177" max="7424" width="9.140625" style="313"/>
    <col min="7425" max="7425" width="40.42578125" style="313" customWidth="1"/>
    <col min="7426" max="7426" width="14.28515625" style="313" customWidth="1"/>
    <col min="7427" max="7427" width="16.140625" style="313" customWidth="1"/>
    <col min="7428" max="7429" width="11.85546875" style="313" customWidth="1"/>
    <col min="7430" max="7431" width="9.140625" style="313"/>
    <col min="7432" max="7432" width="13.5703125" style="313" customWidth="1"/>
    <col min="7433" max="7680" width="9.140625" style="313"/>
    <col min="7681" max="7681" width="40.42578125" style="313" customWidth="1"/>
    <col min="7682" max="7682" width="14.28515625" style="313" customWidth="1"/>
    <col min="7683" max="7683" width="16.140625" style="313" customWidth="1"/>
    <col min="7684" max="7685" width="11.85546875" style="313" customWidth="1"/>
    <col min="7686" max="7687" width="9.140625" style="313"/>
    <col min="7688" max="7688" width="13.5703125" style="313" customWidth="1"/>
    <col min="7689" max="7936" width="9.140625" style="313"/>
    <col min="7937" max="7937" width="40.42578125" style="313" customWidth="1"/>
    <col min="7938" max="7938" width="14.28515625" style="313" customWidth="1"/>
    <col min="7939" max="7939" width="16.140625" style="313" customWidth="1"/>
    <col min="7940" max="7941" width="11.85546875" style="313" customWidth="1"/>
    <col min="7942" max="7943" width="9.140625" style="313"/>
    <col min="7944" max="7944" width="13.5703125" style="313" customWidth="1"/>
    <col min="7945" max="8192" width="9.140625" style="313"/>
    <col min="8193" max="8193" width="40.42578125" style="313" customWidth="1"/>
    <col min="8194" max="8194" width="14.28515625" style="313" customWidth="1"/>
    <col min="8195" max="8195" width="16.140625" style="313" customWidth="1"/>
    <col min="8196" max="8197" width="11.85546875" style="313" customWidth="1"/>
    <col min="8198" max="8199" width="9.140625" style="313"/>
    <col min="8200" max="8200" width="13.5703125" style="313" customWidth="1"/>
    <col min="8201" max="8448" width="9.140625" style="313"/>
    <col min="8449" max="8449" width="40.42578125" style="313" customWidth="1"/>
    <col min="8450" max="8450" width="14.28515625" style="313" customWidth="1"/>
    <col min="8451" max="8451" width="16.140625" style="313" customWidth="1"/>
    <col min="8452" max="8453" width="11.85546875" style="313" customWidth="1"/>
    <col min="8454" max="8455" width="9.140625" style="313"/>
    <col min="8456" max="8456" width="13.5703125" style="313" customWidth="1"/>
    <col min="8457" max="8704" width="9.140625" style="313"/>
    <col min="8705" max="8705" width="40.42578125" style="313" customWidth="1"/>
    <col min="8706" max="8706" width="14.28515625" style="313" customWidth="1"/>
    <col min="8707" max="8707" width="16.140625" style="313" customWidth="1"/>
    <col min="8708" max="8709" width="11.85546875" style="313" customWidth="1"/>
    <col min="8710" max="8711" width="9.140625" style="313"/>
    <col min="8712" max="8712" width="13.5703125" style="313" customWidth="1"/>
    <col min="8713" max="8960" width="9.140625" style="313"/>
    <col min="8961" max="8961" width="40.42578125" style="313" customWidth="1"/>
    <col min="8962" max="8962" width="14.28515625" style="313" customWidth="1"/>
    <col min="8963" max="8963" width="16.140625" style="313" customWidth="1"/>
    <col min="8964" max="8965" width="11.85546875" style="313" customWidth="1"/>
    <col min="8966" max="8967" width="9.140625" style="313"/>
    <col min="8968" max="8968" width="13.5703125" style="313" customWidth="1"/>
    <col min="8969" max="9216" width="9.140625" style="313"/>
    <col min="9217" max="9217" width="40.42578125" style="313" customWidth="1"/>
    <col min="9218" max="9218" width="14.28515625" style="313" customWidth="1"/>
    <col min="9219" max="9219" width="16.140625" style="313" customWidth="1"/>
    <col min="9220" max="9221" width="11.85546875" style="313" customWidth="1"/>
    <col min="9222" max="9223" width="9.140625" style="313"/>
    <col min="9224" max="9224" width="13.5703125" style="313" customWidth="1"/>
    <col min="9225" max="9472" width="9.140625" style="313"/>
    <col min="9473" max="9473" width="40.42578125" style="313" customWidth="1"/>
    <col min="9474" max="9474" width="14.28515625" style="313" customWidth="1"/>
    <col min="9475" max="9475" width="16.140625" style="313" customWidth="1"/>
    <col min="9476" max="9477" width="11.85546875" style="313" customWidth="1"/>
    <col min="9478" max="9479" width="9.140625" style="313"/>
    <col min="9480" max="9480" width="13.5703125" style="313" customWidth="1"/>
    <col min="9481" max="9728" width="9.140625" style="313"/>
    <col min="9729" max="9729" width="40.42578125" style="313" customWidth="1"/>
    <col min="9730" max="9730" width="14.28515625" style="313" customWidth="1"/>
    <col min="9731" max="9731" width="16.140625" style="313" customWidth="1"/>
    <col min="9732" max="9733" width="11.85546875" style="313" customWidth="1"/>
    <col min="9734" max="9735" width="9.140625" style="313"/>
    <col min="9736" max="9736" width="13.5703125" style="313" customWidth="1"/>
    <col min="9737" max="9984" width="9.140625" style="313"/>
    <col min="9985" max="9985" width="40.42578125" style="313" customWidth="1"/>
    <col min="9986" max="9986" width="14.28515625" style="313" customWidth="1"/>
    <col min="9987" max="9987" width="16.140625" style="313" customWidth="1"/>
    <col min="9988" max="9989" width="11.85546875" style="313" customWidth="1"/>
    <col min="9990" max="9991" width="9.140625" style="313"/>
    <col min="9992" max="9992" width="13.5703125" style="313" customWidth="1"/>
    <col min="9993" max="10240" width="9.140625" style="313"/>
    <col min="10241" max="10241" width="40.42578125" style="313" customWidth="1"/>
    <col min="10242" max="10242" width="14.28515625" style="313" customWidth="1"/>
    <col min="10243" max="10243" width="16.140625" style="313" customWidth="1"/>
    <col min="10244" max="10245" width="11.85546875" style="313" customWidth="1"/>
    <col min="10246" max="10247" width="9.140625" style="313"/>
    <col min="10248" max="10248" width="13.5703125" style="313" customWidth="1"/>
    <col min="10249" max="10496" width="9.140625" style="313"/>
    <col min="10497" max="10497" width="40.42578125" style="313" customWidth="1"/>
    <col min="10498" max="10498" width="14.28515625" style="313" customWidth="1"/>
    <col min="10499" max="10499" width="16.140625" style="313" customWidth="1"/>
    <col min="10500" max="10501" width="11.85546875" style="313" customWidth="1"/>
    <col min="10502" max="10503" width="9.140625" style="313"/>
    <col min="10504" max="10504" width="13.5703125" style="313" customWidth="1"/>
    <col min="10505" max="10752" width="9.140625" style="313"/>
    <col min="10753" max="10753" width="40.42578125" style="313" customWidth="1"/>
    <col min="10754" max="10754" width="14.28515625" style="313" customWidth="1"/>
    <col min="10755" max="10755" width="16.140625" style="313" customWidth="1"/>
    <col min="10756" max="10757" width="11.85546875" style="313" customWidth="1"/>
    <col min="10758" max="10759" width="9.140625" style="313"/>
    <col min="10760" max="10760" width="13.5703125" style="313" customWidth="1"/>
    <col min="10761" max="11008" width="9.140625" style="313"/>
    <col min="11009" max="11009" width="40.42578125" style="313" customWidth="1"/>
    <col min="11010" max="11010" width="14.28515625" style="313" customWidth="1"/>
    <col min="11011" max="11011" width="16.140625" style="313" customWidth="1"/>
    <col min="11012" max="11013" width="11.85546875" style="313" customWidth="1"/>
    <col min="11014" max="11015" width="9.140625" style="313"/>
    <col min="11016" max="11016" width="13.5703125" style="313" customWidth="1"/>
    <col min="11017" max="11264" width="9.140625" style="313"/>
    <col min="11265" max="11265" width="40.42578125" style="313" customWidth="1"/>
    <col min="11266" max="11266" width="14.28515625" style="313" customWidth="1"/>
    <col min="11267" max="11267" width="16.140625" style="313" customWidth="1"/>
    <col min="11268" max="11269" width="11.85546875" style="313" customWidth="1"/>
    <col min="11270" max="11271" width="9.140625" style="313"/>
    <col min="11272" max="11272" width="13.5703125" style="313" customWidth="1"/>
    <col min="11273" max="11520" width="9.140625" style="313"/>
    <col min="11521" max="11521" width="40.42578125" style="313" customWidth="1"/>
    <col min="11522" max="11522" width="14.28515625" style="313" customWidth="1"/>
    <col min="11523" max="11523" width="16.140625" style="313" customWidth="1"/>
    <col min="11524" max="11525" width="11.85546875" style="313" customWidth="1"/>
    <col min="11526" max="11527" width="9.140625" style="313"/>
    <col min="11528" max="11528" width="13.5703125" style="313" customWidth="1"/>
    <col min="11529" max="11776" width="9.140625" style="313"/>
    <col min="11777" max="11777" width="40.42578125" style="313" customWidth="1"/>
    <col min="11778" max="11778" width="14.28515625" style="313" customWidth="1"/>
    <col min="11779" max="11779" width="16.140625" style="313" customWidth="1"/>
    <col min="11780" max="11781" width="11.85546875" style="313" customWidth="1"/>
    <col min="11782" max="11783" width="9.140625" style="313"/>
    <col min="11784" max="11784" width="13.5703125" style="313" customWidth="1"/>
    <col min="11785" max="12032" width="9.140625" style="313"/>
    <col min="12033" max="12033" width="40.42578125" style="313" customWidth="1"/>
    <col min="12034" max="12034" width="14.28515625" style="313" customWidth="1"/>
    <col min="12035" max="12035" width="16.140625" style="313" customWidth="1"/>
    <col min="12036" max="12037" width="11.85546875" style="313" customWidth="1"/>
    <col min="12038" max="12039" width="9.140625" style="313"/>
    <col min="12040" max="12040" width="13.5703125" style="313" customWidth="1"/>
    <col min="12041" max="12288" width="9.140625" style="313"/>
    <col min="12289" max="12289" width="40.42578125" style="313" customWidth="1"/>
    <col min="12290" max="12290" width="14.28515625" style="313" customWidth="1"/>
    <col min="12291" max="12291" width="16.140625" style="313" customWidth="1"/>
    <col min="12292" max="12293" width="11.85546875" style="313" customWidth="1"/>
    <col min="12294" max="12295" width="9.140625" style="313"/>
    <col min="12296" max="12296" width="13.5703125" style="313" customWidth="1"/>
    <col min="12297" max="12544" width="9.140625" style="313"/>
    <col min="12545" max="12545" width="40.42578125" style="313" customWidth="1"/>
    <col min="12546" max="12546" width="14.28515625" style="313" customWidth="1"/>
    <col min="12547" max="12547" width="16.140625" style="313" customWidth="1"/>
    <col min="12548" max="12549" width="11.85546875" style="313" customWidth="1"/>
    <col min="12550" max="12551" width="9.140625" style="313"/>
    <col min="12552" max="12552" width="13.5703125" style="313" customWidth="1"/>
    <col min="12553" max="12800" width="9.140625" style="313"/>
    <col min="12801" max="12801" width="40.42578125" style="313" customWidth="1"/>
    <col min="12802" max="12802" width="14.28515625" style="313" customWidth="1"/>
    <col min="12803" max="12803" width="16.140625" style="313" customWidth="1"/>
    <col min="12804" max="12805" width="11.85546875" style="313" customWidth="1"/>
    <col min="12806" max="12807" width="9.140625" style="313"/>
    <col min="12808" max="12808" width="13.5703125" style="313" customWidth="1"/>
    <col min="12809" max="13056" width="9.140625" style="313"/>
    <col min="13057" max="13057" width="40.42578125" style="313" customWidth="1"/>
    <col min="13058" max="13058" width="14.28515625" style="313" customWidth="1"/>
    <col min="13059" max="13059" width="16.140625" style="313" customWidth="1"/>
    <col min="13060" max="13061" width="11.85546875" style="313" customWidth="1"/>
    <col min="13062" max="13063" width="9.140625" style="313"/>
    <col min="13064" max="13064" width="13.5703125" style="313" customWidth="1"/>
    <col min="13065" max="13312" width="9.140625" style="313"/>
    <col min="13313" max="13313" width="40.42578125" style="313" customWidth="1"/>
    <col min="13314" max="13314" width="14.28515625" style="313" customWidth="1"/>
    <col min="13315" max="13315" width="16.140625" style="313" customWidth="1"/>
    <col min="13316" max="13317" width="11.85546875" style="313" customWidth="1"/>
    <col min="13318" max="13319" width="9.140625" style="313"/>
    <col min="13320" max="13320" width="13.5703125" style="313" customWidth="1"/>
    <col min="13321" max="13568" width="9.140625" style="313"/>
    <col min="13569" max="13569" width="40.42578125" style="313" customWidth="1"/>
    <col min="13570" max="13570" width="14.28515625" style="313" customWidth="1"/>
    <col min="13571" max="13571" width="16.140625" style="313" customWidth="1"/>
    <col min="13572" max="13573" width="11.85546875" style="313" customWidth="1"/>
    <col min="13574" max="13575" width="9.140625" style="313"/>
    <col min="13576" max="13576" width="13.5703125" style="313" customWidth="1"/>
    <col min="13577" max="13824" width="9.140625" style="313"/>
    <col min="13825" max="13825" width="40.42578125" style="313" customWidth="1"/>
    <col min="13826" max="13826" width="14.28515625" style="313" customWidth="1"/>
    <col min="13827" max="13827" width="16.140625" style="313" customWidth="1"/>
    <col min="13828" max="13829" width="11.85546875" style="313" customWidth="1"/>
    <col min="13830" max="13831" width="9.140625" style="313"/>
    <col min="13832" max="13832" width="13.5703125" style="313" customWidth="1"/>
    <col min="13833" max="14080" width="9.140625" style="313"/>
    <col min="14081" max="14081" width="40.42578125" style="313" customWidth="1"/>
    <col min="14082" max="14082" width="14.28515625" style="313" customWidth="1"/>
    <col min="14083" max="14083" width="16.140625" style="313" customWidth="1"/>
    <col min="14084" max="14085" width="11.85546875" style="313" customWidth="1"/>
    <col min="14086" max="14087" width="9.140625" style="313"/>
    <col min="14088" max="14088" width="13.5703125" style="313" customWidth="1"/>
    <col min="14089" max="14336" width="9.140625" style="313"/>
    <col min="14337" max="14337" width="40.42578125" style="313" customWidth="1"/>
    <col min="14338" max="14338" width="14.28515625" style="313" customWidth="1"/>
    <col min="14339" max="14339" width="16.140625" style="313" customWidth="1"/>
    <col min="14340" max="14341" width="11.85546875" style="313" customWidth="1"/>
    <col min="14342" max="14343" width="9.140625" style="313"/>
    <col min="14344" max="14344" width="13.5703125" style="313" customWidth="1"/>
    <col min="14345" max="14592" width="9.140625" style="313"/>
    <col min="14593" max="14593" width="40.42578125" style="313" customWidth="1"/>
    <col min="14594" max="14594" width="14.28515625" style="313" customWidth="1"/>
    <col min="14595" max="14595" width="16.140625" style="313" customWidth="1"/>
    <col min="14596" max="14597" width="11.85546875" style="313" customWidth="1"/>
    <col min="14598" max="14599" width="9.140625" style="313"/>
    <col min="14600" max="14600" width="13.5703125" style="313" customWidth="1"/>
    <col min="14601" max="14848" width="9.140625" style="313"/>
    <col min="14849" max="14849" width="40.42578125" style="313" customWidth="1"/>
    <col min="14850" max="14850" width="14.28515625" style="313" customWidth="1"/>
    <col min="14851" max="14851" width="16.140625" style="313" customWidth="1"/>
    <col min="14852" max="14853" width="11.85546875" style="313" customWidth="1"/>
    <col min="14854" max="14855" width="9.140625" style="313"/>
    <col min="14856" max="14856" width="13.5703125" style="313" customWidth="1"/>
    <col min="14857" max="15104" width="9.140625" style="313"/>
    <col min="15105" max="15105" width="40.42578125" style="313" customWidth="1"/>
    <col min="15106" max="15106" width="14.28515625" style="313" customWidth="1"/>
    <col min="15107" max="15107" width="16.140625" style="313" customWidth="1"/>
    <col min="15108" max="15109" width="11.85546875" style="313" customWidth="1"/>
    <col min="15110" max="15111" width="9.140625" style="313"/>
    <col min="15112" max="15112" width="13.5703125" style="313" customWidth="1"/>
    <col min="15113" max="15360" width="9.140625" style="313"/>
    <col min="15361" max="15361" width="40.42578125" style="313" customWidth="1"/>
    <col min="15362" max="15362" width="14.28515625" style="313" customWidth="1"/>
    <col min="15363" max="15363" width="16.140625" style="313" customWidth="1"/>
    <col min="15364" max="15365" width="11.85546875" style="313" customWidth="1"/>
    <col min="15366" max="15367" width="9.140625" style="313"/>
    <col min="15368" max="15368" width="13.5703125" style="313" customWidth="1"/>
    <col min="15369" max="15616" width="9.140625" style="313"/>
    <col min="15617" max="15617" width="40.42578125" style="313" customWidth="1"/>
    <col min="15618" max="15618" width="14.28515625" style="313" customWidth="1"/>
    <col min="15619" max="15619" width="16.140625" style="313" customWidth="1"/>
    <col min="15620" max="15621" width="11.85546875" style="313" customWidth="1"/>
    <col min="15622" max="15623" width="9.140625" style="313"/>
    <col min="15624" max="15624" width="13.5703125" style="313" customWidth="1"/>
    <col min="15625" max="15872" width="9.140625" style="313"/>
    <col min="15873" max="15873" width="40.42578125" style="313" customWidth="1"/>
    <col min="15874" max="15874" width="14.28515625" style="313" customWidth="1"/>
    <col min="15875" max="15875" width="16.140625" style="313" customWidth="1"/>
    <col min="15876" max="15877" width="11.85546875" style="313" customWidth="1"/>
    <col min="15878" max="15879" width="9.140625" style="313"/>
    <col min="15880" max="15880" width="13.5703125" style="313" customWidth="1"/>
    <col min="15881" max="16128" width="9.140625" style="313"/>
    <col min="16129" max="16129" width="40.42578125" style="313" customWidth="1"/>
    <col min="16130" max="16130" width="14.28515625" style="313" customWidth="1"/>
    <col min="16131" max="16131" width="16.140625" style="313" customWidth="1"/>
    <col min="16132" max="16133" width="11.85546875" style="313" customWidth="1"/>
    <col min="16134" max="16135" width="9.140625" style="313"/>
    <col min="16136" max="16136" width="13.5703125" style="313" customWidth="1"/>
    <col min="16137" max="16384" width="9.140625" style="313"/>
  </cols>
  <sheetData>
    <row r="1" spans="1:8" ht="25.5" customHeight="1">
      <c r="A1" s="1398" t="s">
        <v>482</v>
      </c>
      <c r="B1" s="1398"/>
    </row>
    <row r="2" spans="1:8" ht="22.5" customHeight="1" thickBot="1">
      <c r="A2" s="315"/>
      <c r="B2" s="316"/>
    </row>
    <row r="3" spans="1:8" s="317" customFormat="1" ht="31.5" customHeight="1" thickBot="1">
      <c r="A3" s="365" t="s">
        <v>483</v>
      </c>
      <c r="B3" s="1321" t="s">
        <v>484</v>
      </c>
      <c r="C3" s="1357" t="s">
        <v>14</v>
      </c>
      <c r="D3" s="1357" t="s">
        <v>109</v>
      </c>
      <c r="E3" s="1359" t="s">
        <v>110</v>
      </c>
      <c r="F3" s="1349" t="s">
        <v>445</v>
      </c>
      <c r="G3" s="1350"/>
      <c r="H3" s="1351"/>
    </row>
    <row r="4" spans="1:8" s="316" customFormat="1" ht="27" customHeight="1" thickBot="1">
      <c r="A4" s="366" t="s">
        <v>8</v>
      </c>
      <c r="B4" s="1322" t="s">
        <v>397</v>
      </c>
      <c r="C4" s="1358"/>
      <c r="D4" s="1363"/>
      <c r="E4" s="1353"/>
      <c r="F4" s="1271" t="s">
        <v>16</v>
      </c>
      <c r="G4" s="1270" t="s">
        <v>17</v>
      </c>
      <c r="H4" s="394" t="s">
        <v>446</v>
      </c>
    </row>
    <row r="5" spans="1:8" ht="15.95" customHeight="1">
      <c r="A5" s="381" t="s">
        <v>485</v>
      </c>
      <c r="B5" s="816">
        <v>2000</v>
      </c>
      <c r="C5" s="816"/>
      <c r="D5" s="816"/>
      <c r="E5" s="818"/>
      <c r="F5" s="817"/>
      <c r="G5" s="818"/>
      <c r="H5" s="819"/>
    </row>
    <row r="6" spans="1:8" ht="15.95" customHeight="1">
      <c r="A6" s="381" t="s">
        <v>486</v>
      </c>
      <c r="B6" s="816">
        <v>16600</v>
      </c>
      <c r="C6" s="816">
        <v>16392</v>
      </c>
      <c r="D6" s="816">
        <v>16234</v>
      </c>
      <c r="E6" s="820">
        <f>D6/C6*100</f>
        <v>99.036115178135674</v>
      </c>
      <c r="F6" s="817"/>
      <c r="G6" s="818">
        <v>16234</v>
      </c>
      <c r="H6" s="819"/>
    </row>
    <row r="7" spans="1:8" ht="15.95" customHeight="1">
      <c r="A7" s="381" t="s">
        <v>487</v>
      </c>
      <c r="B7" s="816">
        <v>9700</v>
      </c>
      <c r="C7" s="816">
        <v>9498</v>
      </c>
      <c r="D7" s="816">
        <v>9353</v>
      </c>
      <c r="E7" s="820">
        <f t="shared" ref="E7:E30" si="0">D7/C7*100</f>
        <v>98.473362813223844</v>
      </c>
      <c r="F7" s="817"/>
      <c r="G7" s="818">
        <v>9353</v>
      </c>
      <c r="H7" s="819"/>
    </row>
    <row r="8" spans="1:8" ht="15.95" customHeight="1">
      <c r="A8" s="382" t="s">
        <v>488</v>
      </c>
      <c r="B8" s="816">
        <v>14700</v>
      </c>
      <c r="C8" s="816">
        <v>14622</v>
      </c>
      <c r="D8" s="816">
        <v>14463</v>
      </c>
      <c r="E8" s="820">
        <f t="shared" si="0"/>
        <v>98.912597455888388</v>
      </c>
      <c r="F8" s="817"/>
      <c r="G8" s="818">
        <v>14463</v>
      </c>
      <c r="H8" s="819"/>
    </row>
    <row r="9" spans="1:8" ht="15.95" customHeight="1">
      <c r="A9" s="381" t="s">
        <v>489</v>
      </c>
      <c r="B9" s="816">
        <v>5100</v>
      </c>
      <c r="C9" s="816">
        <v>4851</v>
      </c>
      <c r="D9" s="816">
        <v>4693</v>
      </c>
      <c r="E9" s="820">
        <f t="shared" si="0"/>
        <v>96.742939600082451</v>
      </c>
      <c r="F9" s="817"/>
      <c r="G9" s="818">
        <v>4693</v>
      </c>
      <c r="H9" s="819"/>
    </row>
    <row r="10" spans="1:8" ht="15.95" customHeight="1">
      <c r="A10" s="382" t="s">
        <v>490</v>
      </c>
      <c r="B10" s="816">
        <v>8200</v>
      </c>
      <c r="C10" s="816">
        <v>7848</v>
      </c>
      <c r="D10" s="816">
        <v>7702</v>
      </c>
      <c r="E10" s="820">
        <f t="shared" si="0"/>
        <v>98.139653414882773</v>
      </c>
      <c r="F10" s="817"/>
      <c r="G10" s="818">
        <v>7702</v>
      </c>
      <c r="H10" s="819"/>
    </row>
    <row r="11" spans="1:8" ht="15.95" customHeight="1">
      <c r="A11" s="381" t="s">
        <v>491</v>
      </c>
      <c r="B11" s="816">
        <v>32700</v>
      </c>
      <c r="C11" s="816">
        <v>31507</v>
      </c>
      <c r="D11" s="816">
        <v>31499</v>
      </c>
      <c r="E11" s="820">
        <f t="shared" si="0"/>
        <v>99.974608817088267</v>
      </c>
      <c r="F11" s="817"/>
      <c r="G11" s="818">
        <v>31499</v>
      </c>
      <c r="H11" s="819"/>
    </row>
    <row r="12" spans="1:8" ht="15.95" customHeight="1">
      <c r="A12" s="381" t="s">
        <v>492</v>
      </c>
      <c r="B12" s="816">
        <v>9100</v>
      </c>
      <c r="C12" s="816">
        <v>8888</v>
      </c>
      <c r="D12" s="816">
        <v>8735</v>
      </c>
      <c r="E12" s="820">
        <f t="shared" si="0"/>
        <v>98.278577857785777</v>
      </c>
      <c r="F12" s="817"/>
      <c r="G12" s="818">
        <v>8735</v>
      </c>
      <c r="H12" s="819"/>
    </row>
    <row r="13" spans="1:8" ht="29.85" customHeight="1">
      <c r="A13" s="381" t="s">
        <v>493</v>
      </c>
      <c r="B13" s="816">
        <v>6665</v>
      </c>
      <c r="C13" s="816">
        <v>1349</v>
      </c>
      <c r="D13" s="816">
        <v>1181</v>
      </c>
      <c r="E13" s="820">
        <f t="shared" si="0"/>
        <v>87.546330615270577</v>
      </c>
      <c r="F13" s="817"/>
      <c r="G13" s="818">
        <v>1181</v>
      </c>
      <c r="H13" s="819"/>
    </row>
    <row r="14" spans="1:8" ht="15.95" customHeight="1">
      <c r="A14" s="381" t="s">
        <v>494</v>
      </c>
      <c r="B14" s="816">
        <v>19950</v>
      </c>
      <c r="C14" s="816">
        <v>254</v>
      </c>
      <c r="D14" s="816">
        <v>254</v>
      </c>
      <c r="E14" s="820">
        <f t="shared" si="0"/>
        <v>100</v>
      </c>
      <c r="F14" s="817"/>
      <c r="G14" s="818">
        <v>254</v>
      </c>
      <c r="H14" s="819"/>
    </row>
    <row r="15" spans="1:8" ht="32.25" customHeight="1">
      <c r="A15" s="381" t="s">
        <v>495</v>
      </c>
      <c r="B15" s="816">
        <v>2479</v>
      </c>
      <c r="C15" s="816">
        <v>2082</v>
      </c>
      <c r="D15" s="816">
        <v>2082</v>
      </c>
      <c r="E15" s="820">
        <f t="shared" si="0"/>
        <v>100</v>
      </c>
      <c r="F15" s="817"/>
      <c r="G15" s="818">
        <v>2082</v>
      </c>
      <c r="H15" s="819"/>
    </row>
    <row r="16" spans="1:8" ht="30.75" customHeight="1">
      <c r="A16" s="381" t="s">
        <v>496</v>
      </c>
      <c r="B16" s="816">
        <v>33041</v>
      </c>
      <c r="C16" s="816">
        <v>33177</v>
      </c>
      <c r="D16" s="816">
        <v>33177</v>
      </c>
      <c r="E16" s="820">
        <f t="shared" si="0"/>
        <v>100</v>
      </c>
      <c r="F16" s="817"/>
      <c r="G16" s="818">
        <v>33177</v>
      </c>
      <c r="H16" s="819"/>
    </row>
    <row r="17" spans="1:8" ht="15.95" customHeight="1">
      <c r="A17" s="381" t="s">
        <v>497</v>
      </c>
      <c r="B17" s="816">
        <v>1500</v>
      </c>
      <c r="C17" s="816">
        <v>1500</v>
      </c>
      <c r="D17" s="816"/>
      <c r="E17" s="820">
        <f t="shared" si="0"/>
        <v>0</v>
      </c>
      <c r="F17" s="817"/>
      <c r="G17" s="818"/>
      <c r="H17" s="819"/>
    </row>
    <row r="18" spans="1:8" ht="15.95" customHeight="1">
      <c r="A18" s="381" t="s">
        <v>498</v>
      </c>
      <c r="B18" s="816">
        <v>1100</v>
      </c>
      <c r="C18" s="816"/>
      <c r="D18" s="816"/>
      <c r="E18" s="820"/>
      <c r="F18" s="817"/>
      <c r="G18" s="818"/>
      <c r="H18" s="819"/>
    </row>
    <row r="19" spans="1:8" ht="15.95" customHeight="1">
      <c r="A19" s="381" t="s">
        <v>499</v>
      </c>
      <c r="B19" s="816">
        <v>2500</v>
      </c>
      <c r="C19" s="816">
        <v>2500</v>
      </c>
      <c r="D19" s="816">
        <v>2392</v>
      </c>
      <c r="E19" s="820">
        <f t="shared" si="0"/>
        <v>95.679999999999993</v>
      </c>
      <c r="F19" s="817"/>
      <c r="G19" s="818">
        <v>2392</v>
      </c>
      <c r="H19" s="819"/>
    </row>
    <row r="20" spans="1:8" ht="15.95" customHeight="1">
      <c r="A20" s="381" t="s">
        <v>500</v>
      </c>
      <c r="B20" s="816">
        <v>1000</v>
      </c>
      <c r="C20" s="816">
        <v>1000</v>
      </c>
      <c r="D20" s="816"/>
      <c r="E20" s="820">
        <f t="shared" si="0"/>
        <v>0</v>
      </c>
      <c r="F20" s="817"/>
      <c r="G20" s="818"/>
      <c r="H20" s="819"/>
    </row>
    <row r="21" spans="1:8" ht="15.95" customHeight="1">
      <c r="A21" s="381" t="s">
        <v>501</v>
      </c>
      <c r="B21" s="816">
        <v>5759</v>
      </c>
      <c r="C21" s="816">
        <v>5759</v>
      </c>
      <c r="D21" s="816">
        <v>5759</v>
      </c>
      <c r="E21" s="820">
        <f t="shared" si="0"/>
        <v>100</v>
      </c>
      <c r="F21" s="817"/>
      <c r="G21" s="818">
        <v>5759</v>
      </c>
      <c r="H21" s="819"/>
    </row>
    <row r="22" spans="1:8" ht="33.75" customHeight="1">
      <c r="A22" s="381" t="s">
        <v>502</v>
      </c>
      <c r="B22" s="816">
        <v>750</v>
      </c>
      <c r="C22" s="816">
        <v>750</v>
      </c>
      <c r="D22" s="816">
        <v>589</v>
      </c>
      <c r="E22" s="820">
        <f t="shared" si="0"/>
        <v>78.533333333333331</v>
      </c>
      <c r="F22" s="817"/>
      <c r="G22" s="818">
        <v>589</v>
      </c>
      <c r="H22" s="819"/>
    </row>
    <row r="23" spans="1:8" ht="15.95" customHeight="1">
      <c r="A23" s="381" t="s">
        <v>503</v>
      </c>
      <c r="B23" s="816">
        <v>9000</v>
      </c>
      <c r="C23" s="816">
        <v>9000</v>
      </c>
      <c r="D23" s="816">
        <v>9000</v>
      </c>
      <c r="E23" s="820">
        <f t="shared" si="0"/>
        <v>100</v>
      </c>
      <c r="F23" s="817"/>
      <c r="G23" s="818">
        <v>9000</v>
      </c>
      <c r="H23" s="819"/>
    </row>
    <row r="24" spans="1:8" ht="15.95" customHeight="1">
      <c r="A24" s="381" t="s">
        <v>504</v>
      </c>
      <c r="B24" s="816">
        <v>15000</v>
      </c>
      <c r="C24" s="816">
        <v>9000</v>
      </c>
      <c r="D24" s="816">
        <v>9000</v>
      </c>
      <c r="E24" s="820">
        <f t="shared" si="0"/>
        <v>100</v>
      </c>
      <c r="F24" s="817"/>
      <c r="G24" s="818">
        <v>9000</v>
      </c>
      <c r="H24" s="819"/>
    </row>
    <row r="25" spans="1:8" ht="30" customHeight="1">
      <c r="A25" s="381" t="s">
        <v>516</v>
      </c>
      <c r="B25" s="816">
        <v>9000</v>
      </c>
      <c r="C25" s="816">
        <v>1000</v>
      </c>
      <c r="D25" s="816">
        <v>1000</v>
      </c>
      <c r="E25" s="820">
        <f t="shared" si="0"/>
        <v>100</v>
      </c>
      <c r="F25" s="817"/>
      <c r="G25" s="818">
        <v>1000</v>
      </c>
      <c r="H25" s="819"/>
    </row>
    <row r="26" spans="1:8" ht="15.95" customHeight="1">
      <c r="A26" s="381" t="s">
        <v>505</v>
      </c>
      <c r="B26" s="816">
        <v>12000</v>
      </c>
      <c r="C26" s="816">
        <v>4435</v>
      </c>
      <c r="D26" s="816">
        <v>2451</v>
      </c>
      <c r="E26" s="820">
        <f t="shared" si="0"/>
        <v>55.264937993235627</v>
      </c>
      <c r="F26" s="817"/>
      <c r="G26" s="818">
        <v>2451</v>
      </c>
      <c r="H26" s="819"/>
    </row>
    <row r="27" spans="1:8" ht="15.95" customHeight="1">
      <c r="A27" s="383" t="s">
        <v>506</v>
      </c>
      <c r="B27" s="821"/>
      <c r="C27" s="821">
        <v>1177</v>
      </c>
      <c r="D27" s="821">
        <v>1177</v>
      </c>
      <c r="E27" s="820">
        <f t="shared" si="0"/>
        <v>100</v>
      </c>
      <c r="F27" s="822"/>
      <c r="G27" s="823">
        <v>1177</v>
      </c>
      <c r="H27" s="824"/>
    </row>
    <row r="28" spans="1:8" ht="15.95" customHeight="1">
      <c r="A28" s="384" t="s">
        <v>507</v>
      </c>
      <c r="B28" s="825"/>
      <c r="C28" s="825">
        <v>180</v>
      </c>
      <c r="D28" s="825">
        <v>178</v>
      </c>
      <c r="E28" s="820">
        <f t="shared" si="0"/>
        <v>98.888888888888886</v>
      </c>
      <c r="F28" s="826"/>
      <c r="G28" s="827">
        <v>178</v>
      </c>
      <c r="H28" s="828"/>
    </row>
    <row r="29" spans="1:8" ht="15.95" customHeight="1">
      <c r="A29" s="384" t="s">
        <v>520</v>
      </c>
      <c r="B29" s="825"/>
      <c r="C29" s="825">
        <v>2873</v>
      </c>
      <c r="D29" s="825">
        <v>2873</v>
      </c>
      <c r="E29" s="820">
        <f t="shared" si="0"/>
        <v>100</v>
      </c>
      <c r="F29" s="826"/>
      <c r="G29" s="827">
        <v>2873</v>
      </c>
      <c r="H29" s="828"/>
    </row>
    <row r="30" spans="1:8" ht="15.95" customHeight="1" thickBot="1">
      <c r="A30" s="385" t="s">
        <v>518</v>
      </c>
      <c r="B30" s="829"/>
      <c r="C30" s="831">
        <v>1476</v>
      </c>
      <c r="D30" s="829">
        <v>1476</v>
      </c>
      <c r="E30" s="820">
        <f t="shared" si="0"/>
        <v>100</v>
      </c>
      <c r="F30" s="830"/>
      <c r="G30" s="832">
        <v>1476</v>
      </c>
      <c r="H30" s="833"/>
    </row>
    <row r="31" spans="1:8" s="318" customFormat="1" ht="18" customHeight="1" thickBot="1">
      <c r="A31" s="386" t="s">
        <v>508</v>
      </c>
      <c r="B31" s="834">
        <f>SUM(B5:B26)</f>
        <v>217844</v>
      </c>
      <c r="C31" s="834">
        <f>SUM(C5:C30)</f>
        <v>171118</v>
      </c>
      <c r="D31" s="834">
        <f>SUM(D5:D30)</f>
        <v>165268</v>
      </c>
      <c r="E31" s="836">
        <f>D31/C31*100</f>
        <v>96.581306466882495</v>
      </c>
      <c r="F31" s="835">
        <f>SUM(F5:F30)</f>
        <v>0</v>
      </c>
      <c r="G31" s="835">
        <f>SUM(G5:G30)</f>
        <v>165268</v>
      </c>
      <c r="H31" s="837">
        <f>SUM(H5:H30)</f>
        <v>0</v>
      </c>
    </row>
  </sheetData>
  <sheetProtection selectLockedCells="1" selectUnlockedCells="1"/>
  <mergeCells count="5">
    <mergeCell ref="A1:B1"/>
    <mergeCell ref="C3:C4"/>
    <mergeCell ref="D3:D4"/>
    <mergeCell ref="F3:H3"/>
    <mergeCell ref="E3:E4"/>
  </mergeCells>
  <printOptions horizontalCentered="1"/>
  <pageMargins left="0.27559055118110237" right="0.23622047244094491" top="0.36" bottom="0.19685039370078741" header="0.18" footer="0.19685039370078741"/>
  <pageSetup paperSize="9" scale="89" firstPageNumber="0" orientation="landscape" r:id="rId1"/>
  <headerFooter alignWithMargins="0">
    <oddHeader>&amp;R&amp;"Times New Roman CE,Félkövér dőlt" 6. melléklet a .../2016. (......)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50"/>
  </sheetPr>
  <dimension ref="A1:G24"/>
  <sheetViews>
    <sheetView zoomScaleNormal="100" workbookViewId="0">
      <selection activeCell="B3" sqref="B3:G4"/>
    </sheetView>
  </sheetViews>
  <sheetFormatPr defaultRowHeight="12.75"/>
  <cols>
    <col min="1" max="1" width="52" style="319" customWidth="1"/>
    <col min="2" max="2" width="14.28515625" style="313" customWidth="1"/>
    <col min="3" max="4" width="11.85546875" style="313" customWidth="1"/>
    <col min="5" max="5" width="11.85546875" style="314" customWidth="1"/>
    <col min="6" max="6" width="9.140625" style="313"/>
    <col min="7" max="7" width="9.140625" style="314"/>
    <col min="8" max="255" width="9.140625" style="313"/>
    <col min="256" max="256" width="52" style="313" customWidth="1"/>
    <col min="257" max="257" width="14.28515625" style="313" customWidth="1"/>
    <col min="258" max="258" width="16.140625" style="313" customWidth="1"/>
    <col min="259" max="260" width="11.85546875" style="313" customWidth="1"/>
    <col min="261" max="262" width="9.140625" style="313"/>
    <col min="263" max="263" width="14.85546875" style="313" customWidth="1"/>
    <col min="264" max="511" width="9.140625" style="313"/>
    <col min="512" max="512" width="52" style="313" customWidth="1"/>
    <col min="513" max="513" width="14.28515625" style="313" customWidth="1"/>
    <col min="514" max="514" width="16.140625" style="313" customWidth="1"/>
    <col min="515" max="516" width="11.85546875" style="313" customWidth="1"/>
    <col min="517" max="518" width="9.140625" style="313"/>
    <col min="519" max="519" width="14.85546875" style="313" customWidth="1"/>
    <col min="520" max="767" width="9.140625" style="313"/>
    <col min="768" max="768" width="52" style="313" customWidth="1"/>
    <col min="769" max="769" width="14.28515625" style="313" customWidth="1"/>
    <col min="770" max="770" width="16.140625" style="313" customWidth="1"/>
    <col min="771" max="772" width="11.85546875" style="313" customWidth="1"/>
    <col min="773" max="774" width="9.140625" style="313"/>
    <col min="775" max="775" width="14.85546875" style="313" customWidth="1"/>
    <col min="776" max="1023" width="9.140625" style="313"/>
    <col min="1024" max="1024" width="52" style="313" customWidth="1"/>
    <col min="1025" max="1025" width="14.28515625" style="313" customWidth="1"/>
    <col min="1026" max="1026" width="16.140625" style="313" customWidth="1"/>
    <col min="1027" max="1028" width="11.85546875" style="313" customWidth="1"/>
    <col min="1029" max="1030" width="9.140625" style="313"/>
    <col min="1031" max="1031" width="14.85546875" style="313" customWidth="1"/>
    <col min="1032" max="1279" width="9.140625" style="313"/>
    <col min="1280" max="1280" width="52" style="313" customWidth="1"/>
    <col min="1281" max="1281" width="14.28515625" style="313" customWidth="1"/>
    <col min="1282" max="1282" width="16.140625" style="313" customWidth="1"/>
    <col min="1283" max="1284" width="11.85546875" style="313" customWidth="1"/>
    <col min="1285" max="1286" width="9.140625" style="313"/>
    <col min="1287" max="1287" width="14.85546875" style="313" customWidth="1"/>
    <col min="1288" max="1535" width="9.140625" style="313"/>
    <col min="1536" max="1536" width="52" style="313" customWidth="1"/>
    <col min="1537" max="1537" width="14.28515625" style="313" customWidth="1"/>
    <col min="1538" max="1538" width="16.140625" style="313" customWidth="1"/>
    <col min="1539" max="1540" width="11.85546875" style="313" customWidth="1"/>
    <col min="1541" max="1542" width="9.140625" style="313"/>
    <col min="1543" max="1543" width="14.85546875" style="313" customWidth="1"/>
    <col min="1544" max="1791" width="9.140625" style="313"/>
    <col min="1792" max="1792" width="52" style="313" customWidth="1"/>
    <col min="1793" max="1793" width="14.28515625" style="313" customWidth="1"/>
    <col min="1794" max="1794" width="16.140625" style="313" customWidth="1"/>
    <col min="1795" max="1796" width="11.85546875" style="313" customWidth="1"/>
    <col min="1797" max="1798" width="9.140625" style="313"/>
    <col min="1799" max="1799" width="14.85546875" style="313" customWidth="1"/>
    <col min="1800" max="2047" width="9.140625" style="313"/>
    <col min="2048" max="2048" width="52" style="313" customWidth="1"/>
    <col min="2049" max="2049" width="14.28515625" style="313" customWidth="1"/>
    <col min="2050" max="2050" width="16.140625" style="313" customWidth="1"/>
    <col min="2051" max="2052" width="11.85546875" style="313" customWidth="1"/>
    <col min="2053" max="2054" width="9.140625" style="313"/>
    <col min="2055" max="2055" width="14.85546875" style="313" customWidth="1"/>
    <col min="2056" max="2303" width="9.140625" style="313"/>
    <col min="2304" max="2304" width="52" style="313" customWidth="1"/>
    <col min="2305" max="2305" width="14.28515625" style="313" customWidth="1"/>
    <col min="2306" max="2306" width="16.140625" style="313" customWidth="1"/>
    <col min="2307" max="2308" width="11.85546875" style="313" customWidth="1"/>
    <col min="2309" max="2310" width="9.140625" style="313"/>
    <col min="2311" max="2311" width="14.85546875" style="313" customWidth="1"/>
    <col min="2312" max="2559" width="9.140625" style="313"/>
    <col min="2560" max="2560" width="52" style="313" customWidth="1"/>
    <col min="2561" max="2561" width="14.28515625" style="313" customWidth="1"/>
    <col min="2562" max="2562" width="16.140625" style="313" customWidth="1"/>
    <col min="2563" max="2564" width="11.85546875" style="313" customWidth="1"/>
    <col min="2565" max="2566" width="9.140625" style="313"/>
    <col min="2567" max="2567" width="14.85546875" style="313" customWidth="1"/>
    <col min="2568" max="2815" width="9.140625" style="313"/>
    <col min="2816" max="2816" width="52" style="313" customWidth="1"/>
    <col min="2817" max="2817" width="14.28515625" style="313" customWidth="1"/>
    <col min="2818" max="2818" width="16.140625" style="313" customWidth="1"/>
    <col min="2819" max="2820" width="11.85546875" style="313" customWidth="1"/>
    <col min="2821" max="2822" width="9.140625" style="313"/>
    <col min="2823" max="2823" width="14.85546875" style="313" customWidth="1"/>
    <col min="2824" max="3071" width="9.140625" style="313"/>
    <col min="3072" max="3072" width="52" style="313" customWidth="1"/>
    <col min="3073" max="3073" width="14.28515625" style="313" customWidth="1"/>
    <col min="3074" max="3074" width="16.140625" style="313" customWidth="1"/>
    <col min="3075" max="3076" width="11.85546875" style="313" customWidth="1"/>
    <col min="3077" max="3078" width="9.140625" style="313"/>
    <col min="3079" max="3079" width="14.85546875" style="313" customWidth="1"/>
    <col min="3080" max="3327" width="9.140625" style="313"/>
    <col min="3328" max="3328" width="52" style="313" customWidth="1"/>
    <col min="3329" max="3329" width="14.28515625" style="313" customWidth="1"/>
    <col min="3330" max="3330" width="16.140625" style="313" customWidth="1"/>
    <col min="3331" max="3332" width="11.85546875" style="313" customWidth="1"/>
    <col min="3333" max="3334" width="9.140625" style="313"/>
    <col min="3335" max="3335" width="14.85546875" style="313" customWidth="1"/>
    <col min="3336" max="3583" width="9.140625" style="313"/>
    <col min="3584" max="3584" width="52" style="313" customWidth="1"/>
    <col min="3585" max="3585" width="14.28515625" style="313" customWidth="1"/>
    <col min="3586" max="3586" width="16.140625" style="313" customWidth="1"/>
    <col min="3587" max="3588" width="11.85546875" style="313" customWidth="1"/>
    <col min="3589" max="3590" width="9.140625" style="313"/>
    <col min="3591" max="3591" width="14.85546875" style="313" customWidth="1"/>
    <col min="3592" max="3839" width="9.140625" style="313"/>
    <col min="3840" max="3840" width="52" style="313" customWidth="1"/>
    <col min="3841" max="3841" width="14.28515625" style="313" customWidth="1"/>
    <col min="3842" max="3842" width="16.140625" style="313" customWidth="1"/>
    <col min="3843" max="3844" width="11.85546875" style="313" customWidth="1"/>
    <col min="3845" max="3846" width="9.140625" style="313"/>
    <col min="3847" max="3847" width="14.85546875" style="313" customWidth="1"/>
    <col min="3848" max="4095" width="9.140625" style="313"/>
    <col min="4096" max="4096" width="52" style="313" customWidth="1"/>
    <col min="4097" max="4097" width="14.28515625" style="313" customWidth="1"/>
    <col min="4098" max="4098" width="16.140625" style="313" customWidth="1"/>
    <col min="4099" max="4100" width="11.85546875" style="313" customWidth="1"/>
    <col min="4101" max="4102" width="9.140625" style="313"/>
    <col min="4103" max="4103" width="14.85546875" style="313" customWidth="1"/>
    <col min="4104" max="4351" width="9.140625" style="313"/>
    <col min="4352" max="4352" width="52" style="313" customWidth="1"/>
    <col min="4353" max="4353" width="14.28515625" style="313" customWidth="1"/>
    <col min="4354" max="4354" width="16.140625" style="313" customWidth="1"/>
    <col min="4355" max="4356" width="11.85546875" style="313" customWidth="1"/>
    <col min="4357" max="4358" width="9.140625" style="313"/>
    <col min="4359" max="4359" width="14.85546875" style="313" customWidth="1"/>
    <col min="4360" max="4607" width="9.140625" style="313"/>
    <col min="4608" max="4608" width="52" style="313" customWidth="1"/>
    <col min="4609" max="4609" width="14.28515625" style="313" customWidth="1"/>
    <col min="4610" max="4610" width="16.140625" style="313" customWidth="1"/>
    <col min="4611" max="4612" width="11.85546875" style="313" customWidth="1"/>
    <col min="4613" max="4614" width="9.140625" style="313"/>
    <col min="4615" max="4615" width="14.85546875" style="313" customWidth="1"/>
    <col min="4616" max="4863" width="9.140625" style="313"/>
    <col min="4864" max="4864" width="52" style="313" customWidth="1"/>
    <col min="4865" max="4865" width="14.28515625" style="313" customWidth="1"/>
    <col min="4866" max="4866" width="16.140625" style="313" customWidth="1"/>
    <col min="4867" max="4868" width="11.85546875" style="313" customWidth="1"/>
    <col min="4869" max="4870" width="9.140625" style="313"/>
    <col min="4871" max="4871" width="14.85546875" style="313" customWidth="1"/>
    <col min="4872" max="5119" width="9.140625" style="313"/>
    <col min="5120" max="5120" width="52" style="313" customWidth="1"/>
    <col min="5121" max="5121" width="14.28515625" style="313" customWidth="1"/>
    <col min="5122" max="5122" width="16.140625" style="313" customWidth="1"/>
    <col min="5123" max="5124" width="11.85546875" style="313" customWidth="1"/>
    <col min="5125" max="5126" width="9.140625" style="313"/>
    <col min="5127" max="5127" width="14.85546875" style="313" customWidth="1"/>
    <col min="5128" max="5375" width="9.140625" style="313"/>
    <col min="5376" max="5376" width="52" style="313" customWidth="1"/>
    <col min="5377" max="5377" width="14.28515625" style="313" customWidth="1"/>
    <col min="5378" max="5378" width="16.140625" style="313" customWidth="1"/>
    <col min="5379" max="5380" width="11.85546875" style="313" customWidth="1"/>
    <col min="5381" max="5382" width="9.140625" style="313"/>
    <col min="5383" max="5383" width="14.85546875" style="313" customWidth="1"/>
    <col min="5384" max="5631" width="9.140625" style="313"/>
    <col min="5632" max="5632" width="52" style="313" customWidth="1"/>
    <col min="5633" max="5633" width="14.28515625" style="313" customWidth="1"/>
    <col min="5634" max="5634" width="16.140625" style="313" customWidth="1"/>
    <col min="5635" max="5636" width="11.85546875" style="313" customWidth="1"/>
    <col min="5637" max="5638" width="9.140625" style="313"/>
    <col min="5639" max="5639" width="14.85546875" style="313" customWidth="1"/>
    <col min="5640" max="5887" width="9.140625" style="313"/>
    <col min="5888" max="5888" width="52" style="313" customWidth="1"/>
    <col min="5889" max="5889" width="14.28515625" style="313" customWidth="1"/>
    <col min="5890" max="5890" width="16.140625" style="313" customWidth="1"/>
    <col min="5891" max="5892" width="11.85546875" style="313" customWidth="1"/>
    <col min="5893" max="5894" width="9.140625" style="313"/>
    <col min="5895" max="5895" width="14.85546875" style="313" customWidth="1"/>
    <col min="5896" max="6143" width="9.140625" style="313"/>
    <col min="6144" max="6144" width="52" style="313" customWidth="1"/>
    <col min="6145" max="6145" width="14.28515625" style="313" customWidth="1"/>
    <col min="6146" max="6146" width="16.140625" style="313" customWidth="1"/>
    <col min="6147" max="6148" width="11.85546875" style="313" customWidth="1"/>
    <col min="6149" max="6150" width="9.140625" style="313"/>
    <col min="6151" max="6151" width="14.85546875" style="313" customWidth="1"/>
    <col min="6152" max="6399" width="9.140625" style="313"/>
    <col min="6400" max="6400" width="52" style="313" customWidth="1"/>
    <col min="6401" max="6401" width="14.28515625" style="313" customWidth="1"/>
    <col min="6402" max="6402" width="16.140625" style="313" customWidth="1"/>
    <col min="6403" max="6404" width="11.85546875" style="313" customWidth="1"/>
    <col min="6405" max="6406" width="9.140625" style="313"/>
    <col min="6407" max="6407" width="14.85546875" style="313" customWidth="1"/>
    <col min="6408" max="6655" width="9.140625" style="313"/>
    <col min="6656" max="6656" width="52" style="313" customWidth="1"/>
    <col min="6657" max="6657" width="14.28515625" style="313" customWidth="1"/>
    <col min="6658" max="6658" width="16.140625" style="313" customWidth="1"/>
    <col min="6659" max="6660" width="11.85546875" style="313" customWidth="1"/>
    <col min="6661" max="6662" width="9.140625" style="313"/>
    <col min="6663" max="6663" width="14.85546875" style="313" customWidth="1"/>
    <col min="6664" max="6911" width="9.140625" style="313"/>
    <col min="6912" max="6912" width="52" style="313" customWidth="1"/>
    <col min="6913" max="6913" width="14.28515625" style="313" customWidth="1"/>
    <col min="6914" max="6914" width="16.140625" style="313" customWidth="1"/>
    <col min="6915" max="6916" width="11.85546875" style="313" customWidth="1"/>
    <col min="6917" max="6918" width="9.140625" style="313"/>
    <col min="6919" max="6919" width="14.85546875" style="313" customWidth="1"/>
    <col min="6920" max="7167" width="9.140625" style="313"/>
    <col min="7168" max="7168" width="52" style="313" customWidth="1"/>
    <col min="7169" max="7169" width="14.28515625" style="313" customWidth="1"/>
    <col min="7170" max="7170" width="16.140625" style="313" customWidth="1"/>
    <col min="7171" max="7172" width="11.85546875" style="313" customWidth="1"/>
    <col min="7173" max="7174" width="9.140625" style="313"/>
    <col min="7175" max="7175" width="14.85546875" style="313" customWidth="1"/>
    <col min="7176" max="7423" width="9.140625" style="313"/>
    <col min="7424" max="7424" width="52" style="313" customWidth="1"/>
    <col min="7425" max="7425" width="14.28515625" style="313" customWidth="1"/>
    <col min="7426" max="7426" width="16.140625" style="313" customWidth="1"/>
    <col min="7427" max="7428" width="11.85546875" style="313" customWidth="1"/>
    <col min="7429" max="7430" width="9.140625" style="313"/>
    <col min="7431" max="7431" width="14.85546875" style="313" customWidth="1"/>
    <col min="7432" max="7679" width="9.140625" style="313"/>
    <col min="7680" max="7680" width="52" style="313" customWidth="1"/>
    <col min="7681" max="7681" width="14.28515625" style="313" customWidth="1"/>
    <col min="7682" max="7682" width="16.140625" style="313" customWidth="1"/>
    <col min="7683" max="7684" width="11.85546875" style="313" customWidth="1"/>
    <col min="7685" max="7686" width="9.140625" style="313"/>
    <col min="7687" max="7687" width="14.85546875" style="313" customWidth="1"/>
    <col min="7688" max="7935" width="9.140625" style="313"/>
    <col min="7936" max="7936" width="52" style="313" customWidth="1"/>
    <col min="7937" max="7937" width="14.28515625" style="313" customWidth="1"/>
    <col min="7938" max="7938" width="16.140625" style="313" customWidth="1"/>
    <col min="7939" max="7940" width="11.85546875" style="313" customWidth="1"/>
    <col min="7941" max="7942" width="9.140625" style="313"/>
    <col min="7943" max="7943" width="14.85546875" style="313" customWidth="1"/>
    <col min="7944" max="8191" width="9.140625" style="313"/>
    <col min="8192" max="8192" width="52" style="313" customWidth="1"/>
    <col min="8193" max="8193" width="14.28515625" style="313" customWidth="1"/>
    <col min="8194" max="8194" width="16.140625" style="313" customWidth="1"/>
    <col min="8195" max="8196" width="11.85546875" style="313" customWidth="1"/>
    <col min="8197" max="8198" width="9.140625" style="313"/>
    <col min="8199" max="8199" width="14.85546875" style="313" customWidth="1"/>
    <col min="8200" max="8447" width="9.140625" style="313"/>
    <col min="8448" max="8448" width="52" style="313" customWidth="1"/>
    <col min="8449" max="8449" width="14.28515625" style="313" customWidth="1"/>
    <col min="8450" max="8450" width="16.140625" style="313" customWidth="1"/>
    <col min="8451" max="8452" width="11.85546875" style="313" customWidth="1"/>
    <col min="8453" max="8454" width="9.140625" style="313"/>
    <col min="8455" max="8455" width="14.85546875" style="313" customWidth="1"/>
    <col min="8456" max="8703" width="9.140625" style="313"/>
    <col min="8704" max="8704" width="52" style="313" customWidth="1"/>
    <col min="8705" max="8705" width="14.28515625" style="313" customWidth="1"/>
    <col min="8706" max="8706" width="16.140625" style="313" customWidth="1"/>
    <col min="8707" max="8708" width="11.85546875" style="313" customWidth="1"/>
    <col min="8709" max="8710" width="9.140625" style="313"/>
    <col min="8711" max="8711" width="14.85546875" style="313" customWidth="1"/>
    <col min="8712" max="8959" width="9.140625" style="313"/>
    <col min="8960" max="8960" width="52" style="313" customWidth="1"/>
    <col min="8961" max="8961" width="14.28515625" style="313" customWidth="1"/>
    <col min="8962" max="8962" width="16.140625" style="313" customWidth="1"/>
    <col min="8963" max="8964" width="11.85546875" style="313" customWidth="1"/>
    <col min="8965" max="8966" width="9.140625" style="313"/>
    <col min="8967" max="8967" width="14.85546875" style="313" customWidth="1"/>
    <col min="8968" max="9215" width="9.140625" style="313"/>
    <col min="9216" max="9216" width="52" style="313" customWidth="1"/>
    <col min="9217" max="9217" width="14.28515625" style="313" customWidth="1"/>
    <col min="9218" max="9218" width="16.140625" style="313" customWidth="1"/>
    <col min="9219" max="9220" width="11.85546875" style="313" customWidth="1"/>
    <col min="9221" max="9222" width="9.140625" style="313"/>
    <col min="9223" max="9223" width="14.85546875" style="313" customWidth="1"/>
    <col min="9224" max="9471" width="9.140625" style="313"/>
    <col min="9472" max="9472" width="52" style="313" customWidth="1"/>
    <col min="9473" max="9473" width="14.28515625" style="313" customWidth="1"/>
    <col min="9474" max="9474" width="16.140625" style="313" customWidth="1"/>
    <col min="9475" max="9476" width="11.85546875" style="313" customWidth="1"/>
    <col min="9477" max="9478" width="9.140625" style="313"/>
    <col min="9479" max="9479" width="14.85546875" style="313" customWidth="1"/>
    <col min="9480" max="9727" width="9.140625" style="313"/>
    <col min="9728" max="9728" width="52" style="313" customWidth="1"/>
    <col min="9729" max="9729" width="14.28515625" style="313" customWidth="1"/>
    <col min="9730" max="9730" width="16.140625" style="313" customWidth="1"/>
    <col min="9731" max="9732" width="11.85546875" style="313" customWidth="1"/>
    <col min="9733" max="9734" width="9.140625" style="313"/>
    <col min="9735" max="9735" width="14.85546875" style="313" customWidth="1"/>
    <col min="9736" max="9983" width="9.140625" style="313"/>
    <col min="9984" max="9984" width="52" style="313" customWidth="1"/>
    <col min="9985" max="9985" width="14.28515625" style="313" customWidth="1"/>
    <col min="9986" max="9986" width="16.140625" style="313" customWidth="1"/>
    <col min="9987" max="9988" width="11.85546875" style="313" customWidth="1"/>
    <col min="9989" max="9990" width="9.140625" style="313"/>
    <col min="9991" max="9991" width="14.85546875" style="313" customWidth="1"/>
    <col min="9992" max="10239" width="9.140625" style="313"/>
    <col min="10240" max="10240" width="52" style="313" customWidth="1"/>
    <col min="10241" max="10241" width="14.28515625" style="313" customWidth="1"/>
    <col min="10242" max="10242" width="16.140625" style="313" customWidth="1"/>
    <col min="10243" max="10244" width="11.85546875" style="313" customWidth="1"/>
    <col min="10245" max="10246" width="9.140625" style="313"/>
    <col min="10247" max="10247" width="14.85546875" style="313" customWidth="1"/>
    <col min="10248" max="10495" width="9.140625" style="313"/>
    <col min="10496" max="10496" width="52" style="313" customWidth="1"/>
    <col min="10497" max="10497" width="14.28515625" style="313" customWidth="1"/>
    <col min="10498" max="10498" width="16.140625" style="313" customWidth="1"/>
    <col min="10499" max="10500" width="11.85546875" style="313" customWidth="1"/>
    <col min="10501" max="10502" width="9.140625" style="313"/>
    <col min="10503" max="10503" width="14.85546875" style="313" customWidth="1"/>
    <col min="10504" max="10751" width="9.140625" style="313"/>
    <col min="10752" max="10752" width="52" style="313" customWidth="1"/>
    <col min="10753" max="10753" width="14.28515625" style="313" customWidth="1"/>
    <col min="10754" max="10754" width="16.140625" style="313" customWidth="1"/>
    <col min="10755" max="10756" width="11.85546875" style="313" customWidth="1"/>
    <col min="10757" max="10758" width="9.140625" style="313"/>
    <col min="10759" max="10759" width="14.85546875" style="313" customWidth="1"/>
    <col min="10760" max="11007" width="9.140625" style="313"/>
    <col min="11008" max="11008" width="52" style="313" customWidth="1"/>
    <col min="11009" max="11009" width="14.28515625" style="313" customWidth="1"/>
    <col min="11010" max="11010" width="16.140625" style="313" customWidth="1"/>
    <col min="11011" max="11012" width="11.85546875" style="313" customWidth="1"/>
    <col min="11013" max="11014" width="9.140625" style="313"/>
    <col min="11015" max="11015" width="14.85546875" style="313" customWidth="1"/>
    <col min="11016" max="11263" width="9.140625" style="313"/>
    <col min="11264" max="11264" width="52" style="313" customWidth="1"/>
    <col min="11265" max="11265" width="14.28515625" style="313" customWidth="1"/>
    <col min="11266" max="11266" width="16.140625" style="313" customWidth="1"/>
    <col min="11267" max="11268" width="11.85546875" style="313" customWidth="1"/>
    <col min="11269" max="11270" width="9.140625" style="313"/>
    <col min="11271" max="11271" width="14.85546875" style="313" customWidth="1"/>
    <col min="11272" max="11519" width="9.140625" style="313"/>
    <col min="11520" max="11520" width="52" style="313" customWidth="1"/>
    <col min="11521" max="11521" width="14.28515625" style="313" customWidth="1"/>
    <col min="11522" max="11522" width="16.140625" style="313" customWidth="1"/>
    <col min="11523" max="11524" width="11.85546875" style="313" customWidth="1"/>
    <col min="11525" max="11526" width="9.140625" style="313"/>
    <col min="11527" max="11527" width="14.85546875" style="313" customWidth="1"/>
    <col min="11528" max="11775" width="9.140625" style="313"/>
    <col min="11776" max="11776" width="52" style="313" customWidth="1"/>
    <col min="11777" max="11777" width="14.28515625" style="313" customWidth="1"/>
    <col min="11778" max="11778" width="16.140625" style="313" customWidth="1"/>
    <col min="11779" max="11780" width="11.85546875" style="313" customWidth="1"/>
    <col min="11781" max="11782" width="9.140625" style="313"/>
    <col min="11783" max="11783" width="14.85546875" style="313" customWidth="1"/>
    <col min="11784" max="12031" width="9.140625" style="313"/>
    <col min="12032" max="12032" width="52" style="313" customWidth="1"/>
    <col min="12033" max="12033" width="14.28515625" style="313" customWidth="1"/>
    <col min="12034" max="12034" width="16.140625" style="313" customWidth="1"/>
    <col min="12035" max="12036" width="11.85546875" style="313" customWidth="1"/>
    <col min="12037" max="12038" width="9.140625" style="313"/>
    <col min="12039" max="12039" width="14.85546875" style="313" customWidth="1"/>
    <col min="12040" max="12287" width="9.140625" style="313"/>
    <col min="12288" max="12288" width="52" style="313" customWidth="1"/>
    <col min="12289" max="12289" width="14.28515625" style="313" customWidth="1"/>
    <col min="12290" max="12290" width="16.140625" style="313" customWidth="1"/>
    <col min="12291" max="12292" width="11.85546875" style="313" customWidth="1"/>
    <col min="12293" max="12294" width="9.140625" style="313"/>
    <col min="12295" max="12295" width="14.85546875" style="313" customWidth="1"/>
    <col min="12296" max="12543" width="9.140625" style="313"/>
    <col min="12544" max="12544" width="52" style="313" customWidth="1"/>
    <col min="12545" max="12545" width="14.28515625" style="313" customWidth="1"/>
    <col min="12546" max="12546" width="16.140625" style="313" customWidth="1"/>
    <col min="12547" max="12548" width="11.85546875" style="313" customWidth="1"/>
    <col min="12549" max="12550" width="9.140625" style="313"/>
    <col min="12551" max="12551" width="14.85546875" style="313" customWidth="1"/>
    <col min="12552" max="12799" width="9.140625" style="313"/>
    <col min="12800" max="12800" width="52" style="313" customWidth="1"/>
    <col min="12801" max="12801" width="14.28515625" style="313" customWidth="1"/>
    <col min="12802" max="12802" width="16.140625" style="313" customWidth="1"/>
    <col min="12803" max="12804" width="11.85546875" style="313" customWidth="1"/>
    <col min="12805" max="12806" width="9.140625" style="313"/>
    <col min="12807" max="12807" width="14.85546875" style="313" customWidth="1"/>
    <col min="12808" max="13055" width="9.140625" style="313"/>
    <col min="13056" max="13056" width="52" style="313" customWidth="1"/>
    <col min="13057" max="13057" width="14.28515625" style="313" customWidth="1"/>
    <col min="13058" max="13058" width="16.140625" style="313" customWidth="1"/>
    <col min="13059" max="13060" width="11.85546875" style="313" customWidth="1"/>
    <col min="13061" max="13062" width="9.140625" style="313"/>
    <col min="13063" max="13063" width="14.85546875" style="313" customWidth="1"/>
    <col min="13064" max="13311" width="9.140625" style="313"/>
    <col min="13312" max="13312" width="52" style="313" customWidth="1"/>
    <col min="13313" max="13313" width="14.28515625" style="313" customWidth="1"/>
    <col min="13314" max="13314" width="16.140625" style="313" customWidth="1"/>
    <col min="13315" max="13316" width="11.85546875" style="313" customWidth="1"/>
    <col min="13317" max="13318" width="9.140625" style="313"/>
    <col min="13319" max="13319" width="14.85546875" style="313" customWidth="1"/>
    <col min="13320" max="13567" width="9.140625" style="313"/>
    <col min="13568" max="13568" width="52" style="313" customWidth="1"/>
    <col min="13569" max="13569" width="14.28515625" style="313" customWidth="1"/>
    <col min="13570" max="13570" width="16.140625" style="313" customWidth="1"/>
    <col min="13571" max="13572" width="11.85546875" style="313" customWidth="1"/>
    <col min="13573" max="13574" width="9.140625" style="313"/>
    <col min="13575" max="13575" width="14.85546875" style="313" customWidth="1"/>
    <col min="13576" max="13823" width="9.140625" style="313"/>
    <col min="13824" max="13824" width="52" style="313" customWidth="1"/>
    <col min="13825" max="13825" width="14.28515625" style="313" customWidth="1"/>
    <col min="13826" max="13826" width="16.140625" style="313" customWidth="1"/>
    <col min="13827" max="13828" width="11.85546875" style="313" customWidth="1"/>
    <col min="13829" max="13830" width="9.140625" style="313"/>
    <col min="13831" max="13831" width="14.85546875" style="313" customWidth="1"/>
    <col min="13832" max="14079" width="9.140625" style="313"/>
    <col min="14080" max="14080" width="52" style="313" customWidth="1"/>
    <col min="14081" max="14081" width="14.28515625" style="313" customWidth="1"/>
    <col min="14082" max="14082" width="16.140625" style="313" customWidth="1"/>
    <col min="14083" max="14084" width="11.85546875" style="313" customWidth="1"/>
    <col min="14085" max="14086" width="9.140625" style="313"/>
    <col min="14087" max="14087" width="14.85546875" style="313" customWidth="1"/>
    <col min="14088" max="14335" width="9.140625" style="313"/>
    <col min="14336" max="14336" width="52" style="313" customWidth="1"/>
    <col min="14337" max="14337" width="14.28515625" style="313" customWidth="1"/>
    <col min="14338" max="14338" width="16.140625" style="313" customWidth="1"/>
    <col min="14339" max="14340" width="11.85546875" style="313" customWidth="1"/>
    <col min="14341" max="14342" width="9.140625" style="313"/>
    <col min="14343" max="14343" width="14.85546875" style="313" customWidth="1"/>
    <col min="14344" max="14591" width="9.140625" style="313"/>
    <col min="14592" max="14592" width="52" style="313" customWidth="1"/>
    <col min="14593" max="14593" width="14.28515625" style="313" customWidth="1"/>
    <col min="14594" max="14594" width="16.140625" style="313" customWidth="1"/>
    <col min="14595" max="14596" width="11.85546875" style="313" customWidth="1"/>
    <col min="14597" max="14598" width="9.140625" style="313"/>
    <col min="14599" max="14599" width="14.85546875" style="313" customWidth="1"/>
    <col min="14600" max="14847" width="9.140625" style="313"/>
    <col min="14848" max="14848" width="52" style="313" customWidth="1"/>
    <col min="14849" max="14849" width="14.28515625" style="313" customWidth="1"/>
    <col min="14850" max="14850" width="16.140625" style="313" customWidth="1"/>
    <col min="14851" max="14852" width="11.85546875" style="313" customWidth="1"/>
    <col min="14853" max="14854" width="9.140625" style="313"/>
    <col min="14855" max="14855" width="14.85546875" style="313" customWidth="1"/>
    <col min="14856" max="15103" width="9.140625" style="313"/>
    <col min="15104" max="15104" width="52" style="313" customWidth="1"/>
    <col min="15105" max="15105" width="14.28515625" style="313" customWidth="1"/>
    <col min="15106" max="15106" width="16.140625" style="313" customWidth="1"/>
    <col min="15107" max="15108" width="11.85546875" style="313" customWidth="1"/>
    <col min="15109" max="15110" width="9.140625" style="313"/>
    <col min="15111" max="15111" width="14.85546875" style="313" customWidth="1"/>
    <col min="15112" max="15359" width="9.140625" style="313"/>
    <col min="15360" max="15360" width="52" style="313" customWidth="1"/>
    <col min="15361" max="15361" width="14.28515625" style="313" customWidth="1"/>
    <col min="15362" max="15362" width="16.140625" style="313" customWidth="1"/>
    <col min="15363" max="15364" width="11.85546875" style="313" customWidth="1"/>
    <col min="15365" max="15366" width="9.140625" style="313"/>
    <col min="15367" max="15367" width="14.85546875" style="313" customWidth="1"/>
    <col min="15368" max="15615" width="9.140625" style="313"/>
    <col min="15616" max="15616" width="52" style="313" customWidth="1"/>
    <col min="15617" max="15617" width="14.28515625" style="313" customWidth="1"/>
    <col min="15618" max="15618" width="16.140625" style="313" customWidth="1"/>
    <col min="15619" max="15620" width="11.85546875" style="313" customWidth="1"/>
    <col min="15621" max="15622" width="9.140625" style="313"/>
    <col min="15623" max="15623" width="14.85546875" style="313" customWidth="1"/>
    <col min="15624" max="15871" width="9.140625" style="313"/>
    <col min="15872" max="15872" width="52" style="313" customWidth="1"/>
    <col min="15873" max="15873" width="14.28515625" style="313" customWidth="1"/>
    <col min="15874" max="15874" width="16.140625" style="313" customWidth="1"/>
    <col min="15875" max="15876" width="11.85546875" style="313" customWidth="1"/>
    <col min="15877" max="15878" width="9.140625" style="313"/>
    <col min="15879" max="15879" width="14.85546875" style="313" customWidth="1"/>
    <col min="15880" max="16127" width="9.140625" style="313"/>
    <col min="16128" max="16128" width="52" style="313" customWidth="1"/>
    <col min="16129" max="16129" width="14.28515625" style="313" customWidth="1"/>
    <col min="16130" max="16130" width="16.140625" style="313" customWidth="1"/>
    <col min="16131" max="16132" width="11.85546875" style="313" customWidth="1"/>
    <col min="16133" max="16134" width="9.140625" style="313"/>
    <col min="16135" max="16135" width="14.85546875" style="313" customWidth="1"/>
    <col min="16136" max="16384" width="9.140625" style="313"/>
  </cols>
  <sheetData>
    <row r="1" spans="1:7" ht="24.75" customHeight="1">
      <c r="A1" s="1398" t="s">
        <v>509</v>
      </c>
      <c r="B1" s="1398"/>
    </row>
    <row r="2" spans="1:7" ht="23.25" customHeight="1" thickBot="1">
      <c r="A2" s="315"/>
      <c r="B2" s="316"/>
    </row>
    <row r="3" spans="1:7" s="317" customFormat="1" ht="48.75" customHeight="1" thickBot="1">
      <c r="A3" s="365" t="s">
        <v>510</v>
      </c>
      <c r="B3" s="1321" t="s">
        <v>484</v>
      </c>
      <c r="C3" s="1357" t="s">
        <v>14</v>
      </c>
      <c r="D3" s="1357" t="s">
        <v>109</v>
      </c>
      <c r="E3" s="1359" t="s">
        <v>110</v>
      </c>
      <c r="F3" s="1399" t="s">
        <v>445</v>
      </c>
      <c r="G3" s="1351"/>
    </row>
    <row r="4" spans="1:7" s="316" customFormat="1" ht="29.25" customHeight="1" thickBot="1">
      <c r="A4" s="366" t="s">
        <v>8</v>
      </c>
      <c r="B4" s="1322" t="s">
        <v>397</v>
      </c>
      <c r="C4" s="1358"/>
      <c r="D4" s="1363"/>
      <c r="E4" s="1353"/>
      <c r="F4" s="1271" t="s">
        <v>16</v>
      </c>
      <c r="G4" s="367" t="s">
        <v>17</v>
      </c>
    </row>
    <row r="5" spans="1:7" ht="15.95" customHeight="1">
      <c r="A5" s="848" t="s">
        <v>511</v>
      </c>
      <c r="B5" s="838">
        <v>2317</v>
      </c>
      <c r="C5" s="838">
        <v>4458</v>
      </c>
      <c r="D5" s="838">
        <v>4458</v>
      </c>
      <c r="E5" s="840">
        <f>D5/C5*100</f>
        <v>100</v>
      </c>
      <c r="F5" s="839"/>
      <c r="G5" s="1303">
        <v>4458</v>
      </c>
    </row>
    <row r="6" spans="1:7" ht="15.95" customHeight="1">
      <c r="A6" s="848" t="s">
        <v>512</v>
      </c>
      <c r="B6" s="838">
        <v>1000</v>
      </c>
      <c r="C6" s="838">
        <v>0</v>
      </c>
      <c r="D6" s="838"/>
      <c r="E6" s="841"/>
      <c r="F6" s="839"/>
      <c r="G6" s="1303"/>
    </row>
    <row r="7" spans="1:7" ht="15.95" customHeight="1">
      <c r="A7" s="848" t="s">
        <v>513</v>
      </c>
      <c r="B7" s="838"/>
      <c r="C7" s="838">
        <v>2284</v>
      </c>
      <c r="D7" s="838">
        <v>2284</v>
      </c>
      <c r="E7" s="840">
        <f t="shared" ref="E7:E9" si="0">D7/C7*100</f>
        <v>100</v>
      </c>
      <c r="F7" s="839"/>
      <c r="G7" s="1303">
        <v>2284</v>
      </c>
    </row>
    <row r="8" spans="1:7" ht="15.95" customHeight="1">
      <c r="A8" s="848" t="s">
        <v>514</v>
      </c>
      <c r="B8" s="838"/>
      <c r="C8" s="838">
        <v>19228</v>
      </c>
      <c r="D8" s="838">
        <v>19084</v>
      </c>
      <c r="E8" s="840">
        <f t="shared" si="0"/>
        <v>99.251092157270648</v>
      </c>
      <c r="F8" s="839"/>
      <c r="G8" s="1303">
        <v>19084</v>
      </c>
    </row>
    <row r="9" spans="1:7" ht="15.95" customHeight="1">
      <c r="A9" s="848" t="s">
        <v>515</v>
      </c>
      <c r="B9" s="838"/>
      <c r="C9" s="838">
        <v>1891</v>
      </c>
      <c r="D9" s="838">
        <v>1891</v>
      </c>
      <c r="E9" s="840">
        <f t="shared" si="0"/>
        <v>100</v>
      </c>
      <c r="F9" s="839"/>
      <c r="G9" s="1303">
        <v>1891</v>
      </c>
    </row>
    <row r="10" spans="1:7" ht="15.95" customHeight="1">
      <c r="A10" s="848"/>
      <c r="B10" s="838"/>
      <c r="C10" s="838"/>
      <c r="D10" s="838"/>
      <c r="E10" s="841"/>
      <c r="F10" s="839"/>
      <c r="G10" s="1303"/>
    </row>
    <row r="11" spans="1:7" ht="15.95" customHeight="1">
      <c r="A11" s="848"/>
      <c r="B11" s="838"/>
      <c r="C11" s="838"/>
      <c r="D11" s="838"/>
      <c r="E11" s="841"/>
      <c r="F11" s="839"/>
      <c r="G11" s="1303"/>
    </row>
    <row r="12" spans="1:7" ht="15.95" customHeight="1">
      <c r="A12" s="848"/>
      <c r="B12" s="838"/>
      <c r="C12" s="838"/>
      <c r="D12" s="838"/>
      <c r="E12" s="841"/>
      <c r="F12" s="839"/>
      <c r="G12" s="1303"/>
    </row>
    <row r="13" spans="1:7" ht="15.95" customHeight="1">
      <c r="A13" s="848"/>
      <c r="B13" s="838"/>
      <c r="C13" s="838"/>
      <c r="D13" s="838"/>
      <c r="E13" s="841"/>
      <c r="F13" s="839"/>
      <c r="G13" s="1303"/>
    </row>
    <row r="14" spans="1:7" ht="15.95" customHeight="1">
      <c r="A14" s="848"/>
      <c r="B14" s="838"/>
      <c r="C14" s="838"/>
      <c r="D14" s="838"/>
      <c r="E14" s="841"/>
      <c r="F14" s="839"/>
      <c r="G14" s="1303"/>
    </row>
    <row r="15" spans="1:7" ht="15.95" customHeight="1">
      <c r="A15" s="848"/>
      <c r="B15" s="838"/>
      <c r="C15" s="838"/>
      <c r="D15" s="838"/>
      <c r="E15" s="841"/>
      <c r="F15" s="839"/>
      <c r="G15" s="1303"/>
    </row>
    <row r="16" spans="1:7" ht="15.95" customHeight="1">
      <c r="A16" s="848"/>
      <c r="B16" s="838"/>
      <c r="C16" s="838"/>
      <c r="D16" s="838"/>
      <c r="E16" s="841"/>
      <c r="F16" s="839"/>
      <c r="G16" s="1303"/>
    </row>
    <row r="17" spans="1:7" ht="15.95" customHeight="1">
      <c r="A17" s="848"/>
      <c r="B17" s="838"/>
      <c r="C17" s="838"/>
      <c r="D17" s="838"/>
      <c r="E17" s="841"/>
      <c r="F17" s="839"/>
      <c r="G17" s="1303"/>
    </row>
    <row r="18" spans="1:7" ht="15.95" customHeight="1">
      <c r="A18" s="848"/>
      <c r="B18" s="838"/>
      <c r="C18" s="838"/>
      <c r="D18" s="838"/>
      <c r="E18" s="841"/>
      <c r="F18" s="839"/>
      <c r="G18" s="1303"/>
    </row>
    <row r="19" spans="1:7" ht="15.95" customHeight="1">
      <c r="A19" s="848"/>
      <c r="B19" s="838"/>
      <c r="C19" s="838"/>
      <c r="D19" s="838"/>
      <c r="E19" s="841"/>
      <c r="F19" s="839"/>
      <c r="G19" s="1303"/>
    </row>
    <row r="20" spans="1:7" ht="15.95" customHeight="1">
      <c r="A20" s="848"/>
      <c r="B20" s="838"/>
      <c r="C20" s="838"/>
      <c r="D20" s="838"/>
      <c r="E20" s="841"/>
      <c r="F20" s="839"/>
      <c r="G20" s="1303"/>
    </row>
    <row r="21" spans="1:7" ht="15.95" customHeight="1">
      <c r="A21" s="848"/>
      <c r="B21" s="838"/>
      <c r="C21" s="838"/>
      <c r="D21" s="838"/>
      <c r="E21" s="841"/>
      <c r="F21" s="839"/>
      <c r="G21" s="1303"/>
    </row>
    <row r="22" spans="1:7" ht="15.95" customHeight="1">
      <c r="A22" s="848"/>
      <c r="B22" s="838"/>
      <c r="C22" s="838"/>
      <c r="D22" s="838"/>
      <c r="E22" s="841"/>
      <c r="F22" s="839"/>
      <c r="G22" s="1303"/>
    </row>
    <row r="23" spans="1:7" ht="15.95" customHeight="1" thickBot="1">
      <c r="A23" s="849"/>
      <c r="B23" s="842"/>
      <c r="C23" s="842"/>
      <c r="D23" s="842"/>
      <c r="E23" s="844"/>
      <c r="F23" s="843"/>
      <c r="G23" s="1304"/>
    </row>
    <row r="24" spans="1:7" s="318" customFormat="1" ht="18" customHeight="1" thickBot="1">
      <c r="A24" s="850" t="s">
        <v>508</v>
      </c>
      <c r="B24" s="845">
        <f t="shared" ref="B24:G24" si="1">SUM(B5:B23)</f>
        <v>3317</v>
      </c>
      <c r="C24" s="845">
        <f t="shared" si="1"/>
        <v>27861</v>
      </c>
      <c r="D24" s="845">
        <f t="shared" si="1"/>
        <v>27717</v>
      </c>
      <c r="E24" s="847">
        <f>D24/C24*100</f>
        <v>99.483148487132553</v>
      </c>
      <c r="F24" s="846">
        <f t="shared" si="1"/>
        <v>0</v>
      </c>
      <c r="G24" s="1305">
        <f t="shared" si="1"/>
        <v>27717</v>
      </c>
    </row>
  </sheetData>
  <mergeCells count="5">
    <mergeCell ref="F3:G3"/>
    <mergeCell ref="A1:B1"/>
    <mergeCell ref="C3:C4"/>
    <mergeCell ref="D3:D4"/>
    <mergeCell ref="E3:E4"/>
  </mergeCells>
  <printOptions horizontalCentered="1"/>
  <pageMargins left="0.19685039370078741" right="0.23622047244094491" top="1.2598425196850394" bottom="0.98425196850393704" header="0.78740157480314965" footer="0.51181102362204722"/>
  <pageSetup paperSize="9" scale="90" firstPageNumber="0" orientation="landscape" r:id="rId1"/>
  <headerFooter alignWithMargins="0">
    <oddHeader xml:space="preserve">&amp;R&amp;"Times New Roman CE,Félkövér dőlt"&amp;12 &amp;11 7. melléklet a .../2016. (......) önkormányzati rendelethez
&amp;"Times New Roman CE,Normál"&amp;10  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67"/>
  <sheetViews>
    <sheetView zoomScaleNormal="100" workbookViewId="0">
      <selection activeCell="O60" sqref="O60"/>
    </sheetView>
  </sheetViews>
  <sheetFormatPr defaultRowHeight="15"/>
  <cols>
    <col min="1" max="1" width="12" style="324" customWidth="1"/>
    <col min="2" max="2" width="66.7109375" style="324" customWidth="1"/>
    <col min="3" max="3" width="10.85546875" style="324" customWidth="1"/>
    <col min="4" max="6" width="9.140625" style="324"/>
    <col min="7" max="7" width="9.85546875" style="324" customWidth="1"/>
    <col min="8" max="8" width="9.5703125" style="324" customWidth="1"/>
    <col min="9" max="12" width="9.140625" style="324"/>
  </cols>
  <sheetData>
    <row r="1" spans="1:14" ht="22.5" customHeight="1" thickBot="1">
      <c r="A1" s="1414" t="s">
        <v>0</v>
      </c>
      <c r="B1" s="1415"/>
      <c r="C1" s="1415"/>
      <c r="D1" s="1415"/>
      <c r="E1" s="1415"/>
      <c r="F1" s="1415"/>
      <c r="G1" s="1416"/>
      <c r="H1" s="388"/>
      <c r="I1" s="388"/>
      <c r="J1" s="1"/>
      <c r="K1" s="1"/>
      <c r="L1" s="1"/>
    </row>
    <row r="2" spans="1:14" ht="39" thickBot="1">
      <c r="A2" s="18" t="s">
        <v>1</v>
      </c>
      <c r="B2" s="1419" t="s">
        <v>2</v>
      </c>
      <c r="C2" s="1420"/>
      <c r="D2" s="1420"/>
      <c r="E2" s="1420"/>
      <c r="F2" s="1420"/>
      <c r="G2" s="1421"/>
      <c r="H2" s="16"/>
      <c r="I2" s="16"/>
      <c r="J2" s="2"/>
      <c r="K2" s="2"/>
      <c r="L2" s="2"/>
    </row>
    <row r="3" spans="1:14" ht="26.25" thickBot="1">
      <c r="A3" s="3" t="s">
        <v>3</v>
      </c>
      <c r="B3" s="1419" t="s">
        <v>4</v>
      </c>
      <c r="C3" s="1420"/>
      <c r="D3" s="1420"/>
      <c r="E3" s="1420"/>
      <c r="F3" s="1420"/>
      <c r="G3" s="1421"/>
      <c r="H3" s="16"/>
      <c r="I3" s="16"/>
      <c r="J3" s="2"/>
      <c r="K3" s="2"/>
      <c r="L3" s="2"/>
    </row>
    <row r="4" spans="1:14" ht="15.75" thickBot="1">
      <c r="A4" s="1413" t="s">
        <v>5</v>
      </c>
      <c r="B4" s="1413"/>
      <c r="C4" s="1413"/>
      <c r="D4" s="1413"/>
      <c r="E4" s="1413"/>
      <c r="F4" s="1413"/>
      <c r="G4" s="1413"/>
      <c r="H4" s="17"/>
      <c r="I4" s="17"/>
      <c r="J4" s="4"/>
      <c r="K4" s="4"/>
      <c r="L4" s="4"/>
    </row>
    <row r="5" spans="1:14" ht="26.25" customHeight="1" thickBot="1">
      <c r="A5" s="5" t="s">
        <v>6</v>
      </c>
      <c r="B5" s="1417" t="s">
        <v>7</v>
      </c>
      <c r="C5" s="1418"/>
      <c r="D5" s="1418"/>
      <c r="E5" s="1418"/>
      <c r="F5" s="1418"/>
      <c r="G5" s="1418"/>
      <c r="H5" s="389"/>
      <c r="I5" s="389"/>
      <c r="J5" s="389"/>
      <c r="K5" s="389"/>
      <c r="L5" s="389"/>
    </row>
    <row r="6" spans="1:14" ht="30" customHeight="1" thickBot="1">
      <c r="A6" s="6" t="s">
        <v>8</v>
      </c>
      <c r="B6" s="7" t="s">
        <v>9</v>
      </c>
      <c r="C6" s="1407" t="s">
        <v>10</v>
      </c>
      <c r="D6" s="1356" t="s">
        <v>11</v>
      </c>
      <c r="E6" s="1356" t="s">
        <v>12</v>
      </c>
      <c r="F6" s="1404" t="s">
        <v>13</v>
      </c>
      <c r="G6" s="1405" t="s">
        <v>14</v>
      </c>
      <c r="H6" s="1400" t="s">
        <v>109</v>
      </c>
      <c r="I6" s="1409" t="s">
        <v>110</v>
      </c>
      <c r="J6" s="1349" t="s">
        <v>111</v>
      </c>
      <c r="K6" s="1350"/>
      <c r="L6" s="1351"/>
    </row>
    <row r="7" spans="1:14" ht="26.25" thickBot="1">
      <c r="A7" s="8"/>
      <c r="B7" s="9" t="s">
        <v>15</v>
      </c>
      <c r="C7" s="1408"/>
      <c r="D7" s="395" t="s">
        <v>16</v>
      </c>
      <c r="E7" s="396" t="s">
        <v>17</v>
      </c>
      <c r="F7" s="397" t="s">
        <v>18</v>
      </c>
      <c r="G7" s="1406"/>
      <c r="H7" s="1363"/>
      <c r="I7" s="1410"/>
      <c r="J7" s="1271" t="s">
        <v>16</v>
      </c>
      <c r="K7" s="1271" t="s">
        <v>17</v>
      </c>
      <c r="L7" s="394" t="s">
        <v>18</v>
      </c>
    </row>
    <row r="8" spans="1:14" ht="15" customHeight="1" thickBot="1">
      <c r="A8" s="851"/>
      <c r="B8" s="892" t="s">
        <v>19</v>
      </c>
      <c r="C8" s="878"/>
      <c r="D8" s="879"/>
      <c r="E8" s="879"/>
      <c r="F8" s="880"/>
      <c r="G8" s="124"/>
      <c r="H8" s="881"/>
      <c r="I8" s="329"/>
      <c r="J8" s="879"/>
      <c r="K8" s="879"/>
      <c r="L8" s="879"/>
    </row>
    <row r="9" spans="1:14" ht="14.1" customHeight="1">
      <c r="A9" s="857" t="s">
        <v>20</v>
      </c>
      <c r="B9" s="858" t="s">
        <v>21</v>
      </c>
      <c r="C9" s="859"/>
      <c r="D9" s="860"/>
      <c r="E9" s="860"/>
      <c r="F9" s="861"/>
      <c r="G9" s="102"/>
      <c r="H9" s="862"/>
      <c r="I9" s="326"/>
      <c r="J9" s="903"/>
      <c r="K9" s="860"/>
      <c r="L9" s="860"/>
    </row>
    <row r="10" spans="1:14" ht="14.1" customHeight="1">
      <c r="A10" s="864" t="s">
        <v>22</v>
      </c>
      <c r="B10" s="865" t="s">
        <v>23</v>
      </c>
      <c r="C10" s="866"/>
      <c r="D10" s="867"/>
      <c r="E10" s="867"/>
      <c r="F10" s="868"/>
      <c r="G10" s="103"/>
      <c r="H10" s="869"/>
      <c r="I10" s="327"/>
      <c r="J10" s="904"/>
      <c r="K10" s="867"/>
      <c r="L10" s="867"/>
      <c r="N10" s="22"/>
    </row>
    <row r="11" spans="1:14" ht="14.1" customHeight="1">
      <c r="A11" s="864" t="s">
        <v>24</v>
      </c>
      <c r="B11" s="865" t="s">
        <v>25</v>
      </c>
      <c r="C11" s="866"/>
      <c r="D11" s="867"/>
      <c r="E11" s="867"/>
      <c r="F11" s="868"/>
      <c r="G11" s="103"/>
      <c r="H11" s="869"/>
      <c r="I11" s="327"/>
      <c r="J11" s="904"/>
      <c r="K11" s="867"/>
      <c r="L11" s="867"/>
    </row>
    <row r="12" spans="1:14" ht="14.1" customHeight="1">
      <c r="A12" s="864" t="s">
        <v>26</v>
      </c>
      <c r="B12" s="865" t="s">
        <v>27</v>
      </c>
      <c r="C12" s="866"/>
      <c r="D12" s="867"/>
      <c r="E12" s="867"/>
      <c r="F12" s="868"/>
      <c r="G12" s="103"/>
      <c r="H12" s="869"/>
      <c r="I12" s="327"/>
      <c r="J12" s="904"/>
      <c r="K12" s="867"/>
      <c r="L12" s="867"/>
    </row>
    <row r="13" spans="1:14" ht="14.1" customHeight="1">
      <c r="A13" s="864" t="s">
        <v>28</v>
      </c>
      <c r="B13" s="865" t="s">
        <v>29</v>
      </c>
      <c r="C13" s="866">
        <v>19013</v>
      </c>
      <c r="D13" s="867">
        <v>19013</v>
      </c>
      <c r="E13" s="867"/>
      <c r="F13" s="868"/>
      <c r="G13" s="19">
        <v>19013</v>
      </c>
      <c r="H13" s="869">
        <v>16501</v>
      </c>
      <c r="I13" s="327">
        <f>H13/G13*100</f>
        <v>86.787987166675435</v>
      </c>
      <c r="J13" s="870">
        <v>16501</v>
      </c>
      <c r="K13" s="867"/>
      <c r="L13" s="867"/>
    </row>
    <row r="14" spans="1:14" ht="14.1" customHeight="1">
      <c r="A14" s="864" t="s">
        <v>30</v>
      </c>
      <c r="B14" s="865" t="s">
        <v>31</v>
      </c>
      <c r="C14" s="866">
        <v>5133</v>
      </c>
      <c r="D14" s="867">
        <v>5133</v>
      </c>
      <c r="E14" s="867"/>
      <c r="F14" s="868"/>
      <c r="G14" s="19">
        <v>5133</v>
      </c>
      <c r="H14" s="869">
        <v>4440</v>
      </c>
      <c r="I14" s="327">
        <f t="shared" ref="I14:I15" si="0">H14/G14*100</f>
        <v>86.499123319696082</v>
      </c>
      <c r="J14" s="870">
        <v>4440</v>
      </c>
      <c r="K14" s="867"/>
      <c r="L14" s="867"/>
    </row>
    <row r="15" spans="1:14" ht="14.1" customHeight="1">
      <c r="A15" s="864" t="s">
        <v>32</v>
      </c>
      <c r="B15" s="905" t="s">
        <v>33</v>
      </c>
      <c r="C15" s="866">
        <v>9392</v>
      </c>
      <c r="D15" s="867">
        <v>9392</v>
      </c>
      <c r="E15" s="867"/>
      <c r="F15" s="868"/>
      <c r="G15" s="19">
        <v>9392</v>
      </c>
      <c r="H15" s="869">
        <v>8680</v>
      </c>
      <c r="I15" s="327">
        <f t="shared" si="0"/>
        <v>92.419080068143103</v>
      </c>
      <c r="J15" s="870">
        <v>8680</v>
      </c>
      <c r="K15" s="867"/>
      <c r="L15" s="867"/>
    </row>
    <row r="16" spans="1:14" ht="14.1" customHeight="1">
      <c r="A16" s="864" t="s">
        <v>34</v>
      </c>
      <c r="B16" s="865" t="s">
        <v>35</v>
      </c>
      <c r="C16" s="906"/>
      <c r="D16" s="907"/>
      <c r="E16" s="907"/>
      <c r="F16" s="908"/>
      <c r="G16" s="103"/>
      <c r="H16" s="909"/>
      <c r="I16" s="327"/>
      <c r="J16" s="910"/>
      <c r="K16" s="907"/>
      <c r="L16" s="907"/>
    </row>
    <row r="17" spans="1:12" ht="14.1" customHeight="1">
      <c r="A17" s="864" t="s">
        <v>36</v>
      </c>
      <c r="B17" s="865" t="s">
        <v>37</v>
      </c>
      <c r="C17" s="866"/>
      <c r="D17" s="867"/>
      <c r="E17" s="867"/>
      <c r="F17" s="868"/>
      <c r="G17" s="103"/>
      <c r="H17" s="869"/>
      <c r="I17" s="327"/>
      <c r="J17" s="870"/>
      <c r="K17" s="867"/>
      <c r="L17" s="867"/>
    </row>
    <row r="18" spans="1:12" ht="14.1" customHeight="1">
      <c r="A18" s="864" t="s">
        <v>38</v>
      </c>
      <c r="B18" s="865" t="s">
        <v>39</v>
      </c>
      <c r="C18" s="911"/>
      <c r="D18" s="912"/>
      <c r="E18" s="912"/>
      <c r="F18" s="913"/>
      <c r="G18" s="103"/>
      <c r="H18" s="914"/>
      <c r="I18" s="327"/>
      <c r="J18" s="915"/>
      <c r="K18" s="912"/>
      <c r="L18" s="912"/>
    </row>
    <row r="19" spans="1:12" ht="14.1" customHeight="1" thickBot="1">
      <c r="A19" s="864" t="s">
        <v>40</v>
      </c>
      <c r="B19" s="905" t="s">
        <v>41</v>
      </c>
      <c r="C19" s="911"/>
      <c r="D19" s="912"/>
      <c r="E19" s="912"/>
      <c r="F19" s="913"/>
      <c r="G19" s="125"/>
      <c r="H19" s="914"/>
      <c r="I19" s="328"/>
      <c r="J19" s="915"/>
      <c r="K19" s="912"/>
      <c r="L19" s="912"/>
    </row>
    <row r="20" spans="1:12" ht="14.1" customHeight="1" thickBot="1">
      <c r="A20" s="883" t="s">
        <v>42</v>
      </c>
      <c r="B20" s="892" t="s">
        <v>43</v>
      </c>
      <c r="C20" s="884">
        <v>33538</v>
      </c>
      <c r="D20" s="885">
        <v>33538</v>
      </c>
      <c r="E20" s="885"/>
      <c r="F20" s="886"/>
      <c r="G20" s="21">
        <v>33538</v>
      </c>
      <c r="H20" s="392">
        <v>29621</v>
      </c>
      <c r="I20" s="332">
        <f>H20/G20*100</f>
        <v>88.320710835470223</v>
      </c>
      <c r="J20" s="393">
        <v>29621</v>
      </c>
      <c r="K20" s="885"/>
      <c r="L20" s="885"/>
    </row>
    <row r="21" spans="1:12" ht="14.1" customHeight="1" thickBot="1">
      <c r="A21" s="851"/>
      <c r="B21" s="892" t="s">
        <v>44</v>
      </c>
      <c r="C21" s="878"/>
      <c r="D21" s="879"/>
      <c r="E21" s="879"/>
      <c r="F21" s="880"/>
      <c r="G21" s="124"/>
      <c r="H21" s="881"/>
      <c r="I21" s="329"/>
      <c r="J21" s="882"/>
      <c r="K21" s="879"/>
      <c r="L21" s="879"/>
    </row>
    <row r="22" spans="1:12" ht="14.1" customHeight="1">
      <c r="A22" s="857" t="s">
        <v>45</v>
      </c>
      <c r="B22" s="858" t="s">
        <v>46</v>
      </c>
      <c r="C22" s="859"/>
      <c r="D22" s="860"/>
      <c r="E22" s="860"/>
      <c r="F22" s="861"/>
      <c r="G22" s="102"/>
      <c r="H22" s="862"/>
      <c r="I22" s="326"/>
      <c r="J22" s="863"/>
      <c r="K22" s="860"/>
      <c r="L22" s="860"/>
    </row>
    <row r="23" spans="1:12" ht="14.1" customHeight="1">
      <c r="A23" s="864" t="s">
        <v>47</v>
      </c>
      <c r="B23" s="865" t="s">
        <v>48</v>
      </c>
      <c r="C23" s="866"/>
      <c r="D23" s="867"/>
      <c r="E23" s="867"/>
      <c r="F23" s="868"/>
      <c r="G23" s="103"/>
      <c r="H23" s="869"/>
      <c r="I23" s="327"/>
      <c r="J23" s="870"/>
      <c r="K23" s="867"/>
      <c r="L23" s="867"/>
    </row>
    <row r="24" spans="1:12" ht="14.1" customHeight="1">
      <c r="A24" s="864" t="s">
        <v>49</v>
      </c>
      <c r="B24" s="865" t="s">
        <v>50</v>
      </c>
      <c r="C24" s="866"/>
      <c r="D24" s="867"/>
      <c r="E24" s="867"/>
      <c r="F24" s="868"/>
      <c r="G24" s="103"/>
      <c r="H24" s="869"/>
      <c r="I24" s="327"/>
      <c r="J24" s="870"/>
      <c r="K24" s="867"/>
      <c r="L24" s="867"/>
    </row>
    <row r="25" spans="1:12" ht="14.1" customHeight="1" thickBot="1">
      <c r="A25" s="864" t="s">
        <v>51</v>
      </c>
      <c r="B25" s="865" t="s">
        <v>52</v>
      </c>
      <c r="C25" s="866"/>
      <c r="D25" s="867"/>
      <c r="E25" s="867"/>
      <c r="F25" s="868"/>
      <c r="G25" s="125"/>
      <c r="H25" s="869"/>
      <c r="I25" s="328"/>
      <c r="J25" s="870"/>
      <c r="K25" s="867"/>
      <c r="L25" s="867"/>
    </row>
    <row r="26" spans="1:12" ht="14.1" customHeight="1" thickBot="1">
      <c r="A26" s="883" t="s">
        <v>53</v>
      </c>
      <c r="B26" s="892" t="s">
        <v>54</v>
      </c>
      <c r="C26" s="884">
        <v>0</v>
      </c>
      <c r="D26" s="885">
        <v>0</v>
      </c>
      <c r="E26" s="885"/>
      <c r="F26" s="886"/>
      <c r="G26" s="124"/>
      <c r="H26" s="392"/>
      <c r="I26" s="329"/>
      <c r="J26" s="393">
        <v>0</v>
      </c>
      <c r="K26" s="885"/>
      <c r="L26" s="885"/>
    </row>
    <row r="27" spans="1:12" ht="14.1" customHeight="1" thickBot="1">
      <c r="A27" s="883" t="s">
        <v>55</v>
      </c>
      <c r="B27" s="852" t="s">
        <v>56</v>
      </c>
      <c r="C27" s="887"/>
      <c r="D27" s="888"/>
      <c r="E27" s="888"/>
      <c r="F27" s="889"/>
      <c r="G27" s="124"/>
      <c r="H27" s="890"/>
      <c r="I27" s="329"/>
      <c r="J27" s="891"/>
      <c r="K27" s="888"/>
      <c r="L27" s="888"/>
    </row>
    <row r="28" spans="1:12" ht="14.1" customHeight="1" thickBot="1">
      <c r="A28" s="851"/>
      <c r="B28" s="852" t="s">
        <v>57</v>
      </c>
      <c r="C28" s="878"/>
      <c r="D28" s="879"/>
      <c r="E28" s="879"/>
      <c r="F28" s="880"/>
      <c r="G28" s="124"/>
      <c r="H28" s="881"/>
      <c r="I28" s="329"/>
      <c r="J28" s="882"/>
      <c r="K28" s="879"/>
      <c r="L28" s="879"/>
    </row>
    <row r="29" spans="1:12" ht="14.1" customHeight="1">
      <c r="A29" s="857" t="s">
        <v>58</v>
      </c>
      <c r="B29" s="858" t="s">
        <v>48</v>
      </c>
      <c r="C29" s="859"/>
      <c r="D29" s="860"/>
      <c r="E29" s="860"/>
      <c r="F29" s="861"/>
      <c r="G29" s="102"/>
      <c r="H29" s="862"/>
      <c r="I29" s="326"/>
      <c r="J29" s="863"/>
      <c r="K29" s="860"/>
      <c r="L29" s="860"/>
    </row>
    <row r="30" spans="1:12" ht="14.1" customHeight="1">
      <c r="A30" s="857" t="s">
        <v>59</v>
      </c>
      <c r="B30" s="865" t="s">
        <v>60</v>
      </c>
      <c r="C30" s="906"/>
      <c r="D30" s="907"/>
      <c r="E30" s="907"/>
      <c r="F30" s="908"/>
      <c r="G30" s="103"/>
      <c r="H30" s="909"/>
      <c r="I30" s="327"/>
      <c r="J30" s="910"/>
      <c r="K30" s="907"/>
      <c r="L30" s="907"/>
    </row>
    <row r="31" spans="1:12" ht="14.1" customHeight="1" thickBot="1">
      <c r="A31" s="864" t="s">
        <v>61</v>
      </c>
      <c r="B31" s="916" t="s">
        <v>62</v>
      </c>
      <c r="C31" s="917"/>
      <c r="D31" s="918"/>
      <c r="E31" s="918"/>
      <c r="F31" s="919"/>
      <c r="G31" s="125"/>
      <c r="H31" s="920"/>
      <c r="I31" s="328"/>
      <c r="J31" s="921"/>
      <c r="K31" s="918"/>
      <c r="L31" s="918"/>
    </row>
    <row r="32" spans="1:12" ht="14.1" customHeight="1" thickBot="1">
      <c r="A32" s="883" t="s">
        <v>63</v>
      </c>
      <c r="B32" s="852" t="s">
        <v>64</v>
      </c>
      <c r="C32" s="884">
        <v>0</v>
      </c>
      <c r="D32" s="885">
        <v>0</v>
      </c>
      <c r="E32" s="885"/>
      <c r="F32" s="886"/>
      <c r="G32" s="124"/>
      <c r="H32" s="392"/>
      <c r="I32" s="329"/>
      <c r="J32" s="393">
        <v>0</v>
      </c>
      <c r="K32" s="885"/>
      <c r="L32" s="885"/>
    </row>
    <row r="33" spans="1:12" ht="14.1" customHeight="1" thickBot="1">
      <c r="A33" s="851"/>
      <c r="B33" s="852" t="s">
        <v>65</v>
      </c>
      <c r="C33" s="878"/>
      <c r="D33" s="879"/>
      <c r="E33" s="879"/>
      <c r="F33" s="880"/>
      <c r="G33" s="124"/>
      <c r="H33" s="881"/>
      <c r="I33" s="329"/>
      <c r="J33" s="882"/>
      <c r="K33" s="879"/>
      <c r="L33" s="879"/>
    </row>
    <row r="34" spans="1:12" ht="14.1" customHeight="1">
      <c r="A34" s="857" t="s">
        <v>66</v>
      </c>
      <c r="B34" s="858" t="s">
        <v>67</v>
      </c>
      <c r="C34" s="859"/>
      <c r="D34" s="860"/>
      <c r="E34" s="860"/>
      <c r="F34" s="861"/>
      <c r="G34" s="102"/>
      <c r="H34" s="862"/>
      <c r="I34" s="326"/>
      <c r="J34" s="863"/>
      <c r="K34" s="860"/>
      <c r="L34" s="860"/>
    </row>
    <row r="35" spans="1:12" ht="14.1" customHeight="1">
      <c r="A35" s="857" t="s">
        <v>68</v>
      </c>
      <c r="B35" s="865" t="s">
        <v>69</v>
      </c>
      <c r="C35" s="906"/>
      <c r="D35" s="907"/>
      <c r="E35" s="907"/>
      <c r="F35" s="908"/>
      <c r="G35" s="103"/>
      <c r="H35" s="909"/>
      <c r="I35" s="327"/>
      <c r="J35" s="910"/>
      <c r="K35" s="907"/>
      <c r="L35" s="907"/>
    </row>
    <row r="36" spans="1:12" ht="14.1" customHeight="1" thickBot="1">
      <c r="A36" s="864" t="s">
        <v>70</v>
      </c>
      <c r="B36" s="916" t="s">
        <v>71</v>
      </c>
      <c r="C36" s="917"/>
      <c r="D36" s="918"/>
      <c r="E36" s="918"/>
      <c r="F36" s="919"/>
      <c r="G36" s="125"/>
      <c r="H36" s="920"/>
      <c r="I36" s="328"/>
      <c r="J36" s="921"/>
      <c r="K36" s="918"/>
      <c r="L36" s="918"/>
    </row>
    <row r="37" spans="1:12" ht="14.1" customHeight="1" thickBot="1">
      <c r="A37" s="883" t="s">
        <v>72</v>
      </c>
      <c r="B37" s="852" t="s">
        <v>73</v>
      </c>
      <c r="C37" s="884">
        <v>0</v>
      </c>
      <c r="D37" s="885">
        <v>0</v>
      </c>
      <c r="E37" s="885"/>
      <c r="F37" s="886"/>
      <c r="G37" s="124"/>
      <c r="H37" s="392"/>
      <c r="I37" s="329"/>
      <c r="J37" s="393">
        <v>0</v>
      </c>
      <c r="K37" s="885"/>
      <c r="L37" s="885"/>
    </row>
    <row r="38" spans="1:12" ht="14.1" customHeight="1" thickBot="1">
      <c r="A38" s="883" t="s">
        <v>74</v>
      </c>
      <c r="B38" s="852" t="s">
        <v>75</v>
      </c>
      <c r="C38" s="887"/>
      <c r="D38" s="888"/>
      <c r="E38" s="888"/>
      <c r="F38" s="889"/>
      <c r="G38" s="124"/>
      <c r="H38" s="890"/>
      <c r="I38" s="329"/>
      <c r="J38" s="891"/>
      <c r="K38" s="888"/>
      <c r="L38" s="888"/>
    </row>
    <row r="39" spans="1:12" ht="14.1" customHeight="1" thickBot="1">
      <c r="A39" s="883" t="s">
        <v>76</v>
      </c>
      <c r="B39" s="852" t="s">
        <v>77</v>
      </c>
      <c r="C39" s="922"/>
      <c r="D39" s="923"/>
      <c r="E39" s="923"/>
      <c r="F39" s="924"/>
      <c r="G39" s="124"/>
      <c r="H39" s="890"/>
      <c r="I39" s="329"/>
      <c r="J39" s="891"/>
      <c r="K39" s="923"/>
      <c r="L39" s="923"/>
    </row>
    <row r="40" spans="1:12" ht="14.1" customHeight="1" thickBot="1">
      <c r="A40" s="883" t="s">
        <v>78</v>
      </c>
      <c r="B40" s="852" t="s">
        <v>79</v>
      </c>
      <c r="C40" s="925">
        <v>33538</v>
      </c>
      <c r="D40" s="926">
        <v>33538</v>
      </c>
      <c r="E40" s="926"/>
      <c r="F40" s="927"/>
      <c r="G40" s="21">
        <v>33538</v>
      </c>
      <c r="H40" s="392">
        <v>29621</v>
      </c>
      <c r="I40" s="329">
        <f>H40/G40*100</f>
        <v>88.320710835470223</v>
      </c>
      <c r="J40" s="393">
        <v>29621</v>
      </c>
      <c r="K40" s="926"/>
      <c r="L40" s="926"/>
    </row>
    <row r="41" spans="1:12" ht="14.1" customHeight="1" thickBot="1">
      <c r="A41" s="851"/>
      <c r="B41" s="852" t="s">
        <v>80</v>
      </c>
      <c r="C41" s="878"/>
      <c r="D41" s="879"/>
      <c r="E41" s="879"/>
      <c r="F41" s="880"/>
      <c r="G41" s="401"/>
      <c r="H41" s="881"/>
      <c r="I41" s="329"/>
      <c r="J41" s="882"/>
      <c r="K41" s="879"/>
      <c r="L41" s="879"/>
    </row>
    <row r="42" spans="1:12" ht="14.1" customHeight="1">
      <c r="A42" s="857" t="s">
        <v>81</v>
      </c>
      <c r="B42" s="858" t="s">
        <v>82</v>
      </c>
      <c r="C42" s="859"/>
      <c r="D42" s="860"/>
      <c r="E42" s="860"/>
      <c r="F42" s="861"/>
      <c r="G42" s="190">
        <v>7668</v>
      </c>
      <c r="H42" s="862">
        <v>7668</v>
      </c>
      <c r="I42" s="327">
        <f t="shared" ref="I42" si="1">H42/G42*100</f>
        <v>100</v>
      </c>
      <c r="J42" s="863">
        <v>7668</v>
      </c>
      <c r="K42" s="860"/>
      <c r="L42" s="860"/>
    </row>
    <row r="43" spans="1:12" ht="14.1" customHeight="1">
      <c r="A43" s="857" t="s">
        <v>83</v>
      </c>
      <c r="B43" s="865" t="s">
        <v>84</v>
      </c>
      <c r="C43" s="906"/>
      <c r="D43" s="907"/>
      <c r="E43" s="907"/>
      <c r="F43" s="908"/>
      <c r="G43" s="103"/>
      <c r="H43" s="909"/>
      <c r="I43" s="327"/>
      <c r="J43" s="910"/>
      <c r="K43" s="907"/>
      <c r="L43" s="907"/>
    </row>
    <row r="44" spans="1:12" ht="14.1" customHeight="1" thickBot="1">
      <c r="A44" s="864" t="s">
        <v>85</v>
      </c>
      <c r="B44" s="916" t="s">
        <v>86</v>
      </c>
      <c r="C44" s="917">
        <v>55816</v>
      </c>
      <c r="D44" s="918">
        <v>55816</v>
      </c>
      <c r="E44" s="918"/>
      <c r="F44" s="919"/>
      <c r="G44" s="402">
        <v>43544</v>
      </c>
      <c r="H44" s="920">
        <v>43544</v>
      </c>
      <c r="I44" s="327">
        <f t="shared" ref="I44:I46" si="2">H44/G44*100</f>
        <v>100</v>
      </c>
      <c r="J44" s="921">
        <v>43544</v>
      </c>
      <c r="K44" s="918"/>
      <c r="L44" s="918"/>
    </row>
    <row r="45" spans="1:12" ht="14.1" customHeight="1" thickBot="1">
      <c r="A45" s="928" t="s">
        <v>87</v>
      </c>
      <c r="B45" s="852" t="s">
        <v>88</v>
      </c>
      <c r="C45" s="925">
        <v>55816</v>
      </c>
      <c r="D45" s="926">
        <v>55816</v>
      </c>
      <c r="E45" s="926"/>
      <c r="F45" s="927"/>
      <c r="G45" s="21">
        <v>51212</v>
      </c>
      <c r="H45" s="392">
        <v>51212</v>
      </c>
      <c r="I45" s="329">
        <f t="shared" si="2"/>
        <v>100</v>
      </c>
      <c r="J45" s="393">
        <v>51212</v>
      </c>
      <c r="K45" s="926"/>
      <c r="L45" s="926"/>
    </row>
    <row r="46" spans="1:12" ht="16.5" customHeight="1" thickBot="1">
      <c r="A46" s="928" t="s">
        <v>89</v>
      </c>
      <c r="B46" s="929" t="s">
        <v>90</v>
      </c>
      <c r="C46" s="925">
        <v>89354</v>
      </c>
      <c r="D46" s="926">
        <v>89354</v>
      </c>
      <c r="E46" s="926"/>
      <c r="F46" s="927"/>
      <c r="G46" s="21">
        <v>84750</v>
      </c>
      <c r="H46" s="392">
        <v>80833</v>
      </c>
      <c r="I46" s="329">
        <f t="shared" si="2"/>
        <v>95.378171091445424</v>
      </c>
      <c r="J46" s="393">
        <v>80833</v>
      </c>
      <c r="K46" s="926"/>
      <c r="L46" s="926"/>
    </row>
    <row r="47" spans="1:12" ht="27.75" customHeight="1" thickBot="1">
      <c r="A47" s="10"/>
      <c r="B47" s="390"/>
      <c r="C47" s="391"/>
      <c r="D47" s="391"/>
      <c r="E47" s="391"/>
      <c r="F47" s="391"/>
      <c r="G47" s="400"/>
      <c r="H47" s="400"/>
      <c r="I47" s="400"/>
      <c r="J47" s="391"/>
      <c r="K47" s="391"/>
      <c r="L47" s="391"/>
    </row>
    <row r="48" spans="1:12" ht="28.5" customHeight="1" thickBot="1">
      <c r="A48" s="1411"/>
      <c r="B48" s="1401" t="s">
        <v>91</v>
      </c>
      <c r="C48" s="1400" t="s">
        <v>10</v>
      </c>
      <c r="D48" s="1356" t="s">
        <v>11</v>
      </c>
      <c r="E48" s="1356" t="s">
        <v>12</v>
      </c>
      <c r="F48" s="1404" t="s">
        <v>13</v>
      </c>
      <c r="G48" s="1405" t="s">
        <v>14</v>
      </c>
      <c r="H48" s="1400" t="s">
        <v>109</v>
      </c>
      <c r="I48" s="1409" t="s">
        <v>110</v>
      </c>
      <c r="J48" s="1349" t="s">
        <v>111</v>
      </c>
      <c r="K48" s="1350"/>
      <c r="L48" s="1351"/>
    </row>
    <row r="49" spans="1:12" ht="24.75" customHeight="1" thickBot="1">
      <c r="A49" s="1412"/>
      <c r="B49" s="1402"/>
      <c r="C49" s="1403"/>
      <c r="D49" s="395" t="s">
        <v>16</v>
      </c>
      <c r="E49" s="396" t="s">
        <v>17</v>
      </c>
      <c r="F49" s="397" t="s">
        <v>18</v>
      </c>
      <c r="G49" s="1406"/>
      <c r="H49" s="1363"/>
      <c r="I49" s="1410"/>
      <c r="J49" s="1271" t="s">
        <v>16</v>
      </c>
      <c r="K49" s="1271" t="s">
        <v>17</v>
      </c>
      <c r="L49" s="394" t="s">
        <v>18</v>
      </c>
    </row>
    <row r="50" spans="1:12" ht="14.1" customHeight="1" thickBot="1">
      <c r="A50" s="1300"/>
      <c r="B50" s="1301" t="s">
        <v>92</v>
      </c>
      <c r="C50" s="853"/>
      <c r="D50" s="854"/>
      <c r="E50" s="854"/>
      <c r="F50" s="855"/>
      <c r="G50" s="398"/>
      <c r="H50" s="856"/>
      <c r="I50" s="399"/>
      <c r="J50" s="854"/>
      <c r="K50" s="854"/>
      <c r="L50" s="854"/>
    </row>
    <row r="51" spans="1:12" ht="14.1" customHeight="1">
      <c r="A51" s="857" t="s">
        <v>20</v>
      </c>
      <c r="B51" s="858" t="s">
        <v>93</v>
      </c>
      <c r="C51" s="859">
        <v>5232</v>
      </c>
      <c r="D51" s="860">
        <v>5232</v>
      </c>
      <c r="E51" s="860"/>
      <c r="F51" s="861"/>
      <c r="G51" s="100">
        <v>5282</v>
      </c>
      <c r="H51" s="862">
        <v>3858</v>
      </c>
      <c r="I51" s="327">
        <f t="shared" ref="I51:I53" si="3">H51/G51*100</f>
        <v>73.040514956455894</v>
      </c>
      <c r="J51" s="863">
        <v>3858</v>
      </c>
      <c r="K51" s="860"/>
      <c r="L51" s="860"/>
    </row>
    <row r="52" spans="1:12" ht="14.1" customHeight="1">
      <c r="A52" s="864" t="s">
        <v>22</v>
      </c>
      <c r="B52" s="865" t="s">
        <v>94</v>
      </c>
      <c r="C52" s="866">
        <v>1413</v>
      </c>
      <c r="D52" s="867">
        <v>1413</v>
      </c>
      <c r="E52" s="867"/>
      <c r="F52" s="868"/>
      <c r="G52" s="19">
        <v>1428</v>
      </c>
      <c r="H52" s="869">
        <v>1052</v>
      </c>
      <c r="I52" s="327">
        <f t="shared" si="3"/>
        <v>73.669467787114854</v>
      </c>
      <c r="J52" s="870">
        <v>1052</v>
      </c>
      <c r="K52" s="867"/>
      <c r="L52" s="867"/>
    </row>
    <row r="53" spans="1:12" ht="14.1" customHeight="1">
      <c r="A53" s="864" t="s">
        <v>24</v>
      </c>
      <c r="B53" s="865" t="s">
        <v>95</v>
      </c>
      <c r="C53" s="866">
        <v>82709</v>
      </c>
      <c r="D53" s="867">
        <v>82709</v>
      </c>
      <c r="E53" s="867"/>
      <c r="F53" s="868"/>
      <c r="G53" s="19">
        <v>78040</v>
      </c>
      <c r="H53" s="869">
        <v>70147</v>
      </c>
      <c r="I53" s="327">
        <f t="shared" si="3"/>
        <v>89.885955920040999</v>
      </c>
      <c r="J53" s="870">
        <v>70147</v>
      </c>
      <c r="K53" s="867"/>
      <c r="L53" s="867"/>
    </row>
    <row r="54" spans="1:12" ht="14.1" customHeight="1">
      <c r="A54" s="864" t="s">
        <v>26</v>
      </c>
      <c r="B54" s="865" t="s">
        <v>96</v>
      </c>
      <c r="C54" s="866"/>
      <c r="D54" s="867"/>
      <c r="E54" s="867"/>
      <c r="F54" s="868"/>
      <c r="G54" s="103"/>
      <c r="H54" s="869"/>
      <c r="I54" s="327"/>
      <c r="J54" s="870"/>
      <c r="K54" s="867"/>
      <c r="L54" s="867"/>
    </row>
    <row r="55" spans="1:12" ht="14.1" customHeight="1" thickBot="1">
      <c r="A55" s="864" t="s">
        <v>28</v>
      </c>
      <c r="B55" s="865" t="s">
        <v>97</v>
      </c>
      <c r="C55" s="866"/>
      <c r="D55" s="867"/>
      <c r="E55" s="867"/>
      <c r="F55" s="868"/>
      <c r="G55" s="125"/>
      <c r="H55" s="869"/>
      <c r="I55" s="328"/>
      <c r="J55" s="870"/>
      <c r="K55" s="867"/>
      <c r="L55" s="867"/>
    </row>
    <row r="56" spans="1:12" ht="14.1" customHeight="1" thickBot="1">
      <c r="A56" s="871" t="s">
        <v>42</v>
      </c>
      <c r="B56" s="872" t="s">
        <v>98</v>
      </c>
      <c r="C56" s="873">
        <v>89354</v>
      </c>
      <c r="D56" s="874">
        <v>89354</v>
      </c>
      <c r="E56" s="874"/>
      <c r="F56" s="875"/>
      <c r="G56" s="21">
        <v>84750</v>
      </c>
      <c r="H56" s="876">
        <v>75057</v>
      </c>
      <c r="I56" s="329">
        <f>H56/G56*100</f>
        <v>88.56283185840708</v>
      </c>
      <c r="J56" s="877">
        <v>75057</v>
      </c>
      <c r="K56" s="874"/>
      <c r="L56" s="874"/>
    </row>
    <row r="57" spans="1:12" ht="14.1" customHeight="1" thickBot="1">
      <c r="A57" s="851"/>
      <c r="B57" s="852" t="s">
        <v>99</v>
      </c>
      <c r="C57" s="878"/>
      <c r="D57" s="879"/>
      <c r="E57" s="879"/>
      <c r="F57" s="880"/>
      <c r="G57" s="124"/>
      <c r="H57" s="881"/>
      <c r="I57" s="329"/>
      <c r="J57" s="882"/>
      <c r="K57" s="879"/>
      <c r="L57" s="879"/>
    </row>
    <row r="58" spans="1:12" ht="14.1" customHeight="1">
      <c r="A58" s="857" t="s">
        <v>45</v>
      </c>
      <c r="B58" s="858" t="s">
        <v>100</v>
      </c>
      <c r="C58" s="859"/>
      <c r="D58" s="860"/>
      <c r="E58" s="860"/>
      <c r="F58" s="861"/>
      <c r="G58" s="102"/>
      <c r="H58" s="862"/>
      <c r="I58" s="326"/>
      <c r="J58" s="863"/>
      <c r="K58" s="860"/>
      <c r="L58" s="860"/>
    </row>
    <row r="59" spans="1:12" ht="14.1" customHeight="1">
      <c r="A59" s="864" t="s">
        <v>47</v>
      </c>
      <c r="B59" s="865" t="s">
        <v>101</v>
      </c>
      <c r="C59" s="866"/>
      <c r="D59" s="867"/>
      <c r="E59" s="867"/>
      <c r="F59" s="868"/>
      <c r="G59" s="103"/>
      <c r="H59" s="869"/>
      <c r="I59" s="327"/>
      <c r="J59" s="870"/>
      <c r="K59" s="867"/>
      <c r="L59" s="867"/>
    </row>
    <row r="60" spans="1:12" ht="14.1" customHeight="1">
      <c r="A60" s="864" t="s">
        <v>49</v>
      </c>
      <c r="B60" s="865" t="s">
        <v>102</v>
      </c>
      <c r="C60" s="866"/>
      <c r="D60" s="867"/>
      <c r="E60" s="867"/>
      <c r="F60" s="868"/>
      <c r="G60" s="103"/>
      <c r="H60" s="869"/>
      <c r="I60" s="327"/>
      <c r="J60" s="870"/>
      <c r="K60" s="867"/>
      <c r="L60" s="867"/>
    </row>
    <row r="61" spans="1:12" ht="14.1" customHeight="1" thickBot="1">
      <c r="A61" s="864" t="s">
        <v>51</v>
      </c>
      <c r="B61" s="865" t="s">
        <v>103</v>
      </c>
      <c r="C61" s="866"/>
      <c r="D61" s="867"/>
      <c r="E61" s="867"/>
      <c r="F61" s="868"/>
      <c r="G61" s="125"/>
      <c r="H61" s="869"/>
      <c r="I61" s="328"/>
      <c r="J61" s="870"/>
      <c r="K61" s="867"/>
      <c r="L61" s="867"/>
    </row>
    <row r="62" spans="1:12" ht="14.1" customHeight="1" thickBot="1">
      <c r="A62" s="883" t="s">
        <v>53</v>
      </c>
      <c r="B62" s="852" t="s">
        <v>104</v>
      </c>
      <c r="C62" s="884">
        <v>0</v>
      </c>
      <c r="D62" s="885">
        <v>0</v>
      </c>
      <c r="E62" s="885"/>
      <c r="F62" s="886"/>
      <c r="G62" s="124"/>
      <c r="H62" s="392"/>
      <c r="I62" s="329"/>
      <c r="J62" s="393">
        <v>0</v>
      </c>
      <c r="K62" s="885"/>
      <c r="L62" s="885"/>
    </row>
    <row r="63" spans="1:12" ht="14.1" customHeight="1" thickBot="1">
      <c r="A63" s="883" t="s">
        <v>55</v>
      </c>
      <c r="B63" s="852" t="s">
        <v>105</v>
      </c>
      <c r="C63" s="887"/>
      <c r="D63" s="888"/>
      <c r="E63" s="888"/>
      <c r="F63" s="889"/>
      <c r="G63" s="124"/>
      <c r="H63" s="890"/>
      <c r="I63" s="329"/>
      <c r="J63" s="891"/>
      <c r="K63" s="888"/>
      <c r="L63" s="888"/>
    </row>
    <row r="64" spans="1:12" ht="18" customHeight="1" thickBot="1">
      <c r="A64" s="883" t="s">
        <v>63</v>
      </c>
      <c r="B64" s="892" t="s">
        <v>106</v>
      </c>
      <c r="C64" s="884">
        <v>89354</v>
      </c>
      <c r="D64" s="885">
        <v>89354</v>
      </c>
      <c r="E64" s="885"/>
      <c r="F64" s="886"/>
      <c r="G64" s="21">
        <v>84750</v>
      </c>
      <c r="H64" s="392">
        <v>75057</v>
      </c>
      <c r="I64" s="329">
        <f>H64/G64*100</f>
        <v>88.56283185840708</v>
      </c>
      <c r="J64" s="393">
        <v>75057</v>
      </c>
      <c r="K64" s="885"/>
      <c r="L64" s="885"/>
    </row>
    <row r="65" spans="1:12" ht="14.1" customHeight="1" thickBot="1">
      <c r="A65" s="893"/>
      <c r="B65" s="894"/>
      <c r="C65" s="895"/>
      <c r="D65" s="895"/>
      <c r="E65" s="895"/>
      <c r="F65" s="895"/>
      <c r="G65" s="896"/>
      <c r="H65" s="896"/>
      <c r="I65" s="896"/>
      <c r="J65" s="895"/>
      <c r="K65" s="895"/>
      <c r="L65" s="895"/>
    </row>
    <row r="66" spans="1:12" ht="14.1" customHeight="1" thickBot="1">
      <c r="A66" s="15" t="s">
        <v>107</v>
      </c>
      <c r="B66" s="897"/>
      <c r="C66" s="898">
        <v>2</v>
      </c>
      <c r="D66" s="899">
        <v>2</v>
      </c>
      <c r="E66" s="899"/>
      <c r="F66" s="900"/>
      <c r="G66" s="68">
        <v>2</v>
      </c>
      <c r="H66" s="901">
        <v>1</v>
      </c>
      <c r="I66" s="336"/>
      <c r="J66" s="902">
        <v>1</v>
      </c>
      <c r="K66" s="899"/>
      <c r="L66" s="899"/>
    </row>
    <row r="67" spans="1:12" ht="14.1" customHeight="1" thickBot="1">
      <c r="A67" s="15" t="s">
        <v>108</v>
      </c>
      <c r="B67" s="897"/>
      <c r="C67" s="898"/>
      <c r="D67" s="899"/>
      <c r="E67" s="899"/>
      <c r="F67" s="900"/>
      <c r="G67" s="68"/>
      <c r="H67" s="901"/>
      <c r="I67" s="336"/>
      <c r="J67" s="902"/>
      <c r="K67" s="899"/>
      <c r="L67" s="899"/>
    </row>
  </sheetData>
  <mergeCells count="19">
    <mergeCell ref="A48:A49"/>
    <mergeCell ref="A4:G4"/>
    <mergeCell ref="A1:G1"/>
    <mergeCell ref="B5:G5"/>
    <mergeCell ref="B2:G2"/>
    <mergeCell ref="B3:G3"/>
    <mergeCell ref="H6:H7"/>
    <mergeCell ref="H48:H49"/>
    <mergeCell ref="B48:B49"/>
    <mergeCell ref="J6:L6"/>
    <mergeCell ref="C48:C49"/>
    <mergeCell ref="D48:F48"/>
    <mergeCell ref="J48:L48"/>
    <mergeCell ref="G6:G7"/>
    <mergeCell ref="G48:G49"/>
    <mergeCell ref="C6:C7"/>
    <mergeCell ref="D6:F6"/>
    <mergeCell ref="I48:I49"/>
    <mergeCell ref="I6:I7"/>
  </mergeCells>
  <printOptions horizontalCentered="1"/>
  <pageMargins left="0.19685039370078741" right="7.874015748031496E-2" top="0.43307086614173229" bottom="0.19685039370078741" header="0.51181102362204722" footer="0.23622047244094491"/>
  <pageSetup paperSize="9" scale="77" orientation="landscape" r:id="rId1"/>
  <rowBreaks count="1" manualBreakCount="1">
    <brk id="4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L67"/>
  <sheetViews>
    <sheetView zoomScaleNormal="100" workbookViewId="0">
      <selection activeCell="O49" sqref="O49"/>
    </sheetView>
  </sheetViews>
  <sheetFormatPr defaultRowHeight="15"/>
  <cols>
    <col min="1" max="1" width="12.7109375" customWidth="1"/>
    <col min="2" max="2" width="64.28515625" customWidth="1"/>
    <col min="3" max="3" width="11.5703125" customWidth="1"/>
    <col min="4" max="4" width="11" customWidth="1"/>
    <col min="5" max="5" width="11.42578125" customWidth="1"/>
    <col min="6" max="7" width="12" customWidth="1"/>
    <col min="8" max="8" width="10.7109375" customWidth="1"/>
    <col min="9" max="9" width="10.28515625" style="324" customWidth="1"/>
    <col min="10" max="10" width="11.85546875" customWidth="1"/>
    <col min="11" max="11" width="10.5703125" customWidth="1"/>
    <col min="12" max="12" width="12.140625" customWidth="1"/>
  </cols>
  <sheetData>
    <row r="1" spans="1:12" ht="16.5" thickBot="1">
      <c r="A1" s="1425" t="str">
        <f>+CONCATENATE("9.3.2. melléklet a .../2016. (…...) önkormányzati rendelethez")</f>
        <v>9.3.2. melléklet a .../2016. (…...) önkormányzati rendelethez</v>
      </c>
      <c r="B1" s="1426"/>
      <c r="C1" s="1426"/>
      <c r="D1" s="1426"/>
      <c r="E1" s="1426"/>
      <c r="F1" s="1427"/>
      <c r="G1" s="26"/>
      <c r="H1" s="26"/>
      <c r="I1" s="26"/>
      <c r="J1" s="25"/>
      <c r="K1" s="25"/>
      <c r="L1" s="25"/>
    </row>
    <row r="2" spans="1:12" ht="39.75" customHeight="1" thickBot="1">
      <c r="A2" s="46" t="s">
        <v>1</v>
      </c>
      <c r="B2" s="1428" t="s">
        <v>112</v>
      </c>
      <c r="C2" s="1429"/>
      <c r="D2" s="1429"/>
      <c r="E2" s="1429"/>
      <c r="F2" s="1430"/>
      <c r="G2" s="29"/>
      <c r="H2" s="29"/>
      <c r="I2" s="29"/>
      <c r="J2" s="28"/>
      <c r="K2" s="28"/>
      <c r="L2" s="28"/>
    </row>
    <row r="3" spans="1:12" ht="27" customHeight="1" thickBot="1">
      <c r="A3" s="30" t="s">
        <v>3</v>
      </c>
      <c r="B3" s="1428" t="s">
        <v>4</v>
      </c>
      <c r="C3" s="1429"/>
      <c r="D3" s="1429"/>
      <c r="E3" s="1429"/>
      <c r="F3" s="1430"/>
      <c r="G3" s="29"/>
      <c r="H3" s="29"/>
      <c r="I3" s="29"/>
      <c r="J3" s="28"/>
      <c r="K3" s="28"/>
      <c r="L3" s="28"/>
    </row>
    <row r="4" spans="1:12" ht="15.75" thickBot="1">
      <c r="A4" s="1431" t="s">
        <v>5</v>
      </c>
      <c r="B4" s="1431"/>
      <c r="C4" s="1431"/>
      <c r="D4" s="1431"/>
      <c r="E4" s="1431"/>
      <c r="F4" s="1431"/>
      <c r="G4" s="32"/>
      <c r="H4" s="32"/>
      <c r="I4" s="32"/>
      <c r="J4" s="31"/>
      <c r="K4" s="31"/>
      <c r="L4" s="31"/>
    </row>
    <row r="5" spans="1:12" ht="15" customHeight="1" thickBot="1">
      <c r="A5" s="33" t="s">
        <v>6</v>
      </c>
      <c r="B5" s="34" t="s">
        <v>7</v>
      </c>
      <c r="C5" s="35"/>
      <c r="D5" s="35"/>
      <c r="E5" s="35"/>
      <c r="F5" s="35"/>
      <c r="G5" s="36"/>
      <c r="H5" s="36"/>
      <c r="I5" s="36"/>
      <c r="J5" s="35"/>
      <c r="K5" s="35"/>
      <c r="L5" s="35"/>
    </row>
    <row r="6" spans="1:12" ht="27.75" customHeight="1" thickBot="1">
      <c r="A6" s="37" t="s">
        <v>8</v>
      </c>
      <c r="B6" s="38" t="s">
        <v>9</v>
      </c>
      <c r="C6" s="1407" t="s">
        <v>10</v>
      </c>
      <c r="D6" s="1356" t="s">
        <v>11</v>
      </c>
      <c r="E6" s="1356" t="s">
        <v>12</v>
      </c>
      <c r="F6" s="1404" t="s">
        <v>13</v>
      </c>
      <c r="G6" s="1405" t="s">
        <v>14</v>
      </c>
      <c r="H6" s="1400" t="s">
        <v>109</v>
      </c>
      <c r="I6" s="1409" t="s">
        <v>110</v>
      </c>
      <c r="J6" s="1349" t="s">
        <v>111</v>
      </c>
      <c r="K6" s="1350"/>
      <c r="L6" s="1351"/>
    </row>
    <row r="7" spans="1:12" ht="30.75" customHeight="1" thickBot="1">
      <c r="A7" s="39"/>
      <c r="B7" s="40" t="s">
        <v>15</v>
      </c>
      <c r="C7" s="1408"/>
      <c r="D7" s="395" t="s">
        <v>16</v>
      </c>
      <c r="E7" s="396" t="s">
        <v>17</v>
      </c>
      <c r="F7" s="397" t="s">
        <v>18</v>
      </c>
      <c r="G7" s="1422"/>
      <c r="H7" s="1423"/>
      <c r="I7" s="1410"/>
      <c r="J7" s="1271" t="s">
        <v>16</v>
      </c>
      <c r="K7" s="1271" t="s">
        <v>17</v>
      </c>
      <c r="L7" s="394" t="s">
        <v>18</v>
      </c>
    </row>
    <row r="8" spans="1:12" s="387" customFormat="1" ht="12.95" customHeight="1" thickBot="1">
      <c r="A8" s="930"/>
      <c r="B8" s="484" t="s">
        <v>19</v>
      </c>
      <c r="C8" s="931"/>
      <c r="D8" s="932"/>
      <c r="E8" s="932"/>
      <c r="F8" s="933"/>
      <c r="G8" s="68"/>
      <c r="H8" s="934"/>
      <c r="I8" s="322"/>
      <c r="J8" s="932"/>
      <c r="K8" s="932"/>
      <c r="L8" s="932"/>
    </row>
    <row r="9" spans="1:12" s="387" customFormat="1" ht="12.95" customHeight="1">
      <c r="A9" s="935" t="s">
        <v>20</v>
      </c>
      <c r="B9" s="559" t="s">
        <v>21</v>
      </c>
      <c r="C9" s="936"/>
      <c r="D9" s="937"/>
      <c r="E9" s="937"/>
      <c r="F9" s="938"/>
      <c r="G9" s="67"/>
      <c r="H9" s="939"/>
      <c r="I9" s="326"/>
      <c r="J9" s="940"/>
      <c r="K9" s="937"/>
      <c r="L9" s="937"/>
    </row>
    <row r="10" spans="1:12" s="387" customFormat="1" ht="12.95" customHeight="1">
      <c r="A10" s="941" t="s">
        <v>22</v>
      </c>
      <c r="B10" s="308" t="s">
        <v>23</v>
      </c>
      <c r="C10" s="942"/>
      <c r="D10" s="943"/>
      <c r="E10" s="943"/>
      <c r="F10" s="944"/>
      <c r="G10" s="65"/>
      <c r="H10" s="945"/>
      <c r="I10" s="327"/>
      <c r="J10" s="946"/>
      <c r="K10" s="943"/>
      <c r="L10" s="943"/>
    </row>
    <row r="11" spans="1:12" s="387" customFormat="1" ht="12.95" customHeight="1">
      <c r="A11" s="941" t="s">
        <v>24</v>
      </c>
      <c r="B11" s="308" t="s">
        <v>25</v>
      </c>
      <c r="C11" s="942"/>
      <c r="D11" s="943"/>
      <c r="E11" s="943"/>
      <c r="F11" s="944"/>
      <c r="G11" s="65"/>
      <c r="H11" s="945"/>
      <c r="I11" s="327"/>
      <c r="J11" s="946"/>
      <c r="K11" s="943"/>
      <c r="L11" s="943"/>
    </row>
    <row r="12" spans="1:12" s="387" customFormat="1" ht="12.95" customHeight="1">
      <c r="A12" s="941" t="s">
        <v>26</v>
      </c>
      <c r="B12" s="308" t="s">
        <v>27</v>
      </c>
      <c r="C12" s="942"/>
      <c r="D12" s="943"/>
      <c r="E12" s="943"/>
      <c r="F12" s="944"/>
      <c r="G12" s="65"/>
      <c r="H12" s="945"/>
      <c r="I12" s="327"/>
      <c r="J12" s="946"/>
      <c r="K12" s="943"/>
      <c r="L12" s="943"/>
    </row>
    <row r="13" spans="1:12" s="387" customFormat="1" ht="12.95" customHeight="1">
      <c r="A13" s="941" t="s">
        <v>28</v>
      </c>
      <c r="B13" s="308" t="s">
        <v>29</v>
      </c>
      <c r="C13" s="942"/>
      <c r="D13" s="943"/>
      <c r="E13" s="943"/>
      <c r="F13" s="944"/>
      <c r="G13" s="65"/>
      <c r="H13" s="945"/>
      <c r="I13" s="327"/>
      <c r="J13" s="946"/>
      <c r="K13" s="943"/>
      <c r="L13" s="943"/>
    </row>
    <row r="14" spans="1:12" s="387" customFormat="1" ht="12.95" customHeight="1">
      <c r="A14" s="941" t="s">
        <v>30</v>
      </c>
      <c r="B14" s="308" t="s">
        <v>31</v>
      </c>
      <c r="C14" s="942"/>
      <c r="D14" s="943"/>
      <c r="E14" s="943"/>
      <c r="F14" s="944"/>
      <c r="G14" s="65"/>
      <c r="H14" s="945"/>
      <c r="I14" s="327"/>
      <c r="J14" s="946"/>
      <c r="K14" s="943"/>
      <c r="L14" s="943"/>
    </row>
    <row r="15" spans="1:12" s="387" customFormat="1" ht="12.95" customHeight="1">
      <c r="A15" s="941" t="s">
        <v>32</v>
      </c>
      <c r="B15" s="582" t="s">
        <v>33</v>
      </c>
      <c r="C15" s="942"/>
      <c r="D15" s="943"/>
      <c r="E15" s="943"/>
      <c r="F15" s="944"/>
      <c r="G15" s="65"/>
      <c r="H15" s="945"/>
      <c r="I15" s="327"/>
      <c r="J15" s="946"/>
      <c r="K15" s="943"/>
      <c r="L15" s="943"/>
    </row>
    <row r="16" spans="1:12" s="387" customFormat="1" ht="12.95" customHeight="1">
      <c r="A16" s="941" t="s">
        <v>34</v>
      </c>
      <c r="B16" s="308" t="s">
        <v>35</v>
      </c>
      <c r="C16" s="947"/>
      <c r="D16" s="948"/>
      <c r="E16" s="948"/>
      <c r="F16" s="949"/>
      <c r="G16" s="65"/>
      <c r="H16" s="950"/>
      <c r="I16" s="327"/>
      <c r="J16" s="951"/>
      <c r="K16" s="948"/>
      <c r="L16" s="948"/>
    </row>
    <row r="17" spans="1:12" s="387" customFormat="1" ht="12.95" customHeight="1">
      <c r="A17" s="941" t="s">
        <v>36</v>
      </c>
      <c r="B17" s="308" t="s">
        <v>37</v>
      </c>
      <c r="C17" s="942"/>
      <c r="D17" s="943"/>
      <c r="E17" s="943"/>
      <c r="F17" s="944"/>
      <c r="G17" s="65"/>
      <c r="H17" s="945"/>
      <c r="I17" s="327"/>
      <c r="J17" s="946"/>
      <c r="K17" s="943"/>
      <c r="L17" s="943"/>
    </row>
    <row r="18" spans="1:12" s="387" customFormat="1" ht="12.95" customHeight="1">
      <c r="A18" s="941" t="s">
        <v>38</v>
      </c>
      <c r="B18" s="308" t="s">
        <v>39</v>
      </c>
      <c r="C18" s="952"/>
      <c r="D18" s="953"/>
      <c r="E18" s="953"/>
      <c r="F18" s="954"/>
      <c r="G18" s="65"/>
      <c r="H18" s="955"/>
      <c r="I18" s="327"/>
      <c r="J18" s="956"/>
      <c r="K18" s="953"/>
      <c r="L18" s="953"/>
    </row>
    <row r="19" spans="1:12" s="387" customFormat="1" ht="12.95" customHeight="1" thickBot="1">
      <c r="A19" s="941" t="s">
        <v>40</v>
      </c>
      <c r="B19" s="582" t="s">
        <v>41</v>
      </c>
      <c r="C19" s="952"/>
      <c r="D19" s="953"/>
      <c r="E19" s="953"/>
      <c r="F19" s="954"/>
      <c r="G19" s="69"/>
      <c r="H19" s="955"/>
      <c r="I19" s="328"/>
      <c r="J19" s="956"/>
      <c r="K19" s="953"/>
      <c r="L19" s="953"/>
    </row>
    <row r="20" spans="1:12" s="387" customFormat="1" ht="12.95" customHeight="1" thickBot="1">
      <c r="A20" s="957" t="s">
        <v>42</v>
      </c>
      <c r="B20" s="484" t="s">
        <v>43</v>
      </c>
      <c r="C20" s="958">
        <f>SUM(C9:C19)</f>
        <v>0</v>
      </c>
      <c r="D20" s="959">
        <f>SUM(D9:D19)</f>
        <v>0</v>
      </c>
      <c r="E20" s="959"/>
      <c r="F20" s="960"/>
      <c r="G20" s="68"/>
      <c r="H20" s="961"/>
      <c r="I20" s="329"/>
      <c r="J20" s="962"/>
      <c r="K20" s="959"/>
      <c r="L20" s="959"/>
    </row>
    <row r="21" spans="1:12" s="387" customFormat="1" ht="12.95" customHeight="1" thickBot="1">
      <c r="A21" s="963"/>
      <c r="B21" s="484" t="s">
        <v>44</v>
      </c>
      <c r="C21" s="931"/>
      <c r="D21" s="932"/>
      <c r="E21" s="932"/>
      <c r="F21" s="933"/>
      <c r="G21" s="68"/>
      <c r="H21" s="934"/>
      <c r="I21" s="329"/>
      <c r="J21" s="932"/>
      <c r="K21" s="932"/>
      <c r="L21" s="932"/>
    </row>
    <row r="22" spans="1:12" s="387" customFormat="1" ht="12.95" customHeight="1">
      <c r="A22" s="935" t="s">
        <v>45</v>
      </c>
      <c r="B22" s="559" t="s">
        <v>46</v>
      </c>
      <c r="C22" s="936"/>
      <c r="D22" s="937"/>
      <c r="E22" s="937"/>
      <c r="F22" s="938"/>
      <c r="G22" s="67"/>
      <c r="H22" s="939"/>
      <c r="I22" s="326"/>
      <c r="J22" s="940"/>
      <c r="K22" s="937"/>
      <c r="L22" s="937"/>
    </row>
    <row r="23" spans="1:12" s="387" customFormat="1" ht="12.95" customHeight="1">
      <c r="A23" s="941" t="s">
        <v>47</v>
      </c>
      <c r="B23" s="308" t="s">
        <v>48</v>
      </c>
      <c r="C23" s="942"/>
      <c r="D23" s="943"/>
      <c r="E23" s="943"/>
      <c r="F23" s="944"/>
      <c r="G23" s="65"/>
      <c r="H23" s="945"/>
      <c r="I23" s="327"/>
      <c r="J23" s="946"/>
      <c r="K23" s="943"/>
      <c r="L23" s="943"/>
    </row>
    <row r="24" spans="1:12" s="387" customFormat="1" ht="12.95" customHeight="1">
      <c r="A24" s="941" t="s">
        <v>49</v>
      </c>
      <c r="B24" s="308" t="s">
        <v>50</v>
      </c>
      <c r="C24" s="942"/>
      <c r="D24" s="943"/>
      <c r="E24" s="943"/>
      <c r="F24" s="944"/>
      <c r="G24" s="103">
        <v>302</v>
      </c>
      <c r="H24" s="945">
        <v>302</v>
      </c>
      <c r="I24" s="327">
        <f>H24/G24*100</f>
        <v>100</v>
      </c>
      <c r="J24" s="964">
        <v>302</v>
      </c>
      <c r="K24" s="943"/>
      <c r="L24" s="943"/>
    </row>
    <row r="25" spans="1:12" s="387" customFormat="1" ht="12.95" customHeight="1" thickBot="1">
      <c r="A25" s="941" t="s">
        <v>51</v>
      </c>
      <c r="B25" s="308" t="s">
        <v>52</v>
      </c>
      <c r="C25" s="942"/>
      <c r="D25" s="943"/>
      <c r="E25" s="943"/>
      <c r="F25" s="944"/>
      <c r="G25" s="69"/>
      <c r="H25" s="945"/>
      <c r="I25" s="328"/>
      <c r="J25" s="964"/>
      <c r="K25" s="943"/>
      <c r="L25" s="943"/>
    </row>
    <row r="26" spans="1:12" s="387" customFormat="1" ht="12.95" customHeight="1" thickBot="1">
      <c r="A26" s="957" t="s">
        <v>53</v>
      </c>
      <c r="B26" s="484" t="s">
        <v>54</v>
      </c>
      <c r="C26" s="958">
        <f>SUM(C22:C24)</f>
        <v>0</v>
      </c>
      <c r="D26" s="959">
        <f>SUM(D22:D24)</f>
        <v>0</v>
      </c>
      <c r="E26" s="959">
        <f t="shared" ref="E26:L26" si="0">SUM(E22:E24)</f>
        <v>0</v>
      </c>
      <c r="F26" s="960">
        <f t="shared" si="0"/>
        <v>0</v>
      </c>
      <c r="G26" s="68">
        <f>SUM(G22:G24)</f>
        <v>302</v>
      </c>
      <c r="H26" s="961">
        <v>302</v>
      </c>
      <c r="I26" s="330">
        <f>H26/G26*100</f>
        <v>100</v>
      </c>
      <c r="J26" s="965">
        <f>SUM(J22:J24)</f>
        <v>302</v>
      </c>
      <c r="K26" s="959">
        <f t="shared" si="0"/>
        <v>0</v>
      </c>
      <c r="L26" s="959">
        <f t="shared" si="0"/>
        <v>0</v>
      </c>
    </row>
    <row r="27" spans="1:12" s="387" customFormat="1" ht="12.95" customHeight="1" thickBot="1">
      <c r="A27" s="957" t="s">
        <v>55</v>
      </c>
      <c r="B27" s="481" t="s">
        <v>56</v>
      </c>
      <c r="C27" s="966"/>
      <c r="D27" s="967"/>
      <c r="E27" s="967"/>
      <c r="F27" s="968"/>
      <c r="G27" s="68"/>
      <c r="H27" s="969"/>
      <c r="I27" s="331"/>
      <c r="J27" s="970"/>
      <c r="K27" s="967"/>
      <c r="L27" s="967"/>
    </row>
    <row r="28" spans="1:12" s="387" customFormat="1" ht="12.95" customHeight="1" thickBot="1">
      <c r="A28" s="963"/>
      <c r="B28" s="481" t="s">
        <v>57</v>
      </c>
      <c r="C28" s="931"/>
      <c r="D28" s="932"/>
      <c r="E28" s="932"/>
      <c r="F28" s="933"/>
      <c r="G28" s="68"/>
      <c r="H28" s="934"/>
      <c r="I28" s="329"/>
      <c r="J28" s="971"/>
      <c r="K28" s="932"/>
      <c r="L28" s="932"/>
    </row>
    <row r="29" spans="1:12" s="387" customFormat="1" ht="12.95" customHeight="1">
      <c r="A29" s="935" t="s">
        <v>58</v>
      </c>
      <c r="B29" s="559" t="s">
        <v>48</v>
      </c>
      <c r="C29" s="936"/>
      <c r="D29" s="937"/>
      <c r="E29" s="937"/>
      <c r="F29" s="938"/>
      <c r="G29" s="67"/>
      <c r="H29" s="939"/>
      <c r="I29" s="326"/>
      <c r="J29" s="972"/>
      <c r="K29" s="937"/>
      <c r="L29" s="937"/>
    </row>
    <row r="30" spans="1:12" s="387" customFormat="1" ht="12.95" customHeight="1">
      <c r="A30" s="935" t="s">
        <v>59</v>
      </c>
      <c r="B30" s="308" t="s">
        <v>60</v>
      </c>
      <c r="C30" s="947"/>
      <c r="D30" s="948"/>
      <c r="E30" s="948"/>
      <c r="F30" s="949"/>
      <c r="G30" s="65"/>
      <c r="H30" s="950"/>
      <c r="I30" s="327"/>
      <c r="J30" s="973"/>
      <c r="K30" s="948"/>
      <c r="L30" s="948"/>
    </row>
    <row r="31" spans="1:12" s="387" customFormat="1" ht="12.95" customHeight="1" thickBot="1">
      <c r="A31" s="941" t="s">
        <v>61</v>
      </c>
      <c r="B31" s="974" t="s">
        <v>62</v>
      </c>
      <c r="C31" s="405"/>
      <c r="D31" s="406"/>
      <c r="E31" s="406"/>
      <c r="F31" s="975"/>
      <c r="G31" s="69"/>
      <c r="H31" s="403"/>
      <c r="I31" s="328"/>
      <c r="J31" s="404"/>
      <c r="K31" s="406"/>
      <c r="L31" s="406"/>
    </row>
    <row r="32" spans="1:12" s="387" customFormat="1" ht="12.95" customHeight="1" thickBot="1">
      <c r="A32" s="957" t="s">
        <v>63</v>
      </c>
      <c r="B32" s="481" t="s">
        <v>64</v>
      </c>
      <c r="C32" s="958">
        <f>+C29+C30</f>
        <v>0</v>
      </c>
      <c r="D32" s="959">
        <f>+D29+D30</f>
        <v>0</v>
      </c>
      <c r="E32" s="959"/>
      <c r="F32" s="960"/>
      <c r="G32" s="68"/>
      <c r="H32" s="961"/>
      <c r="I32" s="329"/>
      <c r="J32" s="965"/>
      <c r="K32" s="959"/>
      <c r="L32" s="959"/>
    </row>
    <row r="33" spans="1:12" s="387" customFormat="1" ht="12.95" customHeight="1" thickBot="1">
      <c r="A33" s="963"/>
      <c r="B33" s="481" t="s">
        <v>65</v>
      </c>
      <c r="C33" s="931"/>
      <c r="D33" s="932"/>
      <c r="E33" s="932"/>
      <c r="F33" s="933"/>
      <c r="G33" s="68"/>
      <c r="H33" s="934"/>
      <c r="I33" s="329"/>
      <c r="J33" s="971"/>
      <c r="K33" s="932"/>
      <c r="L33" s="932"/>
    </row>
    <row r="34" spans="1:12" s="387" customFormat="1" ht="12.95" customHeight="1">
      <c r="A34" s="935" t="s">
        <v>66</v>
      </c>
      <c r="B34" s="559" t="s">
        <v>67</v>
      </c>
      <c r="C34" s="936"/>
      <c r="D34" s="937"/>
      <c r="E34" s="937"/>
      <c r="F34" s="938"/>
      <c r="G34" s="67"/>
      <c r="H34" s="939"/>
      <c r="I34" s="326"/>
      <c r="J34" s="972"/>
      <c r="K34" s="937"/>
      <c r="L34" s="937"/>
    </row>
    <row r="35" spans="1:12" s="387" customFormat="1" ht="12.95" customHeight="1">
      <c r="A35" s="935" t="s">
        <v>68</v>
      </c>
      <c r="B35" s="308" t="s">
        <v>69</v>
      </c>
      <c r="C35" s="947"/>
      <c r="D35" s="948"/>
      <c r="E35" s="948"/>
      <c r="F35" s="949"/>
      <c r="G35" s="65"/>
      <c r="H35" s="950"/>
      <c r="I35" s="327"/>
      <c r="J35" s="973"/>
      <c r="K35" s="948"/>
      <c r="L35" s="948"/>
    </row>
    <row r="36" spans="1:12" s="387" customFormat="1" ht="12.95" customHeight="1" thickBot="1">
      <c r="A36" s="941" t="s">
        <v>70</v>
      </c>
      <c r="B36" s="974" t="s">
        <v>71</v>
      </c>
      <c r="C36" s="405"/>
      <c r="D36" s="406"/>
      <c r="E36" s="406"/>
      <c r="F36" s="975"/>
      <c r="G36" s="69"/>
      <c r="H36" s="403"/>
      <c r="I36" s="328"/>
      <c r="J36" s="404"/>
      <c r="K36" s="406"/>
      <c r="L36" s="406"/>
    </row>
    <row r="37" spans="1:12" s="387" customFormat="1" ht="12.95" customHeight="1" thickBot="1">
      <c r="A37" s="957" t="s">
        <v>72</v>
      </c>
      <c r="B37" s="481" t="s">
        <v>73</v>
      </c>
      <c r="C37" s="958">
        <f>+C34+C35+C36</f>
        <v>0</v>
      </c>
      <c r="D37" s="959">
        <f>+D34+D35+D36</f>
        <v>0</v>
      </c>
      <c r="E37" s="959"/>
      <c r="F37" s="960"/>
      <c r="G37" s="68"/>
      <c r="H37" s="961"/>
      <c r="I37" s="329"/>
      <c r="J37" s="965"/>
      <c r="K37" s="959"/>
      <c r="L37" s="959"/>
    </row>
    <row r="38" spans="1:12" s="387" customFormat="1" ht="12.95" customHeight="1" thickBot="1">
      <c r="A38" s="957" t="s">
        <v>74</v>
      </c>
      <c r="B38" s="481" t="s">
        <v>75</v>
      </c>
      <c r="C38" s="966"/>
      <c r="D38" s="967"/>
      <c r="E38" s="967"/>
      <c r="F38" s="968"/>
      <c r="G38" s="68"/>
      <c r="H38" s="969"/>
      <c r="I38" s="326"/>
      <c r="J38" s="970"/>
      <c r="K38" s="967"/>
      <c r="L38" s="967"/>
    </row>
    <row r="39" spans="1:12" s="387" customFormat="1" ht="12.95" customHeight="1" thickBot="1">
      <c r="A39" s="957" t="s">
        <v>76</v>
      </c>
      <c r="B39" s="481" t="s">
        <v>77</v>
      </c>
      <c r="C39" s="976"/>
      <c r="D39" s="977"/>
      <c r="E39" s="977"/>
      <c r="F39" s="978"/>
      <c r="G39" s="68"/>
      <c r="H39" s="969"/>
      <c r="I39" s="328"/>
      <c r="J39" s="970"/>
      <c r="K39" s="977"/>
      <c r="L39" s="977"/>
    </row>
    <row r="40" spans="1:12" s="387" customFormat="1" ht="12.95" customHeight="1" thickBot="1">
      <c r="A40" s="957" t="s">
        <v>78</v>
      </c>
      <c r="B40" s="481" t="s">
        <v>79</v>
      </c>
      <c r="C40" s="979">
        <f>+C20+C26+C27+C32+C37+C38+C39</f>
        <v>0</v>
      </c>
      <c r="D40" s="962">
        <f>+D20+D26+D27+D32+D37+D38+D39</f>
        <v>0</v>
      </c>
      <c r="E40" s="962">
        <f t="shared" ref="E40:L40" si="1">+E20+E26+E27+E32+E37+E38+E39</f>
        <v>0</v>
      </c>
      <c r="F40" s="980">
        <f t="shared" si="1"/>
        <v>0</v>
      </c>
      <c r="G40" s="68">
        <f>+G20+G26+G27+G32+G37+G38+G39</f>
        <v>302</v>
      </c>
      <c r="H40" s="961">
        <v>302</v>
      </c>
      <c r="I40" s="330">
        <f>H40/G40*100</f>
        <v>100</v>
      </c>
      <c r="J40" s="965">
        <f>+J20+J26+J27+J32+J37+J38+J39</f>
        <v>302</v>
      </c>
      <c r="K40" s="962">
        <f t="shared" si="1"/>
        <v>0</v>
      </c>
      <c r="L40" s="962">
        <f t="shared" si="1"/>
        <v>0</v>
      </c>
    </row>
    <row r="41" spans="1:12" s="387" customFormat="1" ht="12.95" customHeight="1" thickBot="1">
      <c r="A41" s="963"/>
      <c r="B41" s="481" t="s">
        <v>80</v>
      </c>
      <c r="C41" s="931"/>
      <c r="D41" s="932"/>
      <c r="E41" s="932"/>
      <c r="F41" s="933"/>
      <c r="G41" s="68"/>
      <c r="H41" s="934"/>
      <c r="I41" s="326"/>
      <c r="J41" s="971"/>
      <c r="K41" s="932"/>
      <c r="L41" s="932"/>
    </row>
    <row r="42" spans="1:12" s="387" customFormat="1" ht="12.95" customHeight="1">
      <c r="A42" s="935" t="s">
        <v>81</v>
      </c>
      <c r="B42" s="559" t="s">
        <v>82</v>
      </c>
      <c r="C42" s="936"/>
      <c r="D42" s="937"/>
      <c r="E42" s="937"/>
      <c r="F42" s="938"/>
      <c r="G42" s="100">
        <v>1226</v>
      </c>
      <c r="H42" s="939">
        <v>1226</v>
      </c>
      <c r="I42" s="327">
        <f>H42/G42*100</f>
        <v>100</v>
      </c>
      <c r="J42" s="972">
        <v>1226</v>
      </c>
      <c r="K42" s="937"/>
      <c r="L42" s="937"/>
    </row>
    <row r="43" spans="1:12" s="387" customFormat="1" ht="12.95" customHeight="1">
      <c r="A43" s="935" t="s">
        <v>83</v>
      </c>
      <c r="B43" s="308" t="s">
        <v>84</v>
      </c>
      <c r="C43" s="947"/>
      <c r="D43" s="948"/>
      <c r="E43" s="948"/>
      <c r="F43" s="949"/>
      <c r="G43" s="65"/>
      <c r="H43" s="950"/>
      <c r="I43" s="327"/>
      <c r="J43" s="973"/>
      <c r="K43" s="948"/>
      <c r="L43" s="948"/>
    </row>
    <row r="44" spans="1:12" s="387" customFormat="1" ht="12.95" customHeight="1" thickBot="1">
      <c r="A44" s="941" t="s">
        <v>85</v>
      </c>
      <c r="B44" s="974" t="s">
        <v>86</v>
      </c>
      <c r="C44" s="405">
        <v>27116</v>
      </c>
      <c r="D44" s="406">
        <v>27116</v>
      </c>
      <c r="E44" s="406"/>
      <c r="F44" s="975"/>
      <c r="G44" s="126">
        <v>29967</v>
      </c>
      <c r="H44" s="403">
        <v>25932</v>
      </c>
      <c r="I44" s="327">
        <f>H44/G44*100</f>
        <v>86.535188707578342</v>
      </c>
      <c r="J44" s="404">
        <v>25932</v>
      </c>
      <c r="K44" s="406"/>
      <c r="L44" s="406"/>
    </row>
    <row r="45" spans="1:12" s="387" customFormat="1" ht="12.95" customHeight="1" thickBot="1">
      <c r="A45" s="981" t="s">
        <v>87</v>
      </c>
      <c r="B45" s="481" t="s">
        <v>88</v>
      </c>
      <c r="C45" s="979">
        <f>+C42+C43+C44</f>
        <v>27116</v>
      </c>
      <c r="D45" s="962">
        <f>+D42+D43+D44</f>
        <v>27116</v>
      </c>
      <c r="E45" s="962"/>
      <c r="F45" s="980"/>
      <c r="G45" s="21">
        <v>31193</v>
      </c>
      <c r="H45" s="961">
        <v>27158</v>
      </c>
      <c r="I45" s="330">
        <f t="shared" ref="I45:I46" si="2">H45/G45*100</f>
        <v>87.064405475587463</v>
      </c>
      <c r="J45" s="965">
        <f>+J42+J43+J44</f>
        <v>27158</v>
      </c>
      <c r="K45" s="965">
        <f>+K42+K43+K44</f>
        <v>0</v>
      </c>
      <c r="L45" s="965">
        <f>+L42+L43+L44</f>
        <v>0</v>
      </c>
    </row>
    <row r="46" spans="1:12" s="387" customFormat="1" ht="15" customHeight="1" thickBot="1">
      <c r="A46" s="981" t="s">
        <v>89</v>
      </c>
      <c r="B46" s="982" t="s">
        <v>90</v>
      </c>
      <c r="C46" s="979">
        <f>+C40+C45</f>
        <v>27116</v>
      </c>
      <c r="D46" s="962">
        <f>+D40+D45</f>
        <v>27116</v>
      </c>
      <c r="E46" s="962"/>
      <c r="F46" s="980"/>
      <c r="G46" s="21">
        <v>31495</v>
      </c>
      <c r="H46" s="961">
        <v>27460</v>
      </c>
      <c r="I46" s="330">
        <f t="shared" si="2"/>
        <v>87.188442609938093</v>
      </c>
      <c r="J46" s="965">
        <f>+J40+J45</f>
        <v>27460</v>
      </c>
      <c r="K46" s="965">
        <f>+K40+K45</f>
        <v>0</v>
      </c>
      <c r="L46" s="965">
        <f>+L40+L45</f>
        <v>0</v>
      </c>
    </row>
    <row r="47" spans="1:12" ht="12" customHeight="1" thickBot="1">
      <c r="A47" s="61"/>
      <c r="B47" s="49"/>
      <c r="C47" s="43"/>
      <c r="D47" s="43"/>
      <c r="E47" s="43"/>
      <c r="F47" s="43"/>
      <c r="G47" s="44"/>
      <c r="H47" s="44"/>
      <c r="I47" s="323"/>
      <c r="J47" s="43"/>
      <c r="K47" s="43"/>
      <c r="L47" s="43"/>
    </row>
    <row r="48" spans="1:12" ht="24.75" customHeight="1" thickBot="1">
      <c r="A48" s="62"/>
      <c r="B48" s="63"/>
      <c r="C48" s="1407" t="s">
        <v>10</v>
      </c>
      <c r="D48" s="1356" t="s">
        <v>11</v>
      </c>
      <c r="E48" s="1356" t="s">
        <v>12</v>
      </c>
      <c r="F48" s="1404" t="s">
        <v>13</v>
      </c>
      <c r="G48" s="1405" t="s">
        <v>14</v>
      </c>
      <c r="H48" s="1400" t="s">
        <v>109</v>
      </c>
      <c r="I48" s="1409" t="s">
        <v>110</v>
      </c>
      <c r="J48" s="1349" t="s">
        <v>111</v>
      </c>
      <c r="K48" s="1350"/>
      <c r="L48" s="1351"/>
    </row>
    <row r="49" spans="1:12" ht="24.75" customHeight="1" thickBot="1">
      <c r="A49" s="59"/>
      <c r="B49" s="51" t="s">
        <v>91</v>
      </c>
      <c r="C49" s="1408"/>
      <c r="D49" s="395" t="s">
        <v>16</v>
      </c>
      <c r="E49" s="396" t="s">
        <v>17</v>
      </c>
      <c r="F49" s="397" t="s">
        <v>18</v>
      </c>
      <c r="G49" s="1406"/>
      <c r="H49" s="1423"/>
      <c r="I49" s="1424"/>
      <c r="J49" s="1271" t="s">
        <v>16</v>
      </c>
      <c r="K49" s="1271" t="s">
        <v>17</v>
      </c>
      <c r="L49" s="394" t="s">
        <v>18</v>
      </c>
    </row>
    <row r="50" spans="1:12" s="387" customFormat="1" ht="12.95" customHeight="1" thickBot="1">
      <c r="A50" s="963"/>
      <c r="B50" s="481" t="s">
        <v>92</v>
      </c>
      <c r="C50" s="983"/>
      <c r="D50" s="984"/>
      <c r="E50" s="984"/>
      <c r="F50" s="985"/>
      <c r="G50" s="64"/>
      <c r="H50" s="983"/>
      <c r="I50" s="986"/>
      <c r="J50" s="984"/>
      <c r="K50" s="984"/>
      <c r="L50" s="984"/>
    </row>
    <row r="51" spans="1:12" s="387" customFormat="1" ht="12.95" customHeight="1">
      <c r="A51" s="935" t="s">
        <v>20</v>
      </c>
      <c r="B51" s="559" t="s">
        <v>93</v>
      </c>
      <c r="C51" s="987">
        <v>18247</v>
      </c>
      <c r="D51" s="988">
        <v>18247</v>
      </c>
      <c r="E51" s="988"/>
      <c r="F51" s="989"/>
      <c r="G51" s="66">
        <v>22806</v>
      </c>
      <c r="H51" s="990">
        <v>19387</v>
      </c>
      <c r="I51" s="327">
        <f t="shared" ref="I51:I53" si="3">H51/G51*100</f>
        <v>85.008331140927822</v>
      </c>
      <c r="J51" s="991">
        <v>19387</v>
      </c>
      <c r="K51" s="988"/>
      <c r="L51" s="988"/>
    </row>
    <row r="52" spans="1:12" s="387" customFormat="1" ht="12.95" customHeight="1">
      <c r="A52" s="941" t="s">
        <v>22</v>
      </c>
      <c r="B52" s="308" t="s">
        <v>94</v>
      </c>
      <c r="C52" s="992">
        <v>4679</v>
      </c>
      <c r="D52" s="993">
        <v>4679</v>
      </c>
      <c r="E52" s="993"/>
      <c r="F52" s="994"/>
      <c r="G52" s="66">
        <v>6123</v>
      </c>
      <c r="H52" s="995">
        <v>5163</v>
      </c>
      <c r="I52" s="327">
        <f t="shared" si="3"/>
        <v>84.321411073003432</v>
      </c>
      <c r="J52" s="996">
        <v>5163</v>
      </c>
      <c r="K52" s="993"/>
      <c r="L52" s="993"/>
    </row>
    <row r="53" spans="1:12" s="387" customFormat="1" ht="12.95" customHeight="1">
      <c r="A53" s="941" t="s">
        <v>24</v>
      </c>
      <c r="B53" s="308" t="s">
        <v>95</v>
      </c>
      <c r="C53" s="992">
        <v>4190</v>
      </c>
      <c r="D53" s="993">
        <v>4190</v>
      </c>
      <c r="E53" s="993"/>
      <c r="F53" s="994"/>
      <c r="G53" s="66">
        <v>2266</v>
      </c>
      <c r="H53" s="995">
        <v>2177</v>
      </c>
      <c r="I53" s="327">
        <f t="shared" si="3"/>
        <v>96.072374227714036</v>
      </c>
      <c r="J53" s="996">
        <v>2177</v>
      </c>
      <c r="K53" s="993"/>
      <c r="L53" s="993"/>
    </row>
    <row r="54" spans="1:12" s="387" customFormat="1" ht="12.95" customHeight="1">
      <c r="A54" s="941" t="s">
        <v>26</v>
      </c>
      <c r="B54" s="308" t="s">
        <v>96</v>
      </c>
      <c r="C54" s="992"/>
      <c r="D54" s="993"/>
      <c r="E54" s="993"/>
      <c r="F54" s="994"/>
      <c r="G54" s="65"/>
      <c r="H54" s="995"/>
      <c r="I54" s="997"/>
      <c r="J54" s="996"/>
      <c r="K54" s="993"/>
      <c r="L54" s="993"/>
    </row>
    <row r="55" spans="1:12" s="387" customFormat="1" ht="12.95" customHeight="1" thickBot="1">
      <c r="A55" s="941" t="s">
        <v>28</v>
      </c>
      <c r="B55" s="308" t="s">
        <v>97</v>
      </c>
      <c r="C55" s="992"/>
      <c r="D55" s="993"/>
      <c r="E55" s="993"/>
      <c r="F55" s="994"/>
      <c r="G55" s="69"/>
      <c r="H55" s="995"/>
      <c r="I55" s="997"/>
      <c r="J55" s="996"/>
      <c r="K55" s="993"/>
      <c r="L55" s="993"/>
    </row>
    <row r="56" spans="1:12" s="387" customFormat="1" ht="12.95" customHeight="1" thickBot="1">
      <c r="A56" s="998" t="s">
        <v>42</v>
      </c>
      <c r="B56" s="483" t="s">
        <v>98</v>
      </c>
      <c r="C56" s="407">
        <f>SUM(C51:C55)</f>
        <v>27116</v>
      </c>
      <c r="D56" s="408">
        <f>SUM(D51:D55)</f>
        <v>27116</v>
      </c>
      <c r="E56" s="408"/>
      <c r="F56" s="999"/>
      <c r="G56" s="21">
        <v>31195</v>
      </c>
      <c r="H56" s="409">
        <v>26727</v>
      </c>
      <c r="I56" s="332">
        <f>H56/G56*100</f>
        <v>85.677191857669499</v>
      </c>
      <c r="J56" s="410">
        <f>SUM(J51:J55)</f>
        <v>26727</v>
      </c>
      <c r="K56" s="408"/>
      <c r="L56" s="408"/>
    </row>
    <row r="57" spans="1:12" s="387" customFormat="1" ht="12.95" customHeight="1" thickBot="1">
      <c r="A57" s="963"/>
      <c r="B57" s="481" t="s">
        <v>99</v>
      </c>
      <c r="C57" s="983"/>
      <c r="D57" s="984"/>
      <c r="E57" s="984"/>
      <c r="F57" s="985"/>
      <c r="G57" s="68"/>
      <c r="H57" s="983"/>
      <c r="I57" s="986"/>
      <c r="J57" s="1000"/>
      <c r="K57" s="984"/>
      <c r="L57" s="984"/>
    </row>
    <row r="58" spans="1:12" s="387" customFormat="1" ht="12.95" customHeight="1">
      <c r="A58" s="935" t="s">
        <v>45</v>
      </c>
      <c r="B58" s="559" t="s">
        <v>100</v>
      </c>
      <c r="C58" s="987"/>
      <c r="D58" s="988"/>
      <c r="E58" s="988"/>
      <c r="F58" s="989"/>
      <c r="G58" s="102">
        <v>300</v>
      </c>
      <c r="H58" s="990">
        <v>270</v>
      </c>
      <c r="I58" s="327">
        <f>H58/G58*100</f>
        <v>90</v>
      </c>
      <c r="J58" s="991">
        <v>270</v>
      </c>
      <c r="K58" s="988"/>
      <c r="L58" s="988"/>
    </row>
    <row r="59" spans="1:12" s="387" customFormat="1" ht="12.95" customHeight="1">
      <c r="A59" s="941" t="s">
        <v>47</v>
      </c>
      <c r="B59" s="308" t="s">
        <v>101</v>
      </c>
      <c r="C59" s="992"/>
      <c r="D59" s="993"/>
      <c r="E59" s="993"/>
      <c r="F59" s="994"/>
      <c r="G59" s="65"/>
      <c r="H59" s="995"/>
      <c r="I59" s="997"/>
      <c r="J59" s="996"/>
      <c r="K59" s="993"/>
      <c r="L59" s="993"/>
    </row>
    <row r="60" spans="1:12" s="387" customFormat="1" ht="12.95" customHeight="1">
      <c r="A60" s="941" t="s">
        <v>49</v>
      </c>
      <c r="B60" s="308" t="s">
        <v>102</v>
      </c>
      <c r="C60" s="992"/>
      <c r="D60" s="993"/>
      <c r="E60" s="993"/>
      <c r="F60" s="994"/>
      <c r="G60" s="65"/>
      <c r="H60" s="995"/>
      <c r="I60" s="997"/>
      <c r="J60" s="996"/>
      <c r="K60" s="993"/>
      <c r="L60" s="993"/>
    </row>
    <row r="61" spans="1:12" s="387" customFormat="1" ht="12.95" customHeight="1" thickBot="1">
      <c r="A61" s="941" t="s">
        <v>51</v>
      </c>
      <c r="B61" s="308" t="s">
        <v>103</v>
      </c>
      <c r="C61" s="992"/>
      <c r="D61" s="993"/>
      <c r="E61" s="993"/>
      <c r="F61" s="994"/>
      <c r="G61" s="69"/>
      <c r="H61" s="995"/>
      <c r="I61" s="997"/>
      <c r="J61" s="996"/>
      <c r="K61" s="993"/>
      <c r="L61" s="993"/>
    </row>
    <row r="62" spans="1:12" s="387" customFormat="1" ht="12.95" customHeight="1" thickBot="1">
      <c r="A62" s="957" t="s">
        <v>53</v>
      </c>
      <c r="B62" s="481" t="s">
        <v>104</v>
      </c>
      <c r="C62" s="1001">
        <f>SUM(C58:C60)</f>
        <v>0</v>
      </c>
      <c r="D62" s="1002">
        <f>SUM(D58:D60)</f>
        <v>0</v>
      </c>
      <c r="E62" s="1002"/>
      <c r="F62" s="1003"/>
      <c r="G62" s="68">
        <v>300</v>
      </c>
      <c r="H62" s="1004">
        <v>270</v>
      </c>
      <c r="I62" s="332">
        <f>H62/G62*100</f>
        <v>90</v>
      </c>
      <c r="J62" s="1005">
        <f>SUM(J58:J60)</f>
        <v>270</v>
      </c>
      <c r="K62" s="1002"/>
      <c r="L62" s="1002"/>
    </row>
    <row r="63" spans="1:12" s="387" customFormat="1" ht="12.95" customHeight="1" thickBot="1">
      <c r="A63" s="957" t="s">
        <v>55</v>
      </c>
      <c r="B63" s="481" t="s">
        <v>105</v>
      </c>
      <c r="C63" s="1006"/>
      <c r="D63" s="1007"/>
      <c r="E63" s="1007"/>
      <c r="F63" s="1008"/>
      <c r="G63" s="68"/>
      <c r="H63" s="1009"/>
      <c r="I63" s="1010"/>
      <c r="J63" s="1011"/>
      <c r="K63" s="1007"/>
      <c r="L63" s="1007"/>
    </row>
    <row r="64" spans="1:12" s="387" customFormat="1" ht="12.95" customHeight="1" thickBot="1">
      <c r="A64" s="957" t="s">
        <v>63</v>
      </c>
      <c r="B64" s="484" t="s">
        <v>106</v>
      </c>
      <c r="C64" s="1001">
        <f>+C56+C62+C63</f>
        <v>27116</v>
      </c>
      <c r="D64" s="1002">
        <f>+D56+D62+D63</f>
        <v>27116</v>
      </c>
      <c r="E64" s="1002"/>
      <c r="F64" s="1003"/>
      <c r="G64" s="21">
        <v>31495</v>
      </c>
      <c r="H64" s="1004">
        <v>26997</v>
      </c>
      <c r="I64" s="332">
        <f>H64/G64*100</f>
        <v>85.718367994919831</v>
      </c>
      <c r="J64" s="1005">
        <f>+J56+J62+J63</f>
        <v>26997</v>
      </c>
      <c r="K64" s="1002"/>
      <c r="L64" s="1002"/>
    </row>
    <row r="65" spans="1:12" s="387" customFormat="1" ht="12.95" customHeight="1" thickBot="1">
      <c r="A65" s="1012"/>
      <c r="B65" s="485"/>
      <c r="C65" s="1013"/>
      <c r="D65" s="1013"/>
      <c r="E65" s="1013"/>
      <c r="F65" s="1013"/>
      <c r="G65" s="1014"/>
      <c r="H65" s="1014"/>
      <c r="I65" s="1014"/>
      <c r="J65" s="1013"/>
      <c r="K65" s="1013"/>
      <c r="L65" s="1013"/>
    </row>
    <row r="66" spans="1:12" s="387" customFormat="1" ht="12.95" customHeight="1" thickBot="1">
      <c r="A66" s="45" t="s">
        <v>107</v>
      </c>
      <c r="B66" s="486"/>
      <c r="C66" s="1015">
        <v>7</v>
      </c>
      <c r="D66" s="1016">
        <v>7</v>
      </c>
      <c r="E66" s="1016"/>
      <c r="F66" s="1017"/>
      <c r="G66" s="68">
        <v>9</v>
      </c>
      <c r="H66" s="1018">
        <v>8</v>
      </c>
      <c r="I66" s="1019"/>
      <c r="J66" s="1016">
        <v>8</v>
      </c>
      <c r="K66" s="1016"/>
      <c r="L66" s="1016"/>
    </row>
    <row r="67" spans="1:12" s="387" customFormat="1" ht="12.95" customHeight="1" thickBot="1">
      <c r="A67" s="45" t="s">
        <v>108</v>
      </c>
      <c r="B67" s="486"/>
      <c r="C67" s="1015"/>
      <c r="D67" s="1016"/>
      <c r="E67" s="1016"/>
      <c r="F67" s="1017"/>
      <c r="G67" s="68"/>
      <c r="H67" s="1018"/>
      <c r="I67" s="1019"/>
      <c r="J67" s="1016"/>
      <c r="K67" s="1016"/>
      <c r="L67" s="1016"/>
    </row>
  </sheetData>
  <mergeCells count="16">
    <mergeCell ref="A1:F1"/>
    <mergeCell ref="B2:F2"/>
    <mergeCell ref="B3:F3"/>
    <mergeCell ref="A4:F4"/>
    <mergeCell ref="I6:I7"/>
    <mergeCell ref="J48:L48"/>
    <mergeCell ref="C6:C7"/>
    <mergeCell ref="D6:F6"/>
    <mergeCell ref="G6:G7"/>
    <mergeCell ref="H6:H7"/>
    <mergeCell ref="J6:L6"/>
    <mergeCell ref="I48:I49"/>
    <mergeCell ref="C48:C49"/>
    <mergeCell ref="D48:F48"/>
    <mergeCell ref="G48:G49"/>
    <mergeCell ref="H48:H49"/>
  </mergeCells>
  <pageMargins left="0.19685039370078741" right="7.874015748031496E-2" top="0.43307086614173229" bottom="0.27559055118110237" header="0.51181102362204722" footer="0.27559055118110237"/>
  <pageSetup paperSize="9" scale="75" orientation="landscape" r:id="rId1"/>
  <rowBreaks count="1" manualBreakCount="1">
    <brk id="4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50"/>
  </sheetPr>
  <dimension ref="A1:L67"/>
  <sheetViews>
    <sheetView topLeftCell="A19" zoomScaleNormal="100" workbookViewId="0">
      <selection activeCell="P16" sqref="P16"/>
    </sheetView>
  </sheetViews>
  <sheetFormatPr defaultRowHeight="12.75"/>
  <cols>
    <col min="1" max="1" width="11.28515625" style="1236" customWidth="1"/>
    <col min="2" max="2" width="67.5703125" style="1235" customWidth="1"/>
    <col min="3" max="3" width="10.42578125" style="1235" customWidth="1"/>
    <col min="4" max="5" width="8.7109375" style="1235" customWidth="1"/>
    <col min="6" max="8" width="13.140625" style="1235" customWidth="1"/>
    <col min="9" max="9" width="9.7109375" style="1250" customWidth="1"/>
    <col min="10" max="10" width="9.28515625" style="1235" customWidth="1"/>
    <col min="11" max="11" width="9.140625" style="1235" customWidth="1"/>
    <col min="12" max="12" width="13.140625" style="1235" customWidth="1"/>
    <col min="13" max="16384" width="9.140625" style="1235"/>
  </cols>
  <sheetData>
    <row r="1" spans="1:12" s="1" customFormat="1" ht="21" customHeight="1" thickBot="1">
      <c r="A1" s="1248"/>
      <c r="B1" s="1247"/>
      <c r="C1" s="1246" t="str">
        <f>+CONCATENATE("9.3.2.2. melléklet a .../2016. (…...) önkormányzati rendelethez")</f>
        <v>9.3.2.2. melléklet a .../2016. (…...) önkormányzati rendelethez</v>
      </c>
      <c r="I1" s="1249"/>
    </row>
    <row r="2" spans="1:12" s="2" customFormat="1" ht="38.25" customHeight="1">
      <c r="A2" s="1245" t="s">
        <v>1</v>
      </c>
      <c r="B2" s="1244" t="s">
        <v>517</v>
      </c>
      <c r="I2" s="16"/>
    </row>
    <row r="3" spans="1:12" s="2" customFormat="1" ht="26.25" thickBot="1">
      <c r="A3" s="3" t="s">
        <v>3</v>
      </c>
      <c r="B3" s="1243" t="s">
        <v>4</v>
      </c>
      <c r="I3" s="16"/>
    </row>
    <row r="4" spans="1:12" s="4" customFormat="1" ht="15.95" customHeight="1" thickBot="1">
      <c r="C4" s="1242" t="s">
        <v>5</v>
      </c>
      <c r="I4" s="17"/>
    </row>
    <row r="5" spans="1:12" ht="13.5" thickBot="1">
      <c r="A5" s="5" t="s">
        <v>6</v>
      </c>
      <c r="B5" s="1241" t="s">
        <v>7</v>
      </c>
    </row>
    <row r="6" spans="1:12" s="1238" customFormat="1" ht="21" customHeight="1" thickBot="1">
      <c r="A6" s="6" t="s">
        <v>8</v>
      </c>
      <c r="B6" s="7" t="s">
        <v>9</v>
      </c>
      <c r="C6" s="1407" t="s">
        <v>10</v>
      </c>
      <c r="D6" s="1356" t="s">
        <v>11</v>
      </c>
      <c r="E6" s="1356" t="s">
        <v>12</v>
      </c>
      <c r="F6" s="1356" t="s">
        <v>13</v>
      </c>
      <c r="G6" s="1357" t="s">
        <v>14</v>
      </c>
      <c r="H6" s="1434" t="s">
        <v>109</v>
      </c>
      <c r="I6" s="1432" t="s">
        <v>110</v>
      </c>
      <c r="J6" s="1377" t="s">
        <v>111</v>
      </c>
      <c r="K6" s="1377"/>
      <c r="L6" s="1378"/>
    </row>
    <row r="7" spans="1:12" s="1238" customFormat="1" ht="24.75" customHeight="1" thickBot="1">
      <c r="A7" s="8"/>
      <c r="B7" s="9" t="s">
        <v>15</v>
      </c>
      <c r="C7" s="1408"/>
      <c r="D7" s="395" t="s">
        <v>16</v>
      </c>
      <c r="E7" s="396" t="s">
        <v>17</v>
      </c>
      <c r="F7" s="415" t="s">
        <v>18</v>
      </c>
      <c r="G7" s="1358"/>
      <c r="H7" s="1390"/>
      <c r="I7" s="1433"/>
      <c r="J7" s="1274" t="s">
        <v>16</v>
      </c>
      <c r="K7" s="111" t="s">
        <v>17</v>
      </c>
      <c r="L7" s="415" t="s">
        <v>18</v>
      </c>
    </row>
    <row r="8" spans="1:12" s="1253" customFormat="1" ht="15.75" thickBot="1">
      <c r="A8" s="1252"/>
      <c r="B8" s="892" t="s">
        <v>19</v>
      </c>
      <c r="C8" s="878"/>
      <c r="D8" s="879"/>
      <c r="E8" s="879"/>
      <c r="F8" s="879"/>
      <c r="G8" s="878"/>
      <c r="H8" s="878"/>
      <c r="I8" s="882"/>
      <c r="J8" s="879"/>
      <c r="K8" s="879"/>
      <c r="L8" s="879"/>
    </row>
    <row r="9" spans="1:12" s="1263" customFormat="1" ht="12" customHeight="1">
      <c r="A9" s="857" t="s">
        <v>20</v>
      </c>
      <c r="B9" s="1254" t="s">
        <v>21</v>
      </c>
      <c r="C9" s="859"/>
      <c r="D9" s="860"/>
      <c r="E9" s="860"/>
      <c r="F9" s="860"/>
      <c r="G9" s="859"/>
      <c r="H9" s="859"/>
      <c r="I9" s="1255"/>
      <c r="J9" s="860"/>
      <c r="K9" s="860"/>
      <c r="L9" s="860"/>
    </row>
    <row r="10" spans="1:12" s="1263" customFormat="1" ht="12" customHeight="1">
      <c r="A10" s="864" t="s">
        <v>22</v>
      </c>
      <c r="B10" s="1256" t="s">
        <v>23</v>
      </c>
      <c r="C10" s="866"/>
      <c r="D10" s="867"/>
      <c r="E10" s="867"/>
      <c r="F10" s="867"/>
      <c r="G10" s="866"/>
      <c r="H10" s="866"/>
      <c r="I10" s="1257"/>
      <c r="J10" s="867"/>
      <c r="K10" s="867"/>
      <c r="L10" s="867"/>
    </row>
    <row r="11" spans="1:12" s="1263" customFormat="1" ht="12" customHeight="1">
      <c r="A11" s="864" t="s">
        <v>24</v>
      </c>
      <c r="B11" s="1256" t="s">
        <v>25</v>
      </c>
      <c r="C11" s="866"/>
      <c r="D11" s="867"/>
      <c r="E11" s="867"/>
      <c r="F11" s="867"/>
      <c r="G11" s="866"/>
      <c r="H11" s="866"/>
      <c r="I11" s="1257"/>
      <c r="J11" s="867"/>
      <c r="K11" s="867"/>
      <c r="L11" s="867"/>
    </row>
    <row r="12" spans="1:12" s="1263" customFormat="1" ht="12" customHeight="1">
      <c r="A12" s="864" t="s">
        <v>26</v>
      </c>
      <c r="B12" s="1256" t="s">
        <v>27</v>
      </c>
      <c r="C12" s="866"/>
      <c r="D12" s="867"/>
      <c r="E12" s="867"/>
      <c r="F12" s="867"/>
      <c r="G12" s="866"/>
      <c r="H12" s="866"/>
      <c r="I12" s="1257"/>
      <c r="J12" s="867"/>
      <c r="K12" s="867"/>
      <c r="L12" s="867"/>
    </row>
    <row r="13" spans="1:12" s="1263" customFormat="1" ht="12" customHeight="1">
      <c r="A13" s="864" t="s">
        <v>28</v>
      </c>
      <c r="B13" s="1256" t="s">
        <v>29</v>
      </c>
      <c r="C13" s="866"/>
      <c r="D13" s="867"/>
      <c r="E13" s="867"/>
      <c r="F13" s="867"/>
      <c r="G13" s="866"/>
      <c r="H13" s="866"/>
      <c r="I13" s="1257"/>
      <c r="J13" s="867"/>
      <c r="K13" s="867"/>
      <c r="L13" s="867"/>
    </row>
    <row r="14" spans="1:12" s="1263" customFormat="1" ht="12" customHeight="1">
      <c r="A14" s="864" t="s">
        <v>30</v>
      </c>
      <c r="B14" s="1256" t="s">
        <v>31</v>
      </c>
      <c r="C14" s="866"/>
      <c r="D14" s="867"/>
      <c r="E14" s="867"/>
      <c r="F14" s="867"/>
      <c r="G14" s="866"/>
      <c r="H14" s="866"/>
      <c r="I14" s="1257"/>
      <c r="J14" s="867"/>
      <c r="K14" s="867"/>
      <c r="L14" s="867"/>
    </row>
    <row r="15" spans="1:12" s="1263" customFormat="1" ht="12" customHeight="1">
      <c r="A15" s="864" t="s">
        <v>32</v>
      </c>
      <c r="B15" s="1264" t="s">
        <v>33</v>
      </c>
      <c r="C15" s="866"/>
      <c r="D15" s="867"/>
      <c r="E15" s="867"/>
      <c r="F15" s="867"/>
      <c r="G15" s="866"/>
      <c r="H15" s="866"/>
      <c r="I15" s="1257"/>
      <c r="J15" s="867"/>
      <c r="K15" s="867"/>
      <c r="L15" s="867"/>
    </row>
    <row r="16" spans="1:12" s="1263" customFormat="1" ht="12" customHeight="1">
      <c r="A16" s="864" t="s">
        <v>34</v>
      </c>
      <c r="B16" s="1256" t="s">
        <v>35</v>
      </c>
      <c r="C16" s="906"/>
      <c r="D16" s="907"/>
      <c r="E16" s="907"/>
      <c r="F16" s="907"/>
      <c r="G16" s="906"/>
      <c r="H16" s="906"/>
      <c r="I16" s="1265"/>
      <c r="J16" s="907"/>
      <c r="K16" s="907"/>
      <c r="L16" s="907"/>
    </row>
    <row r="17" spans="1:12" s="895" customFormat="1" ht="12" customHeight="1">
      <c r="A17" s="864" t="s">
        <v>36</v>
      </c>
      <c r="B17" s="1256" t="s">
        <v>37</v>
      </c>
      <c r="C17" s="866"/>
      <c r="D17" s="867"/>
      <c r="E17" s="867"/>
      <c r="F17" s="867"/>
      <c r="G17" s="866"/>
      <c r="H17" s="866"/>
      <c r="I17" s="1257"/>
      <c r="J17" s="867"/>
      <c r="K17" s="867"/>
      <c r="L17" s="867"/>
    </row>
    <row r="18" spans="1:12" s="895" customFormat="1" ht="12" customHeight="1">
      <c r="A18" s="864" t="s">
        <v>38</v>
      </c>
      <c r="B18" s="1256" t="s">
        <v>39</v>
      </c>
      <c r="C18" s="911"/>
      <c r="D18" s="912"/>
      <c r="E18" s="912"/>
      <c r="F18" s="912"/>
      <c r="G18" s="911"/>
      <c r="H18" s="911"/>
      <c r="I18" s="1266"/>
      <c r="J18" s="912"/>
      <c r="K18" s="912"/>
      <c r="L18" s="912"/>
    </row>
    <row r="19" spans="1:12" s="895" customFormat="1" ht="12" customHeight="1" thickBot="1">
      <c r="A19" s="864" t="s">
        <v>40</v>
      </c>
      <c r="B19" s="1264" t="s">
        <v>41</v>
      </c>
      <c r="C19" s="911"/>
      <c r="D19" s="912"/>
      <c r="E19" s="912"/>
      <c r="F19" s="912"/>
      <c r="G19" s="911"/>
      <c r="H19" s="911"/>
      <c r="I19" s="1266"/>
      <c r="J19" s="912"/>
      <c r="K19" s="912"/>
      <c r="L19" s="912"/>
    </row>
    <row r="20" spans="1:12" s="1263" customFormat="1" ht="12" customHeight="1" thickBot="1">
      <c r="A20" s="883" t="s">
        <v>42</v>
      </c>
      <c r="B20" s="892" t="s">
        <v>43</v>
      </c>
      <c r="C20" s="884">
        <f>SUM(C9:C19)</f>
        <v>0</v>
      </c>
      <c r="D20" s="885">
        <f>SUM(D9:D19)</f>
        <v>0</v>
      </c>
      <c r="E20" s="885"/>
      <c r="F20" s="885"/>
      <c r="G20" s="884"/>
      <c r="H20" s="884"/>
      <c r="I20" s="1260"/>
      <c r="J20" s="885"/>
      <c r="K20" s="885"/>
      <c r="L20" s="885"/>
    </row>
    <row r="21" spans="1:12" s="1253" customFormat="1" ht="15.75" thickBot="1">
      <c r="A21" s="1252"/>
      <c r="B21" s="892" t="s">
        <v>44</v>
      </c>
      <c r="C21" s="878"/>
      <c r="D21" s="879"/>
      <c r="E21" s="879"/>
      <c r="F21" s="879"/>
      <c r="G21" s="878"/>
      <c r="H21" s="878"/>
      <c r="I21" s="882"/>
      <c r="J21" s="879"/>
      <c r="K21" s="879"/>
      <c r="L21" s="879"/>
    </row>
    <row r="22" spans="1:12" s="895" customFormat="1" ht="12" customHeight="1">
      <c r="A22" s="857" t="s">
        <v>45</v>
      </c>
      <c r="B22" s="1254" t="s">
        <v>46</v>
      </c>
      <c r="C22" s="859"/>
      <c r="D22" s="860"/>
      <c r="E22" s="860"/>
      <c r="F22" s="860"/>
      <c r="G22" s="859"/>
      <c r="H22" s="859"/>
      <c r="I22" s="1255"/>
      <c r="J22" s="860"/>
      <c r="K22" s="860"/>
      <c r="L22" s="860"/>
    </row>
    <row r="23" spans="1:12" s="895" customFormat="1" ht="12" customHeight="1">
      <c r="A23" s="864" t="s">
        <v>47</v>
      </c>
      <c r="B23" s="1256" t="s">
        <v>48</v>
      </c>
      <c r="C23" s="866"/>
      <c r="D23" s="867"/>
      <c r="E23" s="867"/>
      <c r="F23" s="867"/>
      <c r="G23" s="866"/>
      <c r="H23" s="866"/>
      <c r="I23" s="1257"/>
      <c r="J23" s="867"/>
      <c r="K23" s="867"/>
      <c r="L23" s="867"/>
    </row>
    <row r="24" spans="1:12" s="895" customFormat="1" ht="12" customHeight="1">
      <c r="A24" s="864" t="s">
        <v>49</v>
      </c>
      <c r="B24" s="1256" t="s">
        <v>50</v>
      </c>
      <c r="C24" s="866"/>
      <c r="D24" s="867"/>
      <c r="E24" s="867"/>
      <c r="F24" s="867"/>
      <c r="G24" s="866"/>
      <c r="H24" s="866"/>
      <c r="I24" s="1257"/>
      <c r="J24" s="867"/>
      <c r="K24" s="867"/>
      <c r="L24" s="867"/>
    </row>
    <row r="25" spans="1:12" s="895" customFormat="1" ht="12" customHeight="1" thickBot="1">
      <c r="A25" s="864" t="s">
        <v>51</v>
      </c>
      <c r="B25" s="1256" t="s">
        <v>52</v>
      </c>
      <c r="C25" s="866"/>
      <c r="D25" s="867"/>
      <c r="E25" s="867"/>
      <c r="F25" s="867"/>
      <c r="G25" s="866"/>
      <c r="H25" s="866"/>
      <c r="I25" s="1257"/>
      <c r="J25" s="867"/>
      <c r="K25" s="867"/>
      <c r="L25" s="867"/>
    </row>
    <row r="26" spans="1:12" s="1263" customFormat="1" ht="12" customHeight="1" thickBot="1">
      <c r="A26" s="883" t="s">
        <v>53</v>
      </c>
      <c r="B26" s="892" t="s">
        <v>54</v>
      </c>
      <c r="C26" s="884">
        <f>SUM(C22:C24)</f>
        <v>0</v>
      </c>
      <c r="D26" s="885">
        <f>SUM(D22:D24)</f>
        <v>0</v>
      </c>
      <c r="E26" s="885"/>
      <c r="F26" s="885"/>
      <c r="G26" s="884"/>
      <c r="H26" s="884"/>
      <c r="I26" s="1260"/>
      <c r="J26" s="885"/>
      <c r="K26" s="885"/>
      <c r="L26" s="885"/>
    </row>
    <row r="27" spans="1:12" s="895" customFormat="1" ht="12" customHeight="1" thickBot="1">
      <c r="A27" s="883" t="s">
        <v>55</v>
      </c>
      <c r="B27" s="852" t="s">
        <v>56</v>
      </c>
      <c r="C27" s="887"/>
      <c r="D27" s="888"/>
      <c r="E27" s="888"/>
      <c r="F27" s="888"/>
      <c r="G27" s="887"/>
      <c r="H27" s="887"/>
      <c r="I27" s="1261"/>
      <c r="J27" s="888"/>
      <c r="K27" s="888"/>
      <c r="L27" s="888"/>
    </row>
    <row r="28" spans="1:12" s="1253" customFormat="1" ht="15.75" thickBot="1">
      <c r="A28" s="1252"/>
      <c r="B28" s="852" t="s">
        <v>57</v>
      </c>
      <c r="C28" s="878"/>
      <c r="D28" s="879"/>
      <c r="E28" s="879"/>
      <c r="F28" s="879"/>
      <c r="G28" s="878"/>
      <c r="H28" s="878"/>
      <c r="I28" s="882"/>
      <c r="J28" s="879"/>
      <c r="K28" s="879"/>
      <c r="L28" s="879"/>
    </row>
    <row r="29" spans="1:12" s="895" customFormat="1" ht="12" customHeight="1">
      <c r="A29" s="857" t="s">
        <v>58</v>
      </c>
      <c r="B29" s="1254" t="s">
        <v>48</v>
      </c>
      <c r="C29" s="859"/>
      <c r="D29" s="860"/>
      <c r="E29" s="860"/>
      <c r="F29" s="860"/>
      <c r="G29" s="859"/>
      <c r="H29" s="859"/>
      <c r="I29" s="1255"/>
      <c r="J29" s="860"/>
      <c r="K29" s="860"/>
      <c r="L29" s="860"/>
    </row>
    <row r="30" spans="1:12" s="895" customFormat="1" ht="12" customHeight="1">
      <c r="A30" s="857" t="s">
        <v>59</v>
      </c>
      <c r="B30" s="1256" t="s">
        <v>60</v>
      </c>
      <c r="C30" s="906"/>
      <c r="D30" s="907"/>
      <c r="E30" s="907"/>
      <c r="F30" s="907"/>
      <c r="G30" s="906"/>
      <c r="H30" s="906"/>
      <c r="I30" s="1265"/>
      <c r="J30" s="907"/>
      <c r="K30" s="907"/>
      <c r="L30" s="907"/>
    </row>
    <row r="31" spans="1:12" s="895" customFormat="1" ht="12" customHeight="1" thickBot="1">
      <c r="A31" s="864" t="s">
        <v>61</v>
      </c>
      <c r="B31" s="1267" t="s">
        <v>62</v>
      </c>
      <c r="C31" s="917"/>
      <c r="D31" s="918"/>
      <c r="E31" s="918"/>
      <c r="F31" s="918"/>
      <c r="G31" s="917"/>
      <c r="H31" s="917"/>
      <c r="I31" s="1268"/>
      <c r="J31" s="918"/>
      <c r="K31" s="918"/>
      <c r="L31" s="918"/>
    </row>
    <row r="32" spans="1:12" s="895" customFormat="1" ht="12" customHeight="1" thickBot="1">
      <c r="A32" s="883" t="s">
        <v>63</v>
      </c>
      <c r="B32" s="852" t="s">
        <v>64</v>
      </c>
      <c r="C32" s="884">
        <f>+C29+C30</f>
        <v>0</v>
      </c>
      <c r="D32" s="885">
        <f>+D29+D30</f>
        <v>0</v>
      </c>
      <c r="E32" s="885"/>
      <c r="F32" s="885"/>
      <c r="G32" s="884"/>
      <c r="H32" s="884"/>
      <c r="I32" s="1260"/>
      <c r="J32" s="885"/>
      <c r="K32" s="885"/>
      <c r="L32" s="885"/>
    </row>
    <row r="33" spans="1:12" s="1253" customFormat="1" ht="15.75" thickBot="1">
      <c r="A33" s="1252"/>
      <c r="B33" s="852" t="s">
        <v>65</v>
      </c>
      <c r="C33" s="878"/>
      <c r="D33" s="879"/>
      <c r="E33" s="879"/>
      <c r="F33" s="879"/>
      <c r="G33" s="878"/>
      <c r="H33" s="878"/>
      <c r="I33" s="882"/>
      <c r="J33" s="879"/>
      <c r="K33" s="879"/>
      <c r="L33" s="879"/>
    </row>
    <row r="34" spans="1:12" s="895" customFormat="1" ht="12" customHeight="1">
      <c r="A34" s="857" t="s">
        <v>66</v>
      </c>
      <c r="B34" s="1254" t="s">
        <v>67</v>
      </c>
      <c r="C34" s="859"/>
      <c r="D34" s="860"/>
      <c r="E34" s="860"/>
      <c r="F34" s="860"/>
      <c r="G34" s="859"/>
      <c r="H34" s="859"/>
      <c r="I34" s="1255"/>
      <c r="J34" s="860"/>
      <c r="K34" s="860"/>
      <c r="L34" s="860"/>
    </row>
    <row r="35" spans="1:12" s="895" customFormat="1" ht="12" customHeight="1">
      <c r="A35" s="857" t="s">
        <v>68</v>
      </c>
      <c r="B35" s="1256" t="s">
        <v>69</v>
      </c>
      <c r="C35" s="906"/>
      <c r="D35" s="907"/>
      <c r="E35" s="907"/>
      <c r="F35" s="907"/>
      <c r="G35" s="906"/>
      <c r="H35" s="906"/>
      <c r="I35" s="1265"/>
      <c r="J35" s="907"/>
      <c r="K35" s="907"/>
      <c r="L35" s="907"/>
    </row>
    <row r="36" spans="1:12" s="895" customFormat="1" ht="12" customHeight="1" thickBot="1">
      <c r="A36" s="864" t="s">
        <v>70</v>
      </c>
      <c r="B36" s="1267" t="s">
        <v>71</v>
      </c>
      <c r="C36" s="917"/>
      <c r="D36" s="918"/>
      <c r="E36" s="918"/>
      <c r="F36" s="918"/>
      <c r="G36" s="917"/>
      <c r="H36" s="917"/>
      <c r="I36" s="1268"/>
      <c r="J36" s="918"/>
      <c r="K36" s="918"/>
      <c r="L36" s="918"/>
    </row>
    <row r="37" spans="1:12" s="895" customFormat="1" ht="12" customHeight="1" thickBot="1">
      <c r="A37" s="883" t="s">
        <v>72</v>
      </c>
      <c r="B37" s="852" t="s">
        <v>73</v>
      </c>
      <c r="C37" s="884">
        <f>+C34+C35+C36</f>
        <v>0</v>
      </c>
      <c r="D37" s="885">
        <f>+D34+D35+D36</f>
        <v>0</v>
      </c>
      <c r="E37" s="885"/>
      <c r="F37" s="885"/>
      <c r="G37" s="884"/>
      <c r="H37" s="884"/>
      <c r="I37" s="1260"/>
      <c r="J37" s="885"/>
      <c r="K37" s="885"/>
      <c r="L37" s="885"/>
    </row>
    <row r="38" spans="1:12" s="1263" customFormat="1" ht="12" customHeight="1" thickBot="1">
      <c r="A38" s="883" t="s">
        <v>74</v>
      </c>
      <c r="B38" s="852" t="s">
        <v>75</v>
      </c>
      <c r="C38" s="887"/>
      <c r="D38" s="888"/>
      <c r="E38" s="888"/>
      <c r="F38" s="888"/>
      <c r="G38" s="887"/>
      <c r="H38" s="887"/>
      <c r="I38" s="1261"/>
      <c r="J38" s="888"/>
      <c r="K38" s="888"/>
      <c r="L38" s="888"/>
    </row>
    <row r="39" spans="1:12" s="1263" customFormat="1" ht="12" customHeight="1" thickBot="1">
      <c r="A39" s="883" t="s">
        <v>76</v>
      </c>
      <c r="B39" s="852" t="s">
        <v>77</v>
      </c>
      <c r="C39" s="922"/>
      <c r="D39" s="923"/>
      <c r="E39" s="923"/>
      <c r="F39" s="923"/>
      <c r="G39" s="922"/>
      <c r="H39" s="922"/>
      <c r="I39" s="891"/>
      <c r="J39" s="923"/>
      <c r="K39" s="923"/>
      <c r="L39" s="923"/>
    </row>
    <row r="40" spans="1:12" s="1263" customFormat="1" ht="12" customHeight="1" thickBot="1">
      <c r="A40" s="883" t="s">
        <v>78</v>
      </c>
      <c r="B40" s="852" t="s">
        <v>79</v>
      </c>
      <c r="C40" s="925">
        <f>+C20+C26+C27+C32+C37+C38+C39</f>
        <v>0</v>
      </c>
      <c r="D40" s="926">
        <f>+D20+D26+D27+D32+D37+D38+D39</f>
        <v>0</v>
      </c>
      <c r="E40" s="926"/>
      <c r="F40" s="926"/>
      <c r="G40" s="925"/>
      <c r="H40" s="925"/>
      <c r="I40" s="393"/>
      <c r="J40" s="926"/>
      <c r="K40" s="926"/>
      <c r="L40" s="926"/>
    </row>
    <row r="41" spans="1:12" s="1253" customFormat="1" ht="15.75" thickBot="1">
      <c r="A41" s="1252"/>
      <c r="B41" s="852" t="s">
        <v>80</v>
      </c>
      <c r="C41" s="878"/>
      <c r="D41" s="879"/>
      <c r="E41" s="879"/>
      <c r="F41" s="879"/>
      <c r="G41" s="878"/>
      <c r="H41" s="878"/>
      <c r="I41" s="882"/>
      <c r="J41" s="879"/>
      <c r="K41" s="879"/>
      <c r="L41" s="879"/>
    </row>
    <row r="42" spans="1:12" s="1263" customFormat="1" ht="12" customHeight="1">
      <c r="A42" s="857" t="s">
        <v>81</v>
      </c>
      <c r="B42" s="1254" t="s">
        <v>82</v>
      </c>
      <c r="C42" s="859"/>
      <c r="D42" s="860"/>
      <c r="E42" s="860"/>
      <c r="F42" s="860"/>
      <c r="G42" s="859"/>
      <c r="H42" s="859"/>
      <c r="I42" s="1255"/>
      <c r="J42" s="860"/>
      <c r="K42" s="860"/>
      <c r="L42" s="860"/>
    </row>
    <row r="43" spans="1:12" s="1263" customFormat="1" ht="12" customHeight="1">
      <c r="A43" s="857" t="s">
        <v>83</v>
      </c>
      <c r="B43" s="1256" t="s">
        <v>84</v>
      </c>
      <c r="C43" s="906"/>
      <c r="D43" s="907"/>
      <c r="E43" s="907"/>
      <c r="F43" s="907"/>
      <c r="G43" s="906"/>
      <c r="H43" s="906"/>
      <c r="I43" s="1265"/>
      <c r="J43" s="907"/>
      <c r="K43" s="907"/>
      <c r="L43" s="907"/>
    </row>
    <row r="44" spans="1:12" s="895" customFormat="1" ht="14.25" customHeight="1" thickBot="1">
      <c r="A44" s="864" t="s">
        <v>85</v>
      </c>
      <c r="B44" s="1267" t="s">
        <v>86</v>
      </c>
      <c r="C44" s="917"/>
      <c r="D44" s="918"/>
      <c r="E44" s="918"/>
      <c r="F44" s="918"/>
      <c r="G44" s="917">
        <v>8261</v>
      </c>
      <c r="H44" s="917"/>
      <c r="I44" s="1268"/>
      <c r="J44" s="1268"/>
      <c r="K44" s="918"/>
      <c r="L44" s="918"/>
    </row>
    <row r="45" spans="1:12" s="1263" customFormat="1" ht="14.25" customHeight="1" thickBot="1">
      <c r="A45" s="928" t="s">
        <v>87</v>
      </c>
      <c r="B45" s="852" t="s">
        <v>88</v>
      </c>
      <c r="C45" s="925">
        <f>+C42+C43+C44</f>
        <v>0</v>
      </c>
      <c r="D45" s="926">
        <f>+D42+D43+D44</f>
        <v>0</v>
      </c>
      <c r="E45" s="926"/>
      <c r="F45" s="926"/>
      <c r="G45" s="925">
        <f>+G42+G43+G44</f>
        <v>8261</v>
      </c>
      <c r="H45" s="925"/>
      <c r="I45" s="393">
        <f>+I42+I43+I44</f>
        <v>0</v>
      </c>
      <c r="J45" s="393">
        <f>+J42+J43+J44</f>
        <v>0</v>
      </c>
      <c r="K45" s="926"/>
      <c r="L45" s="926"/>
    </row>
    <row r="46" spans="1:12" s="895" customFormat="1" ht="15" customHeight="1" thickBot="1">
      <c r="A46" s="928" t="s">
        <v>89</v>
      </c>
      <c r="B46" s="1269" t="s">
        <v>90</v>
      </c>
      <c r="C46" s="925">
        <f>+C40+C45</f>
        <v>0</v>
      </c>
      <c r="D46" s="926">
        <f>+D40+D45</f>
        <v>0</v>
      </c>
      <c r="E46" s="926"/>
      <c r="F46" s="926"/>
      <c r="G46" s="925">
        <f>+G40+G45</f>
        <v>8261</v>
      </c>
      <c r="H46" s="925"/>
      <c r="I46" s="393">
        <f>+I40+I45</f>
        <v>0</v>
      </c>
      <c r="J46" s="393">
        <f>+J40+J45</f>
        <v>0</v>
      </c>
      <c r="K46" s="926"/>
      <c r="L46" s="926"/>
    </row>
    <row r="47" spans="1:12" s="1237" customFormat="1" ht="15" customHeight="1" thickBot="1">
      <c r="A47" s="10"/>
      <c r="B47" s="1240"/>
      <c r="C47" s="1239"/>
      <c r="D47" s="1239"/>
      <c r="E47" s="1239"/>
      <c r="F47" s="1239"/>
      <c r="G47" s="1239"/>
      <c r="H47" s="1239"/>
      <c r="I47" s="1251"/>
      <c r="J47" s="1239"/>
      <c r="K47" s="1239"/>
      <c r="L47" s="1239"/>
    </row>
    <row r="48" spans="1:12" ht="22.5" customHeight="1" thickBot="1">
      <c r="A48" s="11"/>
      <c r="B48" s="12"/>
      <c r="C48" s="1407" t="s">
        <v>10</v>
      </c>
      <c r="D48" s="1356" t="s">
        <v>11</v>
      </c>
      <c r="E48" s="1356" t="s">
        <v>12</v>
      </c>
      <c r="F48" s="1356" t="s">
        <v>13</v>
      </c>
      <c r="G48" s="1357" t="s">
        <v>14</v>
      </c>
      <c r="H48" s="1434" t="s">
        <v>109</v>
      </c>
      <c r="I48" s="1432" t="s">
        <v>110</v>
      </c>
      <c r="J48" s="1377" t="s">
        <v>111</v>
      </c>
      <c r="K48" s="1377"/>
      <c r="L48" s="1378"/>
    </row>
    <row r="49" spans="1:12" s="1238" customFormat="1" ht="27" customHeight="1" thickBot="1">
      <c r="A49" s="13"/>
      <c r="B49" s="14" t="s">
        <v>91</v>
      </c>
      <c r="C49" s="1408"/>
      <c r="D49" s="395" t="s">
        <v>16</v>
      </c>
      <c r="E49" s="396" t="s">
        <v>17</v>
      </c>
      <c r="F49" s="415" t="s">
        <v>18</v>
      </c>
      <c r="G49" s="1358"/>
      <c r="H49" s="1390"/>
      <c r="I49" s="1433"/>
      <c r="J49" s="1274" t="s">
        <v>16</v>
      </c>
      <c r="K49" s="111" t="s">
        <v>17</v>
      </c>
      <c r="L49" s="415" t="s">
        <v>18</v>
      </c>
    </row>
    <row r="50" spans="1:12" s="1253" customFormat="1" ht="15.75" thickBot="1">
      <c r="A50" s="1252"/>
      <c r="B50" s="852" t="s">
        <v>92</v>
      </c>
      <c r="C50" s="878"/>
      <c r="D50" s="879"/>
      <c r="E50" s="879"/>
      <c r="F50" s="879"/>
      <c r="G50" s="878"/>
      <c r="H50" s="878"/>
      <c r="I50" s="882"/>
      <c r="J50" s="879"/>
      <c r="K50" s="879"/>
      <c r="L50" s="879"/>
    </row>
    <row r="51" spans="1:12" s="1253" customFormat="1" ht="12" customHeight="1">
      <c r="A51" s="857" t="s">
        <v>20</v>
      </c>
      <c r="B51" s="1254" t="s">
        <v>93</v>
      </c>
      <c r="C51" s="859"/>
      <c r="D51" s="860"/>
      <c r="E51" s="860"/>
      <c r="F51" s="860"/>
      <c r="G51" s="859">
        <v>4510</v>
      </c>
      <c r="H51" s="859"/>
      <c r="I51" s="1255"/>
      <c r="J51" s="860"/>
      <c r="K51" s="860"/>
      <c r="L51" s="860"/>
    </row>
    <row r="52" spans="1:12" s="1253" customFormat="1" ht="12" customHeight="1">
      <c r="A52" s="864" t="s">
        <v>22</v>
      </c>
      <c r="B52" s="1256" t="s">
        <v>94</v>
      </c>
      <c r="C52" s="866"/>
      <c r="D52" s="867"/>
      <c r="E52" s="867"/>
      <c r="F52" s="867"/>
      <c r="G52" s="866">
        <v>1191</v>
      </c>
      <c r="H52" s="866"/>
      <c r="I52" s="1257"/>
      <c r="J52" s="867"/>
      <c r="K52" s="867"/>
      <c r="L52" s="867"/>
    </row>
    <row r="53" spans="1:12" s="1253" customFormat="1" ht="12" customHeight="1">
      <c r="A53" s="864" t="s">
        <v>24</v>
      </c>
      <c r="B53" s="1256" t="s">
        <v>95</v>
      </c>
      <c r="C53" s="866"/>
      <c r="D53" s="867"/>
      <c r="E53" s="867"/>
      <c r="F53" s="867"/>
      <c r="G53" s="866">
        <v>2560</v>
      </c>
      <c r="H53" s="866"/>
      <c r="I53" s="1257"/>
      <c r="J53" s="867"/>
      <c r="K53" s="867"/>
      <c r="L53" s="867"/>
    </row>
    <row r="54" spans="1:12" s="1253" customFormat="1" ht="12" customHeight="1">
      <c r="A54" s="864" t="s">
        <v>26</v>
      </c>
      <c r="B54" s="1256" t="s">
        <v>96</v>
      </c>
      <c r="C54" s="866"/>
      <c r="D54" s="867"/>
      <c r="E54" s="867"/>
      <c r="F54" s="867"/>
      <c r="G54" s="866"/>
      <c r="H54" s="866"/>
      <c r="I54" s="1257"/>
      <c r="J54" s="867"/>
      <c r="K54" s="867"/>
      <c r="L54" s="867"/>
    </row>
    <row r="55" spans="1:12" s="1253" customFormat="1" ht="12" customHeight="1" thickBot="1">
      <c r="A55" s="864" t="s">
        <v>28</v>
      </c>
      <c r="B55" s="1256" t="s">
        <v>97</v>
      </c>
      <c r="C55" s="866"/>
      <c r="D55" s="867"/>
      <c r="E55" s="867"/>
      <c r="F55" s="867"/>
      <c r="G55" s="866"/>
      <c r="H55" s="866"/>
      <c r="I55" s="1257"/>
      <c r="J55" s="867"/>
      <c r="K55" s="867"/>
      <c r="L55" s="867"/>
    </row>
    <row r="56" spans="1:12" s="1259" customFormat="1" ht="13.5" customHeight="1" thickBot="1">
      <c r="A56" s="871" t="s">
        <v>42</v>
      </c>
      <c r="B56" s="872" t="s">
        <v>98</v>
      </c>
      <c r="C56" s="873">
        <f>SUM(C51:C55)</f>
        <v>0</v>
      </c>
      <c r="D56" s="874">
        <f>SUM(D51:D55)</f>
        <v>0</v>
      </c>
      <c r="E56" s="874"/>
      <c r="F56" s="874"/>
      <c r="G56" s="873">
        <f>SUM(G51:G55)</f>
        <v>8261</v>
      </c>
      <c r="H56" s="873"/>
      <c r="I56" s="1258">
        <f>SUM(I51:I55)</f>
        <v>0</v>
      </c>
      <c r="J56" s="874">
        <f>SUM(J51:J55)</f>
        <v>0</v>
      </c>
      <c r="K56" s="874"/>
      <c r="L56" s="874"/>
    </row>
    <row r="57" spans="1:12" s="1253" customFormat="1" ht="15.75" thickBot="1">
      <c r="A57" s="1252"/>
      <c r="B57" s="852" t="s">
        <v>99</v>
      </c>
      <c r="C57" s="878"/>
      <c r="D57" s="879"/>
      <c r="E57" s="879"/>
      <c r="F57" s="879"/>
      <c r="G57" s="878"/>
      <c r="H57" s="878"/>
      <c r="I57" s="882"/>
      <c r="J57" s="879"/>
      <c r="K57" s="879"/>
      <c r="L57" s="879"/>
    </row>
    <row r="58" spans="1:12" s="1259" customFormat="1" ht="12" customHeight="1">
      <c r="A58" s="857" t="s">
        <v>45</v>
      </c>
      <c r="B58" s="1254" t="s">
        <v>100</v>
      </c>
      <c r="C58" s="859"/>
      <c r="D58" s="860"/>
      <c r="E58" s="860"/>
      <c r="F58" s="860"/>
      <c r="G58" s="859"/>
      <c r="H58" s="859"/>
      <c r="I58" s="1255"/>
      <c r="J58" s="860"/>
      <c r="K58" s="860"/>
      <c r="L58" s="860"/>
    </row>
    <row r="59" spans="1:12" s="1253" customFormat="1" ht="12" customHeight="1">
      <c r="A59" s="864" t="s">
        <v>47</v>
      </c>
      <c r="B59" s="1256" t="s">
        <v>101</v>
      </c>
      <c r="C59" s="866"/>
      <c r="D59" s="867"/>
      <c r="E59" s="867"/>
      <c r="F59" s="867"/>
      <c r="G59" s="866"/>
      <c r="H59" s="866"/>
      <c r="I59" s="1257"/>
      <c r="J59" s="867"/>
      <c r="K59" s="867"/>
      <c r="L59" s="867"/>
    </row>
    <row r="60" spans="1:12" s="1253" customFormat="1" ht="12" customHeight="1">
      <c r="A60" s="864" t="s">
        <v>49</v>
      </c>
      <c r="B60" s="1256" t="s">
        <v>102</v>
      </c>
      <c r="C60" s="866"/>
      <c r="D60" s="867"/>
      <c r="E60" s="867"/>
      <c r="F60" s="867"/>
      <c r="G60" s="866"/>
      <c r="H60" s="866"/>
      <c r="I60" s="1257"/>
      <c r="J60" s="867"/>
      <c r="K60" s="867"/>
      <c r="L60" s="867"/>
    </row>
    <row r="61" spans="1:12" s="1253" customFormat="1" ht="12" customHeight="1" thickBot="1">
      <c r="A61" s="864" t="s">
        <v>51</v>
      </c>
      <c r="B61" s="1256" t="s">
        <v>103</v>
      </c>
      <c r="C61" s="866"/>
      <c r="D61" s="867"/>
      <c r="E61" s="867"/>
      <c r="F61" s="867"/>
      <c r="G61" s="866"/>
      <c r="H61" s="866"/>
      <c r="I61" s="1257"/>
      <c r="J61" s="867"/>
      <c r="K61" s="867"/>
      <c r="L61" s="867"/>
    </row>
    <row r="62" spans="1:12" s="1253" customFormat="1" ht="12" customHeight="1" thickBot="1">
      <c r="A62" s="883" t="s">
        <v>53</v>
      </c>
      <c r="B62" s="852" t="s">
        <v>104</v>
      </c>
      <c r="C62" s="884">
        <f>SUM(C58:C60)</f>
        <v>0</v>
      </c>
      <c r="D62" s="885">
        <f>SUM(D58:D60)</f>
        <v>0</v>
      </c>
      <c r="E62" s="885"/>
      <c r="F62" s="885"/>
      <c r="G62" s="884">
        <f>SUM(G58:G60)</f>
        <v>0</v>
      </c>
      <c r="H62" s="884"/>
      <c r="I62" s="1260">
        <f>SUM(I58:I60)</f>
        <v>0</v>
      </c>
      <c r="J62" s="885">
        <f>SUM(J58:J60)</f>
        <v>0</v>
      </c>
      <c r="K62" s="885"/>
      <c r="L62" s="885"/>
    </row>
    <row r="63" spans="1:12" s="1253" customFormat="1" ht="15" customHeight="1" thickBot="1">
      <c r="A63" s="883" t="s">
        <v>55</v>
      </c>
      <c r="B63" s="852" t="s">
        <v>105</v>
      </c>
      <c r="C63" s="887"/>
      <c r="D63" s="888"/>
      <c r="E63" s="888"/>
      <c r="F63" s="888"/>
      <c r="G63" s="887"/>
      <c r="H63" s="887"/>
      <c r="I63" s="1261"/>
      <c r="J63" s="888"/>
      <c r="K63" s="888"/>
      <c r="L63" s="888"/>
    </row>
    <row r="64" spans="1:12" s="1253" customFormat="1" ht="15" thickBot="1">
      <c r="A64" s="883" t="s">
        <v>63</v>
      </c>
      <c r="B64" s="892" t="s">
        <v>106</v>
      </c>
      <c r="C64" s="884">
        <f>+C56+C62+C63</f>
        <v>0</v>
      </c>
      <c r="D64" s="885">
        <f>+D56+D62+D63</f>
        <v>0</v>
      </c>
      <c r="E64" s="885"/>
      <c r="F64" s="885"/>
      <c r="G64" s="884">
        <f>+G56+G62+G63</f>
        <v>8261</v>
      </c>
      <c r="H64" s="884"/>
      <c r="I64" s="1260">
        <f>+I56+I62+I63</f>
        <v>0</v>
      </c>
      <c r="J64" s="885">
        <f>+J56+J62+J63</f>
        <v>0</v>
      </c>
      <c r="K64" s="885"/>
      <c r="L64" s="885"/>
    </row>
    <row r="65" spans="1:12" s="1253" customFormat="1" ht="15" customHeight="1" thickBot="1">
      <c r="A65" s="893"/>
      <c r="B65" s="894"/>
      <c r="C65" s="895"/>
      <c r="D65" s="895"/>
      <c r="E65" s="895"/>
      <c r="F65" s="895"/>
      <c r="G65" s="895"/>
      <c r="H65" s="895"/>
      <c r="I65" s="896"/>
      <c r="J65" s="895"/>
      <c r="K65" s="895"/>
      <c r="L65" s="895"/>
    </row>
    <row r="66" spans="1:12" s="1253" customFormat="1" ht="14.25" customHeight="1" thickBot="1">
      <c r="A66" s="15" t="s">
        <v>107</v>
      </c>
      <c r="B66" s="897"/>
      <c r="C66" s="898"/>
      <c r="D66" s="899"/>
      <c r="E66" s="899"/>
      <c r="F66" s="899"/>
      <c r="G66" s="898">
        <v>14</v>
      </c>
      <c r="H66" s="898"/>
      <c r="I66" s="1262"/>
      <c r="J66" s="899"/>
      <c r="K66" s="899"/>
      <c r="L66" s="899"/>
    </row>
    <row r="67" spans="1:12" s="1253" customFormat="1" ht="15" thickBot="1">
      <c r="A67" s="15" t="s">
        <v>108</v>
      </c>
      <c r="B67" s="897"/>
      <c r="C67" s="898"/>
      <c r="D67" s="899"/>
      <c r="E67" s="899"/>
      <c r="F67" s="899"/>
      <c r="G67" s="898"/>
      <c r="H67" s="898"/>
      <c r="I67" s="1262"/>
      <c r="J67" s="899"/>
      <c r="K67" s="899"/>
      <c r="L67" s="899"/>
    </row>
  </sheetData>
  <sheetProtection selectLockedCells="1" selectUnlockedCells="1"/>
  <mergeCells count="12">
    <mergeCell ref="I48:I49"/>
    <mergeCell ref="J48:L48"/>
    <mergeCell ref="C6:C7"/>
    <mergeCell ref="D6:F6"/>
    <mergeCell ref="G6:G7"/>
    <mergeCell ref="I6:I7"/>
    <mergeCell ref="J6:L6"/>
    <mergeCell ref="H6:H7"/>
    <mergeCell ref="H48:H49"/>
    <mergeCell ref="C48:C49"/>
    <mergeCell ref="D48:F48"/>
    <mergeCell ref="G48:G49"/>
  </mergeCells>
  <printOptions horizontalCentered="1"/>
  <pageMargins left="0.19685039370078741" right="0.19685039370078741" top="0.43307086614173229" bottom="0.9055118110236221" header="0.51181102362204722" footer="0.51181102362204722"/>
  <pageSetup paperSize="9" scale="75" firstPageNumber="0" orientation="landscape" r:id="rId1"/>
  <headerFooter alignWithMargins="0"/>
  <rowBreaks count="1" manualBreakCount="1">
    <brk id="4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L67"/>
  <sheetViews>
    <sheetView topLeftCell="A16" zoomScaleNormal="100" workbookViewId="0">
      <selection activeCell="O8" sqref="O8"/>
    </sheetView>
  </sheetViews>
  <sheetFormatPr defaultRowHeight="15"/>
  <cols>
    <col min="1" max="1" width="12.42578125" customWidth="1"/>
    <col min="2" max="2" width="65.140625" customWidth="1"/>
    <col min="3" max="3" width="9.85546875" customWidth="1"/>
    <col min="6" max="6" width="10.42578125" customWidth="1"/>
    <col min="7" max="7" width="11" customWidth="1"/>
    <col min="8" max="9" width="10.85546875" customWidth="1"/>
    <col min="12" max="12" width="11.140625" customWidth="1"/>
  </cols>
  <sheetData>
    <row r="1" spans="1:12" ht="29.25" customHeight="1" thickBot="1">
      <c r="A1" s="1439" t="str">
        <f>+CONCATENATE("9.3.3. melléklet a .../2016. (…..) önkormányzati rendelethez")</f>
        <v>9.3.3. melléklet a .../2016. (…..) önkormányzati rendelethez</v>
      </c>
      <c r="B1" s="1440"/>
      <c r="C1" s="1440"/>
      <c r="D1" s="1440"/>
      <c r="E1" s="1440"/>
      <c r="F1" s="1441"/>
      <c r="G1" s="26"/>
      <c r="H1" s="26"/>
      <c r="I1" s="26"/>
      <c r="J1" s="25"/>
      <c r="K1" s="25"/>
      <c r="L1" s="25"/>
    </row>
    <row r="2" spans="1:12" ht="39" thickBot="1">
      <c r="A2" s="46" t="s">
        <v>1</v>
      </c>
      <c r="B2" s="1428" t="s">
        <v>113</v>
      </c>
      <c r="C2" s="1429"/>
      <c r="D2" s="1429"/>
      <c r="E2" s="1429"/>
      <c r="F2" s="1430"/>
      <c r="G2" s="29"/>
      <c r="H2" s="29"/>
      <c r="I2" s="29"/>
      <c r="J2" s="28"/>
      <c r="K2" s="28"/>
      <c r="L2" s="28"/>
    </row>
    <row r="3" spans="1:12" ht="28.5" customHeight="1" thickBot="1">
      <c r="A3" s="39" t="s">
        <v>3</v>
      </c>
      <c r="B3" s="1442" t="s">
        <v>4</v>
      </c>
      <c r="C3" s="1443"/>
      <c r="D3" s="1443"/>
      <c r="E3" s="1443"/>
      <c r="F3" s="1444"/>
      <c r="G3" s="29"/>
      <c r="H3" s="29"/>
      <c r="I3" s="29"/>
      <c r="J3" s="28"/>
      <c r="K3" s="28"/>
      <c r="L3" s="28"/>
    </row>
    <row r="4" spans="1:12" ht="15.75" thickBot="1">
      <c r="A4" s="1445" t="s">
        <v>5</v>
      </c>
      <c r="B4" s="1446"/>
      <c r="C4" s="1446"/>
      <c r="D4" s="1446"/>
      <c r="E4" s="1446"/>
      <c r="F4" s="1446"/>
      <c r="G4" s="1447"/>
      <c r="H4" s="32"/>
      <c r="I4" s="32"/>
      <c r="J4" s="31"/>
      <c r="K4" s="31"/>
      <c r="L4" s="31"/>
    </row>
    <row r="5" spans="1:12" s="414" customFormat="1" ht="12.95" customHeight="1" thickBot="1">
      <c r="A5" s="104" t="s">
        <v>6</v>
      </c>
      <c r="B5" s="105" t="s">
        <v>7</v>
      </c>
      <c r="C5" s="63"/>
      <c r="D5" s="63"/>
      <c r="E5" s="63"/>
      <c r="F5" s="63"/>
      <c r="G5" s="413"/>
      <c r="H5" s="413"/>
      <c r="I5" s="413"/>
      <c r="J5" s="63"/>
      <c r="K5" s="63"/>
      <c r="L5" s="63"/>
    </row>
    <row r="6" spans="1:12" s="414" customFormat="1" ht="21.75" customHeight="1" thickBot="1">
      <c r="A6" s="55" t="s">
        <v>8</v>
      </c>
      <c r="B6" s="108" t="s">
        <v>9</v>
      </c>
      <c r="C6" s="1435" t="s">
        <v>10</v>
      </c>
      <c r="D6" s="1370" t="s">
        <v>11</v>
      </c>
      <c r="E6" s="1370" t="s">
        <v>12</v>
      </c>
      <c r="F6" s="1371" t="s">
        <v>13</v>
      </c>
      <c r="G6" s="1372" t="s">
        <v>14</v>
      </c>
      <c r="H6" s="1434" t="s">
        <v>109</v>
      </c>
      <c r="I6" s="1372" t="s">
        <v>110</v>
      </c>
      <c r="J6" s="1377" t="s">
        <v>111</v>
      </c>
      <c r="K6" s="1377"/>
      <c r="L6" s="1378"/>
    </row>
    <row r="7" spans="1:12" s="414" customFormat="1" ht="28.5" customHeight="1" thickBot="1">
      <c r="A7" s="109"/>
      <c r="B7" s="110" t="s">
        <v>15</v>
      </c>
      <c r="C7" s="1436"/>
      <c r="D7" s="253" t="s">
        <v>16</v>
      </c>
      <c r="E7" s="254" t="s">
        <v>17</v>
      </c>
      <c r="F7" s="412" t="s">
        <v>18</v>
      </c>
      <c r="G7" s="1388"/>
      <c r="H7" s="1390"/>
      <c r="I7" s="1388"/>
      <c r="J7" s="1274" t="s">
        <v>16</v>
      </c>
      <c r="K7" s="111" t="s">
        <v>17</v>
      </c>
      <c r="L7" s="415" t="s">
        <v>18</v>
      </c>
    </row>
    <row r="8" spans="1:12" s="107" customFormat="1" ht="12" customHeight="1" thickBot="1">
      <c r="A8" s="56"/>
      <c r="B8" s="475" t="s">
        <v>19</v>
      </c>
      <c r="C8" s="432"/>
      <c r="D8" s="433"/>
      <c r="E8" s="433"/>
      <c r="F8" s="434"/>
      <c r="G8" s="124"/>
      <c r="H8" s="435"/>
      <c r="I8" s="123"/>
      <c r="J8" s="433"/>
      <c r="K8" s="433"/>
      <c r="L8" s="433"/>
    </row>
    <row r="9" spans="1:12" s="107" customFormat="1" ht="12.95" customHeight="1">
      <c r="A9" s="53" t="s">
        <v>20</v>
      </c>
      <c r="B9" s="476" t="s">
        <v>21</v>
      </c>
      <c r="C9" s="417"/>
      <c r="D9" s="418"/>
      <c r="E9" s="418"/>
      <c r="F9" s="419"/>
      <c r="G9" s="102"/>
      <c r="H9" s="420"/>
      <c r="I9" s="333"/>
      <c r="J9" s="453"/>
      <c r="K9" s="418"/>
      <c r="L9" s="418"/>
    </row>
    <row r="10" spans="1:12" s="107" customFormat="1" ht="12.95" customHeight="1">
      <c r="A10" s="54" t="s">
        <v>22</v>
      </c>
      <c r="B10" s="477" t="s">
        <v>23</v>
      </c>
      <c r="C10" s="422">
        <v>124</v>
      </c>
      <c r="D10" s="423">
        <v>124</v>
      </c>
      <c r="E10" s="423"/>
      <c r="F10" s="424"/>
      <c r="G10" s="103">
        <v>124</v>
      </c>
      <c r="H10" s="425">
        <v>69</v>
      </c>
      <c r="I10" s="327">
        <f>H10/G10*100</f>
        <v>55.645161290322577</v>
      </c>
      <c r="J10" s="426">
        <v>69</v>
      </c>
      <c r="K10" s="423"/>
      <c r="L10" s="423"/>
    </row>
    <row r="11" spans="1:12" s="107" customFormat="1" ht="12.95" customHeight="1">
      <c r="A11" s="54" t="s">
        <v>24</v>
      </c>
      <c r="B11" s="477" t="s">
        <v>25</v>
      </c>
      <c r="C11" s="422"/>
      <c r="D11" s="423"/>
      <c r="E11" s="423"/>
      <c r="F11" s="424"/>
      <c r="G11" s="103"/>
      <c r="H11" s="425"/>
      <c r="I11" s="334"/>
      <c r="J11" s="426"/>
      <c r="K11" s="423"/>
      <c r="L11" s="423"/>
    </row>
    <row r="12" spans="1:12" s="107" customFormat="1" ht="12.95" customHeight="1">
      <c r="A12" s="54" t="s">
        <v>26</v>
      </c>
      <c r="B12" s="477" t="s">
        <v>27</v>
      </c>
      <c r="C12" s="422"/>
      <c r="D12" s="423"/>
      <c r="E12" s="423"/>
      <c r="F12" s="424"/>
      <c r="G12" s="103"/>
      <c r="H12" s="425"/>
      <c r="I12" s="334"/>
      <c r="J12" s="426"/>
      <c r="K12" s="423"/>
      <c r="L12" s="423"/>
    </row>
    <row r="13" spans="1:12" s="107" customFormat="1" ht="12.95" customHeight="1">
      <c r="A13" s="54" t="s">
        <v>28</v>
      </c>
      <c r="B13" s="477" t="s">
        <v>29</v>
      </c>
      <c r="C13" s="422"/>
      <c r="D13" s="423"/>
      <c r="E13" s="423"/>
      <c r="F13" s="424"/>
      <c r="G13" s="103"/>
      <c r="H13" s="425"/>
      <c r="I13" s="334"/>
      <c r="J13" s="426"/>
      <c r="K13" s="423"/>
      <c r="L13" s="423"/>
    </row>
    <row r="14" spans="1:12" s="107" customFormat="1" ht="12.95" customHeight="1">
      <c r="A14" s="54" t="s">
        <v>30</v>
      </c>
      <c r="B14" s="477" t="s">
        <v>31</v>
      </c>
      <c r="C14" s="422"/>
      <c r="D14" s="423"/>
      <c r="E14" s="423"/>
      <c r="F14" s="424"/>
      <c r="G14" s="103"/>
      <c r="H14" s="425"/>
      <c r="I14" s="334"/>
      <c r="J14" s="426"/>
      <c r="K14" s="423"/>
      <c r="L14" s="423"/>
    </row>
    <row r="15" spans="1:12" s="107" customFormat="1" ht="12.95" customHeight="1">
      <c r="A15" s="54" t="s">
        <v>32</v>
      </c>
      <c r="B15" s="478" t="s">
        <v>33</v>
      </c>
      <c r="C15" s="422"/>
      <c r="D15" s="423"/>
      <c r="E15" s="423"/>
      <c r="F15" s="424"/>
      <c r="G15" s="103"/>
      <c r="H15" s="425"/>
      <c r="I15" s="334"/>
      <c r="J15" s="426"/>
      <c r="K15" s="423"/>
      <c r="L15" s="423"/>
    </row>
    <row r="16" spans="1:12" s="107" customFormat="1" ht="12.95" customHeight="1">
      <c r="A16" s="54" t="s">
        <v>34</v>
      </c>
      <c r="B16" s="477" t="s">
        <v>35</v>
      </c>
      <c r="C16" s="454"/>
      <c r="D16" s="455"/>
      <c r="E16" s="455"/>
      <c r="F16" s="456"/>
      <c r="G16" s="103"/>
      <c r="H16" s="457"/>
      <c r="I16" s="334"/>
      <c r="J16" s="458"/>
      <c r="K16" s="455"/>
      <c r="L16" s="455"/>
    </row>
    <row r="17" spans="1:12" s="107" customFormat="1" ht="12.95" customHeight="1">
      <c r="A17" s="54" t="s">
        <v>36</v>
      </c>
      <c r="B17" s="477" t="s">
        <v>37</v>
      </c>
      <c r="C17" s="422"/>
      <c r="D17" s="423"/>
      <c r="E17" s="423"/>
      <c r="F17" s="424"/>
      <c r="G17" s="103"/>
      <c r="H17" s="425"/>
      <c r="I17" s="334"/>
      <c r="J17" s="426"/>
      <c r="K17" s="423"/>
      <c r="L17" s="423"/>
    </row>
    <row r="18" spans="1:12" s="107" customFormat="1" ht="12.95" customHeight="1">
      <c r="A18" s="54" t="s">
        <v>38</v>
      </c>
      <c r="B18" s="477" t="s">
        <v>39</v>
      </c>
      <c r="C18" s="459"/>
      <c r="D18" s="460"/>
      <c r="E18" s="460"/>
      <c r="F18" s="461"/>
      <c r="G18" s="103"/>
      <c r="H18" s="462"/>
      <c r="I18" s="334"/>
      <c r="J18" s="463"/>
      <c r="K18" s="460"/>
      <c r="L18" s="460"/>
    </row>
    <row r="19" spans="1:12" s="107" customFormat="1" ht="12.95" customHeight="1" thickBot="1">
      <c r="A19" s="54" t="s">
        <v>40</v>
      </c>
      <c r="B19" s="478" t="s">
        <v>41</v>
      </c>
      <c r="C19" s="459"/>
      <c r="D19" s="460"/>
      <c r="E19" s="460"/>
      <c r="F19" s="461"/>
      <c r="G19" s="125"/>
      <c r="H19" s="462"/>
      <c r="I19" s="335"/>
      <c r="J19" s="463"/>
      <c r="K19" s="460"/>
      <c r="L19" s="460"/>
    </row>
    <row r="20" spans="1:12" s="107" customFormat="1" ht="12.95" customHeight="1" thickBot="1">
      <c r="A20" s="55" t="s">
        <v>42</v>
      </c>
      <c r="B20" s="475" t="s">
        <v>43</v>
      </c>
      <c r="C20" s="437">
        <f>SUM(C9:C19)</f>
        <v>124</v>
      </c>
      <c r="D20" s="438">
        <f>SUM(D9:D19)</f>
        <v>124</v>
      </c>
      <c r="E20" s="438"/>
      <c r="F20" s="439"/>
      <c r="G20" s="68">
        <f>SUM(G9:G19)</f>
        <v>124</v>
      </c>
      <c r="H20" s="416">
        <v>69</v>
      </c>
      <c r="I20" s="330">
        <f>H20/G20*100</f>
        <v>55.645161290322577</v>
      </c>
      <c r="J20" s="440">
        <f>SUM(J9:J19)</f>
        <v>69</v>
      </c>
      <c r="K20" s="438"/>
      <c r="L20" s="438"/>
    </row>
    <row r="21" spans="1:12" s="107" customFormat="1" ht="12.95" customHeight="1" thickBot="1">
      <c r="A21" s="56"/>
      <c r="B21" s="475" t="s">
        <v>114</v>
      </c>
      <c r="C21" s="432"/>
      <c r="D21" s="433"/>
      <c r="E21" s="433"/>
      <c r="F21" s="434"/>
      <c r="G21" s="124"/>
      <c r="H21" s="435"/>
      <c r="I21" s="336"/>
      <c r="J21" s="436"/>
      <c r="K21" s="433"/>
      <c r="L21" s="433"/>
    </row>
    <row r="22" spans="1:12" s="107" customFormat="1" ht="12.95" customHeight="1">
      <c r="A22" s="53" t="s">
        <v>45</v>
      </c>
      <c r="B22" s="476" t="s">
        <v>46</v>
      </c>
      <c r="C22" s="417"/>
      <c r="D22" s="418"/>
      <c r="E22" s="418"/>
      <c r="F22" s="419"/>
      <c r="G22" s="102"/>
      <c r="H22" s="420"/>
      <c r="I22" s="333"/>
      <c r="J22" s="421"/>
      <c r="K22" s="418"/>
      <c r="L22" s="418"/>
    </row>
    <row r="23" spans="1:12" s="107" customFormat="1" ht="12.95" customHeight="1">
      <c r="A23" s="54" t="s">
        <v>47</v>
      </c>
      <c r="B23" s="477" t="s">
        <v>48</v>
      </c>
      <c r="C23" s="422"/>
      <c r="D23" s="423"/>
      <c r="E23" s="423"/>
      <c r="F23" s="424"/>
      <c r="G23" s="103"/>
      <c r="H23" s="425"/>
      <c r="I23" s="334"/>
      <c r="J23" s="426"/>
      <c r="K23" s="423"/>
      <c r="L23" s="423"/>
    </row>
    <row r="24" spans="1:12" s="107" customFormat="1" ht="12.95" customHeight="1">
      <c r="A24" s="54" t="s">
        <v>49</v>
      </c>
      <c r="B24" s="477" t="s">
        <v>50</v>
      </c>
      <c r="C24" s="422">
        <v>35690</v>
      </c>
      <c r="D24" s="423">
        <v>35690</v>
      </c>
      <c r="E24" s="423"/>
      <c r="F24" s="424"/>
      <c r="G24" s="19">
        <v>35873</v>
      </c>
      <c r="H24" s="425">
        <v>35863</v>
      </c>
      <c r="I24" s="327">
        <f>H24/G24*100</f>
        <v>99.972123881470736</v>
      </c>
      <c r="J24" s="426">
        <v>35863</v>
      </c>
      <c r="K24" s="423"/>
      <c r="L24" s="423"/>
    </row>
    <row r="25" spans="1:12" s="107" customFormat="1" ht="12.95" customHeight="1" thickBot="1">
      <c r="A25" s="54" t="s">
        <v>51</v>
      </c>
      <c r="B25" s="477" t="s">
        <v>52</v>
      </c>
      <c r="C25" s="422"/>
      <c r="D25" s="423"/>
      <c r="E25" s="423"/>
      <c r="F25" s="424"/>
      <c r="G25" s="125"/>
      <c r="H25" s="425"/>
      <c r="I25" s="335"/>
      <c r="J25" s="426"/>
      <c r="K25" s="423"/>
      <c r="L25" s="423"/>
    </row>
    <row r="26" spans="1:12" s="107" customFormat="1" ht="12.95" customHeight="1" thickBot="1">
      <c r="A26" s="55" t="s">
        <v>53</v>
      </c>
      <c r="B26" s="475" t="s">
        <v>54</v>
      </c>
      <c r="C26" s="437">
        <f>SUM(C22:C24)</f>
        <v>35690</v>
      </c>
      <c r="D26" s="438">
        <f>SUM(D22:D24)</f>
        <v>35690</v>
      </c>
      <c r="E26" s="438"/>
      <c r="F26" s="439"/>
      <c r="G26" s="21">
        <v>35873</v>
      </c>
      <c r="H26" s="416">
        <v>35863</v>
      </c>
      <c r="I26" s="330">
        <f>H26/G26*100</f>
        <v>99.972123881470736</v>
      </c>
      <c r="J26" s="440">
        <f>SUM(J22:J24)</f>
        <v>35863</v>
      </c>
      <c r="K26" s="438"/>
      <c r="L26" s="438"/>
    </row>
    <row r="27" spans="1:12" s="107" customFormat="1" ht="12.95" customHeight="1" thickBot="1">
      <c r="A27" s="55" t="s">
        <v>55</v>
      </c>
      <c r="B27" s="479" t="s">
        <v>56</v>
      </c>
      <c r="C27" s="441"/>
      <c r="D27" s="442"/>
      <c r="E27" s="442"/>
      <c r="F27" s="443"/>
      <c r="G27" s="124"/>
      <c r="H27" s="444"/>
      <c r="I27" s="336"/>
      <c r="J27" s="445"/>
      <c r="K27" s="442"/>
      <c r="L27" s="442"/>
    </row>
    <row r="28" spans="1:12" s="107" customFormat="1" ht="12.95" customHeight="1" thickBot="1">
      <c r="A28" s="56"/>
      <c r="B28" s="479" t="s">
        <v>57</v>
      </c>
      <c r="C28" s="432"/>
      <c r="D28" s="433"/>
      <c r="E28" s="433"/>
      <c r="F28" s="434"/>
      <c r="G28" s="124"/>
      <c r="H28" s="435"/>
      <c r="I28" s="336"/>
      <c r="J28" s="436"/>
      <c r="K28" s="433"/>
      <c r="L28" s="433"/>
    </row>
    <row r="29" spans="1:12" s="107" customFormat="1" ht="12.95" customHeight="1">
      <c r="A29" s="53" t="s">
        <v>58</v>
      </c>
      <c r="B29" s="476" t="s">
        <v>48</v>
      </c>
      <c r="C29" s="417"/>
      <c r="D29" s="418"/>
      <c r="E29" s="418"/>
      <c r="F29" s="419"/>
      <c r="G29" s="102"/>
      <c r="H29" s="420"/>
      <c r="I29" s="333"/>
      <c r="J29" s="421"/>
      <c r="K29" s="418"/>
      <c r="L29" s="418"/>
    </row>
    <row r="30" spans="1:12" s="107" customFormat="1" ht="12.95" customHeight="1">
      <c r="A30" s="53" t="s">
        <v>59</v>
      </c>
      <c r="B30" s="477" t="s">
        <v>60</v>
      </c>
      <c r="C30" s="454"/>
      <c r="D30" s="455"/>
      <c r="E30" s="455"/>
      <c r="F30" s="456"/>
      <c r="G30" s="103"/>
      <c r="H30" s="457"/>
      <c r="I30" s="334"/>
      <c r="J30" s="458"/>
      <c r="K30" s="455"/>
      <c r="L30" s="455"/>
    </row>
    <row r="31" spans="1:12" s="107" customFormat="1" ht="12.95" customHeight="1" thickBot="1">
      <c r="A31" s="54" t="s">
        <v>61</v>
      </c>
      <c r="B31" s="480" t="s">
        <v>62</v>
      </c>
      <c r="C31" s="464"/>
      <c r="D31" s="465"/>
      <c r="E31" s="465"/>
      <c r="F31" s="466"/>
      <c r="G31" s="125"/>
      <c r="H31" s="467"/>
      <c r="I31" s="335"/>
      <c r="J31" s="468"/>
      <c r="K31" s="465"/>
      <c r="L31" s="465"/>
    </row>
    <row r="32" spans="1:12" s="107" customFormat="1" ht="12.95" customHeight="1" thickBot="1">
      <c r="A32" s="55" t="s">
        <v>63</v>
      </c>
      <c r="B32" s="479" t="s">
        <v>64</v>
      </c>
      <c r="C32" s="437">
        <f>+C29+C30</f>
        <v>0</v>
      </c>
      <c r="D32" s="438">
        <f>+D29+D30</f>
        <v>0</v>
      </c>
      <c r="E32" s="438"/>
      <c r="F32" s="439"/>
      <c r="G32" s="124"/>
      <c r="H32" s="416"/>
      <c r="I32" s="336"/>
      <c r="J32" s="440">
        <f>+J29+J30</f>
        <v>0</v>
      </c>
      <c r="K32" s="438"/>
      <c r="L32" s="438"/>
    </row>
    <row r="33" spans="1:12" s="107" customFormat="1" ht="12.95" customHeight="1" thickBot="1">
      <c r="A33" s="56"/>
      <c r="B33" s="479" t="s">
        <v>65</v>
      </c>
      <c r="C33" s="432"/>
      <c r="D33" s="433"/>
      <c r="E33" s="433"/>
      <c r="F33" s="434"/>
      <c r="G33" s="124"/>
      <c r="H33" s="435"/>
      <c r="I33" s="336"/>
      <c r="J33" s="436"/>
      <c r="K33" s="433"/>
      <c r="L33" s="433"/>
    </row>
    <row r="34" spans="1:12" s="107" customFormat="1" ht="12.95" customHeight="1">
      <c r="A34" s="53" t="s">
        <v>66</v>
      </c>
      <c r="B34" s="476" t="s">
        <v>67</v>
      </c>
      <c r="C34" s="417"/>
      <c r="D34" s="418"/>
      <c r="E34" s="418"/>
      <c r="F34" s="419"/>
      <c r="G34" s="102"/>
      <c r="H34" s="420"/>
      <c r="I34" s="333"/>
      <c r="J34" s="421"/>
      <c r="K34" s="418"/>
      <c r="L34" s="418"/>
    </row>
    <row r="35" spans="1:12" s="107" customFormat="1" ht="12.95" customHeight="1">
      <c r="A35" s="53" t="s">
        <v>68</v>
      </c>
      <c r="B35" s="477" t="s">
        <v>69</v>
      </c>
      <c r="C35" s="454"/>
      <c r="D35" s="455"/>
      <c r="E35" s="455"/>
      <c r="F35" s="456"/>
      <c r="G35" s="103"/>
      <c r="H35" s="457"/>
      <c r="I35" s="334"/>
      <c r="J35" s="458"/>
      <c r="K35" s="455"/>
      <c r="L35" s="455"/>
    </row>
    <row r="36" spans="1:12" s="107" customFormat="1" ht="12.95" customHeight="1" thickBot="1">
      <c r="A36" s="54" t="s">
        <v>70</v>
      </c>
      <c r="B36" s="480" t="s">
        <v>71</v>
      </c>
      <c r="C36" s="464"/>
      <c r="D36" s="465"/>
      <c r="E36" s="465"/>
      <c r="F36" s="466"/>
      <c r="G36" s="125"/>
      <c r="H36" s="467"/>
      <c r="I36" s="335"/>
      <c r="J36" s="468"/>
      <c r="K36" s="465"/>
      <c r="L36" s="465"/>
    </row>
    <row r="37" spans="1:12" s="107" customFormat="1" ht="12.95" customHeight="1" thickBot="1">
      <c r="A37" s="55" t="s">
        <v>72</v>
      </c>
      <c r="B37" s="479" t="s">
        <v>73</v>
      </c>
      <c r="C37" s="437">
        <f>+C34+C35+C36</f>
        <v>0</v>
      </c>
      <c r="D37" s="438">
        <f>+D34+D35+D36</f>
        <v>0</v>
      </c>
      <c r="E37" s="438"/>
      <c r="F37" s="439"/>
      <c r="G37" s="124"/>
      <c r="H37" s="416"/>
      <c r="I37" s="336"/>
      <c r="J37" s="440">
        <f>+J34+J35+J36</f>
        <v>0</v>
      </c>
      <c r="K37" s="438"/>
      <c r="L37" s="438"/>
    </row>
    <row r="38" spans="1:12" s="107" customFormat="1" ht="12.95" customHeight="1" thickBot="1">
      <c r="A38" s="55" t="s">
        <v>74</v>
      </c>
      <c r="B38" s="479" t="s">
        <v>75</v>
      </c>
      <c r="C38" s="441"/>
      <c r="D38" s="442"/>
      <c r="E38" s="442"/>
      <c r="F38" s="443"/>
      <c r="G38" s="124"/>
      <c r="H38" s="444"/>
      <c r="I38" s="336"/>
      <c r="J38" s="445"/>
      <c r="K38" s="442"/>
      <c r="L38" s="442"/>
    </row>
    <row r="39" spans="1:12" s="107" customFormat="1" ht="12.95" customHeight="1" thickBot="1">
      <c r="A39" s="55" t="s">
        <v>76</v>
      </c>
      <c r="B39" s="479" t="s">
        <v>77</v>
      </c>
      <c r="C39" s="469"/>
      <c r="D39" s="470"/>
      <c r="E39" s="470"/>
      <c r="F39" s="471"/>
      <c r="G39" s="124"/>
      <c r="H39" s="444"/>
      <c r="I39" s="336"/>
      <c r="J39" s="445"/>
      <c r="K39" s="470"/>
      <c r="L39" s="470"/>
    </row>
    <row r="40" spans="1:12" s="107" customFormat="1" ht="12.95" customHeight="1" thickBot="1">
      <c r="A40" s="55" t="s">
        <v>78</v>
      </c>
      <c r="B40" s="479" t="s">
        <v>79</v>
      </c>
      <c r="C40" s="472">
        <f>+C20+C26+C27+C32+C37+C38+C39</f>
        <v>35814</v>
      </c>
      <c r="D40" s="473">
        <f>+D20+D26+D27+D32+D37+D38+D39</f>
        <v>35814</v>
      </c>
      <c r="E40" s="473"/>
      <c r="F40" s="474"/>
      <c r="G40" s="21">
        <v>35997</v>
      </c>
      <c r="H40" s="416">
        <v>35932</v>
      </c>
      <c r="I40" s="330">
        <f>H40/G40*100</f>
        <v>99.819429396894193</v>
      </c>
      <c r="J40" s="440">
        <f>+J20+J26+J27+J32+J37+J38+J39</f>
        <v>35932</v>
      </c>
      <c r="K40" s="473"/>
      <c r="L40" s="473"/>
    </row>
    <row r="41" spans="1:12" s="107" customFormat="1" ht="12.95" customHeight="1" thickBot="1">
      <c r="A41" s="56"/>
      <c r="B41" s="479" t="s">
        <v>115</v>
      </c>
      <c r="C41" s="432"/>
      <c r="D41" s="433"/>
      <c r="E41" s="433"/>
      <c r="F41" s="434"/>
      <c r="G41" s="124"/>
      <c r="H41" s="435"/>
      <c r="I41" s="333"/>
      <c r="J41" s="436"/>
      <c r="K41" s="433"/>
      <c r="L41" s="433"/>
    </row>
    <row r="42" spans="1:12" s="107" customFormat="1" ht="12.95" customHeight="1">
      <c r="A42" s="53" t="s">
        <v>81</v>
      </c>
      <c r="B42" s="476" t="s">
        <v>82</v>
      </c>
      <c r="C42" s="417"/>
      <c r="D42" s="418"/>
      <c r="E42" s="418"/>
      <c r="F42" s="419"/>
      <c r="G42" s="102"/>
      <c r="H42" s="420"/>
      <c r="I42" s="334"/>
      <c r="J42" s="421"/>
      <c r="K42" s="418"/>
      <c r="L42" s="418"/>
    </row>
    <row r="43" spans="1:12" s="107" customFormat="1" ht="12.95" customHeight="1">
      <c r="A43" s="53" t="s">
        <v>83</v>
      </c>
      <c r="B43" s="477" t="s">
        <v>84</v>
      </c>
      <c r="C43" s="454"/>
      <c r="D43" s="455"/>
      <c r="E43" s="455"/>
      <c r="F43" s="456"/>
      <c r="G43" s="103"/>
      <c r="H43" s="457"/>
      <c r="I43" s="334"/>
      <c r="J43" s="458"/>
      <c r="K43" s="455"/>
      <c r="L43" s="455"/>
    </row>
    <row r="44" spans="1:12" s="107" customFormat="1" ht="12.95" customHeight="1" thickBot="1">
      <c r="A44" s="54" t="s">
        <v>85</v>
      </c>
      <c r="B44" s="480" t="s">
        <v>86</v>
      </c>
      <c r="C44" s="464">
        <v>8536</v>
      </c>
      <c r="D44" s="465">
        <v>8536</v>
      </c>
      <c r="E44" s="465"/>
      <c r="F44" s="466"/>
      <c r="G44" s="126">
        <v>10936</v>
      </c>
      <c r="H44" s="467">
        <v>6921</v>
      </c>
      <c r="I44" s="327">
        <f>H44/G44*100</f>
        <v>63.286393562545719</v>
      </c>
      <c r="J44" s="468">
        <v>6921</v>
      </c>
      <c r="K44" s="465"/>
      <c r="L44" s="465"/>
    </row>
    <row r="45" spans="1:12" s="107" customFormat="1" ht="12.95" customHeight="1" thickBot="1">
      <c r="A45" s="42" t="s">
        <v>87</v>
      </c>
      <c r="B45" s="479" t="s">
        <v>88</v>
      </c>
      <c r="C45" s="472">
        <f>+C42+C43+C44</f>
        <v>8536</v>
      </c>
      <c r="D45" s="473">
        <f>+D42+D43+D44</f>
        <v>8536</v>
      </c>
      <c r="E45" s="473"/>
      <c r="F45" s="474"/>
      <c r="G45" s="21">
        <v>10936</v>
      </c>
      <c r="H45" s="416">
        <v>6921</v>
      </c>
      <c r="I45" s="330">
        <f>H45/G45*100</f>
        <v>63.286393562545719</v>
      </c>
      <c r="J45" s="440">
        <f>+J42+J43+J44</f>
        <v>6921</v>
      </c>
      <c r="K45" s="473"/>
      <c r="L45" s="473"/>
    </row>
    <row r="46" spans="1:12" s="107" customFormat="1" ht="12.95" customHeight="1" thickBot="1">
      <c r="A46" s="42" t="s">
        <v>89</v>
      </c>
      <c r="B46" s="411" t="s">
        <v>90</v>
      </c>
      <c r="C46" s="472">
        <f>+C40+C45</f>
        <v>44350</v>
      </c>
      <c r="D46" s="473">
        <f>+D40+D45</f>
        <v>44350</v>
      </c>
      <c r="E46" s="473"/>
      <c r="F46" s="474"/>
      <c r="G46" s="21">
        <v>46933</v>
      </c>
      <c r="H46" s="416">
        <v>42853</v>
      </c>
      <c r="I46" s="330">
        <f>H46/G46*100</f>
        <v>91.306756440031535</v>
      </c>
      <c r="J46" s="440">
        <f>+J40+J45</f>
        <v>42853</v>
      </c>
      <c r="K46" s="473"/>
      <c r="L46" s="473"/>
    </row>
    <row r="47" spans="1:12" s="107" customFormat="1" ht="12.95" customHeight="1" thickBot="1">
      <c r="A47" s="57"/>
      <c r="B47" s="49"/>
      <c r="C47" s="117"/>
      <c r="D47" s="117"/>
      <c r="E47" s="117"/>
      <c r="F47" s="117"/>
      <c r="G47" s="118"/>
      <c r="H47" s="118"/>
      <c r="I47" s="118"/>
      <c r="J47" s="117"/>
      <c r="K47" s="117"/>
      <c r="L47" s="117"/>
    </row>
    <row r="48" spans="1:12" s="414" customFormat="1" ht="24.75" customHeight="1" thickBot="1">
      <c r="A48" s="62"/>
      <c r="B48" s="63"/>
      <c r="C48" s="1435" t="s">
        <v>10</v>
      </c>
      <c r="D48" s="1370" t="s">
        <v>11</v>
      </c>
      <c r="E48" s="1370" t="s">
        <v>12</v>
      </c>
      <c r="F48" s="1371" t="s">
        <v>13</v>
      </c>
      <c r="G48" s="1372" t="s">
        <v>14</v>
      </c>
      <c r="H48" s="1374" t="s">
        <v>109</v>
      </c>
      <c r="I48" s="1381" t="s">
        <v>110</v>
      </c>
      <c r="J48" s="1376" t="s">
        <v>111</v>
      </c>
      <c r="K48" s="1377"/>
      <c r="L48" s="1378"/>
    </row>
    <row r="49" spans="1:12" s="414" customFormat="1" ht="25.5" customHeight="1" thickBot="1">
      <c r="A49" s="59"/>
      <c r="B49" s="51" t="s">
        <v>91</v>
      </c>
      <c r="C49" s="1436"/>
      <c r="D49" s="253" t="s">
        <v>16</v>
      </c>
      <c r="E49" s="254" t="s">
        <v>17</v>
      </c>
      <c r="F49" s="412" t="s">
        <v>18</v>
      </c>
      <c r="G49" s="1388"/>
      <c r="H49" s="1437"/>
      <c r="I49" s="1438"/>
      <c r="J49" s="111" t="s">
        <v>16</v>
      </c>
      <c r="K49" s="111" t="s">
        <v>17</v>
      </c>
      <c r="L49" s="415" t="s">
        <v>18</v>
      </c>
    </row>
    <row r="50" spans="1:12" s="107" customFormat="1" ht="12.95" customHeight="1" thickBot="1">
      <c r="A50" s="56"/>
      <c r="B50" s="481" t="s">
        <v>92</v>
      </c>
      <c r="C50" s="112"/>
      <c r="D50" s="113"/>
      <c r="E50" s="113"/>
      <c r="F50" s="114"/>
      <c r="G50" s="124"/>
      <c r="H50" s="121"/>
      <c r="I50" s="98"/>
      <c r="J50" s="113"/>
      <c r="K50" s="113"/>
      <c r="L50" s="113"/>
    </row>
    <row r="51" spans="1:12" s="107" customFormat="1" ht="12.95" customHeight="1">
      <c r="A51" s="53" t="s">
        <v>20</v>
      </c>
      <c r="B51" s="482" t="s">
        <v>93</v>
      </c>
      <c r="C51" s="417">
        <v>17728</v>
      </c>
      <c r="D51" s="418">
        <v>17728</v>
      </c>
      <c r="E51" s="418"/>
      <c r="F51" s="419"/>
      <c r="G51" s="100">
        <v>18123</v>
      </c>
      <c r="H51" s="420">
        <v>18120</v>
      </c>
      <c r="I51" s="327">
        <f>H51/G51*100</f>
        <v>99.983446449263369</v>
      </c>
      <c r="J51" s="421">
        <v>18120</v>
      </c>
      <c r="K51" s="418"/>
      <c r="L51" s="418"/>
    </row>
    <row r="52" spans="1:12" s="107" customFormat="1" ht="12.95" customHeight="1">
      <c r="A52" s="54" t="s">
        <v>22</v>
      </c>
      <c r="B52" s="246" t="s">
        <v>94</v>
      </c>
      <c r="C52" s="422">
        <v>4786</v>
      </c>
      <c r="D52" s="423">
        <v>4786</v>
      </c>
      <c r="E52" s="423"/>
      <c r="F52" s="424"/>
      <c r="G52" s="19">
        <v>4793</v>
      </c>
      <c r="H52" s="425">
        <v>4793</v>
      </c>
      <c r="I52" s="327">
        <f>H52/G52*100</f>
        <v>100</v>
      </c>
      <c r="J52" s="426">
        <v>4793</v>
      </c>
      <c r="K52" s="423"/>
      <c r="L52" s="423"/>
    </row>
    <row r="53" spans="1:12" s="107" customFormat="1" ht="12.95" customHeight="1">
      <c r="A53" s="54" t="s">
        <v>24</v>
      </c>
      <c r="B53" s="246" t="s">
        <v>95</v>
      </c>
      <c r="C53" s="422">
        <v>21836</v>
      </c>
      <c r="D53" s="423">
        <v>21836</v>
      </c>
      <c r="E53" s="423"/>
      <c r="F53" s="424"/>
      <c r="G53" s="19">
        <v>23966</v>
      </c>
      <c r="H53" s="425">
        <v>22674</v>
      </c>
      <c r="I53" s="327">
        <f>H53/G53*100</f>
        <v>94.609029458399391</v>
      </c>
      <c r="J53" s="426">
        <v>22674</v>
      </c>
      <c r="K53" s="423"/>
      <c r="L53" s="423"/>
    </row>
    <row r="54" spans="1:12" s="107" customFormat="1" ht="12.95" customHeight="1">
      <c r="A54" s="54" t="s">
        <v>26</v>
      </c>
      <c r="B54" s="246" t="s">
        <v>96</v>
      </c>
      <c r="C54" s="422"/>
      <c r="D54" s="423"/>
      <c r="E54" s="423"/>
      <c r="F54" s="424"/>
      <c r="G54" s="103"/>
      <c r="H54" s="425"/>
      <c r="I54" s="96"/>
      <c r="J54" s="426"/>
      <c r="K54" s="423"/>
      <c r="L54" s="423"/>
    </row>
    <row r="55" spans="1:12" s="107" customFormat="1" ht="12.95" customHeight="1" thickBot="1">
      <c r="A55" s="54" t="s">
        <v>28</v>
      </c>
      <c r="B55" s="246" t="s">
        <v>97</v>
      </c>
      <c r="C55" s="422"/>
      <c r="D55" s="423"/>
      <c r="E55" s="423"/>
      <c r="F55" s="424"/>
      <c r="G55" s="125"/>
      <c r="H55" s="425"/>
      <c r="I55" s="97"/>
      <c r="J55" s="426"/>
      <c r="K55" s="423"/>
      <c r="L55" s="423"/>
    </row>
    <row r="56" spans="1:12" s="107" customFormat="1" ht="12.95" customHeight="1" thickBot="1">
      <c r="A56" s="60" t="s">
        <v>42</v>
      </c>
      <c r="B56" s="483" t="s">
        <v>98</v>
      </c>
      <c r="C56" s="427">
        <f>SUM(C51:C55)</f>
        <v>44350</v>
      </c>
      <c r="D56" s="428">
        <f>SUM(D51:D55)</f>
        <v>44350</v>
      </c>
      <c r="E56" s="428"/>
      <c r="F56" s="429"/>
      <c r="G56" s="21">
        <v>46882</v>
      </c>
      <c r="H56" s="430">
        <v>45587</v>
      </c>
      <c r="I56" s="332">
        <f>H56/G56*100</f>
        <v>97.237745829956054</v>
      </c>
      <c r="J56" s="431">
        <f>SUM(J51:J55)</f>
        <v>45587</v>
      </c>
      <c r="K56" s="428"/>
      <c r="L56" s="428"/>
    </row>
    <row r="57" spans="1:12" s="107" customFormat="1" ht="12.95" customHeight="1" thickBot="1">
      <c r="A57" s="56"/>
      <c r="B57" s="481" t="s">
        <v>99</v>
      </c>
      <c r="C57" s="432"/>
      <c r="D57" s="433"/>
      <c r="E57" s="433"/>
      <c r="F57" s="434"/>
      <c r="G57" s="124"/>
      <c r="H57" s="435"/>
      <c r="I57" s="99"/>
      <c r="J57" s="436"/>
      <c r="K57" s="433"/>
      <c r="L57" s="433"/>
    </row>
    <row r="58" spans="1:12" s="107" customFormat="1" ht="12.95" customHeight="1">
      <c r="A58" s="53" t="s">
        <v>45</v>
      </c>
      <c r="B58" s="482" t="s">
        <v>100</v>
      </c>
      <c r="C58" s="417"/>
      <c r="D58" s="418"/>
      <c r="E58" s="418"/>
      <c r="F58" s="419"/>
      <c r="G58" s="102">
        <v>51</v>
      </c>
      <c r="H58" s="420">
        <v>51</v>
      </c>
      <c r="I58" s="327">
        <f>H58/G58*100</f>
        <v>100</v>
      </c>
      <c r="J58" s="421">
        <v>51</v>
      </c>
      <c r="K58" s="418"/>
      <c r="L58" s="418"/>
    </row>
    <row r="59" spans="1:12" s="107" customFormat="1" ht="12.95" customHeight="1">
      <c r="A59" s="54" t="s">
        <v>47</v>
      </c>
      <c r="B59" s="246" t="s">
        <v>101</v>
      </c>
      <c r="C59" s="422"/>
      <c r="D59" s="423"/>
      <c r="E59" s="423"/>
      <c r="F59" s="424"/>
      <c r="G59" s="103"/>
      <c r="H59" s="425"/>
      <c r="I59" s="96"/>
      <c r="J59" s="426"/>
      <c r="K59" s="423"/>
      <c r="L59" s="423"/>
    </row>
    <row r="60" spans="1:12" s="107" customFormat="1" ht="12.95" customHeight="1">
      <c r="A60" s="54" t="s">
        <v>49</v>
      </c>
      <c r="B60" s="246" t="s">
        <v>102</v>
      </c>
      <c r="C60" s="422"/>
      <c r="D60" s="423"/>
      <c r="E60" s="423"/>
      <c r="F60" s="424"/>
      <c r="G60" s="103"/>
      <c r="H60" s="425"/>
      <c r="I60" s="96"/>
      <c r="J60" s="426"/>
      <c r="K60" s="423"/>
      <c r="L60" s="423"/>
    </row>
    <row r="61" spans="1:12" s="107" customFormat="1" ht="12.95" customHeight="1" thickBot="1">
      <c r="A61" s="54" t="s">
        <v>51</v>
      </c>
      <c r="B61" s="246" t="s">
        <v>103</v>
      </c>
      <c r="C61" s="422"/>
      <c r="D61" s="423"/>
      <c r="E61" s="423"/>
      <c r="F61" s="424"/>
      <c r="G61" s="125"/>
      <c r="H61" s="425"/>
      <c r="I61" s="97"/>
      <c r="J61" s="426"/>
      <c r="K61" s="423"/>
      <c r="L61" s="423"/>
    </row>
    <row r="62" spans="1:12" s="107" customFormat="1" ht="12.95" customHeight="1" thickBot="1">
      <c r="A62" s="55" t="s">
        <v>53</v>
      </c>
      <c r="B62" s="481" t="s">
        <v>104</v>
      </c>
      <c r="C62" s="437">
        <f>SUM(C58:C60)</f>
        <v>0</v>
      </c>
      <c r="D62" s="438">
        <f>SUM(D58:D60)</f>
        <v>0</v>
      </c>
      <c r="E62" s="438"/>
      <c r="F62" s="439"/>
      <c r="G62" s="68">
        <v>51</v>
      </c>
      <c r="H62" s="416">
        <v>51</v>
      </c>
      <c r="I62" s="332">
        <f>H62/G62*100</f>
        <v>100</v>
      </c>
      <c r="J62" s="440">
        <f>SUM(J58:J60)</f>
        <v>51</v>
      </c>
      <c r="K62" s="438"/>
      <c r="L62" s="438"/>
    </row>
    <row r="63" spans="1:12" s="107" customFormat="1" ht="12.95" customHeight="1" thickBot="1">
      <c r="A63" s="55" t="s">
        <v>55</v>
      </c>
      <c r="B63" s="481" t="s">
        <v>105</v>
      </c>
      <c r="C63" s="441"/>
      <c r="D63" s="442"/>
      <c r="E63" s="442"/>
      <c r="F63" s="443"/>
      <c r="G63" s="124"/>
      <c r="H63" s="444"/>
      <c r="I63" s="98"/>
      <c r="J63" s="445"/>
      <c r="K63" s="442"/>
      <c r="L63" s="442"/>
    </row>
    <row r="64" spans="1:12" s="107" customFormat="1" ht="12.95" customHeight="1" thickBot="1">
      <c r="A64" s="55" t="s">
        <v>63</v>
      </c>
      <c r="B64" s="484" t="s">
        <v>106</v>
      </c>
      <c r="C64" s="437">
        <f>+C56+C62+C63</f>
        <v>44350</v>
      </c>
      <c r="D64" s="438">
        <f>+D56+D62+D63</f>
        <v>44350</v>
      </c>
      <c r="E64" s="438"/>
      <c r="F64" s="439"/>
      <c r="G64" s="21">
        <v>46933</v>
      </c>
      <c r="H64" s="416">
        <v>45638</v>
      </c>
      <c r="I64" s="332">
        <f>H64/G64*100</f>
        <v>97.24074744849041</v>
      </c>
      <c r="J64" s="440">
        <f>+J56+J62+J63</f>
        <v>45638</v>
      </c>
      <c r="K64" s="438"/>
      <c r="L64" s="438"/>
    </row>
    <row r="65" spans="1:12" s="107" customFormat="1" ht="12.95" customHeight="1" thickBot="1">
      <c r="A65" s="58"/>
      <c r="B65" s="485"/>
      <c r="C65" s="446"/>
      <c r="D65" s="446"/>
      <c r="E65" s="446"/>
      <c r="F65" s="446"/>
      <c r="G65" s="447"/>
      <c r="H65" s="447"/>
      <c r="I65" s="447"/>
      <c r="J65" s="446"/>
      <c r="K65" s="446"/>
      <c r="L65" s="446"/>
    </row>
    <row r="66" spans="1:12" s="107" customFormat="1" ht="12.95" customHeight="1" thickBot="1">
      <c r="A66" s="120" t="s">
        <v>107</v>
      </c>
      <c r="B66" s="486"/>
      <c r="C66" s="448">
        <v>7</v>
      </c>
      <c r="D66" s="449">
        <v>7</v>
      </c>
      <c r="E66" s="449"/>
      <c r="F66" s="450"/>
      <c r="G66" s="68">
        <v>7</v>
      </c>
      <c r="H66" s="451">
        <v>7</v>
      </c>
      <c r="I66" s="172"/>
      <c r="J66" s="452">
        <v>7</v>
      </c>
      <c r="K66" s="449"/>
      <c r="L66" s="449"/>
    </row>
    <row r="67" spans="1:12" s="107" customFormat="1" ht="12.95" customHeight="1" thickBot="1">
      <c r="A67" s="120" t="s">
        <v>108</v>
      </c>
      <c r="B67" s="486"/>
      <c r="C67" s="448"/>
      <c r="D67" s="449"/>
      <c r="E67" s="449"/>
      <c r="F67" s="450"/>
      <c r="G67" s="68"/>
      <c r="H67" s="451"/>
      <c r="I67" s="172"/>
      <c r="J67" s="452"/>
      <c r="K67" s="449"/>
      <c r="L67" s="449"/>
    </row>
  </sheetData>
  <mergeCells count="16">
    <mergeCell ref="A1:F1"/>
    <mergeCell ref="B2:F2"/>
    <mergeCell ref="B3:F3"/>
    <mergeCell ref="A4:G4"/>
    <mergeCell ref="I6:I7"/>
    <mergeCell ref="C6:C7"/>
    <mergeCell ref="D6:F6"/>
    <mergeCell ref="G6:G7"/>
    <mergeCell ref="H6:H7"/>
    <mergeCell ref="J6:L6"/>
    <mergeCell ref="C48:C49"/>
    <mergeCell ref="D48:F48"/>
    <mergeCell ref="G48:G49"/>
    <mergeCell ref="H48:H49"/>
    <mergeCell ref="J48:L48"/>
    <mergeCell ref="I48:I49"/>
  </mergeCells>
  <pageMargins left="0.19685039370078741" right="7.874015748031496E-2" top="0.43307086614173229" bottom="0.47244094488188981" header="0.51181102362204722" footer="0.5118110236220472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4</vt:i4>
      </vt:variant>
    </vt:vector>
  </HeadingPairs>
  <TitlesOfParts>
    <vt:vector size="22" baseType="lpstr">
      <vt:lpstr>1.1.sz.mell. összesen</vt:lpstr>
      <vt:lpstr>2.1. Műk.célú bev. és kiad. mér</vt:lpstr>
      <vt:lpstr>2.2. II.Felh. célú bev. és kiad</vt:lpstr>
      <vt:lpstr>6.sz.mell.</vt:lpstr>
      <vt:lpstr>7.sz.mell.</vt:lpstr>
      <vt:lpstr>9.3.1. IPESZ Int.Étk.</vt:lpstr>
      <vt:lpstr>9.3.2. IPESZ</vt:lpstr>
      <vt:lpstr>IPESZ 9.3.2.2. Líceum</vt:lpstr>
      <vt:lpstr>9.3.3. IPESZ KHÜ</vt:lpstr>
      <vt:lpstr>9.3.5. Óvoda</vt:lpstr>
      <vt:lpstr>9.3.6. Teleki</vt:lpstr>
      <vt:lpstr>9.3.7. Múzeum</vt:lpstr>
      <vt:lpstr>9.3.8. Gondozási Központ</vt:lpstr>
      <vt:lpstr>9.2. Polg.közösHiv.</vt:lpstr>
      <vt:lpstr>9.3.2.1. IPESZ Ált. Isk.</vt:lpstr>
      <vt:lpstr>9.3.2.3. IPESZ Zeneiskola</vt:lpstr>
      <vt:lpstr>9.3.4. IPESZ Védőnők</vt:lpstr>
      <vt:lpstr>9.1. Önkormányzat</vt:lpstr>
      <vt:lpstr>'IPESZ 9.3.2.2. Líceum'!Excel_BuiltIn_Print_Titles</vt:lpstr>
      <vt:lpstr>'1.1.sz.mell. összesen'!Nyomtatási_terület</vt:lpstr>
      <vt:lpstr>'2.1. Műk.célú bev. és kiad. mér'!Nyomtatási_terület</vt:lpstr>
      <vt:lpstr>'2.2. II.Felh. célú bev. és kiad'!Nyomtatási_terület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KelemenK</dc:creator>
  <cp:lastModifiedBy>KelemenK</cp:lastModifiedBy>
  <cp:lastPrinted>2016-05-02T08:31:47Z</cp:lastPrinted>
  <dcterms:created xsi:type="dcterms:W3CDTF">2016-04-19T11:14:15Z</dcterms:created>
  <dcterms:modified xsi:type="dcterms:W3CDTF">2016-05-02T08:36:00Z</dcterms:modified>
</cp:coreProperties>
</file>